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andF\02-Banquets\06-Distros\RECONCILIATION SHEET &amp; DISTROS\DAILY DISTRO 2022\April 2022\"/>
    </mc:Choice>
  </mc:AlternateContent>
  <bookViews>
    <workbookView xWindow="0" yWindow="0" windowWidth="19200" windowHeight="7485" tabRatio="768" activeTab="27"/>
  </bookViews>
  <sheets>
    <sheet name="1" sheetId="1" r:id="rId1"/>
    <sheet name="2" sheetId="38" r:id="rId2"/>
    <sheet name="3" sheetId="39" r:id="rId3"/>
    <sheet name="4" sheetId="40" r:id="rId4"/>
    <sheet name="5" sheetId="41" r:id="rId5"/>
    <sheet name="6" sheetId="42" r:id="rId6"/>
    <sheet name="7" sheetId="43" r:id="rId7"/>
    <sheet name="8" sheetId="44" r:id="rId8"/>
    <sheet name="9" sheetId="45" r:id="rId9"/>
    <sheet name="10" sheetId="46" r:id="rId10"/>
    <sheet name="11" sheetId="47" r:id="rId11"/>
    <sheet name="12" sheetId="48" r:id="rId12"/>
    <sheet name="13" sheetId="49" r:id="rId13"/>
    <sheet name="14" sheetId="50" r:id="rId14"/>
    <sheet name="15" sheetId="51" r:id="rId15"/>
    <sheet name="16" sheetId="52" r:id="rId16"/>
    <sheet name="17" sheetId="53" r:id="rId17"/>
    <sheet name="18" sheetId="54" r:id="rId18"/>
    <sheet name="19" sheetId="56" r:id="rId19"/>
    <sheet name="20" sheetId="57" r:id="rId20"/>
    <sheet name="21" sheetId="58" r:id="rId21"/>
    <sheet name="22" sheetId="59" r:id="rId22"/>
    <sheet name="23" sheetId="60" r:id="rId23"/>
    <sheet name="24" sheetId="61" r:id="rId24"/>
    <sheet name="25" sheetId="62" r:id="rId25"/>
    <sheet name="26" sheetId="63" r:id="rId26"/>
    <sheet name="27" sheetId="64" r:id="rId27"/>
    <sheet name="28" sheetId="65" r:id="rId28"/>
    <sheet name="29" sheetId="66" r:id="rId29"/>
    <sheet name="30" sheetId="67" r:id="rId30"/>
    <sheet name="31" sheetId="68" r:id="rId3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65" l="1"/>
  <c r="D25" i="65"/>
  <c r="E37" i="64" l="1"/>
  <c r="D37" i="64"/>
  <c r="C25" i="64"/>
  <c r="M235" i="58" l="1"/>
  <c r="D31" i="57" l="1"/>
  <c r="F31" i="57"/>
  <c r="F30" i="57"/>
  <c r="F27" i="57"/>
  <c r="F26" i="57"/>
  <c r="F25" i="57"/>
  <c r="G25" i="57"/>
  <c r="G27" i="57" s="1"/>
  <c r="G26" i="57"/>
  <c r="C25" i="56" l="1"/>
  <c r="C37" i="56"/>
  <c r="G14" i="52" l="1"/>
  <c r="F14" i="52"/>
  <c r="E14" i="52"/>
  <c r="D14" i="52"/>
  <c r="C14" i="52"/>
  <c r="F291" i="51" l="1"/>
  <c r="L289" i="51"/>
  <c r="L291" i="51" s="1"/>
  <c r="K289" i="51"/>
  <c r="J289" i="51"/>
  <c r="J291" i="51" s="1"/>
  <c r="I289" i="51"/>
  <c r="I291" i="51" s="1"/>
  <c r="H289" i="51"/>
  <c r="H291" i="51" s="1"/>
  <c r="G289" i="51"/>
  <c r="G291" i="51" s="1"/>
  <c r="F289" i="51"/>
  <c r="E289" i="51"/>
  <c r="E291" i="51" s="1"/>
  <c r="D289" i="51"/>
  <c r="D291" i="51" s="1"/>
  <c r="C289" i="51"/>
  <c r="M289" i="51" s="1"/>
  <c r="M284" i="51"/>
  <c r="L284" i="51"/>
  <c r="K284" i="51"/>
  <c r="J284" i="51"/>
  <c r="I284" i="51"/>
  <c r="H284" i="51"/>
  <c r="G284" i="51"/>
  <c r="F284" i="51"/>
  <c r="E284" i="51"/>
  <c r="D284" i="51"/>
  <c r="C284" i="51"/>
  <c r="M277" i="51"/>
  <c r="L277" i="51"/>
  <c r="K277" i="51"/>
  <c r="K291" i="51" s="1"/>
  <c r="J277" i="51"/>
  <c r="I277" i="51"/>
  <c r="H277" i="51"/>
  <c r="G277" i="51"/>
  <c r="F277" i="51"/>
  <c r="E277" i="51"/>
  <c r="D277" i="51"/>
  <c r="C277" i="51"/>
  <c r="L270" i="51"/>
  <c r="K270" i="51"/>
  <c r="J270" i="51"/>
  <c r="I270" i="51"/>
  <c r="H270" i="51"/>
  <c r="G270" i="51"/>
  <c r="F270" i="51"/>
  <c r="E270" i="51"/>
  <c r="D270" i="51"/>
  <c r="C270" i="51"/>
  <c r="M269" i="51"/>
  <c r="M268" i="51"/>
  <c r="M267" i="51"/>
  <c r="M266" i="51"/>
  <c r="M265" i="51"/>
  <c r="L262" i="51"/>
  <c r="K262" i="51"/>
  <c r="J262" i="51"/>
  <c r="I262" i="51"/>
  <c r="H262" i="51"/>
  <c r="G262" i="51"/>
  <c r="F262" i="51"/>
  <c r="E262" i="51"/>
  <c r="D262" i="51"/>
  <c r="C262" i="51"/>
  <c r="M261" i="51"/>
  <c r="M260" i="51"/>
  <c r="M259" i="51"/>
  <c r="M258" i="51"/>
  <c r="M257" i="51"/>
  <c r="C291" i="51" l="1"/>
  <c r="M270" i="51"/>
  <c r="M291" i="51" s="1"/>
  <c r="M262" i="51"/>
  <c r="H25" i="49"/>
  <c r="D25" i="48" l="1"/>
  <c r="C25" i="48"/>
  <c r="E118" i="44" l="1"/>
  <c r="C27" i="40" l="1"/>
  <c r="F29" i="41" l="1"/>
  <c r="E25" i="41"/>
  <c r="D25" i="41"/>
  <c r="E25" i="39" l="1"/>
  <c r="C25" i="1" l="1"/>
  <c r="D31" i="1"/>
  <c r="C14" i="46" l="1"/>
  <c r="C22" i="46"/>
  <c r="C26" i="46"/>
  <c r="C29" i="46"/>
  <c r="C39" i="46"/>
  <c r="C49" i="46"/>
  <c r="C66" i="46"/>
  <c r="C74" i="46"/>
  <c r="C77" i="46" s="1"/>
  <c r="C78" i="46"/>
  <c r="C81" i="46"/>
  <c r="C82" i="46"/>
  <c r="C91" i="46"/>
  <c r="C101" i="46"/>
  <c r="C118" i="46"/>
  <c r="C126" i="46"/>
  <c r="C129" i="46" s="1"/>
  <c r="C130" i="46"/>
  <c r="C133" i="46"/>
  <c r="C143" i="46"/>
  <c r="C153" i="46"/>
  <c r="C170" i="46"/>
  <c r="C178" i="46"/>
  <c r="C181" i="46"/>
  <c r="C182" i="46"/>
  <c r="C185" i="46"/>
  <c r="C186" i="46"/>
  <c r="C195" i="46"/>
  <c r="C205" i="46"/>
  <c r="C220" i="46"/>
  <c r="C228" i="46"/>
  <c r="C235" i="46"/>
  <c r="C242" i="46"/>
  <c r="C247" i="46"/>
  <c r="C249" i="46"/>
  <c r="C25" i="46" l="1"/>
  <c r="C27" i="46" s="1"/>
  <c r="C31" i="46" s="1"/>
  <c r="C51" i="46" s="1"/>
  <c r="C79" i="46"/>
  <c r="C83" i="46" s="1"/>
  <c r="C103" i="46" s="1"/>
  <c r="C30" i="46"/>
  <c r="C183" i="46"/>
  <c r="C187" i="46" s="1"/>
  <c r="C207" i="46" s="1"/>
  <c r="C134" i="46"/>
  <c r="C135" i="46" s="1"/>
  <c r="C155" i="46" s="1"/>
  <c r="K14" i="68"/>
  <c r="K14" i="67"/>
  <c r="K14" i="66"/>
  <c r="K14" i="65"/>
  <c r="K14" i="64"/>
  <c r="K14" i="63"/>
  <c r="K14" i="62"/>
  <c r="K14" i="61"/>
  <c r="K14" i="60"/>
  <c r="K14" i="59"/>
  <c r="K14" i="58"/>
  <c r="K14" i="57"/>
  <c r="K14" i="56"/>
  <c r="K14" i="54"/>
  <c r="K14" i="53"/>
  <c r="K14" i="52"/>
  <c r="K14" i="51"/>
  <c r="K14" i="50"/>
  <c r="K14" i="49"/>
  <c r="K14" i="48"/>
  <c r="K14" i="47"/>
  <c r="K14" i="46"/>
  <c r="K14" i="45"/>
  <c r="K14" i="44"/>
  <c r="K14" i="43"/>
  <c r="K14" i="42"/>
  <c r="K14" i="41"/>
  <c r="K14" i="40"/>
  <c r="K14" i="39"/>
  <c r="K14" i="38"/>
  <c r="K14" i="1"/>
  <c r="L247" i="68" l="1"/>
  <c r="K247" i="68"/>
  <c r="J247" i="68"/>
  <c r="I247" i="68"/>
  <c r="I249" i="68" s="1"/>
  <c r="H247" i="68"/>
  <c r="G247" i="68"/>
  <c r="F247" i="68"/>
  <c r="E247" i="68"/>
  <c r="E249" i="68" s="1"/>
  <c r="D247" i="68"/>
  <c r="C247" i="68"/>
  <c r="L242" i="68"/>
  <c r="L249" i="68" s="1"/>
  <c r="K242" i="68"/>
  <c r="J242" i="68"/>
  <c r="I242" i="68"/>
  <c r="H242" i="68"/>
  <c r="H249" i="68" s="1"/>
  <c r="G242" i="68"/>
  <c r="F242" i="68"/>
  <c r="E242" i="68"/>
  <c r="D242" i="68"/>
  <c r="D249" i="68" s="1"/>
  <c r="C242" i="68"/>
  <c r="L235" i="68"/>
  <c r="K235" i="68"/>
  <c r="K249" i="68" s="1"/>
  <c r="J235" i="68"/>
  <c r="I235" i="68"/>
  <c r="H235" i="68"/>
  <c r="G235" i="68"/>
  <c r="G249" i="68" s="1"/>
  <c r="F235" i="68"/>
  <c r="E235" i="68"/>
  <c r="D235" i="68"/>
  <c r="C235" i="68"/>
  <c r="L228" i="68"/>
  <c r="K228" i="68"/>
  <c r="J228" i="68"/>
  <c r="J249" i="68" s="1"/>
  <c r="I228" i="68"/>
  <c r="H228" i="68"/>
  <c r="G228" i="68"/>
  <c r="F228" i="68"/>
  <c r="F249" i="68" s="1"/>
  <c r="E228" i="68"/>
  <c r="D228" i="68"/>
  <c r="C228" i="68"/>
  <c r="M227" i="68"/>
  <c r="M226" i="68"/>
  <c r="M225" i="68"/>
  <c r="M224" i="68"/>
  <c r="M223" i="68"/>
  <c r="L220" i="68"/>
  <c r="K220" i="68"/>
  <c r="J220" i="68"/>
  <c r="I220" i="68"/>
  <c r="H220" i="68"/>
  <c r="G220" i="68"/>
  <c r="F220" i="68"/>
  <c r="E220" i="68"/>
  <c r="D220" i="68"/>
  <c r="C220" i="68"/>
  <c r="M220" i="68" s="1"/>
  <c r="M219" i="68"/>
  <c r="M218" i="68"/>
  <c r="M217" i="68"/>
  <c r="M216" i="68"/>
  <c r="M215" i="68"/>
  <c r="M205" i="68"/>
  <c r="L205" i="68"/>
  <c r="K205" i="68"/>
  <c r="J205" i="68"/>
  <c r="I205" i="68"/>
  <c r="H205" i="68"/>
  <c r="G205" i="68"/>
  <c r="F205" i="68"/>
  <c r="E205" i="68"/>
  <c r="D205" i="68"/>
  <c r="C205" i="68"/>
  <c r="M201" i="68"/>
  <c r="M200" i="68"/>
  <c r="M199" i="68"/>
  <c r="M198" i="68"/>
  <c r="M197" i="68"/>
  <c r="L195" i="68"/>
  <c r="K195" i="68"/>
  <c r="J195" i="68"/>
  <c r="I195" i="68"/>
  <c r="I181" i="68" s="1"/>
  <c r="H195" i="68"/>
  <c r="G195" i="68"/>
  <c r="F195" i="68"/>
  <c r="E195" i="68"/>
  <c r="M195" i="68" s="1"/>
  <c r="D195" i="68"/>
  <c r="C195" i="68"/>
  <c r="M194" i="68"/>
  <c r="M193" i="68"/>
  <c r="M192" i="68"/>
  <c r="M191" i="68"/>
  <c r="M190" i="68"/>
  <c r="L186" i="68"/>
  <c r="H186" i="68"/>
  <c r="L185" i="68"/>
  <c r="K185" i="68"/>
  <c r="K183" i="68" s="1"/>
  <c r="J185" i="68"/>
  <c r="I185" i="68"/>
  <c r="H185" i="68"/>
  <c r="G185" i="68"/>
  <c r="G183" i="68" s="1"/>
  <c r="F185" i="68"/>
  <c r="E185" i="68"/>
  <c r="D185" i="68"/>
  <c r="C185" i="68"/>
  <c r="M185" i="68" s="1"/>
  <c r="M184" i="68"/>
  <c r="C183" i="68"/>
  <c r="L182" i="68"/>
  <c r="K182" i="68"/>
  <c r="J182" i="68"/>
  <c r="I182" i="68"/>
  <c r="H182" i="68"/>
  <c r="G182" i="68"/>
  <c r="F182" i="68"/>
  <c r="E182" i="68"/>
  <c r="D182" i="68"/>
  <c r="C182" i="68"/>
  <c r="K181" i="68"/>
  <c r="J181" i="68"/>
  <c r="G181" i="68"/>
  <c r="F181" i="68"/>
  <c r="E181" i="68"/>
  <c r="C181" i="68"/>
  <c r="L178" i="68"/>
  <c r="K178" i="68"/>
  <c r="K186" i="68" s="1"/>
  <c r="J178" i="68"/>
  <c r="J183" i="68" s="1"/>
  <c r="I178" i="68"/>
  <c r="H178" i="68"/>
  <c r="G178" i="68"/>
  <c r="G186" i="68" s="1"/>
  <c r="F178" i="68"/>
  <c r="F183" i="68" s="1"/>
  <c r="E178" i="68"/>
  <c r="D178" i="68"/>
  <c r="C178" i="68"/>
  <c r="C186" i="68" s="1"/>
  <c r="M177" i="68"/>
  <c r="M176" i="68"/>
  <c r="M175" i="68"/>
  <c r="M178" i="68" s="1"/>
  <c r="M174" i="68"/>
  <c r="M173" i="68"/>
  <c r="L170" i="68"/>
  <c r="K170" i="68"/>
  <c r="J170" i="68"/>
  <c r="I170" i="68"/>
  <c r="H170" i="68"/>
  <c r="G170" i="68"/>
  <c r="F170" i="68"/>
  <c r="E170" i="68"/>
  <c r="D170" i="68"/>
  <c r="M170" i="68" s="1"/>
  <c r="C170" i="68"/>
  <c r="M169" i="68"/>
  <c r="M168" i="68"/>
  <c r="M167" i="68"/>
  <c r="M166" i="68"/>
  <c r="M165" i="68"/>
  <c r="M153" i="68"/>
  <c r="L153" i="68"/>
  <c r="K153" i="68"/>
  <c r="J153" i="68"/>
  <c r="I153" i="68"/>
  <c r="H153" i="68"/>
  <c r="G153" i="68"/>
  <c r="F153" i="68"/>
  <c r="E153" i="68"/>
  <c r="D153" i="68"/>
  <c r="C153" i="68"/>
  <c r="M149" i="68"/>
  <c r="M148" i="68"/>
  <c r="M147" i="68"/>
  <c r="M146" i="68"/>
  <c r="M145" i="68"/>
  <c r="L143" i="68"/>
  <c r="K143" i="68"/>
  <c r="K129" i="68" s="1"/>
  <c r="J143" i="68"/>
  <c r="I143" i="68"/>
  <c r="H143" i="68"/>
  <c r="G143" i="68"/>
  <c r="F143" i="68"/>
  <c r="E143" i="68"/>
  <c r="D143" i="68"/>
  <c r="C143" i="68"/>
  <c r="M143" i="68" s="1"/>
  <c r="M142" i="68"/>
  <c r="M141" i="68"/>
  <c r="M140" i="68"/>
  <c r="M139" i="68"/>
  <c r="M138" i="68"/>
  <c r="L133" i="68"/>
  <c r="K133" i="68"/>
  <c r="J133" i="68"/>
  <c r="I133" i="68"/>
  <c r="H133" i="68"/>
  <c r="G133" i="68"/>
  <c r="F133" i="68"/>
  <c r="E133" i="68"/>
  <c r="E131" i="68" s="1"/>
  <c r="D133" i="68"/>
  <c r="C133" i="68"/>
  <c r="M132" i="68"/>
  <c r="I131" i="68"/>
  <c r="L130" i="68"/>
  <c r="K130" i="68"/>
  <c r="J130" i="68"/>
  <c r="I130" i="68"/>
  <c r="H130" i="68"/>
  <c r="G130" i="68"/>
  <c r="F130" i="68"/>
  <c r="E130" i="68"/>
  <c r="D130" i="68"/>
  <c r="M130" i="68" s="1"/>
  <c r="C130" i="68"/>
  <c r="L129" i="68"/>
  <c r="I129" i="68"/>
  <c r="H129" i="68"/>
  <c r="G129" i="68"/>
  <c r="E129" i="68"/>
  <c r="D129" i="68"/>
  <c r="L126" i="68"/>
  <c r="L131" i="68" s="1"/>
  <c r="K126" i="68"/>
  <c r="J126" i="68"/>
  <c r="I126" i="68"/>
  <c r="I134" i="68" s="1"/>
  <c r="H126" i="68"/>
  <c r="H131" i="68" s="1"/>
  <c r="G126" i="68"/>
  <c r="F126" i="68"/>
  <c r="E126" i="68"/>
  <c r="E134" i="68" s="1"/>
  <c r="D126" i="68"/>
  <c r="D131" i="68" s="1"/>
  <c r="C126" i="68"/>
  <c r="M125" i="68"/>
  <c r="M124" i="68"/>
  <c r="M123" i="68"/>
  <c r="M122" i="68"/>
  <c r="M121" i="68"/>
  <c r="M126" i="68" s="1"/>
  <c r="L118" i="68"/>
  <c r="K118" i="68"/>
  <c r="J118" i="68"/>
  <c r="I118" i="68"/>
  <c r="H118" i="68"/>
  <c r="G118" i="68"/>
  <c r="F118" i="68"/>
  <c r="E118" i="68"/>
  <c r="D118" i="68"/>
  <c r="C118" i="68"/>
  <c r="M118" i="68" s="1"/>
  <c r="M117" i="68"/>
  <c r="M116" i="68"/>
  <c r="M115" i="68"/>
  <c r="M114" i="68"/>
  <c r="M113" i="68"/>
  <c r="M101" i="68"/>
  <c r="L101" i="68"/>
  <c r="K101" i="68"/>
  <c r="J101" i="68"/>
  <c r="I101" i="68"/>
  <c r="H101" i="68"/>
  <c r="G101" i="68"/>
  <c r="F101" i="68"/>
  <c r="E101" i="68"/>
  <c r="D101" i="68"/>
  <c r="C101" i="68"/>
  <c r="M97" i="68"/>
  <c r="M96" i="68"/>
  <c r="M95" i="68"/>
  <c r="M94" i="68"/>
  <c r="M93" i="68"/>
  <c r="L91" i="68"/>
  <c r="K91" i="68"/>
  <c r="J91" i="68"/>
  <c r="I91" i="68"/>
  <c r="H91" i="68"/>
  <c r="G91" i="68"/>
  <c r="F91" i="68"/>
  <c r="E91" i="68"/>
  <c r="M91" i="68" s="1"/>
  <c r="D91" i="68"/>
  <c r="C91" i="68"/>
  <c r="M90" i="68"/>
  <c r="M89" i="68"/>
  <c r="M88" i="68"/>
  <c r="M87" i="68"/>
  <c r="M86" i="68"/>
  <c r="L81" i="68"/>
  <c r="K81" i="68"/>
  <c r="K79" i="68" s="1"/>
  <c r="J81" i="68"/>
  <c r="I81" i="68"/>
  <c r="H81" i="68"/>
  <c r="G81" i="68"/>
  <c r="G79" i="68" s="1"/>
  <c r="F81" i="68"/>
  <c r="E81" i="68"/>
  <c r="D81" i="68"/>
  <c r="C81" i="68"/>
  <c r="M81" i="68" s="1"/>
  <c r="M80" i="68"/>
  <c r="C79" i="68"/>
  <c r="L78" i="68"/>
  <c r="K78" i="68"/>
  <c r="J78" i="68"/>
  <c r="I78" i="68"/>
  <c r="H78" i="68"/>
  <c r="G78" i="68"/>
  <c r="F78" i="68"/>
  <c r="E78" i="68"/>
  <c r="D78" i="68"/>
  <c r="C78" i="68"/>
  <c r="K77" i="68"/>
  <c r="J77" i="68"/>
  <c r="G77" i="68"/>
  <c r="F77" i="68"/>
  <c r="C77" i="68"/>
  <c r="L74" i="68"/>
  <c r="K74" i="68"/>
  <c r="K82" i="68" s="1"/>
  <c r="J74" i="68"/>
  <c r="J79" i="68" s="1"/>
  <c r="I74" i="68"/>
  <c r="I77" i="68" s="1"/>
  <c r="H74" i="68"/>
  <c r="G74" i="68"/>
  <c r="G82" i="68" s="1"/>
  <c r="F74" i="68"/>
  <c r="E74" i="68"/>
  <c r="D74" i="68"/>
  <c r="C74" i="68"/>
  <c r="C82" i="68" s="1"/>
  <c r="M73" i="68"/>
  <c r="M72" i="68"/>
  <c r="M71" i="68"/>
  <c r="M74" i="68" s="1"/>
  <c r="M70" i="68"/>
  <c r="M69" i="68"/>
  <c r="L66" i="68"/>
  <c r="K66" i="68"/>
  <c r="J66" i="68"/>
  <c r="I66" i="68"/>
  <c r="H66" i="68"/>
  <c r="G66" i="68"/>
  <c r="F66" i="68"/>
  <c r="E66" i="68"/>
  <c r="D66" i="68"/>
  <c r="M66" i="68" s="1"/>
  <c r="C66" i="68"/>
  <c r="M65" i="68"/>
  <c r="M64" i="68"/>
  <c r="M63" i="68"/>
  <c r="M62" i="68"/>
  <c r="M61" i="68"/>
  <c r="M49" i="68"/>
  <c r="L49" i="68"/>
  <c r="K49" i="68"/>
  <c r="J49" i="68"/>
  <c r="I49" i="68"/>
  <c r="H49" i="68"/>
  <c r="G49" i="68"/>
  <c r="F49" i="68"/>
  <c r="E49" i="68"/>
  <c r="D49" i="68"/>
  <c r="C49" i="68"/>
  <c r="M45" i="68"/>
  <c r="M44" i="68"/>
  <c r="M43" i="68"/>
  <c r="M42" i="68"/>
  <c r="M41" i="68"/>
  <c r="L39" i="68"/>
  <c r="K39" i="68"/>
  <c r="J39" i="68"/>
  <c r="I39" i="68"/>
  <c r="H39" i="68"/>
  <c r="G39" i="68"/>
  <c r="F39" i="68"/>
  <c r="E39" i="68"/>
  <c r="D39" i="68"/>
  <c r="C39" i="68"/>
  <c r="M39" i="68" s="1"/>
  <c r="M38" i="68"/>
  <c r="M37" i="68"/>
  <c r="M36" i="68"/>
  <c r="M35" i="68"/>
  <c r="M34" i="68"/>
  <c r="J30" i="68"/>
  <c r="L29" i="68"/>
  <c r="K29" i="68"/>
  <c r="J29" i="68"/>
  <c r="I29" i="68"/>
  <c r="I27" i="68" s="1"/>
  <c r="H29" i="68"/>
  <c r="G29" i="68"/>
  <c r="F29" i="68"/>
  <c r="E29" i="68"/>
  <c r="M29" i="68" s="1"/>
  <c r="D29" i="68"/>
  <c r="C29" i="68"/>
  <c r="M28" i="68"/>
  <c r="E27" i="68"/>
  <c r="L26" i="68"/>
  <c r="K26" i="68"/>
  <c r="J26" i="68"/>
  <c r="I26" i="68"/>
  <c r="H26" i="68"/>
  <c r="G26" i="68"/>
  <c r="F26" i="68"/>
  <c r="E26" i="68"/>
  <c r="M26" i="68" s="1"/>
  <c r="D26" i="68"/>
  <c r="C26" i="68"/>
  <c r="L25" i="68"/>
  <c r="I25" i="68"/>
  <c r="H25" i="68"/>
  <c r="E25" i="68"/>
  <c r="E31" i="68" s="1"/>
  <c r="E51" i="68" s="1"/>
  <c r="D25" i="68"/>
  <c r="L22" i="68"/>
  <c r="L27" i="68" s="1"/>
  <c r="K22" i="68"/>
  <c r="J22" i="68"/>
  <c r="I22" i="68"/>
  <c r="I30" i="68" s="1"/>
  <c r="H22" i="68"/>
  <c r="H27" i="68" s="1"/>
  <c r="G22" i="68"/>
  <c r="G30" i="68" s="1"/>
  <c r="F22" i="68"/>
  <c r="E22" i="68"/>
  <c r="E30" i="68" s="1"/>
  <c r="D22" i="68"/>
  <c r="D27" i="68" s="1"/>
  <c r="C22" i="68"/>
  <c r="M21" i="68"/>
  <c r="M20" i="68"/>
  <c r="M19" i="68"/>
  <c r="M18" i="68"/>
  <c r="M17" i="68"/>
  <c r="L14" i="68"/>
  <c r="J14" i="68"/>
  <c r="I14" i="68"/>
  <c r="H14" i="68"/>
  <c r="G14" i="68"/>
  <c r="F14" i="68"/>
  <c r="E14" i="68"/>
  <c r="D14" i="68"/>
  <c r="C14" i="68"/>
  <c r="M13" i="68"/>
  <c r="M12" i="68"/>
  <c r="M11" i="68"/>
  <c r="M10" i="68"/>
  <c r="M9" i="68"/>
  <c r="L247" i="67"/>
  <c r="L249" i="67" s="1"/>
  <c r="K247" i="67"/>
  <c r="K249" i="67" s="1"/>
  <c r="J247" i="67"/>
  <c r="I247" i="67"/>
  <c r="I249" i="67" s="1"/>
  <c r="H247" i="67"/>
  <c r="H249" i="67" s="1"/>
  <c r="G247" i="67"/>
  <c r="G249" i="67" s="1"/>
  <c r="F247" i="67"/>
  <c r="E247" i="67"/>
  <c r="E249" i="67" s="1"/>
  <c r="D247" i="67"/>
  <c r="D249" i="67" s="1"/>
  <c r="C247" i="67"/>
  <c r="C249" i="67" s="1"/>
  <c r="L242" i="67"/>
  <c r="K242" i="67"/>
  <c r="J242" i="67"/>
  <c r="I242" i="67"/>
  <c r="H242" i="67"/>
  <c r="G242" i="67"/>
  <c r="F242" i="67"/>
  <c r="E242" i="67"/>
  <c r="D242" i="67"/>
  <c r="C242" i="67"/>
  <c r="L235" i="67"/>
  <c r="K235" i="67"/>
  <c r="J235" i="67"/>
  <c r="I235" i="67"/>
  <c r="H235" i="67"/>
  <c r="G235" i="67"/>
  <c r="F235" i="67"/>
  <c r="E235" i="67"/>
  <c r="D235" i="67"/>
  <c r="C235" i="67"/>
  <c r="L228" i="67"/>
  <c r="K228" i="67"/>
  <c r="J228" i="67"/>
  <c r="J249" i="67" s="1"/>
  <c r="I228" i="67"/>
  <c r="H228" i="67"/>
  <c r="G228" i="67"/>
  <c r="F228" i="67"/>
  <c r="F249" i="67" s="1"/>
  <c r="E228" i="67"/>
  <c r="D228" i="67"/>
  <c r="C228" i="67"/>
  <c r="M227" i="67"/>
  <c r="M226" i="67"/>
  <c r="M225" i="67"/>
  <c r="M224" i="67"/>
  <c r="M223" i="67"/>
  <c r="M228" i="67" s="1"/>
  <c r="L220" i="67"/>
  <c r="K220" i="67"/>
  <c r="J220" i="67"/>
  <c r="I220" i="67"/>
  <c r="H220" i="67"/>
  <c r="G220" i="67"/>
  <c r="F220" i="67"/>
  <c r="E220" i="67"/>
  <c r="D220" i="67"/>
  <c r="M220" i="67" s="1"/>
  <c r="C220" i="67"/>
  <c r="M219" i="67"/>
  <c r="M218" i="67"/>
  <c r="M217" i="67"/>
  <c r="M216" i="67"/>
  <c r="M215" i="67"/>
  <c r="M205" i="67"/>
  <c r="L205" i="67"/>
  <c r="K205" i="67"/>
  <c r="J205" i="67"/>
  <c r="I205" i="67"/>
  <c r="H205" i="67"/>
  <c r="G205" i="67"/>
  <c r="F205" i="67"/>
  <c r="E205" i="67"/>
  <c r="D205" i="67"/>
  <c r="C205" i="67"/>
  <c r="M201" i="67"/>
  <c r="M200" i="67"/>
  <c r="M199" i="67"/>
  <c r="M198" i="67"/>
  <c r="M197" i="67"/>
  <c r="L195" i="67"/>
  <c r="K195" i="67"/>
  <c r="J195" i="67"/>
  <c r="I195" i="67"/>
  <c r="H195" i="67"/>
  <c r="G195" i="67"/>
  <c r="F195" i="67"/>
  <c r="E195" i="67"/>
  <c r="M195" i="67" s="1"/>
  <c r="D195" i="67"/>
  <c r="C195" i="67"/>
  <c r="M194" i="67"/>
  <c r="M193" i="67"/>
  <c r="M192" i="67"/>
  <c r="M191" i="67"/>
  <c r="M190" i="67"/>
  <c r="L185" i="67"/>
  <c r="K185" i="67"/>
  <c r="J185" i="67"/>
  <c r="I185" i="67"/>
  <c r="H185" i="67"/>
  <c r="G185" i="67"/>
  <c r="F185" i="67"/>
  <c r="E185" i="67"/>
  <c r="D185" i="67"/>
  <c r="C185" i="67"/>
  <c r="M185" i="67" s="1"/>
  <c r="M184" i="67"/>
  <c r="K183" i="67"/>
  <c r="G183" i="67"/>
  <c r="C183" i="67"/>
  <c r="L182" i="67"/>
  <c r="K182" i="67"/>
  <c r="J182" i="67"/>
  <c r="I182" i="67"/>
  <c r="H182" i="67"/>
  <c r="G182" i="67"/>
  <c r="F182" i="67"/>
  <c r="E182" i="67"/>
  <c r="D182" i="67"/>
  <c r="M182" i="67" s="1"/>
  <c r="C182" i="67"/>
  <c r="K181" i="67"/>
  <c r="K187" i="67" s="1"/>
  <c r="I181" i="67"/>
  <c r="I183" i="67" s="1"/>
  <c r="G181" i="67"/>
  <c r="E181" i="67"/>
  <c r="C181" i="67"/>
  <c r="C187" i="67" s="1"/>
  <c r="L178" i="67"/>
  <c r="L181" i="67" s="1"/>
  <c r="K178" i="67"/>
  <c r="K186" i="67" s="1"/>
  <c r="J178" i="67"/>
  <c r="I178" i="67"/>
  <c r="H178" i="67"/>
  <c r="H181" i="67" s="1"/>
  <c r="G178" i="67"/>
  <c r="G186" i="67" s="1"/>
  <c r="F178" i="67"/>
  <c r="E178" i="67"/>
  <c r="D178" i="67"/>
  <c r="D181" i="67" s="1"/>
  <c r="C178" i="67"/>
  <c r="C186" i="67" s="1"/>
  <c r="M177" i="67"/>
  <c r="M176" i="67"/>
  <c r="M175" i="67"/>
  <c r="M174" i="67"/>
  <c r="M173" i="67"/>
  <c r="M178" i="67" s="1"/>
  <c r="L170" i="67"/>
  <c r="K170" i="67"/>
  <c r="J170" i="67"/>
  <c r="I170" i="67"/>
  <c r="H170" i="67"/>
  <c r="G170" i="67"/>
  <c r="F170" i="67"/>
  <c r="E170" i="67"/>
  <c r="D170" i="67"/>
  <c r="C170" i="67"/>
  <c r="M170" i="67" s="1"/>
  <c r="M169" i="67"/>
  <c r="M168" i="67"/>
  <c r="M167" i="67"/>
  <c r="M166" i="67"/>
  <c r="M165" i="67"/>
  <c r="M153" i="67"/>
  <c r="L153" i="67"/>
  <c r="K153" i="67"/>
  <c r="J153" i="67"/>
  <c r="I153" i="67"/>
  <c r="H153" i="67"/>
  <c r="G153" i="67"/>
  <c r="F153" i="67"/>
  <c r="E153" i="67"/>
  <c r="D153" i="67"/>
  <c r="C153" i="67"/>
  <c r="M149" i="67"/>
  <c r="M148" i="67"/>
  <c r="M147" i="67"/>
  <c r="M146" i="67"/>
  <c r="M145" i="67"/>
  <c r="L143" i="67"/>
  <c r="K143" i="67"/>
  <c r="J143" i="67"/>
  <c r="I143" i="67"/>
  <c r="H143" i="67"/>
  <c r="G143" i="67"/>
  <c r="F143" i="67"/>
  <c r="E143" i="67"/>
  <c r="D143" i="67"/>
  <c r="C143" i="67"/>
  <c r="M143" i="67" s="1"/>
  <c r="M142" i="67"/>
  <c r="M141" i="67"/>
  <c r="M140" i="67"/>
  <c r="M139" i="67"/>
  <c r="M138" i="67"/>
  <c r="L133" i="67"/>
  <c r="K133" i="67"/>
  <c r="J133" i="67"/>
  <c r="I133" i="67"/>
  <c r="H133" i="67"/>
  <c r="G133" i="67"/>
  <c r="F133" i="67"/>
  <c r="E133" i="67"/>
  <c r="M133" i="67" s="1"/>
  <c r="D133" i="67"/>
  <c r="C133" i="67"/>
  <c r="M132" i="67"/>
  <c r="I131" i="67"/>
  <c r="E131" i="67"/>
  <c r="L130" i="67"/>
  <c r="K130" i="67"/>
  <c r="J130" i="67"/>
  <c r="I130" i="67"/>
  <c r="H130" i="67"/>
  <c r="G130" i="67"/>
  <c r="F130" i="67"/>
  <c r="E130" i="67"/>
  <c r="D130" i="67"/>
  <c r="C130" i="67"/>
  <c r="M130" i="67" s="1"/>
  <c r="K129" i="67"/>
  <c r="I129" i="67"/>
  <c r="G129" i="67"/>
  <c r="G131" i="67" s="1"/>
  <c r="E129" i="67"/>
  <c r="E135" i="67" s="1"/>
  <c r="C129" i="67"/>
  <c r="C131" i="67" s="1"/>
  <c r="L126" i="67"/>
  <c r="K126" i="67"/>
  <c r="J126" i="67"/>
  <c r="J129" i="67" s="1"/>
  <c r="I126" i="67"/>
  <c r="I134" i="67" s="1"/>
  <c r="H126" i="67"/>
  <c r="G126" i="67"/>
  <c r="F126" i="67"/>
  <c r="F129" i="67" s="1"/>
  <c r="E126" i="67"/>
  <c r="E134" i="67" s="1"/>
  <c r="D126" i="67"/>
  <c r="C126" i="67"/>
  <c r="M125" i="67"/>
  <c r="M124" i="67"/>
  <c r="M123" i="67"/>
  <c r="M122" i="67"/>
  <c r="M121" i="67"/>
  <c r="M126" i="67" s="1"/>
  <c r="L118" i="67"/>
  <c r="K118" i="67"/>
  <c r="J118" i="67"/>
  <c r="I118" i="67"/>
  <c r="H118" i="67"/>
  <c r="G118" i="67"/>
  <c r="F118" i="67"/>
  <c r="E118" i="67"/>
  <c r="D118" i="67"/>
  <c r="M118" i="67" s="1"/>
  <c r="C118" i="67"/>
  <c r="M117" i="67"/>
  <c r="M116" i="67"/>
  <c r="M115" i="67"/>
  <c r="M114" i="67"/>
  <c r="M113" i="67"/>
  <c r="M101" i="67"/>
  <c r="L101" i="67"/>
  <c r="K101" i="67"/>
  <c r="J101" i="67"/>
  <c r="I101" i="67"/>
  <c r="H101" i="67"/>
  <c r="G101" i="67"/>
  <c r="F101" i="67"/>
  <c r="E101" i="67"/>
  <c r="D101" i="67"/>
  <c r="C101" i="67"/>
  <c r="M97" i="67"/>
  <c r="M96" i="67"/>
  <c r="M95" i="67"/>
  <c r="M94" i="67"/>
  <c r="M93" i="67"/>
  <c r="L91" i="67"/>
  <c r="K91" i="67"/>
  <c r="J91" i="67"/>
  <c r="I91" i="67"/>
  <c r="H91" i="67"/>
  <c r="G91" i="67"/>
  <c r="F91" i="67"/>
  <c r="E91" i="67"/>
  <c r="M91" i="67" s="1"/>
  <c r="D91" i="67"/>
  <c r="C91" i="67"/>
  <c r="M90" i="67"/>
  <c r="M89" i="67"/>
  <c r="M88" i="67"/>
  <c r="M87" i="67"/>
  <c r="M86" i="67"/>
  <c r="L81" i="67"/>
  <c r="K81" i="67"/>
  <c r="J81" i="67"/>
  <c r="I81" i="67"/>
  <c r="H81" i="67"/>
  <c r="G81" i="67"/>
  <c r="F81" i="67"/>
  <c r="E81" i="67"/>
  <c r="D81" i="67"/>
  <c r="C81" i="67"/>
  <c r="M81" i="67" s="1"/>
  <c r="M80" i="67"/>
  <c r="K79" i="67"/>
  <c r="G79" i="67"/>
  <c r="C79" i="67"/>
  <c r="L78" i="67"/>
  <c r="K78" i="67"/>
  <c r="J78" i="67"/>
  <c r="I78" i="67"/>
  <c r="H78" i="67"/>
  <c r="G78" i="67"/>
  <c r="F78" i="67"/>
  <c r="E78" i="67"/>
  <c r="D78" i="67"/>
  <c r="M78" i="67" s="1"/>
  <c r="C78" i="67"/>
  <c r="K77" i="67"/>
  <c r="I77" i="67"/>
  <c r="G77" i="67"/>
  <c r="E77" i="67"/>
  <c r="E79" i="67" s="1"/>
  <c r="C77" i="67"/>
  <c r="L74" i="67"/>
  <c r="L77" i="67" s="1"/>
  <c r="K74" i="67"/>
  <c r="K82" i="67" s="1"/>
  <c r="J74" i="67"/>
  <c r="I74" i="67"/>
  <c r="H74" i="67"/>
  <c r="H77" i="67" s="1"/>
  <c r="G74" i="67"/>
  <c r="G82" i="67" s="1"/>
  <c r="F74" i="67"/>
  <c r="E74" i="67"/>
  <c r="D74" i="67"/>
  <c r="D77" i="67" s="1"/>
  <c r="C74" i="67"/>
  <c r="C82" i="67" s="1"/>
  <c r="M73" i="67"/>
  <c r="M72" i="67"/>
  <c r="M71" i="67"/>
  <c r="M70" i="67"/>
  <c r="M69" i="67"/>
  <c r="M74" i="67" s="1"/>
  <c r="L66" i="67"/>
  <c r="K66" i="67"/>
  <c r="J66" i="67"/>
  <c r="I66" i="67"/>
  <c r="H66" i="67"/>
  <c r="G66" i="67"/>
  <c r="F66" i="67"/>
  <c r="E66" i="67"/>
  <c r="D66" i="67"/>
  <c r="C66" i="67"/>
  <c r="M66" i="67" s="1"/>
  <c r="M65" i="67"/>
  <c r="M64" i="67"/>
  <c r="M63" i="67"/>
  <c r="M62" i="67"/>
  <c r="M61" i="67"/>
  <c r="M49" i="67"/>
  <c r="L49" i="67"/>
  <c r="K49" i="67"/>
  <c r="J49" i="67"/>
  <c r="I49" i="67"/>
  <c r="H49" i="67"/>
  <c r="G49" i="67"/>
  <c r="F49" i="67"/>
  <c r="E49" i="67"/>
  <c r="D49" i="67"/>
  <c r="C49" i="67"/>
  <c r="M45" i="67"/>
  <c r="M44" i="67"/>
  <c r="M43" i="67"/>
  <c r="M42" i="67"/>
  <c r="M41" i="67"/>
  <c r="L39" i="67"/>
  <c r="K39" i="67"/>
  <c r="J39" i="67"/>
  <c r="I39" i="67"/>
  <c r="H39" i="67"/>
  <c r="G39" i="67"/>
  <c r="F39" i="67"/>
  <c r="E39" i="67"/>
  <c r="D39" i="67"/>
  <c r="C39" i="67"/>
  <c r="M39" i="67" s="1"/>
  <c r="M38" i="67"/>
  <c r="M37" i="67"/>
  <c r="M36" i="67"/>
  <c r="M35" i="67"/>
  <c r="M34" i="67"/>
  <c r="L29" i="67"/>
  <c r="K29" i="67"/>
  <c r="J29" i="67"/>
  <c r="I29" i="67"/>
  <c r="H29" i="67"/>
  <c r="G29" i="67"/>
  <c r="F29" i="67"/>
  <c r="E29" i="67"/>
  <c r="M29" i="67" s="1"/>
  <c r="D29" i="67"/>
  <c r="C29" i="67"/>
  <c r="M28" i="67"/>
  <c r="I27" i="67"/>
  <c r="E27" i="67"/>
  <c r="L26" i="67"/>
  <c r="K26" i="67"/>
  <c r="J26" i="67"/>
  <c r="I26" i="67"/>
  <c r="H26" i="67"/>
  <c r="G26" i="67"/>
  <c r="F26" i="67"/>
  <c r="E26" i="67"/>
  <c r="D26" i="67"/>
  <c r="C26" i="67"/>
  <c r="K25" i="67"/>
  <c r="I25" i="67"/>
  <c r="G25" i="67"/>
  <c r="E25" i="67"/>
  <c r="C25" i="67"/>
  <c r="L22" i="67"/>
  <c r="K22" i="67"/>
  <c r="J22" i="67"/>
  <c r="I22" i="67"/>
  <c r="I30" i="67" s="1"/>
  <c r="H22" i="67"/>
  <c r="G22" i="67"/>
  <c r="F22" i="67"/>
  <c r="E22" i="67"/>
  <c r="E30" i="67" s="1"/>
  <c r="D22" i="67"/>
  <c r="C22" i="67"/>
  <c r="M21" i="67"/>
  <c r="M20" i="67"/>
  <c r="M19" i="67"/>
  <c r="M18" i="67"/>
  <c r="M17" i="67"/>
  <c r="M22" i="67" s="1"/>
  <c r="L14" i="67"/>
  <c r="J14" i="67"/>
  <c r="I14" i="67"/>
  <c r="H14" i="67"/>
  <c r="G14" i="67"/>
  <c r="F14" i="67"/>
  <c r="E14" i="67"/>
  <c r="D14" i="67"/>
  <c r="M14" i="67" s="1"/>
  <c r="C14" i="67"/>
  <c r="M13" i="67"/>
  <c r="M12" i="67"/>
  <c r="M11" i="67"/>
  <c r="M10" i="67"/>
  <c r="M9" i="67"/>
  <c r="L247" i="66"/>
  <c r="L249" i="66" s="1"/>
  <c r="K247" i="66"/>
  <c r="K249" i="66" s="1"/>
  <c r="J247" i="66"/>
  <c r="I247" i="66"/>
  <c r="I249" i="66" s="1"/>
  <c r="H247" i="66"/>
  <c r="H249" i="66" s="1"/>
  <c r="G247" i="66"/>
  <c r="G249" i="66" s="1"/>
  <c r="F247" i="66"/>
  <c r="E247" i="66"/>
  <c r="E249" i="66" s="1"/>
  <c r="D247" i="66"/>
  <c r="D249" i="66" s="1"/>
  <c r="C247" i="66"/>
  <c r="C249" i="66" s="1"/>
  <c r="L242" i="66"/>
  <c r="K242" i="66"/>
  <c r="J242" i="66"/>
  <c r="I242" i="66"/>
  <c r="H242" i="66"/>
  <c r="G242" i="66"/>
  <c r="F242" i="66"/>
  <c r="E242" i="66"/>
  <c r="D242" i="66"/>
  <c r="C242" i="66"/>
  <c r="L235" i="66"/>
  <c r="K235" i="66"/>
  <c r="J235" i="66"/>
  <c r="I235" i="66"/>
  <c r="H235" i="66"/>
  <c r="G235" i="66"/>
  <c r="F235" i="66"/>
  <c r="E235" i="66"/>
  <c r="D235" i="66"/>
  <c r="C235" i="66"/>
  <c r="L228" i="66"/>
  <c r="K228" i="66"/>
  <c r="J228" i="66"/>
  <c r="J249" i="66" s="1"/>
  <c r="I228" i="66"/>
  <c r="H228" i="66"/>
  <c r="G228" i="66"/>
  <c r="F228" i="66"/>
  <c r="F249" i="66" s="1"/>
  <c r="E228" i="66"/>
  <c r="D228" i="66"/>
  <c r="C228" i="66"/>
  <c r="M227" i="66"/>
  <c r="M226" i="66"/>
  <c r="M225" i="66"/>
  <c r="M224" i="66"/>
  <c r="M223" i="66"/>
  <c r="M228" i="66" s="1"/>
  <c r="L220" i="66"/>
  <c r="K220" i="66"/>
  <c r="J220" i="66"/>
  <c r="I220" i="66"/>
  <c r="H220" i="66"/>
  <c r="G220" i="66"/>
  <c r="F220" i="66"/>
  <c r="E220" i="66"/>
  <c r="M220" i="66" s="1"/>
  <c r="D220" i="66"/>
  <c r="C220" i="66"/>
  <c r="M219" i="66"/>
  <c r="M218" i="66"/>
  <c r="M217" i="66"/>
  <c r="M216" i="66"/>
  <c r="M215" i="66"/>
  <c r="M205" i="66"/>
  <c r="L205" i="66"/>
  <c r="K205" i="66"/>
  <c r="J205" i="66"/>
  <c r="I205" i="66"/>
  <c r="H205" i="66"/>
  <c r="G205" i="66"/>
  <c r="F205" i="66"/>
  <c r="E205" i="66"/>
  <c r="D205" i="66"/>
  <c r="C205" i="66"/>
  <c r="M201" i="66"/>
  <c r="M200" i="66"/>
  <c r="M199" i="66"/>
  <c r="M198" i="66"/>
  <c r="M197" i="66"/>
  <c r="L195" i="66"/>
  <c r="K195" i="66"/>
  <c r="J195" i="66"/>
  <c r="I195" i="66"/>
  <c r="H195" i="66"/>
  <c r="G195" i="66"/>
  <c r="F195" i="66"/>
  <c r="E195" i="66"/>
  <c r="M195" i="66" s="1"/>
  <c r="D195" i="66"/>
  <c r="C195" i="66"/>
  <c r="M194" i="66"/>
  <c r="M193" i="66"/>
  <c r="M192" i="66"/>
  <c r="M191" i="66"/>
  <c r="M190" i="66"/>
  <c r="L185" i="66"/>
  <c r="K185" i="66"/>
  <c r="J185" i="66"/>
  <c r="I185" i="66"/>
  <c r="H185" i="66"/>
  <c r="G185" i="66"/>
  <c r="F185" i="66"/>
  <c r="E185" i="66"/>
  <c r="D185" i="66"/>
  <c r="C185" i="66"/>
  <c r="M185" i="66" s="1"/>
  <c r="M184" i="66"/>
  <c r="L182" i="66"/>
  <c r="K182" i="66"/>
  <c r="J182" i="66"/>
  <c r="I182" i="66"/>
  <c r="H182" i="66"/>
  <c r="G182" i="66"/>
  <c r="F182" i="66"/>
  <c r="E182" i="66"/>
  <c r="D182" i="66"/>
  <c r="M182" i="66" s="1"/>
  <c r="C182" i="66"/>
  <c r="I181" i="66"/>
  <c r="I183" i="66" s="1"/>
  <c r="E181" i="66"/>
  <c r="L178" i="66"/>
  <c r="L181" i="66" s="1"/>
  <c r="K178" i="66"/>
  <c r="K186" i="66" s="1"/>
  <c r="J178" i="66"/>
  <c r="I178" i="66"/>
  <c r="I186" i="66" s="1"/>
  <c r="H178" i="66"/>
  <c r="H181" i="66" s="1"/>
  <c r="G178" i="66"/>
  <c r="G186" i="66" s="1"/>
  <c r="F178" i="66"/>
  <c r="E178" i="66"/>
  <c r="E186" i="66" s="1"/>
  <c r="D178" i="66"/>
  <c r="D181" i="66" s="1"/>
  <c r="C178" i="66"/>
  <c r="C186" i="66" s="1"/>
  <c r="M177" i="66"/>
  <c r="M176" i="66"/>
  <c r="M175" i="66"/>
  <c r="M174" i="66"/>
  <c r="M173" i="66"/>
  <c r="M178" i="66" s="1"/>
  <c r="L170" i="66"/>
  <c r="K170" i="66"/>
  <c r="J170" i="66"/>
  <c r="I170" i="66"/>
  <c r="H170" i="66"/>
  <c r="G170" i="66"/>
  <c r="F170" i="66"/>
  <c r="E170" i="66"/>
  <c r="D170" i="66"/>
  <c r="C170" i="66"/>
  <c r="M170" i="66" s="1"/>
  <c r="M169" i="66"/>
  <c r="M168" i="66"/>
  <c r="M167" i="66"/>
  <c r="M166" i="66"/>
  <c r="M165" i="66"/>
  <c r="M153" i="66"/>
  <c r="L153" i="66"/>
  <c r="K153" i="66"/>
  <c r="J153" i="66"/>
  <c r="I153" i="66"/>
  <c r="H153" i="66"/>
  <c r="G153" i="66"/>
  <c r="F153" i="66"/>
  <c r="E153" i="66"/>
  <c r="D153" i="66"/>
  <c r="C153" i="66"/>
  <c r="M149" i="66"/>
  <c r="M148" i="66"/>
  <c r="M147" i="66"/>
  <c r="M146" i="66"/>
  <c r="M145" i="66"/>
  <c r="L143" i="66"/>
  <c r="K143" i="66"/>
  <c r="J143" i="66"/>
  <c r="I143" i="66"/>
  <c r="H143" i="66"/>
  <c r="G143" i="66"/>
  <c r="F143" i="66"/>
  <c r="E143" i="66"/>
  <c r="D143" i="66"/>
  <c r="C143" i="66"/>
  <c r="M143" i="66" s="1"/>
  <c r="M142" i="66"/>
  <c r="M141" i="66"/>
  <c r="M140" i="66"/>
  <c r="M139" i="66"/>
  <c r="M138" i="66"/>
  <c r="L133" i="66"/>
  <c r="K133" i="66"/>
  <c r="J133" i="66"/>
  <c r="I133" i="66"/>
  <c r="H133" i="66"/>
  <c r="G133" i="66"/>
  <c r="F133" i="66"/>
  <c r="E133" i="66"/>
  <c r="M133" i="66" s="1"/>
  <c r="D133" i="66"/>
  <c r="C133" i="66"/>
  <c r="M132" i="66"/>
  <c r="L130" i="66"/>
  <c r="K130" i="66"/>
  <c r="J130" i="66"/>
  <c r="I130" i="66"/>
  <c r="H130" i="66"/>
  <c r="G130" i="66"/>
  <c r="F130" i="66"/>
  <c r="E130" i="66"/>
  <c r="D130" i="66"/>
  <c r="C130" i="66"/>
  <c r="M130" i="66" s="1"/>
  <c r="K129" i="66"/>
  <c r="K131" i="66" s="1"/>
  <c r="G129" i="66"/>
  <c r="C129" i="66"/>
  <c r="C131" i="66" s="1"/>
  <c r="L126" i="66"/>
  <c r="K126" i="66"/>
  <c r="K134" i="66" s="1"/>
  <c r="J126" i="66"/>
  <c r="J129" i="66" s="1"/>
  <c r="I126" i="66"/>
  <c r="I134" i="66" s="1"/>
  <c r="H126" i="66"/>
  <c r="G126" i="66"/>
  <c r="G134" i="66" s="1"/>
  <c r="F126" i="66"/>
  <c r="F129" i="66" s="1"/>
  <c r="E126" i="66"/>
  <c r="E134" i="66" s="1"/>
  <c r="D126" i="66"/>
  <c r="C126" i="66"/>
  <c r="C134" i="66" s="1"/>
  <c r="M125" i="66"/>
  <c r="M124" i="66"/>
  <c r="M123" i="66"/>
  <c r="M122" i="66"/>
  <c r="M121" i="66"/>
  <c r="M126" i="66" s="1"/>
  <c r="L118" i="66"/>
  <c r="K118" i="66"/>
  <c r="J118" i="66"/>
  <c r="I118" i="66"/>
  <c r="H118" i="66"/>
  <c r="G118" i="66"/>
  <c r="F118" i="66"/>
  <c r="E118" i="66"/>
  <c r="D118" i="66"/>
  <c r="M118" i="66" s="1"/>
  <c r="C118" i="66"/>
  <c r="M117" i="66"/>
  <c r="M116" i="66"/>
  <c r="M115" i="66"/>
  <c r="M114" i="66"/>
  <c r="M113" i="66"/>
  <c r="M101" i="66"/>
  <c r="L101" i="66"/>
  <c r="K101" i="66"/>
  <c r="J101" i="66"/>
  <c r="I101" i="66"/>
  <c r="H101" i="66"/>
  <c r="G101" i="66"/>
  <c r="F101" i="66"/>
  <c r="E101" i="66"/>
  <c r="D101" i="66"/>
  <c r="C101" i="66"/>
  <c r="M97" i="66"/>
  <c r="M96" i="66"/>
  <c r="M95" i="66"/>
  <c r="M94" i="66"/>
  <c r="M93" i="66"/>
  <c r="L91" i="66"/>
  <c r="K91" i="66"/>
  <c r="J91" i="66"/>
  <c r="I91" i="66"/>
  <c r="H91" i="66"/>
  <c r="G91" i="66"/>
  <c r="F91" i="66"/>
  <c r="E91" i="66"/>
  <c r="M91" i="66" s="1"/>
  <c r="D91" i="66"/>
  <c r="C91" i="66"/>
  <c r="M90" i="66"/>
  <c r="M89" i="66"/>
  <c r="M88" i="66"/>
  <c r="M87" i="66"/>
  <c r="M86" i="66"/>
  <c r="L81" i="66"/>
  <c r="K81" i="66"/>
  <c r="J81" i="66"/>
  <c r="I81" i="66"/>
  <c r="H81" i="66"/>
  <c r="G81" i="66"/>
  <c r="F81" i="66"/>
  <c r="E81" i="66"/>
  <c r="D81" i="66"/>
  <c r="C81" i="66"/>
  <c r="M81" i="66" s="1"/>
  <c r="M80" i="66"/>
  <c r="L78" i="66"/>
  <c r="K78" i="66"/>
  <c r="J78" i="66"/>
  <c r="I78" i="66"/>
  <c r="H78" i="66"/>
  <c r="G78" i="66"/>
  <c r="F78" i="66"/>
  <c r="E78" i="66"/>
  <c r="D78" i="66"/>
  <c r="M78" i="66" s="1"/>
  <c r="C78" i="66"/>
  <c r="I77" i="66"/>
  <c r="I79" i="66" s="1"/>
  <c r="E77" i="66"/>
  <c r="E79" i="66" s="1"/>
  <c r="L74" i="66"/>
  <c r="L77" i="66" s="1"/>
  <c r="K74" i="66"/>
  <c r="K82" i="66" s="1"/>
  <c r="J74" i="66"/>
  <c r="I74" i="66"/>
  <c r="I82" i="66" s="1"/>
  <c r="H74" i="66"/>
  <c r="H77" i="66" s="1"/>
  <c r="G74" i="66"/>
  <c r="G82" i="66" s="1"/>
  <c r="F74" i="66"/>
  <c r="E74" i="66"/>
  <c r="E82" i="66" s="1"/>
  <c r="D74" i="66"/>
  <c r="D77" i="66" s="1"/>
  <c r="C74" i="66"/>
  <c r="C82" i="66" s="1"/>
  <c r="M73" i="66"/>
  <c r="M72" i="66"/>
  <c r="M71" i="66"/>
  <c r="M70" i="66"/>
  <c r="M69" i="66"/>
  <c r="M74" i="66" s="1"/>
  <c r="L66" i="66"/>
  <c r="K66" i="66"/>
  <c r="J66" i="66"/>
  <c r="I66" i="66"/>
  <c r="H66" i="66"/>
  <c r="G66" i="66"/>
  <c r="F66" i="66"/>
  <c r="E66" i="66"/>
  <c r="D66" i="66"/>
  <c r="C66" i="66"/>
  <c r="M66" i="66" s="1"/>
  <c r="M65" i="66"/>
  <c r="M64" i="66"/>
  <c r="M63" i="66"/>
  <c r="M62" i="66"/>
  <c r="M61" i="66"/>
  <c r="M49" i="66"/>
  <c r="L49" i="66"/>
  <c r="K49" i="66"/>
  <c r="J49" i="66"/>
  <c r="I49" i="66"/>
  <c r="H49" i="66"/>
  <c r="G49" i="66"/>
  <c r="F49" i="66"/>
  <c r="E49" i="66"/>
  <c r="D49" i="66"/>
  <c r="C49" i="66"/>
  <c r="M45" i="66"/>
  <c r="M44" i="66"/>
  <c r="M43" i="66"/>
  <c r="M42" i="66"/>
  <c r="M41" i="66"/>
  <c r="L39" i="66"/>
  <c r="K39" i="66"/>
  <c r="J39" i="66"/>
  <c r="I39" i="66"/>
  <c r="H39" i="66"/>
  <c r="G39" i="66"/>
  <c r="F39" i="66"/>
  <c r="E39" i="66"/>
  <c r="D39" i="66"/>
  <c r="C39" i="66"/>
  <c r="M39" i="66" s="1"/>
  <c r="M38" i="66"/>
  <c r="M37" i="66"/>
  <c r="M36" i="66"/>
  <c r="M35" i="66"/>
  <c r="M34" i="66"/>
  <c r="K31" i="66"/>
  <c r="K51" i="66" s="1"/>
  <c r="L29" i="66"/>
  <c r="K29" i="66"/>
  <c r="J29" i="66"/>
  <c r="I29" i="66"/>
  <c r="H29" i="66"/>
  <c r="G29" i="66"/>
  <c r="F29" i="66"/>
  <c r="E29" i="66"/>
  <c r="M29" i="66" s="1"/>
  <c r="D29" i="66"/>
  <c r="C29" i="66"/>
  <c r="M28" i="66"/>
  <c r="L26" i="66"/>
  <c r="K26" i="66"/>
  <c r="J26" i="66"/>
  <c r="I26" i="66"/>
  <c r="H26" i="66"/>
  <c r="G26" i="66"/>
  <c r="F26" i="66"/>
  <c r="E26" i="66"/>
  <c r="D26" i="66"/>
  <c r="C26" i="66"/>
  <c r="M26" i="66" s="1"/>
  <c r="K25" i="66"/>
  <c r="K27" i="66" s="1"/>
  <c r="G25" i="66"/>
  <c r="G27" i="66" s="1"/>
  <c r="C25" i="66"/>
  <c r="L22" i="66"/>
  <c r="K22" i="66"/>
  <c r="K30" i="66" s="1"/>
  <c r="J22" i="66"/>
  <c r="J30" i="66" s="1"/>
  <c r="I22" i="66"/>
  <c r="I30" i="66" s="1"/>
  <c r="H22" i="66"/>
  <c r="G22" i="66"/>
  <c r="G30" i="66" s="1"/>
  <c r="F22" i="66"/>
  <c r="E22" i="66"/>
  <c r="E30" i="66" s="1"/>
  <c r="D22" i="66"/>
  <c r="C22" i="66"/>
  <c r="C30" i="66" s="1"/>
  <c r="M21" i="66"/>
  <c r="M20" i="66"/>
  <c r="M19" i="66"/>
  <c r="M18" i="66"/>
  <c r="M17" i="66"/>
  <c r="M22" i="66" s="1"/>
  <c r="L14" i="66"/>
  <c r="J14" i="66"/>
  <c r="I14" i="66"/>
  <c r="H14" i="66"/>
  <c r="G14" i="66"/>
  <c r="F14" i="66"/>
  <c r="E14" i="66"/>
  <c r="D14" i="66"/>
  <c r="M14" i="66" s="1"/>
  <c r="C14" i="66"/>
  <c r="M13" i="66"/>
  <c r="M12" i="66"/>
  <c r="M11" i="66"/>
  <c r="M10" i="66"/>
  <c r="M9" i="66"/>
  <c r="L247" i="65"/>
  <c r="L249" i="65" s="1"/>
  <c r="K247" i="65"/>
  <c r="K249" i="65" s="1"/>
  <c r="J247" i="65"/>
  <c r="I247" i="65"/>
  <c r="I249" i="65" s="1"/>
  <c r="H247" i="65"/>
  <c r="H249" i="65" s="1"/>
  <c r="G247" i="65"/>
  <c r="G249" i="65" s="1"/>
  <c r="F247" i="65"/>
  <c r="E247" i="65"/>
  <c r="E249" i="65" s="1"/>
  <c r="D247" i="65"/>
  <c r="D249" i="65" s="1"/>
  <c r="C247" i="65"/>
  <c r="C249" i="65" s="1"/>
  <c r="L242" i="65"/>
  <c r="K242" i="65"/>
  <c r="J242" i="65"/>
  <c r="I242" i="65"/>
  <c r="H242" i="65"/>
  <c r="G242" i="65"/>
  <c r="F242" i="65"/>
  <c r="E242" i="65"/>
  <c r="D242" i="65"/>
  <c r="C242" i="65"/>
  <c r="L235" i="65"/>
  <c r="K235" i="65"/>
  <c r="J235" i="65"/>
  <c r="I235" i="65"/>
  <c r="H235" i="65"/>
  <c r="G235" i="65"/>
  <c r="F235" i="65"/>
  <c r="E235" i="65"/>
  <c r="D235" i="65"/>
  <c r="C235" i="65"/>
  <c r="L228" i="65"/>
  <c r="K228" i="65"/>
  <c r="J228" i="65"/>
  <c r="J249" i="65" s="1"/>
  <c r="I228" i="65"/>
  <c r="H228" i="65"/>
  <c r="G228" i="65"/>
  <c r="F228" i="65"/>
  <c r="F249" i="65" s="1"/>
  <c r="E228" i="65"/>
  <c r="D228" i="65"/>
  <c r="C228" i="65"/>
  <c r="M227" i="65"/>
  <c r="M226" i="65"/>
  <c r="M225" i="65"/>
  <c r="M224" i="65"/>
  <c r="M223" i="65"/>
  <c r="M228" i="65" s="1"/>
  <c r="L220" i="65"/>
  <c r="K220" i="65"/>
  <c r="J220" i="65"/>
  <c r="I220" i="65"/>
  <c r="H220" i="65"/>
  <c r="G220" i="65"/>
  <c r="F220" i="65"/>
  <c r="E220" i="65"/>
  <c r="D220" i="65"/>
  <c r="M220" i="65" s="1"/>
  <c r="C220" i="65"/>
  <c r="M219" i="65"/>
  <c r="M218" i="65"/>
  <c r="M217" i="65"/>
  <c r="M216" i="65"/>
  <c r="M215" i="65"/>
  <c r="M205" i="65"/>
  <c r="L205" i="65"/>
  <c r="K205" i="65"/>
  <c r="J205" i="65"/>
  <c r="I205" i="65"/>
  <c r="H205" i="65"/>
  <c r="G205" i="65"/>
  <c r="F205" i="65"/>
  <c r="E205" i="65"/>
  <c r="D205" i="65"/>
  <c r="C205" i="65"/>
  <c r="M201" i="65"/>
  <c r="M200" i="65"/>
  <c r="M199" i="65"/>
  <c r="M198" i="65"/>
  <c r="M197" i="65"/>
  <c r="L195" i="65"/>
  <c r="K195" i="65"/>
  <c r="J195" i="65"/>
  <c r="I195" i="65"/>
  <c r="H195" i="65"/>
  <c r="G195" i="65"/>
  <c r="F195" i="65"/>
  <c r="E195" i="65"/>
  <c r="M195" i="65" s="1"/>
  <c r="D195" i="65"/>
  <c r="C195" i="65"/>
  <c r="M194" i="65"/>
  <c r="M193" i="65"/>
  <c r="M192" i="65"/>
  <c r="M191" i="65"/>
  <c r="M190" i="65"/>
  <c r="L185" i="65"/>
  <c r="K185" i="65"/>
  <c r="J185" i="65"/>
  <c r="I185" i="65"/>
  <c r="H185" i="65"/>
  <c r="G185" i="65"/>
  <c r="F185" i="65"/>
  <c r="E185" i="65"/>
  <c r="D185" i="65"/>
  <c r="C185" i="65"/>
  <c r="M185" i="65" s="1"/>
  <c r="M184" i="65"/>
  <c r="L182" i="65"/>
  <c r="K182" i="65"/>
  <c r="J182" i="65"/>
  <c r="I182" i="65"/>
  <c r="H182" i="65"/>
  <c r="G182" i="65"/>
  <c r="F182" i="65"/>
  <c r="E182" i="65"/>
  <c r="D182" i="65"/>
  <c r="M182" i="65" s="1"/>
  <c r="C182" i="65"/>
  <c r="I181" i="65"/>
  <c r="I183" i="65" s="1"/>
  <c r="E181" i="65"/>
  <c r="E183" i="65" s="1"/>
  <c r="L178" i="65"/>
  <c r="L181" i="65" s="1"/>
  <c r="K178" i="65"/>
  <c r="K186" i="65" s="1"/>
  <c r="J178" i="65"/>
  <c r="I178" i="65"/>
  <c r="I186" i="65" s="1"/>
  <c r="H178" i="65"/>
  <c r="H181" i="65" s="1"/>
  <c r="G178" i="65"/>
  <c r="G186" i="65" s="1"/>
  <c r="F178" i="65"/>
  <c r="E178" i="65"/>
  <c r="E186" i="65" s="1"/>
  <c r="D178" i="65"/>
  <c r="D181" i="65" s="1"/>
  <c r="C178" i="65"/>
  <c r="C186" i="65" s="1"/>
  <c r="M177" i="65"/>
  <c r="M176" i="65"/>
  <c r="M175" i="65"/>
  <c r="M174" i="65"/>
  <c r="M173" i="65"/>
  <c r="M178" i="65" s="1"/>
  <c r="L170" i="65"/>
  <c r="K170" i="65"/>
  <c r="J170" i="65"/>
  <c r="I170" i="65"/>
  <c r="H170" i="65"/>
  <c r="G170" i="65"/>
  <c r="F170" i="65"/>
  <c r="E170" i="65"/>
  <c r="D170" i="65"/>
  <c r="C170" i="65"/>
  <c r="M170" i="65" s="1"/>
  <c r="M169" i="65"/>
  <c r="M168" i="65"/>
  <c r="M167" i="65"/>
  <c r="M166" i="65"/>
  <c r="M165" i="65"/>
  <c r="M153" i="65"/>
  <c r="L153" i="65"/>
  <c r="K153" i="65"/>
  <c r="J153" i="65"/>
  <c r="I153" i="65"/>
  <c r="H153" i="65"/>
  <c r="G153" i="65"/>
  <c r="F153" i="65"/>
  <c r="E153" i="65"/>
  <c r="D153" i="65"/>
  <c r="C153" i="65"/>
  <c r="M149" i="65"/>
  <c r="M148" i="65"/>
  <c r="M147" i="65"/>
  <c r="M146" i="65"/>
  <c r="M145" i="65"/>
  <c r="L143" i="65"/>
  <c r="K143" i="65"/>
  <c r="J143" i="65"/>
  <c r="I143" i="65"/>
  <c r="H143" i="65"/>
  <c r="G143" i="65"/>
  <c r="F143" i="65"/>
  <c r="E143" i="65"/>
  <c r="D143" i="65"/>
  <c r="C143" i="65"/>
  <c r="M143" i="65" s="1"/>
  <c r="M142" i="65"/>
  <c r="M141" i="65"/>
  <c r="M140" i="65"/>
  <c r="M139" i="65"/>
  <c r="M138" i="65"/>
  <c r="L133" i="65"/>
  <c r="K133" i="65"/>
  <c r="J133" i="65"/>
  <c r="I133" i="65"/>
  <c r="H133" i="65"/>
  <c r="G133" i="65"/>
  <c r="F133" i="65"/>
  <c r="E133" i="65"/>
  <c r="M133" i="65" s="1"/>
  <c r="D133" i="65"/>
  <c r="C133" i="65"/>
  <c r="M132" i="65"/>
  <c r="L130" i="65"/>
  <c r="K130" i="65"/>
  <c r="J130" i="65"/>
  <c r="I130" i="65"/>
  <c r="H130" i="65"/>
  <c r="G130" i="65"/>
  <c r="F130" i="65"/>
  <c r="E130" i="65"/>
  <c r="D130" i="65"/>
  <c r="C130" i="65"/>
  <c r="M130" i="65" s="1"/>
  <c r="K129" i="65"/>
  <c r="K131" i="65" s="1"/>
  <c r="G129" i="65"/>
  <c r="C129" i="65"/>
  <c r="C131" i="65" s="1"/>
  <c r="L126" i="65"/>
  <c r="K126" i="65"/>
  <c r="K134" i="65" s="1"/>
  <c r="J126" i="65"/>
  <c r="J129" i="65" s="1"/>
  <c r="I126" i="65"/>
  <c r="I134" i="65" s="1"/>
  <c r="H126" i="65"/>
  <c r="G126" i="65"/>
  <c r="G134" i="65" s="1"/>
  <c r="F126" i="65"/>
  <c r="F129" i="65" s="1"/>
  <c r="E126" i="65"/>
  <c r="E134" i="65" s="1"/>
  <c r="D126" i="65"/>
  <c r="C126" i="65"/>
  <c r="C134" i="65" s="1"/>
  <c r="M125" i="65"/>
  <c r="M124" i="65"/>
  <c r="M123" i="65"/>
  <c r="M122" i="65"/>
  <c r="M121" i="65"/>
  <c r="M126" i="65" s="1"/>
  <c r="L118" i="65"/>
  <c r="K118" i="65"/>
  <c r="J118" i="65"/>
  <c r="I118" i="65"/>
  <c r="H118" i="65"/>
  <c r="G118" i="65"/>
  <c r="F118" i="65"/>
  <c r="E118" i="65"/>
  <c r="D118" i="65"/>
  <c r="M118" i="65" s="1"/>
  <c r="C118" i="65"/>
  <c r="M117" i="65"/>
  <c r="M116" i="65"/>
  <c r="M115" i="65"/>
  <c r="M114" i="65"/>
  <c r="M113" i="65"/>
  <c r="M101" i="65"/>
  <c r="L101" i="65"/>
  <c r="K101" i="65"/>
  <c r="J101" i="65"/>
  <c r="I101" i="65"/>
  <c r="H101" i="65"/>
  <c r="G101" i="65"/>
  <c r="F101" i="65"/>
  <c r="E101" i="65"/>
  <c r="D101" i="65"/>
  <c r="C101" i="65"/>
  <c r="M97" i="65"/>
  <c r="M96" i="65"/>
  <c r="M95" i="65"/>
  <c r="M94" i="65"/>
  <c r="M93" i="65"/>
  <c r="L91" i="65"/>
  <c r="K91" i="65"/>
  <c r="J91" i="65"/>
  <c r="I91" i="65"/>
  <c r="H91" i="65"/>
  <c r="G91" i="65"/>
  <c r="F91" i="65"/>
  <c r="E91" i="65"/>
  <c r="M91" i="65" s="1"/>
  <c r="D91" i="65"/>
  <c r="C91" i="65"/>
  <c r="M90" i="65"/>
  <c r="M89" i="65"/>
  <c r="M88" i="65"/>
  <c r="M87" i="65"/>
  <c r="M86" i="65"/>
  <c r="L81" i="65"/>
  <c r="K81" i="65"/>
  <c r="J81" i="65"/>
  <c r="I81" i="65"/>
  <c r="H81" i="65"/>
  <c r="G81" i="65"/>
  <c r="F81" i="65"/>
  <c r="E81" i="65"/>
  <c r="D81" i="65"/>
  <c r="C81" i="65"/>
  <c r="M81" i="65" s="1"/>
  <c r="M80" i="65"/>
  <c r="L78" i="65"/>
  <c r="K78" i="65"/>
  <c r="J78" i="65"/>
  <c r="I78" i="65"/>
  <c r="H78" i="65"/>
  <c r="G78" i="65"/>
  <c r="F78" i="65"/>
  <c r="E78" i="65"/>
  <c r="D78" i="65"/>
  <c r="M78" i="65" s="1"/>
  <c r="C78" i="65"/>
  <c r="I77" i="65"/>
  <c r="E77" i="65"/>
  <c r="E79" i="65" s="1"/>
  <c r="L74" i="65"/>
  <c r="L77" i="65" s="1"/>
  <c r="K74" i="65"/>
  <c r="K82" i="65" s="1"/>
  <c r="J74" i="65"/>
  <c r="I74" i="65"/>
  <c r="I82" i="65" s="1"/>
  <c r="H74" i="65"/>
  <c r="H77" i="65" s="1"/>
  <c r="G74" i="65"/>
  <c r="G82" i="65" s="1"/>
  <c r="F74" i="65"/>
  <c r="E74" i="65"/>
  <c r="E82" i="65" s="1"/>
  <c r="D74" i="65"/>
  <c r="D77" i="65" s="1"/>
  <c r="C74" i="65"/>
  <c r="C82" i="65" s="1"/>
  <c r="M73" i="65"/>
  <c r="M72" i="65"/>
  <c r="M71" i="65"/>
  <c r="M70" i="65"/>
  <c r="M69" i="65"/>
  <c r="M74" i="65" s="1"/>
  <c r="L66" i="65"/>
  <c r="K66" i="65"/>
  <c r="J66" i="65"/>
  <c r="I66" i="65"/>
  <c r="H66" i="65"/>
  <c r="G66" i="65"/>
  <c r="F66" i="65"/>
  <c r="E66" i="65"/>
  <c r="D66" i="65"/>
  <c r="C66" i="65"/>
  <c r="M66" i="65" s="1"/>
  <c r="M65" i="65"/>
  <c r="M64" i="65"/>
  <c r="M63" i="65"/>
  <c r="M62" i="65"/>
  <c r="M61" i="65"/>
  <c r="M49" i="65"/>
  <c r="L49" i="65"/>
  <c r="K49" i="65"/>
  <c r="J49" i="65"/>
  <c r="I49" i="65"/>
  <c r="H49" i="65"/>
  <c r="G49" i="65"/>
  <c r="F49" i="65"/>
  <c r="E49" i="65"/>
  <c r="D49" i="65"/>
  <c r="C49" i="65"/>
  <c r="M45" i="65"/>
  <c r="M44" i="65"/>
  <c r="M43" i="65"/>
  <c r="M42" i="65"/>
  <c r="M41" i="65"/>
  <c r="L39" i="65"/>
  <c r="K39" i="65"/>
  <c r="J39" i="65"/>
  <c r="I39" i="65"/>
  <c r="H39" i="65"/>
  <c r="G39" i="65"/>
  <c r="F39" i="65"/>
  <c r="E39" i="65"/>
  <c r="D39" i="65"/>
  <c r="C39" i="65"/>
  <c r="M38" i="65"/>
  <c r="M37" i="65"/>
  <c r="M36" i="65"/>
  <c r="M35" i="65"/>
  <c r="M34" i="65"/>
  <c r="L29" i="65"/>
  <c r="K29" i="65"/>
  <c r="J29" i="65"/>
  <c r="I29" i="65"/>
  <c r="H29" i="65"/>
  <c r="G29" i="65"/>
  <c r="F29" i="65"/>
  <c r="E29" i="65"/>
  <c r="M29" i="65" s="1"/>
  <c r="D29" i="65"/>
  <c r="C29" i="65"/>
  <c r="M28" i="65"/>
  <c r="I27" i="65"/>
  <c r="L26" i="65"/>
  <c r="K26" i="65"/>
  <c r="J26" i="65"/>
  <c r="I26" i="65"/>
  <c r="H26" i="65"/>
  <c r="G26" i="65"/>
  <c r="F26" i="65"/>
  <c r="E26" i="65"/>
  <c r="C26" i="65"/>
  <c r="K25" i="65"/>
  <c r="I25" i="65"/>
  <c r="I31" i="65" s="1"/>
  <c r="G25" i="65"/>
  <c r="E25" i="65"/>
  <c r="L22" i="65"/>
  <c r="K22" i="65"/>
  <c r="K30" i="65" s="1"/>
  <c r="J22" i="65"/>
  <c r="I22" i="65"/>
  <c r="I30" i="65" s="1"/>
  <c r="H22" i="65"/>
  <c r="G22" i="65"/>
  <c r="G30" i="65" s="1"/>
  <c r="F22" i="65"/>
  <c r="E22" i="65"/>
  <c r="E30" i="65" s="1"/>
  <c r="D22" i="65"/>
  <c r="C22" i="65"/>
  <c r="M21" i="65"/>
  <c r="M20" i="65"/>
  <c r="M19" i="65"/>
  <c r="M18" i="65"/>
  <c r="M17" i="65"/>
  <c r="L14" i="65"/>
  <c r="J14" i="65"/>
  <c r="I14" i="65"/>
  <c r="H14" i="65"/>
  <c r="G14" i="65"/>
  <c r="F14" i="65"/>
  <c r="E14" i="65"/>
  <c r="D14" i="65"/>
  <c r="C14" i="65"/>
  <c r="M13" i="65"/>
  <c r="M12" i="65"/>
  <c r="M11" i="65"/>
  <c r="M10" i="65"/>
  <c r="M9" i="65"/>
  <c r="L247" i="64"/>
  <c r="K247" i="64"/>
  <c r="J247" i="64"/>
  <c r="I247" i="64"/>
  <c r="H247" i="64"/>
  <c r="H249" i="64" s="1"/>
  <c r="G247" i="64"/>
  <c r="F247" i="64"/>
  <c r="E247" i="64"/>
  <c r="D247" i="64"/>
  <c r="C247" i="64"/>
  <c r="L242" i="64"/>
  <c r="K242" i="64"/>
  <c r="J242" i="64"/>
  <c r="I242" i="64"/>
  <c r="H242" i="64"/>
  <c r="G242" i="64"/>
  <c r="F242" i="64"/>
  <c r="E242" i="64"/>
  <c r="D242" i="64"/>
  <c r="C242" i="64"/>
  <c r="L235" i="64"/>
  <c r="K235" i="64"/>
  <c r="J235" i="64"/>
  <c r="I235" i="64"/>
  <c r="H235" i="64"/>
  <c r="G235" i="64"/>
  <c r="F235" i="64"/>
  <c r="E235" i="64"/>
  <c r="D235" i="64"/>
  <c r="C235" i="64"/>
  <c r="L228" i="64"/>
  <c r="K228" i="64"/>
  <c r="J228" i="64"/>
  <c r="I228" i="64"/>
  <c r="H228" i="64"/>
  <c r="G228" i="64"/>
  <c r="F228" i="64"/>
  <c r="F249" i="64" s="1"/>
  <c r="E228" i="64"/>
  <c r="D228" i="64"/>
  <c r="C228" i="64"/>
  <c r="M227" i="64"/>
  <c r="M226" i="64"/>
  <c r="M225" i="64"/>
  <c r="M224" i="64"/>
  <c r="M223" i="64"/>
  <c r="M228" i="64" s="1"/>
  <c r="L220" i="64"/>
  <c r="K220" i="64"/>
  <c r="J220" i="64"/>
  <c r="I220" i="64"/>
  <c r="H220" i="64"/>
  <c r="G220" i="64"/>
  <c r="F220" i="64"/>
  <c r="E220" i="64"/>
  <c r="D220" i="64"/>
  <c r="C220" i="64"/>
  <c r="M219" i="64"/>
  <c r="M218" i="64"/>
  <c r="M217" i="64"/>
  <c r="M216" i="64"/>
  <c r="M215" i="64"/>
  <c r="M205" i="64"/>
  <c r="L205" i="64"/>
  <c r="K205" i="64"/>
  <c r="J205" i="64"/>
  <c r="I205" i="64"/>
  <c r="H205" i="64"/>
  <c r="G205" i="64"/>
  <c r="F205" i="64"/>
  <c r="E205" i="64"/>
  <c r="D205" i="64"/>
  <c r="C205" i="64"/>
  <c r="M201" i="64"/>
  <c r="M200" i="64"/>
  <c r="M199" i="64"/>
  <c r="M198" i="64"/>
  <c r="M197" i="64"/>
  <c r="L195" i="64"/>
  <c r="K195" i="64"/>
  <c r="J195" i="64"/>
  <c r="I195" i="64"/>
  <c r="H195" i="64"/>
  <c r="G195" i="64"/>
  <c r="F195" i="64"/>
  <c r="E195" i="64"/>
  <c r="D195" i="64"/>
  <c r="C195" i="64"/>
  <c r="M194" i="64"/>
  <c r="M193" i="64"/>
  <c r="M192" i="64"/>
  <c r="M191" i="64"/>
  <c r="M190" i="64"/>
  <c r="L185" i="64"/>
  <c r="K185" i="64"/>
  <c r="J185" i="64"/>
  <c r="I185" i="64"/>
  <c r="H185" i="64"/>
  <c r="G185" i="64"/>
  <c r="F185" i="64"/>
  <c r="E185" i="64"/>
  <c r="D185" i="64"/>
  <c r="C185" i="64"/>
  <c r="M185" i="64" s="1"/>
  <c r="M184" i="64"/>
  <c r="L182" i="64"/>
  <c r="K182" i="64"/>
  <c r="J182" i="64"/>
  <c r="I182" i="64"/>
  <c r="H182" i="64"/>
  <c r="G182" i="64"/>
  <c r="F182" i="64"/>
  <c r="E182" i="64"/>
  <c r="D182" i="64"/>
  <c r="C182" i="64"/>
  <c r="I181" i="64"/>
  <c r="I183" i="64" s="1"/>
  <c r="L178" i="64"/>
  <c r="K178" i="64"/>
  <c r="K186" i="64" s="1"/>
  <c r="J178" i="64"/>
  <c r="I178" i="64"/>
  <c r="I186" i="64" s="1"/>
  <c r="H178" i="64"/>
  <c r="G178" i="64"/>
  <c r="G186" i="64" s="1"/>
  <c r="F178" i="64"/>
  <c r="E178" i="64"/>
  <c r="E186" i="64" s="1"/>
  <c r="D178" i="64"/>
  <c r="C178" i="64"/>
  <c r="C186" i="64" s="1"/>
  <c r="M177" i="64"/>
  <c r="M176" i="64"/>
  <c r="M175" i="64"/>
  <c r="M174" i="64"/>
  <c r="M173" i="64"/>
  <c r="L170" i="64"/>
  <c r="K170" i="64"/>
  <c r="J170" i="64"/>
  <c r="I170" i="64"/>
  <c r="H170" i="64"/>
  <c r="G170" i="64"/>
  <c r="F170" i="64"/>
  <c r="E170" i="64"/>
  <c r="D170" i="64"/>
  <c r="C170" i="64"/>
  <c r="M169" i="64"/>
  <c r="M168" i="64"/>
  <c r="M167" i="64"/>
  <c r="M166" i="64"/>
  <c r="M165" i="64"/>
  <c r="M153" i="64"/>
  <c r="L153" i="64"/>
  <c r="K153" i="64"/>
  <c r="J153" i="64"/>
  <c r="I153" i="64"/>
  <c r="H153" i="64"/>
  <c r="G153" i="64"/>
  <c r="F153" i="64"/>
  <c r="E153" i="64"/>
  <c r="D153" i="64"/>
  <c r="C153" i="64"/>
  <c r="M149" i="64"/>
  <c r="M148" i="64"/>
  <c r="M147" i="64"/>
  <c r="M146" i="64"/>
  <c r="M145" i="64"/>
  <c r="L143" i="64"/>
  <c r="K143" i="64"/>
  <c r="J143" i="64"/>
  <c r="I143" i="64"/>
  <c r="H143" i="64"/>
  <c r="G143" i="64"/>
  <c r="G129" i="64" s="1"/>
  <c r="F143" i="64"/>
  <c r="E143" i="64"/>
  <c r="D143" i="64"/>
  <c r="C143" i="64"/>
  <c r="M142" i="64"/>
  <c r="M141" i="64"/>
  <c r="M140" i="64"/>
  <c r="M139" i="64"/>
  <c r="M138" i="64"/>
  <c r="L133" i="64"/>
  <c r="K133" i="64"/>
  <c r="J133" i="64"/>
  <c r="I133" i="64"/>
  <c r="H133" i="64"/>
  <c r="G133" i="64"/>
  <c r="F133" i="64"/>
  <c r="E133" i="64"/>
  <c r="D133" i="64"/>
  <c r="C133" i="64"/>
  <c r="M132" i="64"/>
  <c r="L130" i="64"/>
  <c r="K130" i="64"/>
  <c r="J130" i="64"/>
  <c r="I130" i="64"/>
  <c r="H130" i="64"/>
  <c r="G130" i="64"/>
  <c r="F130" i="64"/>
  <c r="E130" i="64"/>
  <c r="D130" i="64"/>
  <c r="C130" i="64"/>
  <c r="M130" i="64" s="1"/>
  <c r="L126" i="64"/>
  <c r="K126" i="64"/>
  <c r="K134" i="64" s="1"/>
  <c r="J126" i="64"/>
  <c r="J129" i="64" s="1"/>
  <c r="I126" i="64"/>
  <c r="I134" i="64" s="1"/>
  <c r="H126" i="64"/>
  <c r="G126" i="64"/>
  <c r="G134" i="64" s="1"/>
  <c r="F126" i="64"/>
  <c r="F129" i="64" s="1"/>
  <c r="E126" i="64"/>
  <c r="E134" i="64" s="1"/>
  <c r="D126" i="64"/>
  <c r="C126" i="64"/>
  <c r="M125" i="64"/>
  <c r="M124" i="64"/>
  <c r="M123" i="64"/>
  <c r="M122" i="64"/>
  <c r="M121" i="64"/>
  <c r="L118" i="64"/>
  <c r="K118" i="64"/>
  <c r="J118" i="64"/>
  <c r="I118" i="64"/>
  <c r="H118" i="64"/>
  <c r="G118" i="64"/>
  <c r="F118" i="64"/>
  <c r="E118" i="64"/>
  <c r="D118" i="64"/>
  <c r="C118" i="64"/>
  <c r="M117" i="64"/>
  <c r="M116" i="64"/>
  <c r="M115" i="64"/>
  <c r="M114" i="64"/>
  <c r="M113" i="64"/>
  <c r="M101" i="64"/>
  <c r="L101" i="64"/>
  <c r="K101" i="64"/>
  <c r="J101" i="64"/>
  <c r="I101" i="64"/>
  <c r="H101" i="64"/>
  <c r="G101" i="64"/>
  <c r="F101" i="64"/>
  <c r="E101" i="64"/>
  <c r="D101" i="64"/>
  <c r="C101" i="64"/>
  <c r="M97" i="64"/>
  <c r="M96" i="64"/>
  <c r="M95" i="64"/>
  <c r="M94" i="64"/>
  <c r="M93" i="64"/>
  <c r="L91" i="64"/>
  <c r="K91" i="64"/>
  <c r="J91" i="64"/>
  <c r="I91" i="64"/>
  <c r="I77" i="64" s="1"/>
  <c r="I79" i="64" s="1"/>
  <c r="H91" i="64"/>
  <c r="G91" i="64"/>
  <c r="F91" i="64"/>
  <c r="E91" i="64"/>
  <c r="D91" i="64"/>
  <c r="C91" i="64"/>
  <c r="M90" i="64"/>
  <c r="M89" i="64"/>
  <c r="M88" i="64"/>
  <c r="M87" i="64"/>
  <c r="M86" i="64"/>
  <c r="L81" i="64"/>
  <c r="K81" i="64"/>
  <c r="J81" i="64"/>
  <c r="I81" i="64"/>
  <c r="H81" i="64"/>
  <c r="G81" i="64"/>
  <c r="F81" i="64"/>
  <c r="E81" i="64"/>
  <c r="D81" i="64"/>
  <c r="C81" i="64"/>
  <c r="M80" i="64"/>
  <c r="L78" i="64"/>
  <c r="K78" i="64"/>
  <c r="J78" i="64"/>
  <c r="I78" i="64"/>
  <c r="H78" i="64"/>
  <c r="G78" i="64"/>
  <c r="F78" i="64"/>
  <c r="E78" i="64"/>
  <c r="D78" i="64"/>
  <c r="M78" i="64" s="1"/>
  <c r="C78" i="64"/>
  <c r="L74" i="64"/>
  <c r="L77" i="64" s="1"/>
  <c r="K74" i="64"/>
  <c r="K82" i="64" s="1"/>
  <c r="J74" i="64"/>
  <c r="I74" i="64"/>
  <c r="I82" i="64" s="1"/>
  <c r="H74" i="64"/>
  <c r="G74" i="64"/>
  <c r="G82" i="64" s="1"/>
  <c r="F74" i="64"/>
  <c r="E74" i="64"/>
  <c r="E82" i="64" s="1"/>
  <c r="D74" i="64"/>
  <c r="D77" i="64" s="1"/>
  <c r="C74" i="64"/>
  <c r="C82" i="64" s="1"/>
  <c r="M73" i="64"/>
  <c r="M72" i="64"/>
  <c r="M71" i="64"/>
  <c r="M70" i="64"/>
  <c r="M69" i="64"/>
  <c r="L66" i="64"/>
  <c r="K66" i="64"/>
  <c r="J66" i="64"/>
  <c r="I66" i="64"/>
  <c r="H66" i="64"/>
  <c r="G66" i="64"/>
  <c r="F66" i="64"/>
  <c r="E66" i="64"/>
  <c r="D66" i="64"/>
  <c r="C66" i="64"/>
  <c r="M65" i="64"/>
  <c r="M64" i="64"/>
  <c r="M63" i="64"/>
  <c r="M62" i="64"/>
  <c r="M61" i="64"/>
  <c r="M49" i="64"/>
  <c r="L49" i="64"/>
  <c r="K49" i="64"/>
  <c r="J49" i="64"/>
  <c r="I49" i="64"/>
  <c r="H49" i="64"/>
  <c r="G49" i="64"/>
  <c r="F49" i="64"/>
  <c r="E49" i="64"/>
  <c r="D49" i="64"/>
  <c r="C49" i="64"/>
  <c r="M45" i="64"/>
  <c r="M44" i="64"/>
  <c r="M43" i="64"/>
  <c r="M42" i="64"/>
  <c r="M41" i="64"/>
  <c r="L39" i="64"/>
  <c r="K39" i="64"/>
  <c r="J39" i="64"/>
  <c r="I39" i="64"/>
  <c r="H39" i="64"/>
  <c r="G39" i="64"/>
  <c r="F39" i="64"/>
  <c r="E39" i="64"/>
  <c r="D39" i="64"/>
  <c r="C39" i="64"/>
  <c r="M38" i="64"/>
  <c r="M37" i="64"/>
  <c r="M36" i="64"/>
  <c r="M35" i="64"/>
  <c r="M34" i="64"/>
  <c r="L29" i="64"/>
  <c r="K29" i="64"/>
  <c r="J29" i="64"/>
  <c r="I29" i="64"/>
  <c r="H29" i="64"/>
  <c r="G29" i="64"/>
  <c r="F29" i="64"/>
  <c r="E29" i="64"/>
  <c r="D29" i="64"/>
  <c r="C29" i="64"/>
  <c r="M28" i="64"/>
  <c r="L26" i="64"/>
  <c r="K26" i="64"/>
  <c r="J26" i="64"/>
  <c r="I26" i="64"/>
  <c r="H26" i="64"/>
  <c r="G26" i="64"/>
  <c r="F26" i="64"/>
  <c r="K25" i="64"/>
  <c r="I25" i="64"/>
  <c r="I27" i="64" s="1"/>
  <c r="L22" i="64"/>
  <c r="K22" i="64"/>
  <c r="K30" i="64" s="1"/>
  <c r="J22" i="64"/>
  <c r="I22" i="64"/>
  <c r="I30" i="64" s="1"/>
  <c r="H22" i="64"/>
  <c r="G22" i="64"/>
  <c r="G30" i="64" s="1"/>
  <c r="F22" i="64"/>
  <c r="E22" i="64"/>
  <c r="D22" i="64"/>
  <c r="D25" i="64" s="1"/>
  <c r="C22" i="64"/>
  <c r="M21" i="64"/>
  <c r="M20" i="64"/>
  <c r="M19" i="64"/>
  <c r="M18" i="64"/>
  <c r="M17" i="64"/>
  <c r="L14" i="64"/>
  <c r="J14" i="64"/>
  <c r="I14" i="64"/>
  <c r="H14" i="64"/>
  <c r="G14" i="64"/>
  <c r="F14" i="64"/>
  <c r="E14" i="64"/>
  <c r="D14" i="64"/>
  <c r="C14" i="64"/>
  <c r="M13" i="64"/>
  <c r="M12" i="64"/>
  <c r="M11" i="64"/>
  <c r="M10" i="64"/>
  <c r="M9" i="64"/>
  <c r="L247" i="63"/>
  <c r="L249" i="63" s="1"/>
  <c r="K247" i="63"/>
  <c r="K249" i="63" s="1"/>
  <c r="J247" i="63"/>
  <c r="I247" i="63"/>
  <c r="I249" i="63" s="1"/>
  <c r="H247" i="63"/>
  <c r="H249" i="63" s="1"/>
  <c r="G247" i="63"/>
  <c r="G249" i="63" s="1"/>
  <c r="F247" i="63"/>
  <c r="E247" i="63"/>
  <c r="E249" i="63" s="1"/>
  <c r="D247" i="63"/>
  <c r="D249" i="63" s="1"/>
  <c r="C247" i="63"/>
  <c r="C249" i="63" s="1"/>
  <c r="L242" i="63"/>
  <c r="K242" i="63"/>
  <c r="J242" i="63"/>
  <c r="I242" i="63"/>
  <c r="H242" i="63"/>
  <c r="G242" i="63"/>
  <c r="F242" i="63"/>
  <c r="E242" i="63"/>
  <c r="D242" i="63"/>
  <c r="C242" i="63"/>
  <c r="L235" i="63"/>
  <c r="K235" i="63"/>
  <c r="J235" i="63"/>
  <c r="I235" i="63"/>
  <c r="H235" i="63"/>
  <c r="G235" i="63"/>
  <c r="F235" i="63"/>
  <c r="E235" i="63"/>
  <c r="D235" i="63"/>
  <c r="C235" i="63"/>
  <c r="L228" i="63"/>
  <c r="K228" i="63"/>
  <c r="J228" i="63"/>
  <c r="J249" i="63" s="1"/>
  <c r="I228" i="63"/>
  <c r="H228" i="63"/>
  <c r="G228" i="63"/>
  <c r="F228" i="63"/>
  <c r="F249" i="63" s="1"/>
  <c r="E228" i="63"/>
  <c r="D228" i="63"/>
  <c r="C228" i="63"/>
  <c r="M227" i="63"/>
  <c r="M226" i="63"/>
  <c r="M225" i="63"/>
  <c r="M224" i="63"/>
  <c r="M223" i="63"/>
  <c r="M228" i="63" s="1"/>
  <c r="L220" i="63"/>
  <c r="K220" i="63"/>
  <c r="J220" i="63"/>
  <c r="I220" i="63"/>
  <c r="H220" i="63"/>
  <c r="G220" i="63"/>
  <c r="F220" i="63"/>
  <c r="E220" i="63"/>
  <c r="M220" i="63" s="1"/>
  <c r="D220" i="63"/>
  <c r="C220" i="63"/>
  <c r="M219" i="63"/>
  <c r="M218" i="63"/>
  <c r="M217" i="63"/>
  <c r="M216" i="63"/>
  <c r="M215" i="63"/>
  <c r="M205" i="63"/>
  <c r="L205" i="63"/>
  <c r="K205" i="63"/>
  <c r="J205" i="63"/>
  <c r="I205" i="63"/>
  <c r="H205" i="63"/>
  <c r="G205" i="63"/>
  <c r="F205" i="63"/>
  <c r="E205" i="63"/>
  <c r="D205" i="63"/>
  <c r="C205" i="63"/>
  <c r="M201" i="63"/>
  <c r="M200" i="63"/>
  <c r="M199" i="63"/>
  <c r="M198" i="63"/>
  <c r="M197" i="63"/>
  <c r="L195" i="63"/>
  <c r="K195" i="63"/>
  <c r="J195" i="63"/>
  <c r="I195" i="63"/>
  <c r="H195" i="63"/>
  <c r="G195" i="63"/>
  <c r="F195" i="63"/>
  <c r="E195" i="63"/>
  <c r="M195" i="63" s="1"/>
  <c r="D195" i="63"/>
  <c r="C195" i="63"/>
  <c r="M194" i="63"/>
  <c r="M193" i="63"/>
  <c r="M192" i="63"/>
  <c r="M191" i="63"/>
  <c r="M190" i="63"/>
  <c r="L185" i="63"/>
  <c r="K185" i="63"/>
  <c r="J185" i="63"/>
  <c r="I185" i="63"/>
  <c r="H185" i="63"/>
  <c r="G185" i="63"/>
  <c r="F185" i="63"/>
  <c r="E185" i="63"/>
  <c r="D185" i="63"/>
  <c r="C185" i="63"/>
  <c r="M185" i="63" s="1"/>
  <c r="M184" i="63"/>
  <c r="L182" i="63"/>
  <c r="K182" i="63"/>
  <c r="J182" i="63"/>
  <c r="I182" i="63"/>
  <c r="H182" i="63"/>
  <c r="G182" i="63"/>
  <c r="F182" i="63"/>
  <c r="E182" i="63"/>
  <c r="M182" i="63" s="1"/>
  <c r="D182" i="63"/>
  <c r="C182" i="63"/>
  <c r="I181" i="63"/>
  <c r="E181" i="63"/>
  <c r="L178" i="63"/>
  <c r="L181" i="63" s="1"/>
  <c r="K178" i="63"/>
  <c r="K186" i="63" s="1"/>
  <c r="J178" i="63"/>
  <c r="J186" i="63" s="1"/>
  <c r="I178" i="63"/>
  <c r="I183" i="63" s="1"/>
  <c r="H178" i="63"/>
  <c r="H181" i="63" s="1"/>
  <c r="G178" i="63"/>
  <c r="G186" i="63" s="1"/>
  <c r="F178" i="63"/>
  <c r="F186" i="63" s="1"/>
  <c r="E178" i="63"/>
  <c r="E183" i="63" s="1"/>
  <c r="D178" i="63"/>
  <c r="D181" i="63" s="1"/>
  <c r="C178" i="63"/>
  <c r="C186" i="63" s="1"/>
  <c r="M177" i="63"/>
  <c r="M176" i="63"/>
  <c r="M175" i="63"/>
  <c r="M174" i="63"/>
  <c r="M173" i="63"/>
  <c r="M178" i="63" s="1"/>
  <c r="L170" i="63"/>
  <c r="K170" i="63"/>
  <c r="J170" i="63"/>
  <c r="I170" i="63"/>
  <c r="H170" i="63"/>
  <c r="G170" i="63"/>
  <c r="F170" i="63"/>
  <c r="E170" i="63"/>
  <c r="D170" i="63"/>
  <c r="C170" i="63"/>
  <c r="M170" i="63" s="1"/>
  <c r="M169" i="63"/>
  <c r="M168" i="63"/>
  <c r="M167" i="63"/>
  <c r="M166" i="63"/>
  <c r="M165" i="63"/>
  <c r="M153" i="63"/>
  <c r="L153" i="63"/>
  <c r="K153" i="63"/>
  <c r="J153" i="63"/>
  <c r="I153" i="63"/>
  <c r="H153" i="63"/>
  <c r="G153" i="63"/>
  <c r="F153" i="63"/>
  <c r="E153" i="63"/>
  <c r="D153" i="63"/>
  <c r="C153" i="63"/>
  <c r="M149" i="63"/>
  <c r="M148" i="63"/>
  <c r="M147" i="63"/>
  <c r="M146" i="63"/>
  <c r="M145" i="63"/>
  <c r="L143" i="63"/>
  <c r="K143" i="63"/>
  <c r="J143" i="63"/>
  <c r="I143" i="63"/>
  <c r="H143" i="63"/>
  <c r="G143" i="63"/>
  <c r="F143" i="63"/>
  <c r="E143" i="63"/>
  <c r="D143" i="63"/>
  <c r="C143" i="63"/>
  <c r="M143" i="63" s="1"/>
  <c r="M142" i="63"/>
  <c r="M141" i="63"/>
  <c r="M140" i="63"/>
  <c r="M139" i="63"/>
  <c r="M138" i="63"/>
  <c r="L133" i="63"/>
  <c r="K133" i="63"/>
  <c r="J133" i="63"/>
  <c r="I133" i="63"/>
  <c r="H133" i="63"/>
  <c r="G133" i="63"/>
  <c r="F133" i="63"/>
  <c r="E133" i="63"/>
  <c r="M133" i="63" s="1"/>
  <c r="D133" i="63"/>
  <c r="C133" i="63"/>
  <c r="M132" i="63"/>
  <c r="L130" i="63"/>
  <c r="K130" i="63"/>
  <c r="J130" i="63"/>
  <c r="I130" i="63"/>
  <c r="H130" i="63"/>
  <c r="G130" i="63"/>
  <c r="F130" i="63"/>
  <c r="E130" i="63"/>
  <c r="D130" i="63"/>
  <c r="C130" i="63"/>
  <c r="M130" i="63" s="1"/>
  <c r="K129" i="63"/>
  <c r="G129" i="63"/>
  <c r="C129" i="63"/>
  <c r="L126" i="63"/>
  <c r="L134" i="63" s="1"/>
  <c r="K126" i="63"/>
  <c r="J126" i="63"/>
  <c r="J129" i="63" s="1"/>
  <c r="I126" i="63"/>
  <c r="I134" i="63" s="1"/>
  <c r="H126" i="63"/>
  <c r="H134" i="63" s="1"/>
  <c r="G126" i="63"/>
  <c r="F126" i="63"/>
  <c r="F129" i="63" s="1"/>
  <c r="E126" i="63"/>
  <c r="E134" i="63" s="1"/>
  <c r="D126" i="63"/>
  <c r="D134" i="63" s="1"/>
  <c r="C126" i="63"/>
  <c r="M125" i="63"/>
  <c r="M124" i="63"/>
  <c r="M123" i="63"/>
  <c r="M122" i="63"/>
  <c r="M121" i="63"/>
  <c r="M126" i="63" s="1"/>
  <c r="L118" i="63"/>
  <c r="K118" i="63"/>
  <c r="J118" i="63"/>
  <c r="I118" i="63"/>
  <c r="H118" i="63"/>
  <c r="G118" i="63"/>
  <c r="F118" i="63"/>
  <c r="E118" i="63"/>
  <c r="M118" i="63" s="1"/>
  <c r="D118" i="63"/>
  <c r="C118" i="63"/>
  <c r="M117" i="63"/>
  <c r="M116" i="63"/>
  <c r="M115" i="63"/>
  <c r="M114" i="63"/>
  <c r="M113" i="63"/>
  <c r="M101" i="63"/>
  <c r="L101" i="63"/>
  <c r="K101" i="63"/>
  <c r="J101" i="63"/>
  <c r="I101" i="63"/>
  <c r="H101" i="63"/>
  <c r="G101" i="63"/>
  <c r="F101" i="63"/>
  <c r="E101" i="63"/>
  <c r="D101" i="63"/>
  <c r="C101" i="63"/>
  <c r="M97" i="63"/>
  <c r="M96" i="63"/>
  <c r="M95" i="63"/>
  <c r="M94" i="63"/>
  <c r="M93" i="63"/>
  <c r="L91" i="63"/>
  <c r="K91" i="63"/>
  <c r="J91" i="63"/>
  <c r="I91" i="63"/>
  <c r="H91" i="63"/>
  <c r="G91" i="63"/>
  <c r="F91" i="63"/>
  <c r="E91" i="63"/>
  <c r="M91" i="63" s="1"/>
  <c r="D91" i="63"/>
  <c r="C91" i="63"/>
  <c r="M90" i="63"/>
  <c r="M89" i="63"/>
  <c r="M88" i="63"/>
  <c r="M87" i="63"/>
  <c r="M86" i="63"/>
  <c r="L81" i="63"/>
  <c r="K81" i="63"/>
  <c r="J81" i="63"/>
  <c r="I81" i="63"/>
  <c r="H81" i="63"/>
  <c r="G81" i="63"/>
  <c r="F81" i="63"/>
  <c r="E81" i="63"/>
  <c r="D81" i="63"/>
  <c r="C81" i="63"/>
  <c r="M81" i="63" s="1"/>
  <c r="M80" i="63"/>
  <c r="L78" i="63"/>
  <c r="K78" i="63"/>
  <c r="J78" i="63"/>
  <c r="I78" i="63"/>
  <c r="H78" i="63"/>
  <c r="G78" i="63"/>
  <c r="F78" i="63"/>
  <c r="E78" i="63"/>
  <c r="M78" i="63" s="1"/>
  <c r="D78" i="63"/>
  <c r="C78" i="63"/>
  <c r="I77" i="63"/>
  <c r="E77" i="63"/>
  <c r="L74" i="63"/>
  <c r="L77" i="63" s="1"/>
  <c r="K74" i="63"/>
  <c r="K82" i="63" s="1"/>
  <c r="J74" i="63"/>
  <c r="J82" i="63" s="1"/>
  <c r="I74" i="63"/>
  <c r="H74" i="63"/>
  <c r="H77" i="63" s="1"/>
  <c r="G74" i="63"/>
  <c r="G82" i="63" s="1"/>
  <c r="F74" i="63"/>
  <c r="F82" i="63" s="1"/>
  <c r="E74" i="63"/>
  <c r="D74" i="63"/>
  <c r="D77" i="63" s="1"/>
  <c r="C74" i="63"/>
  <c r="C82" i="63" s="1"/>
  <c r="M73" i="63"/>
  <c r="M72" i="63"/>
  <c r="M71" i="63"/>
  <c r="M70" i="63"/>
  <c r="M69" i="63"/>
  <c r="M74" i="63" s="1"/>
  <c r="L66" i="63"/>
  <c r="K66" i="63"/>
  <c r="J66" i="63"/>
  <c r="I66" i="63"/>
  <c r="H66" i="63"/>
  <c r="G66" i="63"/>
  <c r="F66" i="63"/>
  <c r="E66" i="63"/>
  <c r="D66" i="63"/>
  <c r="C66" i="63"/>
  <c r="M66" i="63" s="1"/>
  <c r="M65" i="63"/>
  <c r="M64" i="63"/>
  <c r="M63" i="63"/>
  <c r="M62" i="63"/>
  <c r="M61" i="63"/>
  <c r="M49" i="63"/>
  <c r="L49" i="63"/>
  <c r="K49" i="63"/>
  <c r="J49" i="63"/>
  <c r="I49" i="63"/>
  <c r="H49" i="63"/>
  <c r="G49" i="63"/>
  <c r="F49" i="63"/>
  <c r="E49" i="63"/>
  <c r="D49" i="63"/>
  <c r="C49" i="63"/>
  <c r="M45" i="63"/>
  <c r="M44" i="63"/>
  <c r="M43" i="63"/>
  <c r="M42" i="63"/>
  <c r="M41" i="63"/>
  <c r="L39" i="63"/>
  <c r="K39" i="63"/>
  <c r="J39" i="63"/>
  <c r="I39" i="63"/>
  <c r="H39" i="63"/>
  <c r="G39" i="63"/>
  <c r="F39" i="63"/>
  <c r="E39" i="63"/>
  <c r="D39" i="63"/>
  <c r="C39" i="63"/>
  <c r="M38" i="63"/>
  <c r="M37" i="63"/>
  <c r="M36" i="63"/>
  <c r="M35" i="63"/>
  <c r="M34" i="63"/>
  <c r="L29" i="63"/>
  <c r="K29" i="63"/>
  <c r="J29" i="63"/>
  <c r="I29" i="63"/>
  <c r="H29" i="63"/>
  <c r="G29" i="63"/>
  <c r="F29" i="63"/>
  <c r="E29" i="63"/>
  <c r="M29" i="63" s="1"/>
  <c r="D29" i="63"/>
  <c r="C29" i="63"/>
  <c r="M28" i="63"/>
  <c r="L26" i="63"/>
  <c r="K26" i="63"/>
  <c r="J26" i="63"/>
  <c r="I26" i="63"/>
  <c r="H26" i="63"/>
  <c r="G26" i="63"/>
  <c r="F26" i="63"/>
  <c r="E26" i="63"/>
  <c r="D26" i="63"/>
  <c r="M26" i="63"/>
  <c r="K25" i="63"/>
  <c r="G25" i="63"/>
  <c r="L22" i="63"/>
  <c r="K22" i="63"/>
  <c r="J22" i="63"/>
  <c r="I22" i="63"/>
  <c r="I30" i="63" s="1"/>
  <c r="H22" i="63"/>
  <c r="G22" i="63"/>
  <c r="F22" i="63"/>
  <c r="E22" i="63"/>
  <c r="E30" i="63" s="1"/>
  <c r="D22" i="63"/>
  <c r="C22" i="63"/>
  <c r="M21" i="63"/>
  <c r="M20" i="63"/>
  <c r="M19" i="63"/>
  <c r="M18" i="63"/>
  <c r="M17" i="63"/>
  <c r="L14" i="63"/>
  <c r="J14" i="63"/>
  <c r="I14" i="63"/>
  <c r="H14" i="63"/>
  <c r="G14" i="63"/>
  <c r="F14" i="63"/>
  <c r="E14" i="63"/>
  <c r="D14" i="63"/>
  <c r="C14" i="63"/>
  <c r="M13" i="63"/>
  <c r="M12" i="63"/>
  <c r="M11" i="63"/>
  <c r="M10" i="63"/>
  <c r="M9" i="63"/>
  <c r="L247" i="62"/>
  <c r="L249" i="62" s="1"/>
  <c r="K247" i="62"/>
  <c r="K249" i="62" s="1"/>
  <c r="J247" i="62"/>
  <c r="I247" i="62"/>
  <c r="I249" i="62" s="1"/>
  <c r="H247" i="62"/>
  <c r="H249" i="62" s="1"/>
  <c r="G247" i="62"/>
  <c r="G249" i="62" s="1"/>
  <c r="F247" i="62"/>
  <c r="E247" i="62"/>
  <c r="E249" i="62" s="1"/>
  <c r="D247" i="62"/>
  <c r="D249" i="62" s="1"/>
  <c r="C247" i="62"/>
  <c r="C249" i="62" s="1"/>
  <c r="L242" i="62"/>
  <c r="K242" i="62"/>
  <c r="J242" i="62"/>
  <c r="I242" i="62"/>
  <c r="H242" i="62"/>
  <c r="G242" i="62"/>
  <c r="F242" i="62"/>
  <c r="E242" i="62"/>
  <c r="D242" i="62"/>
  <c r="C242" i="62"/>
  <c r="L235" i="62"/>
  <c r="K235" i="62"/>
  <c r="J235" i="62"/>
  <c r="I235" i="62"/>
  <c r="H235" i="62"/>
  <c r="G235" i="62"/>
  <c r="F235" i="62"/>
  <c r="E235" i="62"/>
  <c r="D235" i="62"/>
  <c r="C235" i="62"/>
  <c r="L228" i="62"/>
  <c r="K228" i="62"/>
  <c r="J228" i="62"/>
  <c r="J249" i="62" s="1"/>
  <c r="I228" i="62"/>
  <c r="H228" i="62"/>
  <c r="G228" i="62"/>
  <c r="F228" i="62"/>
  <c r="F249" i="62" s="1"/>
  <c r="E228" i="62"/>
  <c r="D228" i="62"/>
  <c r="C228" i="62"/>
  <c r="M227" i="62"/>
  <c r="M226" i="62"/>
  <c r="M225" i="62"/>
  <c r="M224" i="62"/>
  <c r="M223" i="62"/>
  <c r="M228" i="62" s="1"/>
  <c r="L220" i="62"/>
  <c r="K220" i="62"/>
  <c r="J220" i="62"/>
  <c r="I220" i="62"/>
  <c r="H220" i="62"/>
  <c r="G220" i="62"/>
  <c r="F220" i="62"/>
  <c r="E220" i="62"/>
  <c r="D220" i="62"/>
  <c r="M220" i="62" s="1"/>
  <c r="C220" i="62"/>
  <c r="M219" i="62"/>
  <c r="M218" i="62"/>
  <c r="M217" i="62"/>
  <c r="M216" i="62"/>
  <c r="M215" i="62"/>
  <c r="M205" i="62"/>
  <c r="L205" i="62"/>
  <c r="K205" i="62"/>
  <c r="J205" i="62"/>
  <c r="I205" i="62"/>
  <c r="H205" i="62"/>
  <c r="G205" i="62"/>
  <c r="F205" i="62"/>
  <c r="E205" i="62"/>
  <c r="D205" i="62"/>
  <c r="C205" i="62"/>
  <c r="M201" i="62"/>
  <c r="M200" i="62"/>
  <c r="M199" i="62"/>
  <c r="M198" i="62"/>
  <c r="M197" i="62"/>
  <c r="M195" i="62"/>
  <c r="L195" i="62"/>
  <c r="K195" i="62"/>
  <c r="J195" i="62"/>
  <c r="I195" i="62"/>
  <c r="H195" i="62"/>
  <c r="G195" i="62"/>
  <c r="F195" i="62"/>
  <c r="E195" i="62"/>
  <c r="D195" i="62"/>
  <c r="C195" i="62"/>
  <c r="M194" i="62"/>
  <c r="M193" i="62"/>
  <c r="M192" i="62"/>
  <c r="M191" i="62"/>
  <c r="M190" i="62"/>
  <c r="L185" i="62"/>
  <c r="K185" i="62"/>
  <c r="J185" i="62"/>
  <c r="I185" i="62"/>
  <c r="H185" i="62"/>
  <c r="G185" i="62"/>
  <c r="F185" i="62"/>
  <c r="E185" i="62"/>
  <c r="D185" i="62"/>
  <c r="C185" i="62"/>
  <c r="M185" i="62" s="1"/>
  <c r="M184" i="62"/>
  <c r="L182" i="62"/>
  <c r="K182" i="62"/>
  <c r="J182" i="62"/>
  <c r="I182" i="62"/>
  <c r="H182" i="62"/>
  <c r="G182" i="62"/>
  <c r="F182" i="62"/>
  <c r="E182" i="62"/>
  <c r="D182" i="62"/>
  <c r="M182" i="62" s="1"/>
  <c r="C182" i="62"/>
  <c r="I181" i="62"/>
  <c r="E181" i="62"/>
  <c r="E183" i="62" s="1"/>
  <c r="L178" i="62"/>
  <c r="L181" i="62" s="1"/>
  <c r="K178" i="62"/>
  <c r="K186" i="62" s="1"/>
  <c r="J178" i="62"/>
  <c r="I178" i="62"/>
  <c r="I186" i="62" s="1"/>
  <c r="H178" i="62"/>
  <c r="H181" i="62" s="1"/>
  <c r="G178" i="62"/>
  <c r="G186" i="62" s="1"/>
  <c r="F178" i="62"/>
  <c r="E178" i="62"/>
  <c r="E186" i="62" s="1"/>
  <c r="D178" i="62"/>
  <c r="D181" i="62" s="1"/>
  <c r="C178" i="62"/>
  <c r="C186" i="62" s="1"/>
  <c r="M177" i="62"/>
  <c r="M176" i="62"/>
  <c r="M175" i="62"/>
  <c r="M174" i="62"/>
  <c r="M173" i="62"/>
  <c r="M178" i="62" s="1"/>
  <c r="L170" i="62"/>
  <c r="K170" i="62"/>
  <c r="J170" i="62"/>
  <c r="I170" i="62"/>
  <c r="H170" i="62"/>
  <c r="G170" i="62"/>
  <c r="F170" i="62"/>
  <c r="E170" i="62"/>
  <c r="D170" i="62"/>
  <c r="C170" i="62"/>
  <c r="M170" i="62" s="1"/>
  <c r="M169" i="62"/>
  <c r="M168" i="62"/>
  <c r="M167" i="62"/>
  <c r="M166" i="62"/>
  <c r="M165" i="62"/>
  <c r="M153" i="62"/>
  <c r="L153" i="62"/>
  <c r="K153" i="62"/>
  <c r="J153" i="62"/>
  <c r="I153" i="62"/>
  <c r="H153" i="62"/>
  <c r="G153" i="62"/>
  <c r="F153" i="62"/>
  <c r="E153" i="62"/>
  <c r="D153" i="62"/>
  <c r="C153" i="62"/>
  <c r="M149" i="62"/>
  <c r="M148" i="62"/>
  <c r="M147" i="62"/>
  <c r="M146" i="62"/>
  <c r="M145" i="62"/>
  <c r="L143" i="62"/>
  <c r="K143" i="62"/>
  <c r="J143" i="62"/>
  <c r="I143" i="62"/>
  <c r="H143" i="62"/>
  <c r="G143" i="62"/>
  <c r="F143" i="62"/>
  <c r="E143" i="62"/>
  <c r="D143" i="62"/>
  <c r="C143" i="62"/>
  <c r="M143" i="62" s="1"/>
  <c r="M142" i="62"/>
  <c r="M141" i="62"/>
  <c r="M140" i="62"/>
  <c r="M139" i="62"/>
  <c r="M138" i="62"/>
  <c r="L133" i="62"/>
  <c r="K133" i="62"/>
  <c r="J133" i="62"/>
  <c r="I133" i="62"/>
  <c r="H133" i="62"/>
  <c r="G133" i="62"/>
  <c r="F133" i="62"/>
  <c r="E133" i="62"/>
  <c r="M133" i="62" s="1"/>
  <c r="D133" i="62"/>
  <c r="C133" i="62"/>
  <c r="M132" i="62"/>
  <c r="I131" i="62"/>
  <c r="E131" i="62"/>
  <c r="L130" i="62"/>
  <c r="K130" i="62"/>
  <c r="J130" i="62"/>
  <c r="I130" i="62"/>
  <c r="H130" i="62"/>
  <c r="G130" i="62"/>
  <c r="F130" i="62"/>
  <c r="E130" i="62"/>
  <c r="D130" i="62"/>
  <c r="C130" i="62"/>
  <c r="M130" i="62" s="1"/>
  <c r="K129" i="62"/>
  <c r="I129" i="62"/>
  <c r="G129" i="62"/>
  <c r="G131" i="62" s="1"/>
  <c r="E129" i="62"/>
  <c r="C129" i="62"/>
  <c r="C131" i="62" s="1"/>
  <c r="L126" i="62"/>
  <c r="K126" i="62"/>
  <c r="K134" i="62" s="1"/>
  <c r="J126" i="62"/>
  <c r="J129" i="62" s="1"/>
  <c r="I126" i="62"/>
  <c r="I134" i="62" s="1"/>
  <c r="H126" i="62"/>
  <c r="G126" i="62"/>
  <c r="G134" i="62" s="1"/>
  <c r="F126" i="62"/>
  <c r="F129" i="62" s="1"/>
  <c r="E126" i="62"/>
  <c r="E134" i="62" s="1"/>
  <c r="D126" i="62"/>
  <c r="C126" i="62"/>
  <c r="C134" i="62" s="1"/>
  <c r="M125" i="62"/>
  <c r="M124" i="62"/>
  <c r="M123" i="62"/>
  <c r="M122" i="62"/>
  <c r="M121" i="62"/>
  <c r="M126" i="62" s="1"/>
  <c r="L118" i="62"/>
  <c r="K118" i="62"/>
  <c r="J118" i="62"/>
  <c r="I118" i="62"/>
  <c r="H118" i="62"/>
  <c r="G118" i="62"/>
  <c r="F118" i="62"/>
  <c r="E118" i="62"/>
  <c r="D118" i="62"/>
  <c r="M118" i="62" s="1"/>
  <c r="C118" i="62"/>
  <c r="M117" i="62"/>
  <c r="M116" i="62"/>
  <c r="M115" i="62"/>
  <c r="M114" i="62"/>
  <c r="M113" i="62"/>
  <c r="M101" i="62"/>
  <c r="L101" i="62"/>
  <c r="K101" i="62"/>
  <c r="J101" i="62"/>
  <c r="I101" i="62"/>
  <c r="H101" i="62"/>
  <c r="G101" i="62"/>
  <c r="F101" i="62"/>
  <c r="E101" i="62"/>
  <c r="D101" i="62"/>
  <c r="C101" i="62"/>
  <c r="M97" i="62"/>
  <c r="M96" i="62"/>
  <c r="M95" i="62"/>
  <c r="M94" i="62"/>
  <c r="M93" i="62"/>
  <c r="L91" i="62"/>
  <c r="K91" i="62"/>
  <c r="J91" i="62"/>
  <c r="I91" i="62"/>
  <c r="H91" i="62"/>
  <c r="G91" i="62"/>
  <c r="F91" i="62"/>
  <c r="E91" i="62"/>
  <c r="M91" i="62" s="1"/>
  <c r="D91" i="62"/>
  <c r="C91" i="62"/>
  <c r="M90" i="62"/>
  <c r="M89" i="62"/>
  <c r="M88" i="62"/>
  <c r="M87" i="62"/>
  <c r="M86" i="62"/>
  <c r="L81" i="62"/>
  <c r="K81" i="62"/>
  <c r="J81" i="62"/>
  <c r="I81" i="62"/>
  <c r="H81" i="62"/>
  <c r="G81" i="62"/>
  <c r="F81" i="62"/>
  <c r="E81" i="62"/>
  <c r="D81" i="62"/>
  <c r="C81" i="62"/>
  <c r="M81" i="62" s="1"/>
  <c r="M80" i="62"/>
  <c r="K79" i="62"/>
  <c r="G79" i="62"/>
  <c r="C79" i="62"/>
  <c r="L78" i="62"/>
  <c r="K78" i="62"/>
  <c r="J78" i="62"/>
  <c r="I78" i="62"/>
  <c r="H78" i="62"/>
  <c r="G78" i="62"/>
  <c r="F78" i="62"/>
  <c r="E78" i="62"/>
  <c r="D78" i="62"/>
  <c r="M78" i="62" s="1"/>
  <c r="C78" i="62"/>
  <c r="K77" i="62"/>
  <c r="I77" i="62"/>
  <c r="G77" i="62"/>
  <c r="E77" i="62"/>
  <c r="E79" i="62" s="1"/>
  <c r="C77" i="62"/>
  <c r="L74" i="62"/>
  <c r="L77" i="62" s="1"/>
  <c r="K74" i="62"/>
  <c r="K82" i="62" s="1"/>
  <c r="J74" i="62"/>
  <c r="I74" i="62"/>
  <c r="I82" i="62" s="1"/>
  <c r="H74" i="62"/>
  <c r="H77" i="62" s="1"/>
  <c r="G74" i="62"/>
  <c r="G82" i="62" s="1"/>
  <c r="F74" i="62"/>
  <c r="E74" i="62"/>
  <c r="E82" i="62" s="1"/>
  <c r="D74" i="62"/>
  <c r="D77" i="62" s="1"/>
  <c r="C74" i="62"/>
  <c r="C82" i="62" s="1"/>
  <c r="M73" i="62"/>
  <c r="M72" i="62"/>
  <c r="M71" i="62"/>
  <c r="M70" i="62"/>
  <c r="M69" i="62"/>
  <c r="M74" i="62" s="1"/>
  <c r="L66" i="62"/>
  <c r="K66" i="62"/>
  <c r="J66" i="62"/>
  <c r="I66" i="62"/>
  <c r="H66" i="62"/>
  <c r="G66" i="62"/>
  <c r="F66" i="62"/>
  <c r="E66" i="62"/>
  <c r="D66" i="62"/>
  <c r="C66" i="62"/>
  <c r="M66" i="62" s="1"/>
  <c r="M65" i="62"/>
  <c r="M64" i="62"/>
  <c r="M63" i="62"/>
  <c r="M62" i="62"/>
  <c r="M61" i="62"/>
  <c r="M49" i="62"/>
  <c r="L49" i="62"/>
  <c r="K49" i="62"/>
  <c r="J49" i="62"/>
  <c r="I49" i="62"/>
  <c r="H49" i="62"/>
  <c r="G49" i="62"/>
  <c r="F49" i="62"/>
  <c r="E49" i="62"/>
  <c r="D49" i="62"/>
  <c r="C49" i="62"/>
  <c r="M45" i="62"/>
  <c r="M44" i="62"/>
  <c r="M43" i="62"/>
  <c r="M42" i="62"/>
  <c r="M41" i="62"/>
  <c r="L39" i="62"/>
  <c r="K39" i="62"/>
  <c r="J39" i="62"/>
  <c r="I39" i="62"/>
  <c r="H39" i="62"/>
  <c r="G39" i="62"/>
  <c r="F39" i="62"/>
  <c r="E39" i="62"/>
  <c r="D39" i="62"/>
  <c r="C39" i="62"/>
  <c r="M39" i="62" s="1"/>
  <c r="M38" i="62"/>
  <c r="M37" i="62"/>
  <c r="M36" i="62"/>
  <c r="M35" i="62"/>
  <c r="M34" i="62"/>
  <c r="L29" i="62"/>
  <c r="K29" i="62"/>
  <c r="J29" i="62"/>
  <c r="I29" i="62"/>
  <c r="H29" i="62"/>
  <c r="G29" i="62"/>
  <c r="F29" i="62"/>
  <c r="E29" i="62"/>
  <c r="M29" i="62" s="1"/>
  <c r="D29" i="62"/>
  <c r="C29" i="62"/>
  <c r="M28" i="62"/>
  <c r="I27" i="62"/>
  <c r="E27" i="62"/>
  <c r="L26" i="62"/>
  <c r="K26" i="62"/>
  <c r="J26" i="62"/>
  <c r="I26" i="62"/>
  <c r="H26" i="62"/>
  <c r="G26" i="62"/>
  <c r="F26" i="62"/>
  <c r="E26" i="62"/>
  <c r="D26" i="62"/>
  <c r="C26" i="62"/>
  <c r="M26" i="62" s="1"/>
  <c r="K25" i="62"/>
  <c r="I25" i="62"/>
  <c r="I31" i="62" s="1"/>
  <c r="G25" i="62"/>
  <c r="G27" i="62" s="1"/>
  <c r="E25" i="62"/>
  <c r="E31" i="62" s="1"/>
  <c r="L22" i="62"/>
  <c r="K22" i="62"/>
  <c r="K30" i="62" s="1"/>
  <c r="J22" i="62"/>
  <c r="J25" i="62" s="1"/>
  <c r="I22" i="62"/>
  <c r="I30" i="62" s="1"/>
  <c r="H22" i="62"/>
  <c r="G22" i="62"/>
  <c r="G30" i="62" s="1"/>
  <c r="F22" i="62"/>
  <c r="F25" i="62" s="1"/>
  <c r="E22" i="62"/>
  <c r="E30" i="62" s="1"/>
  <c r="D22" i="62"/>
  <c r="C22" i="62"/>
  <c r="M21" i="62"/>
  <c r="M20" i="62"/>
  <c r="M19" i="62"/>
  <c r="M18" i="62"/>
  <c r="M17" i="62"/>
  <c r="L14" i="62"/>
  <c r="J14" i="62"/>
  <c r="I14" i="62"/>
  <c r="H14" i="62"/>
  <c r="G14" i="62"/>
  <c r="F14" i="62"/>
  <c r="E14" i="62"/>
  <c r="D14" i="62"/>
  <c r="C14" i="62"/>
  <c r="M13" i="62"/>
  <c r="M12" i="62"/>
  <c r="M11" i="62"/>
  <c r="M10" i="62"/>
  <c r="M9" i="62"/>
  <c r="L247" i="61"/>
  <c r="K247" i="61"/>
  <c r="K249" i="61" s="1"/>
  <c r="J247" i="61"/>
  <c r="I247" i="61"/>
  <c r="I249" i="61" s="1"/>
  <c r="H247" i="61"/>
  <c r="G247" i="61"/>
  <c r="G249" i="61" s="1"/>
  <c r="F247" i="61"/>
  <c r="E247" i="61"/>
  <c r="E249" i="61" s="1"/>
  <c r="D247" i="61"/>
  <c r="C247" i="61"/>
  <c r="C249" i="61" s="1"/>
  <c r="L242" i="61"/>
  <c r="L249" i="61" s="1"/>
  <c r="K242" i="61"/>
  <c r="J242" i="61"/>
  <c r="I242" i="61"/>
  <c r="H242" i="61"/>
  <c r="H249" i="61" s="1"/>
  <c r="G242" i="61"/>
  <c r="F242" i="61"/>
  <c r="E242" i="61"/>
  <c r="D242" i="61"/>
  <c r="D249" i="61" s="1"/>
  <c r="C242" i="61"/>
  <c r="L235" i="61"/>
  <c r="K235" i="61"/>
  <c r="J235" i="61"/>
  <c r="I235" i="61"/>
  <c r="H235" i="61"/>
  <c r="G235" i="61"/>
  <c r="F235" i="61"/>
  <c r="E235" i="61"/>
  <c r="D235" i="61"/>
  <c r="C235" i="61"/>
  <c r="L228" i="61"/>
  <c r="K228" i="61"/>
  <c r="J228" i="61"/>
  <c r="J249" i="61" s="1"/>
  <c r="I228" i="61"/>
  <c r="H228" i="61"/>
  <c r="G228" i="61"/>
  <c r="F228" i="61"/>
  <c r="F249" i="61" s="1"/>
  <c r="E228" i="61"/>
  <c r="D228" i="61"/>
  <c r="C228" i="61"/>
  <c r="M227" i="61"/>
  <c r="M226" i="61"/>
  <c r="M225" i="61"/>
  <c r="M224" i="61"/>
  <c r="M223" i="61"/>
  <c r="M228" i="61" s="1"/>
  <c r="L220" i="61"/>
  <c r="K220" i="61"/>
  <c r="J220" i="61"/>
  <c r="I220" i="61"/>
  <c r="H220" i="61"/>
  <c r="G220" i="61"/>
  <c r="F220" i="61"/>
  <c r="E220" i="61"/>
  <c r="D220" i="61"/>
  <c r="C220" i="61"/>
  <c r="M219" i="61"/>
  <c r="M218" i="61"/>
  <c r="M217" i="61"/>
  <c r="M216" i="61"/>
  <c r="M215" i="61"/>
  <c r="M205" i="61"/>
  <c r="L205" i="61"/>
  <c r="K205" i="61"/>
  <c r="J205" i="61"/>
  <c r="I205" i="61"/>
  <c r="H205" i="61"/>
  <c r="G205" i="61"/>
  <c r="F205" i="61"/>
  <c r="E205" i="61"/>
  <c r="D205" i="61"/>
  <c r="C205" i="61"/>
  <c r="M201" i="61"/>
  <c r="M200" i="61"/>
  <c r="M199" i="61"/>
  <c r="M198" i="61"/>
  <c r="M197" i="61"/>
  <c r="L195" i="61"/>
  <c r="K195" i="61"/>
  <c r="J195" i="61"/>
  <c r="I195" i="61"/>
  <c r="H195" i="61"/>
  <c r="G195" i="61"/>
  <c r="F195" i="61"/>
  <c r="E195" i="61"/>
  <c r="M195" i="61" s="1"/>
  <c r="D195" i="61"/>
  <c r="C195" i="61"/>
  <c r="M194" i="61"/>
  <c r="M193" i="61"/>
  <c r="M192" i="61"/>
  <c r="M191" i="61"/>
  <c r="M190" i="61"/>
  <c r="L185" i="61"/>
  <c r="K185" i="61"/>
  <c r="J185" i="61"/>
  <c r="I185" i="61"/>
  <c r="H185" i="61"/>
  <c r="G185" i="61"/>
  <c r="F185" i="61"/>
  <c r="E185" i="61"/>
  <c r="D185" i="61"/>
  <c r="C185" i="61"/>
  <c r="M185" i="61" s="1"/>
  <c r="M184" i="61"/>
  <c r="K183" i="61"/>
  <c r="G183" i="61"/>
  <c r="C183" i="61"/>
  <c r="L182" i="61"/>
  <c r="K182" i="61"/>
  <c r="J182" i="61"/>
  <c r="I182" i="61"/>
  <c r="H182" i="61"/>
  <c r="G182" i="61"/>
  <c r="F182" i="61"/>
  <c r="E182" i="61"/>
  <c r="D182" i="61"/>
  <c r="M182" i="61" s="1"/>
  <c r="C182" i="61"/>
  <c r="K181" i="61"/>
  <c r="K187" i="61" s="1"/>
  <c r="I181" i="61"/>
  <c r="I183" i="61" s="1"/>
  <c r="G181" i="61"/>
  <c r="E181" i="61"/>
  <c r="C181" i="61"/>
  <c r="C187" i="61" s="1"/>
  <c r="L178" i="61"/>
  <c r="L181" i="61" s="1"/>
  <c r="K178" i="61"/>
  <c r="K186" i="61" s="1"/>
  <c r="J178" i="61"/>
  <c r="I178" i="61"/>
  <c r="I186" i="61" s="1"/>
  <c r="H178" i="61"/>
  <c r="H181" i="61" s="1"/>
  <c r="G178" i="61"/>
  <c r="G186" i="61" s="1"/>
  <c r="F178" i="61"/>
  <c r="E178" i="61"/>
  <c r="E186" i="61" s="1"/>
  <c r="D178" i="61"/>
  <c r="D181" i="61" s="1"/>
  <c r="C178" i="61"/>
  <c r="C186" i="61" s="1"/>
  <c r="M177" i="61"/>
  <c r="M176" i="61"/>
  <c r="M175" i="61"/>
  <c r="M174" i="61"/>
  <c r="M173" i="61"/>
  <c r="M178" i="61" s="1"/>
  <c r="L170" i="61"/>
  <c r="K170" i="61"/>
  <c r="J170" i="61"/>
  <c r="I170" i="61"/>
  <c r="H170" i="61"/>
  <c r="G170" i="61"/>
  <c r="F170" i="61"/>
  <c r="E170" i="61"/>
  <c r="D170" i="61"/>
  <c r="C170" i="61"/>
  <c r="M170" i="61" s="1"/>
  <c r="M169" i="61"/>
  <c r="M168" i="61"/>
  <c r="M167" i="61"/>
  <c r="M166" i="61"/>
  <c r="M165" i="61"/>
  <c r="M153" i="61"/>
  <c r="L153" i="61"/>
  <c r="K153" i="61"/>
  <c r="J153" i="61"/>
  <c r="I153" i="61"/>
  <c r="H153" i="61"/>
  <c r="G153" i="61"/>
  <c r="F153" i="61"/>
  <c r="E153" i="61"/>
  <c r="D153" i="61"/>
  <c r="C153" i="61"/>
  <c r="M149" i="61"/>
  <c r="M148" i="61"/>
  <c r="M147" i="61"/>
  <c r="M146" i="61"/>
  <c r="M145" i="61"/>
  <c r="L143" i="61"/>
  <c r="K143" i="61"/>
  <c r="J143" i="61"/>
  <c r="I143" i="61"/>
  <c r="H143" i="61"/>
  <c r="G143" i="61"/>
  <c r="F143" i="61"/>
  <c r="E143" i="61"/>
  <c r="D143" i="61"/>
  <c r="C143" i="61"/>
  <c r="M143" i="61" s="1"/>
  <c r="M142" i="61"/>
  <c r="M141" i="61"/>
  <c r="M140" i="61"/>
  <c r="M139" i="61"/>
  <c r="M138" i="61"/>
  <c r="L133" i="61"/>
  <c r="K133" i="61"/>
  <c r="J133" i="61"/>
  <c r="I133" i="61"/>
  <c r="H133" i="61"/>
  <c r="G133" i="61"/>
  <c r="F133" i="61"/>
  <c r="E133" i="61"/>
  <c r="M133" i="61" s="1"/>
  <c r="D133" i="61"/>
  <c r="C133" i="61"/>
  <c r="M132" i="61"/>
  <c r="I131" i="61"/>
  <c r="E131" i="61"/>
  <c r="L130" i="61"/>
  <c r="K130" i="61"/>
  <c r="J130" i="61"/>
  <c r="I130" i="61"/>
  <c r="H130" i="61"/>
  <c r="G130" i="61"/>
  <c r="F130" i="61"/>
  <c r="E130" i="61"/>
  <c r="D130" i="61"/>
  <c r="C130" i="61"/>
  <c r="M130" i="61" s="1"/>
  <c r="K129" i="61"/>
  <c r="K131" i="61" s="1"/>
  <c r="I129" i="61"/>
  <c r="I135" i="61" s="1"/>
  <c r="G129" i="61"/>
  <c r="E129" i="61"/>
  <c r="E135" i="61" s="1"/>
  <c r="C129" i="61"/>
  <c r="C131" i="61" s="1"/>
  <c r="L126" i="61"/>
  <c r="K126" i="61"/>
  <c r="K134" i="61" s="1"/>
  <c r="J126" i="61"/>
  <c r="J129" i="61" s="1"/>
  <c r="I126" i="61"/>
  <c r="I134" i="61" s="1"/>
  <c r="H126" i="61"/>
  <c r="G126" i="61"/>
  <c r="G134" i="61" s="1"/>
  <c r="F126" i="61"/>
  <c r="F129" i="61" s="1"/>
  <c r="E126" i="61"/>
  <c r="E134" i="61" s="1"/>
  <c r="D126" i="61"/>
  <c r="C126" i="61"/>
  <c r="C134" i="61" s="1"/>
  <c r="M125" i="61"/>
  <c r="M124" i="61"/>
  <c r="M123" i="61"/>
  <c r="M122" i="61"/>
  <c r="M121" i="61"/>
  <c r="M126" i="61" s="1"/>
  <c r="L118" i="61"/>
  <c r="K118" i="61"/>
  <c r="J118" i="61"/>
  <c r="I118" i="61"/>
  <c r="H118" i="61"/>
  <c r="G118" i="61"/>
  <c r="F118" i="61"/>
  <c r="E118" i="61"/>
  <c r="D118" i="61"/>
  <c r="M118" i="61" s="1"/>
  <c r="C118" i="61"/>
  <c r="M117" i="61"/>
  <c r="M116" i="61"/>
  <c r="M115" i="61"/>
  <c r="M114" i="61"/>
  <c r="M113" i="61"/>
  <c r="M101" i="61"/>
  <c r="L101" i="61"/>
  <c r="K101" i="61"/>
  <c r="J101" i="61"/>
  <c r="I101" i="61"/>
  <c r="H101" i="61"/>
  <c r="G101" i="61"/>
  <c r="F101" i="61"/>
  <c r="E101" i="61"/>
  <c r="D101" i="61"/>
  <c r="C101" i="61"/>
  <c r="M97" i="61"/>
  <c r="M96" i="61"/>
  <c r="M95" i="61"/>
  <c r="M94" i="61"/>
  <c r="M93" i="61"/>
  <c r="L91" i="61"/>
  <c r="K91" i="61"/>
  <c r="J91" i="61"/>
  <c r="I91" i="61"/>
  <c r="H91" i="61"/>
  <c r="G91" i="61"/>
  <c r="F91" i="61"/>
  <c r="E91" i="61"/>
  <c r="M91" i="61" s="1"/>
  <c r="D91" i="61"/>
  <c r="C91" i="61"/>
  <c r="M90" i="61"/>
  <c r="M89" i="61"/>
  <c r="M88" i="61"/>
  <c r="M87" i="61"/>
  <c r="M86" i="61"/>
  <c r="L81" i="61"/>
  <c r="K81" i="61"/>
  <c r="J81" i="61"/>
  <c r="I81" i="61"/>
  <c r="H81" i="61"/>
  <c r="G81" i="61"/>
  <c r="F81" i="61"/>
  <c r="E81" i="61"/>
  <c r="D81" i="61"/>
  <c r="C81" i="61"/>
  <c r="M81" i="61" s="1"/>
  <c r="M80" i="61"/>
  <c r="K79" i="61"/>
  <c r="G79" i="61"/>
  <c r="C79" i="61"/>
  <c r="L78" i="61"/>
  <c r="K78" i="61"/>
  <c r="J78" i="61"/>
  <c r="I78" i="61"/>
  <c r="H78" i="61"/>
  <c r="G78" i="61"/>
  <c r="F78" i="61"/>
  <c r="E78" i="61"/>
  <c r="D78" i="61"/>
  <c r="M78" i="61" s="1"/>
  <c r="C78" i="61"/>
  <c r="K77" i="61"/>
  <c r="I77" i="61"/>
  <c r="I79" i="61" s="1"/>
  <c r="G77" i="61"/>
  <c r="E77" i="61"/>
  <c r="C77" i="61"/>
  <c r="L74" i="61"/>
  <c r="L77" i="61" s="1"/>
  <c r="K74" i="61"/>
  <c r="K82" i="61" s="1"/>
  <c r="J74" i="61"/>
  <c r="I74" i="61"/>
  <c r="I82" i="61" s="1"/>
  <c r="H74" i="61"/>
  <c r="H77" i="61" s="1"/>
  <c r="G74" i="61"/>
  <c r="G82" i="61" s="1"/>
  <c r="F74" i="61"/>
  <c r="E74" i="61"/>
  <c r="E82" i="61" s="1"/>
  <c r="D74" i="61"/>
  <c r="D77" i="61" s="1"/>
  <c r="C74" i="61"/>
  <c r="C82" i="61" s="1"/>
  <c r="M73" i="61"/>
  <c r="M72" i="61"/>
  <c r="M71" i="61"/>
  <c r="M70" i="61"/>
  <c r="M69" i="61"/>
  <c r="M74" i="61" s="1"/>
  <c r="L66" i="61"/>
  <c r="K66" i="61"/>
  <c r="J66" i="61"/>
  <c r="I66" i="61"/>
  <c r="H66" i="61"/>
  <c r="G66" i="61"/>
  <c r="F66" i="61"/>
  <c r="E66" i="61"/>
  <c r="D66" i="61"/>
  <c r="C66" i="61"/>
  <c r="M66" i="61" s="1"/>
  <c r="M65" i="61"/>
  <c r="M64" i="61"/>
  <c r="M63" i="61"/>
  <c r="M62" i="61"/>
  <c r="M61" i="61"/>
  <c r="M49" i="61"/>
  <c r="L49" i="61"/>
  <c r="K49" i="61"/>
  <c r="J49" i="61"/>
  <c r="I49" i="61"/>
  <c r="H49" i="61"/>
  <c r="G49" i="61"/>
  <c r="F49" i="61"/>
  <c r="E49" i="61"/>
  <c r="D49" i="61"/>
  <c r="C49" i="61"/>
  <c r="M45" i="61"/>
  <c r="M44" i="61"/>
  <c r="M43" i="61"/>
  <c r="M42" i="61"/>
  <c r="M41" i="61"/>
  <c r="L39" i="61"/>
  <c r="K39" i="61"/>
  <c r="J39" i="61"/>
  <c r="I39" i="61"/>
  <c r="H39" i="61"/>
  <c r="G39" i="61"/>
  <c r="F39" i="61"/>
  <c r="E39" i="61"/>
  <c r="D39" i="61"/>
  <c r="C39" i="61"/>
  <c r="M39" i="61" s="1"/>
  <c r="M38" i="61"/>
  <c r="M37" i="61"/>
  <c r="M36" i="61"/>
  <c r="M35" i="61"/>
  <c r="M34" i="61"/>
  <c r="L29" i="61"/>
  <c r="K29" i="61"/>
  <c r="J29" i="61"/>
  <c r="I29" i="61"/>
  <c r="H29" i="61"/>
  <c r="G29" i="61"/>
  <c r="F29" i="61"/>
  <c r="E29" i="61"/>
  <c r="M29" i="61" s="1"/>
  <c r="D29" i="61"/>
  <c r="C29" i="61"/>
  <c r="M28" i="61"/>
  <c r="I27" i="61"/>
  <c r="E27" i="61"/>
  <c r="L26" i="61"/>
  <c r="K26" i="61"/>
  <c r="J26" i="61"/>
  <c r="I26" i="61"/>
  <c r="H26" i="61"/>
  <c r="G26" i="61"/>
  <c r="F26" i="61"/>
  <c r="E26" i="61"/>
  <c r="D26" i="61"/>
  <c r="C26" i="61"/>
  <c r="M26" i="61" s="1"/>
  <c r="K25" i="61"/>
  <c r="K27" i="61" s="1"/>
  <c r="I25" i="61"/>
  <c r="G25" i="61"/>
  <c r="G27" i="61" s="1"/>
  <c r="E25" i="61"/>
  <c r="C25" i="61"/>
  <c r="C27" i="61" s="1"/>
  <c r="L22" i="61"/>
  <c r="K22" i="61"/>
  <c r="K30" i="61" s="1"/>
  <c r="J22" i="61"/>
  <c r="J25" i="61" s="1"/>
  <c r="I22" i="61"/>
  <c r="I30" i="61" s="1"/>
  <c r="H22" i="61"/>
  <c r="G22" i="61"/>
  <c r="G30" i="61" s="1"/>
  <c r="F22" i="61"/>
  <c r="F25" i="61" s="1"/>
  <c r="E22" i="61"/>
  <c r="E30" i="61" s="1"/>
  <c r="D22" i="61"/>
  <c r="C22" i="61"/>
  <c r="C30" i="61" s="1"/>
  <c r="M21" i="61"/>
  <c r="M20" i="61"/>
  <c r="M19" i="61"/>
  <c r="M18" i="61"/>
  <c r="M17" i="61"/>
  <c r="M22" i="61" s="1"/>
  <c r="L14" i="61"/>
  <c r="J14" i="61"/>
  <c r="I14" i="61"/>
  <c r="H14" i="61"/>
  <c r="G14" i="61"/>
  <c r="F14" i="61"/>
  <c r="E14" i="61"/>
  <c r="D14" i="61"/>
  <c r="M14" i="61" s="1"/>
  <c r="C14" i="61"/>
  <c r="M13" i="61"/>
  <c r="M12" i="61"/>
  <c r="M11" i="61"/>
  <c r="M10" i="61"/>
  <c r="M9" i="61"/>
  <c r="L247" i="60"/>
  <c r="L249" i="60" s="1"/>
  <c r="K247" i="60"/>
  <c r="K249" i="60" s="1"/>
  <c r="J247" i="60"/>
  <c r="I247" i="60"/>
  <c r="I249" i="60" s="1"/>
  <c r="H247" i="60"/>
  <c r="H249" i="60" s="1"/>
  <c r="G247" i="60"/>
  <c r="G249" i="60" s="1"/>
  <c r="F247" i="60"/>
  <c r="E247" i="60"/>
  <c r="E249" i="60" s="1"/>
  <c r="D247" i="60"/>
  <c r="D249" i="60" s="1"/>
  <c r="C247" i="60"/>
  <c r="C249" i="60" s="1"/>
  <c r="L242" i="60"/>
  <c r="K242" i="60"/>
  <c r="J242" i="60"/>
  <c r="I242" i="60"/>
  <c r="H242" i="60"/>
  <c r="G242" i="60"/>
  <c r="F242" i="60"/>
  <c r="E242" i="60"/>
  <c r="D242" i="60"/>
  <c r="C242" i="60"/>
  <c r="L235" i="60"/>
  <c r="K235" i="60"/>
  <c r="J235" i="60"/>
  <c r="I235" i="60"/>
  <c r="H235" i="60"/>
  <c r="G235" i="60"/>
  <c r="F235" i="60"/>
  <c r="E235" i="60"/>
  <c r="D235" i="60"/>
  <c r="C235" i="60"/>
  <c r="L228" i="60"/>
  <c r="K228" i="60"/>
  <c r="J228" i="60"/>
  <c r="J249" i="60" s="1"/>
  <c r="I228" i="60"/>
  <c r="H228" i="60"/>
  <c r="G228" i="60"/>
  <c r="F228" i="60"/>
  <c r="F249" i="60" s="1"/>
  <c r="E228" i="60"/>
  <c r="D228" i="60"/>
  <c r="C228" i="60"/>
  <c r="M227" i="60"/>
  <c r="M226" i="60"/>
  <c r="M225" i="60"/>
  <c r="M224" i="60"/>
  <c r="M223" i="60"/>
  <c r="M228" i="60" s="1"/>
  <c r="L220" i="60"/>
  <c r="K220" i="60"/>
  <c r="J220" i="60"/>
  <c r="I220" i="60"/>
  <c r="H220" i="60"/>
  <c r="G220" i="60"/>
  <c r="F220" i="60"/>
  <c r="E220" i="60"/>
  <c r="D220" i="60"/>
  <c r="M220" i="60" s="1"/>
  <c r="C220" i="60"/>
  <c r="M219" i="60"/>
  <c r="M218" i="60"/>
  <c r="M217" i="60"/>
  <c r="M216" i="60"/>
  <c r="M215" i="60"/>
  <c r="M205" i="60"/>
  <c r="L205" i="60"/>
  <c r="K205" i="60"/>
  <c r="J205" i="60"/>
  <c r="I205" i="60"/>
  <c r="H205" i="60"/>
  <c r="G205" i="60"/>
  <c r="F205" i="60"/>
  <c r="E205" i="60"/>
  <c r="D205" i="60"/>
  <c r="C205" i="60"/>
  <c r="M201" i="60"/>
  <c r="M200" i="60"/>
  <c r="M199" i="60"/>
  <c r="M198" i="60"/>
  <c r="M197" i="60"/>
  <c r="L195" i="60"/>
  <c r="K195" i="60"/>
  <c r="J195" i="60"/>
  <c r="I195" i="60"/>
  <c r="H195" i="60"/>
  <c r="G195" i="60"/>
  <c r="F195" i="60"/>
  <c r="E195" i="60"/>
  <c r="M195" i="60" s="1"/>
  <c r="D195" i="60"/>
  <c r="C195" i="60"/>
  <c r="M194" i="60"/>
  <c r="M193" i="60"/>
  <c r="M192" i="60"/>
  <c r="M191" i="60"/>
  <c r="M190" i="60"/>
  <c r="L185" i="60"/>
  <c r="K185" i="60"/>
  <c r="J185" i="60"/>
  <c r="I185" i="60"/>
  <c r="H185" i="60"/>
  <c r="G185" i="60"/>
  <c r="F185" i="60"/>
  <c r="E185" i="60"/>
  <c r="D185" i="60"/>
  <c r="C185" i="60"/>
  <c r="M185" i="60" s="1"/>
  <c r="M184" i="60"/>
  <c r="L182" i="60"/>
  <c r="K182" i="60"/>
  <c r="J182" i="60"/>
  <c r="I182" i="60"/>
  <c r="H182" i="60"/>
  <c r="G182" i="60"/>
  <c r="F182" i="60"/>
  <c r="E182" i="60"/>
  <c r="D182" i="60"/>
  <c r="M182" i="60" s="1"/>
  <c r="C182" i="60"/>
  <c r="I181" i="60"/>
  <c r="E181" i="60"/>
  <c r="E183" i="60" s="1"/>
  <c r="L178" i="60"/>
  <c r="L181" i="60" s="1"/>
  <c r="K178" i="60"/>
  <c r="K186" i="60" s="1"/>
  <c r="J178" i="60"/>
  <c r="I178" i="60"/>
  <c r="I186" i="60" s="1"/>
  <c r="H178" i="60"/>
  <c r="H181" i="60" s="1"/>
  <c r="G178" i="60"/>
  <c r="G186" i="60" s="1"/>
  <c r="F178" i="60"/>
  <c r="E178" i="60"/>
  <c r="E186" i="60" s="1"/>
  <c r="D178" i="60"/>
  <c r="D181" i="60" s="1"/>
  <c r="C178" i="60"/>
  <c r="C186" i="60" s="1"/>
  <c r="M177" i="60"/>
  <c r="M176" i="60"/>
  <c r="M175" i="60"/>
  <c r="M174" i="60"/>
  <c r="M173" i="60"/>
  <c r="M178" i="60" s="1"/>
  <c r="L170" i="60"/>
  <c r="K170" i="60"/>
  <c r="J170" i="60"/>
  <c r="I170" i="60"/>
  <c r="H170" i="60"/>
  <c r="G170" i="60"/>
  <c r="F170" i="60"/>
  <c r="E170" i="60"/>
  <c r="D170" i="60"/>
  <c r="C170" i="60"/>
  <c r="M170" i="60" s="1"/>
  <c r="M169" i="60"/>
  <c r="M168" i="60"/>
  <c r="M167" i="60"/>
  <c r="M166" i="60"/>
  <c r="M165" i="60"/>
  <c r="M153" i="60"/>
  <c r="L153" i="60"/>
  <c r="K153" i="60"/>
  <c r="J153" i="60"/>
  <c r="I153" i="60"/>
  <c r="H153" i="60"/>
  <c r="G153" i="60"/>
  <c r="F153" i="60"/>
  <c r="E153" i="60"/>
  <c r="D153" i="60"/>
  <c r="C153" i="60"/>
  <c r="M149" i="60"/>
  <c r="M148" i="60"/>
  <c r="M147" i="60"/>
  <c r="M146" i="60"/>
  <c r="M145" i="60"/>
  <c r="L143" i="60"/>
  <c r="K143" i="60"/>
  <c r="J143" i="60"/>
  <c r="I143" i="60"/>
  <c r="H143" i="60"/>
  <c r="G143" i="60"/>
  <c r="F143" i="60"/>
  <c r="E143" i="60"/>
  <c r="D143" i="60"/>
  <c r="C143" i="60"/>
  <c r="M143" i="60" s="1"/>
  <c r="M142" i="60"/>
  <c r="M141" i="60"/>
  <c r="M140" i="60"/>
  <c r="M139" i="60"/>
  <c r="M138" i="60"/>
  <c r="L133" i="60"/>
  <c r="K133" i="60"/>
  <c r="J133" i="60"/>
  <c r="I133" i="60"/>
  <c r="H133" i="60"/>
  <c r="G133" i="60"/>
  <c r="F133" i="60"/>
  <c r="E133" i="60"/>
  <c r="D133" i="60"/>
  <c r="M132" i="60"/>
  <c r="L130" i="60"/>
  <c r="K130" i="60"/>
  <c r="J130" i="60"/>
  <c r="I130" i="60"/>
  <c r="H130" i="60"/>
  <c r="G130" i="60"/>
  <c r="F130" i="60"/>
  <c r="E130" i="60"/>
  <c r="D130" i="60"/>
  <c r="C130" i="60"/>
  <c r="M130" i="60" s="1"/>
  <c r="K129" i="60"/>
  <c r="G129" i="60"/>
  <c r="G131" i="60" s="1"/>
  <c r="C129" i="60"/>
  <c r="L126" i="60"/>
  <c r="K126" i="60"/>
  <c r="K134" i="60" s="1"/>
  <c r="J126" i="60"/>
  <c r="J129" i="60" s="1"/>
  <c r="I126" i="60"/>
  <c r="I134" i="60" s="1"/>
  <c r="H126" i="60"/>
  <c r="G126" i="60"/>
  <c r="G134" i="60" s="1"/>
  <c r="F126" i="60"/>
  <c r="F129" i="60" s="1"/>
  <c r="E126" i="60"/>
  <c r="E134" i="60" s="1"/>
  <c r="D126" i="60"/>
  <c r="C126" i="60"/>
  <c r="M125" i="60"/>
  <c r="M124" i="60"/>
  <c r="M123" i="60"/>
  <c r="M122" i="60"/>
  <c r="M121" i="60"/>
  <c r="M126" i="60" s="1"/>
  <c r="L118" i="60"/>
  <c r="K118" i="60"/>
  <c r="J118" i="60"/>
  <c r="I118" i="60"/>
  <c r="H118" i="60"/>
  <c r="G118" i="60"/>
  <c r="F118" i="60"/>
  <c r="E118" i="60"/>
  <c r="D118" i="60"/>
  <c r="C118" i="60"/>
  <c r="M117" i="60"/>
  <c r="M116" i="60"/>
  <c r="M115" i="60"/>
  <c r="M114" i="60"/>
  <c r="M113" i="60"/>
  <c r="M101" i="60"/>
  <c r="L101" i="60"/>
  <c r="K101" i="60"/>
  <c r="J101" i="60"/>
  <c r="I101" i="60"/>
  <c r="H101" i="60"/>
  <c r="G101" i="60"/>
  <c r="F101" i="60"/>
  <c r="E101" i="60"/>
  <c r="D101" i="60"/>
  <c r="C101" i="60"/>
  <c r="M97" i="60"/>
  <c r="M96" i="60"/>
  <c r="M95" i="60"/>
  <c r="M94" i="60"/>
  <c r="M93" i="60"/>
  <c r="L91" i="60"/>
  <c r="K91" i="60"/>
  <c r="J91" i="60"/>
  <c r="I91" i="60"/>
  <c r="H91" i="60"/>
  <c r="G91" i="60"/>
  <c r="F91" i="60"/>
  <c r="E91" i="60"/>
  <c r="M91" i="60" s="1"/>
  <c r="D91" i="60"/>
  <c r="C91" i="60"/>
  <c r="M90" i="60"/>
  <c r="M89" i="60"/>
  <c r="M88" i="60"/>
  <c r="M87" i="60"/>
  <c r="M86" i="60"/>
  <c r="L81" i="60"/>
  <c r="K81" i="60"/>
  <c r="J81" i="60"/>
  <c r="I81" i="60"/>
  <c r="H81" i="60"/>
  <c r="G81" i="60"/>
  <c r="F81" i="60"/>
  <c r="E81" i="60"/>
  <c r="D81" i="60"/>
  <c r="C81" i="60"/>
  <c r="M81" i="60" s="1"/>
  <c r="M80" i="60"/>
  <c r="L78" i="60"/>
  <c r="K78" i="60"/>
  <c r="J78" i="60"/>
  <c r="I78" i="60"/>
  <c r="H78" i="60"/>
  <c r="G78" i="60"/>
  <c r="F78" i="60"/>
  <c r="E78" i="60"/>
  <c r="D78" i="60"/>
  <c r="M78" i="60" s="1"/>
  <c r="C78" i="60"/>
  <c r="I77" i="60"/>
  <c r="I79" i="60" s="1"/>
  <c r="E77" i="60"/>
  <c r="L74" i="60"/>
  <c r="L77" i="60" s="1"/>
  <c r="K74" i="60"/>
  <c r="K82" i="60" s="1"/>
  <c r="J74" i="60"/>
  <c r="I74" i="60"/>
  <c r="I82" i="60" s="1"/>
  <c r="H74" i="60"/>
  <c r="H77" i="60" s="1"/>
  <c r="G74" i="60"/>
  <c r="G82" i="60" s="1"/>
  <c r="F74" i="60"/>
  <c r="E74" i="60"/>
  <c r="E82" i="60" s="1"/>
  <c r="D74" i="60"/>
  <c r="D77" i="60" s="1"/>
  <c r="C74" i="60"/>
  <c r="C82" i="60" s="1"/>
  <c r="M73" i="60"/>
  <c r="M72" i="60"/>
  <c r="M71" i="60"/>
  <c r="M70" i="60"/>
  <c r="M69" i="60"/>
  <c r="M74" i="60" s="1"/>
  <c r="L66" i="60"/>
  <c r="K66" i="60"/>
  <c r="J66" i="60"/>
  <c r="I66" i="60"/>
  <c r="H66" i="60"/>
  <c r="G66" i="60"/>
  <c r="F66" i="60"/>
  <c r="E66" i="60"/>
  <c r="D66" i="60"/>
  <c r="C66" i="60"/>
  <c r="M66" i="60" s="1"/>
  <c r="M65" i="60"/>
  <c r="M64" i="60"/>
  <c r="M63" i="60"/>
  <c r="M62" i="60"/>
  <c r="M61" i="60"/>
  <c r="M49" i="60"/>
  <c r="L49" i="60"/>
  <c r="K49" i="60"/>
  <c r="J49" i="60"/>
  <c r="I49" i="60"/>
  <c r="H49" i="60"/>
  <c r="G49" i="60"/>
  <c r="F49" i="60"/>
  <c r="E49" i="60"/>
  <c r="D49" i="60"/>
  <c r="C49" i="60"/>
  <c r="M45" i="60"/>
  <c r="M44" i="60"/>
  <c r="M43" i="60"/>
  <c r="M42" i="60"/>
  <c r="M41" i="60"/>
  <c r="L39" i="60"/>
  <c r="K39" i="60"/>
  <c r="J39" i="60"/>
  <c r="I39" i="60"/>
  <c r="H39" i="60"/>
  <c r="G39" i="60"/>
  <c r="F39" i="60"/>
  <c r="E39" i="60"/>
  <c r="D39" i="60"/>
  <c r="C39" i="60"/>
  <c r="M39" i="60" s="1"/>
  <c r="M38" i="60"/>
  <c r="M37" i="60"/>
  <c r="M36" i="60"/>
  <c r="M35" i="60"/>
  <c r="M34" i="60"/>
  <c r="L29" i="60"/>
  <c r="K29" i="60"/>
  <c r="J29" i="60"/>
  <c r="I29" i="60"/>
  <c r="H29" i="60"/>
  <c r="G29" i="60"/>
  <c r="F29" i="60"/>
  <c r="E29" i="60"/>
  <c r="M29" i="60" s="1"/>
  <c r="D29" i="60"/>
  <c r="C29" i="60"/>
  <c r="M28" i="60"/>
  <c r="L26" i="60"/>
  <c r="K26" i="60"/>
  <c r="J26" i="60"/>
  <c r="I26" i="60"/>
  <c r="H26" i="60"/>
  <c r="G26" i="60"/>
  <c r="F26" i="60"/>
  <c r="E26" i="60"/>
  <c r="D26" i="60"/>
  <c r="C26" i="60"/>
  <c r="M26" i="60" s="1"/>
  <c r="K25" i="60"/>
  <c r="G25" i="60"/>
  <c r="C25" i="60"/>
  <c r="L22" i="60"/>
  <c r="K22" i="60"/>
  <c r="K30" i="60" s="1"/>
  <c r="J22" i="60"/>
  <c r="I22" i="60"/>
  <c r="I30" i="60" s="1"/>
  <c r="H22" i="60"/>
  <c r="G22" i="60"/>
  <c r="G30" i="60" s="1"/>
  <c r="F22" i="60"/>
  <c r="E22" i="60"/>
  <c r="E30" i="60" s="1"/>
  <c r="D22" i="60"/>
  <c r="C22" i="60"/>
  <c r="C30" i="60" s="1"/>
  <c r="M21" i="60"/>
  <c r="M20" i="60"/>
  <c r="M19" i="60"/>
  <c r="M18" i="60"/>
  <c r="M17" i="60"/>
  <c r="M22" i="60" s="1"/>
  <c r="L14" i="60"/>
  <c r="J14" i="60"/>
  <c r="I14" i="60"/>
  <c r="H14" i="60"/>
  <c r="G14" i="60"/>
  <c r="F14" i="60"/>
  <c r="E14" i="60"/>
  <c r="D14" i="60"/>
  <c r="C14" i="60"/>
  <c r="M13" i="60"/>
  <c r="M12" i="60"/>
  <c r="M11" i="60"/>
  <c r="M10" i="60"/>
  <c r="M9" i="60"/>
  <c r="L247" i="59"/>
  <c r="L249" i="59" s="1"/>
  <c r="K247" i="59"/>
  <c r="K249" i="59" s="1"/>
  <c r="J247" i="59"/>
  <c r="I247" i="59"/>
  <c r="I249" i="59" s="1"/>
  <c r="H247" i="59"/>
  <c r="H249" i="59" s="1"/>
  <c r="G247" i="59"/>
  <c r="G249" i="59" s="1"/>
  <c r="F247" i="59"/>
  <c r="E247" i="59"/>
  <c r="E249" i="59" s="1"/>
  <c r="D247" i="59"/>
  <c r="D249" i="59" s="1"/>
  <c r="C247" i="59"/>
  <c r="C249" i="59" s="1"/>
  <c r="L242" i="59"/>
  <c r="K242" i="59"/>
  <c r="J242" i="59"/>
  <c r="I242" i="59"/>
  <c r="H242" i="59"/>
  <c r="G242" i="59"/>
  <c r="F242" i="59"/>
  <c r="E242" i="59"/>
  <c r="D242" i="59"/>
  <c r="C242" i="59"/>
  <c r="L235" i="59"/>
  <c r="K235" i="59"/>
  <c r="J235" i="59"/>
  <c r="I235" i="59"/>
  <c r="H235" i="59"/>
  <c r="G235" i="59"/>
  <c r="F235" i="59"/>
  <c r="E235" i="59"/>
  <c r="D235" i="59"/>
  <c r="C235" i="59"/>
  <c r="L228" i="59"/>
  <c r="K228" i="59"/>
  <c r="J228" i="59"/>
  <c r="J249" i="59" s="1"/>
  <c r="I228" i="59"/>
  <c r="H228" i="59"/>
  <c r="G228" i="59"/>
  <c r="F228" i="59"/>
  <c r="F249" i="59" s="1"/>
  <c r="E228" i="59"/>
  <c r="D228" i="59"/>
  <c r="C228" i="59"/>
  <c r="M227" i="59"/>
  <c r="M226" i="59"/>
  <c r="M225" i="59"/>
  <c r="M224" i="59"/>
  <c r="M223" i="59"/>
  <c r="M228" i="59" s="1"/>
  <c r="L220" i="59"/>
  <c r="K220" i="59"/>
  <c r="J220" i="59"/>
  <c r="I220" i="59"/>
  <c r="H220" i="59"/>
  <c r="G220" i="59"/>
  <c r="F220" i="59"/>
  <c r="E220" i="59"/>
  <c r="D220" i="59"/>
  <c r="M220" i="59" s="1"/>
  <c r="C220" i="59"/>
  <c r="M219" i="59"/>
  <c r="M218" i="59"/>
  <c r="M217" i="59"/>
  <c r="M216" i="59"/>
  <c r="M215" i="59"/>
  <c r="M205" i="59"/>
  <c r="L205" i="59"/>
  <c r="K205" i="59"/>
  <c r="J205" i="59"/>
  <c r="I205" i="59"/>
  <c r="H205" i="59"/>
  <c r="G205" i="59"/>
  <c r="F205" i="59"/>
  <c r="E205" i="59"/>
  <c r="D205" i="59"/>
  <c r="C205" i="59"/>
  <c r="M201" i="59"/>
  <c r="M200" i="59"/>
  <c r="M199" i="59"/>
  <c r="M198" i="59"/>
  <c r="M197" i="59"/>
  <c r="L195" i="59"/>
  <c r="K195" i="59"/>
  <c r="J195" i="59"/>
  <c r="I195" i="59"/>
  <c r="H195" i="59"/>
  <c r="G195" i="59"/>
  <c r="F195" i="59"/>
  <c r="E195" i="59"/>
  <c r="M195" i="59" s="1"/>
  <c r="D195" i="59"/>
  <c r="C195" i="59"/>
  <c r="M194" i="59"/>
  <c r="M193" i="59"/>
  <c r="M192" i="59"/>
  <c r="M191" i="59"/>
  <c r="M190" i="59"/>
  <c r="L185" i="59"/>
  <c r="K185" i="59"/>
  <c r="J185" i="59"/>
  <c r="I185" i="59"/>
  <c r="H185" i="59"/>
  <c r="G185" i="59"/>
  <c r="F185" i="59"/>
  <c r="E185" i="59"/>
  <c r="D185" i="59"/>
  <c r="C185" i="59"/>
  <c r="M185" i="59" s="1"/>
  <c r="M184" i="59"/>
  <c r="L182" i="59"/>
  <c r="K182" i="59"/>
  <c r="J182" i="59"/>
  <c r="I182" i="59"/>
  <c r="H182" i="59"/>
  <c r="G182" i="59"/>
  <c r="F182" i="59"/>
  <c r="E182" i="59"/>
  <c r="D182" i="59"/>
  <c r="M182" i="59" s="1"/>
  <c r="C182" i="59"/>
  <c r="I181" i="59"/>
  <c r="I183" i="59" s="1"/>
  <c r="E181" i="59"/>
  <c r="L178" i="59"/>
  <c r="L181" i="59" s="1"/>
  <c r="K178" i="59"/>
  <c r="K186" i="59" s="1"/>
  <c r="J178" i="59"/>
  <c r="I178" i="59"/>
  <c r="I186" i="59" s="1"/>
  <c r="H178" i="59"/>
  <c r="H181" i="59" s="1"/>
  <c r="G178" i="59"/>
  <c r="G186" i="59" s="1"/>
  <c r="F178" i="59"/>
  <c r="E178" i="59"/>
  <c r="E186" i="59" s="1"/>
  <c r="D178" i="59"/>
  <c r="D181" i="59" s="1"/>
  <c r="C178" i="59"/>
  <c r="C186" i="59" s="1"/>
  <c r="M177" i="59"/>
  <c r="M176" i="59"/>
  <c r="M175" i="59"/>
  <c r="M174" i="59"/>
  <c r="M173" i="59"/>
  <c r="M178" i="59" s="1"/>
  <c r="L170" i="59"/>
  <c r="K170" i="59"/>
  <c r="J170" i="59"/>
  <c r="I170" i="59"/>
  <c r="H170" i="59"/>
  <c r="G170" i="59"/>
  <c r="F170" i="59"/>
  <c r="E170" i="59"/>
  <c r="D170" i="59"/>
  <c r="C170" i="59"/>
  <c r="M170" i="59" s="1"/>
  <c r="M169" i="59"/>
  <c r="M168" i="59"/>
  <c r="M167" i="59"/>
  <c r="M166" i="59"/>
  <c r="M165" i="59"/>
  <c r="M153" i="59"/>
  <c r="L153" i="59"/>
  <c r="K153" i="59"/>
  <c r="J153" i="59"/>
  <c r="I153" i="59"/>
  <c r="H153" i="59"/>
  <c r="G153" i="59"/>
  <c r="F153" i="59"/>
  <c r="E153" i="59"/>
  <c r="D153" i="59"/>
  <c r="C153" i="59"/>
  <c r="M149" i="59"/>
  <c r="M148" i="59"/>
  <c r="M147" i="59"/>
  <c r="M146" i="59"/>
  <c r="M145" i="59"/>
  <c r="L143" i="59"/>
  <c r="K143" i="59"/>
  <c r="J143" i="59"/>
  <c r="I143" i="59"/>
  <c r="H143" i="59"/>
  <c r="G143" i="59"/>
  <c r="F143" i="59"/>
  <c r="E143" i="59"/>
  <c r="D143" i="59"/>
  <c r="C143" i="59"/>
  <c r="M143" i="59" s="1"/>
  <c r="M142" i="59"/>
  <c r="M141" i="59"/>
  <c r="M140" i="59"/>
  <c r="M139" i="59"/>
  <c r="M138" i="59"/>
  <c r="L133" i="59"/>
  <c r="K133" i="59"/>
  <c r="J133" i="59"/>
  <c r="I133" i="59"/>
  <c r="H133" i="59"/>
  <c r="G133" i="59"/>
  <c r="F133" i="59"/>
  <c r="E133" i="59"/>
  <c r="D133" i="59"/>
  <c r="C133" i="59"/>
  <c r="M132" i="59"/>
  <c r="L130" i="59"/>
  <c r="K130" i="59"/>
  <c r="J130" i="59"/>
  <c r="I130" i="59"/>
  <c r="H130" i="59"/>
  <c r="G130" i="59"/>
  <c r="F130" i="59"/>
  <c r="E130" i="59"/>
  <c r="D130" i="59"/>
  <c r="C130" i="59"/>
  <c r="M130" i="59" s="1"/>
  <c r="K129" i="59"/>
  <c r="G129" i="59"/>
  <c r="G131" i="59" s="1"/>
  <c r="C129" i="59"/>
  <c r="L126" i="59"/>
  <c r="K126" i="59"/>
  <c r="K134" i="59" s="1"/>
  <c r="J126" i="59"/>
  <c r="J129" i="59" s="1"/>
  <c r="I126" i="59"/>
  <c r="I134" i="59" s="1"/>
  <c r="H126" i="59"/>
  <c r="G126" i="59"/>
  <c r="G134" i="59" s="1"/>
  <c r="F126" i="59"/>
  <c r="F129" i="59" s="1"/>
  <c r="E126" i="59"/>
  <c r="E134" i="59" s="1"/>
  <c r="D126" i="59"/>
  <c r="C126" i="59"/>
  <c r="C134" i="59" s="1"/>
  <c r="M125" i="59"/>
  <c r="M124" i="59"/>
  <c r="M123" i="59"/>
  <c r="M122" i="59"/>
  <c r="M121" i="59"/>
  <c r="M126" i="59" s="1"/>
  <c r="L118" i="59"/>
  <c r="K118" i="59"/>
  <c r="J118" i="59"/>
  <c r="I118" i="59"/>
  <c r="H118" i="59"/>
  <c r="G118" i="59"/>
  <c r="F118" i="59"/>
  <c r="E118" i="59"/>
  <c r="D118" i="59"/>
  <c r="M118" i="59" s="1"/>
  <c r="C118" i="59"/>
  <c r="M117" i="59"/>
  <c r="M116" i="59"/>
  <c r="M115" i="59"/>
  <c r="M114" i="59"/>
  <c r="M113" i="59"/>
  <c r="M101" i="59"/>
  <c r="L101" i="59"/>
  <c r="K101" i="59"/>
  <c r="J101" i="59"/>
  <c r="I101" i="59"/>
  <c r="H101" i="59"/>
  <c r="G101" i="59"/>
  <c r="F101" i="59"/>
  <c r="E101" i="59"/>
  <c r="D101" i="59"/>
  <c r="C101" i="59"/>
  <c r="M97" i="59"/>
  <c r="M96" i="59"/>
  <c r="M95" i="59"/>
  <c r="M94" i="59"/>
  <c r="M93" i="59"/>
  <c r="L91" i="59"/>
  <c r="K91" i="59"/>
  <c r="J91" i="59"/>
  <c r="I91" i="59"/>
  <c r="H91" i="59"/>
  <c r="G91" i="59"/>
  <c r="F91" i="59"/>
  <c r="E91" i="59"/>
  <c r="M91" i="59" s="1"/>
  <c r="D91" i="59"/>
  <c r="C91" i="59"/>
  <c r="M90" i="59"/>
  <c r="M89" i="59"/>
  <c r="M88" i="59"/>
  <c r="M87" i="59"/>
  <c r="M86" i="59"/>
  <c r="L81" i="59"/>
  <c r="K81" i="59"/>
  <c r="J81" i="59"/>
  <c r="I81" i="59"/>
  <c r="H81" i="59"/>
  <c r="G81" i="59"/>
  <c r="F81" i="59"/>
  <c r="E81" i="59"/>
  <c r="D81" i="59"/>
  <c r="C81" i="59"/>
  <c r="M81" i="59" s="1"/>
  <c r="M80" i="59"/>
  <c r="L78" i="59"/>
  <c r="K78" i="59"/>
  <c r="J78" i="59"/>
  <c r="I78" i="59"/>
  <c r="H78" i="59"/>
  <c r="G78" i="59"/>
  <c r="F78" i="59"/>
  <c r="E78" i="59"/>
  <c r="D78" i="59"/>
  <c r="M78" i="59" s="1"/>
  <c r="C78" i="59"/>
  <c r="I77" i="59"/>
  <c r="I79" i="59" s="1"/>
  <c r="E77" i="59"/>
  <c r="E79" i="59" s="1"/>
  <c r="L74" i="59"/>
  <c r="L77" i="59" s="1"/>
  <c r="K74" i="59"/>
  <c r="K82" i="59" s="1"/>
  <c r="J74" i="59"/>
  <c r="I74" i="59"/>
  <c r="I82" i="59" s="1"/>
  <c r="H74" i="59"/>
  <c r="H77" i="59" s="1"/>
  <c r="G74" i="59"/>
  <c r="G82" i="59" s="1"/>
  <c r="F74" i="59"/>
  <c r="E74" i="59"/>
  <c r="E82" i="59" s="1"/>
  <c r="D74" i="59"/>
  <c r="D77" i="59" s="1"/>
  <c r="C74" i="59"/>
  <c r="C82" i="59" s="1"/>
  <c r="M73" i="59"/>
  <c r="M72" i="59"/>
  <c r="M71" i="59"/>
  <c r="M70" i="59"/>
  <c r="M69" i="59"/>
  <c r="M74" i="59" s="1"/>
  <c r="L66" i="59"/>
  <c r="K66" i="59"/>
  <c r="J66" i="59"/>
  <c r="I66" i="59"/>
  <c r="H66" i="59"/>
  <c r="G66" i="59"/>
  <c r="F66" i="59"/>
  <c r="E66" i="59"/>
  <c r="D66" i="59"/>
  <c r="C66" i="59"/>
  <c r="M66" i="59" s="1"/>
  <c r="M65" i="59"/>
  <c r="M64" i="59"/>
  <c r="M63" i="59"/>
  <c r="M62" i="59"/>
  <c r="M61" i="59"/>
  <c r="M49" i="59"/>
  <c r="L49" i="59"/>
  <c r="K49" i="59"/>
  <c r="J49" i="59"/>
  <c r="I49" i="59"/>
  <c r="H49" i="59"/>
  <c r="G49" i="59"/>
  <c r="F49" i="59"/>
  <c r="E49" i="59"/>
  <c r="D49" i="59"/>
  <c r="C49" i="59"/>
  <c r="M45" i="59"/>
  <c r="M44" i="59"/>
  <c r="M43" i="59"/>
  <c r="M42" i="59"/>
  <c r="M41" i="59"/>
  <c r="L39" i="59"/>
  <c r="K39" i="59"/>
  <c r="J39" i="59"/>
  <c r="I39" i="59"/>
  <c r="H39" i="59"/>
  <c r="G39" i="59"/>
  <c r="F39" i="59"/>
  <c r="E39" i="59"/>
  <c r="D39" i="59"/>
  <c r="C39" i="59"/>
  <c r="M39" i="59" s="1"/>
  <c r="M38" i="59"/>
  <c r="M37" i="59"/>
  <c r="M36" i="59"/>
  <c r="M35" i="59"/>
  <c r="M34" i="59"/>
  <c r="L29" i="59"/>
  <c r="K29" i="59"/>
  <c r="J29" i="59"/>
  <c r="I29" i="59"/>
  <c r="H29" i="59"/>
  <c r="G29" i="59"/>
  <c r="F29" i="59"/>
  <c r="E29" i="59"/>
  <c r="M29" i="59" s="1"/>
  <c r="D29" i="59"/>
  <c r="C29" i="59"/>
  <c r="M28" i="59"/>
  <c r="L26" i="59"/>
  <c r="K26" i="59"/>
  <c r="J26" i="59"/>
  <c r="I26" i="59"/>
  <c r="H26" i="59"/>
  <c r="G26" i="59"/>
  <c r="F26" i="59"/>
  <c r="E26" i="59"/>
  <c r="D26" i="59"/>
  <c r="C26" i="59"/>
  <c r="M26" i="59" s="1"/>
  <c r="K25" i="59"/>
  <c r="G25" i="59"/>
  <c r="C25" i="59"/>
  <c r="L22" i="59"/>
  <c r="K22" i="59"/>
  <c r="K30" i="59" s="1"/>
  <c r="J22" i="59"/>
  <c r="I22" i="59"/>
  <c r="I30" i="59" s="1"/>
  <c r="H22" i="59"/>
  <c r="G22" i="59"/>
  <c r="G30" i="59" s="1"/>
  <c r="F22" i="59"/>
  <c r="E22" i="59"/>
  <c r="E30" i="59" s="1"/>
  <c r="D22" i="59"/>
  <c r="C22" i="59"/>
  <c r="C30" i="59" s="1"/>
  <c r="M21" i="59"/>
  <c r="M20" i="59"/>
  <c r="M19" i="59"/>
  <c r="M18" i="59"/>
  <c r="M17" i="59"/>
  <c r="M22" i="59" s="1"/>
  <c r="L14" i="59"/>
  <c r="J14" i="59"/>
  <c r="I14" i="59"/>
  <c r="H14" i="59"/>
  <c r="G14" i="59"/>
  <c r="F14" i="59"/>
  <c r="E14" i="59"/>
  <c r="D14" i="59"/>
  <c r="C14" i="59"/>
  <c r="M13" i="59"/>
  <c r="M12" i="59"/>
  <c r="M11" i="59"/>
  <c r="M10" i="59"/>
  <c r="M9" i="59"/>
  <c r="L247" i="58"/>
  <c r="L249" i="58" s="1"/>
  <c r="K247" i="58"/>
  <c r="K249" i="58" s="1"/>
  <c r="J247" i="58"/>
  <c r="I247" i="58"/>
  <c r="I249" i="58" s="1"/>
  <c r="H247" i="58"/>
  <c r="H249" i="58" s="1"/>
  <c r="G247" i="58"/>
  <c r="G249" i="58" s="1"/>
  <c r="F247" i="58"/>
  <c r="E247" i="58"/>
  <c r="D247" i="58"/>
  <c r="D249" i="58" s="1"/>
  <c r="C247" i="58"/>
  <c r="C249" i="58" s="1"/>
  <c r="L242" i="58"/>
  <c r="K242" i="58"/>
  <c r="J242" i="58"/>
  <c r="I242" i="58"/>
  <c r="H242" i="58"/>
  <c r="G242" i="58"/>
  <c r="F242" i="58"/>
  <c r="E242" i="58"/>
  <c r="D242" i="58"/>
  <c r="C242" i="58"/>
  <c r="L235" i="58"/>
  <c r="K235" i="58"/>
  <c r="J235" i="58"/>
  <c r="I235" i="58"/>
  <c r="H235" i="58"/>
  <c r="G235" i="58"/>
  <c r="F235" i="58"/>
  <c r="E235" i="58"/>
  <c r="D235" i="58"/>
  <c r="C235" i="58"/>
  <c r="L228" i="58"/>
  <c r="K228" i="58"/>
  <c r="J228" i="58"/>
  <c r="J249" i="58" s="1"/>
  <c r="I228" i="58"/>
  <c r="H228" i="58"/>
  <c r="G228" i="58"/>
  <c r="F228" i="58"/>
  <c r="F249" i="58" s="1"/>
  <c r="E228" i="58"/>
  <c r="D228" i="58"/>
  <c r="C228" i="58"/>
  <c r="M227" i="58"/>
  <c r="M226" i="58"/>
  <c r="M225" i="58"/>
  <c r="M224" i="58"/>
  <c r="M223" i="58"/>
  <c r="L220" i="58"/>
  <c r="K220" i="58"/>
  <c r="J220" i="58"/>
  <c r="I220" i="58"/>
  <c r="H220" i="58"/>
  <c r="G220" i="58"/>
  <c r="F220" i="58"/>
  <c r="E220" i="58"/>
  <c r="D220" i="58"/>
  <c r="C220" i="58"/>
  <c r="M219" i="58"/>
  <c r="M218" i="58"/>
  <c r="M217" i="58"/>
  <c r="M216" i="58"/>
  <c r="M215" i="58"/>
  <c r="M205" i="58"/>
  <c r="L205" i="58"/>
  <c r="K205" i="58"/>
  <c r="J205" i="58"/>
  <c r="I205" i="58"/>
  <c r="H205" i="58"/>
  <c r="G205" i="58"/>
  <c r="F205" i="58"/>
  <c r="E205" i="58"/>
  <c r="D205" i="58"/>
  <c r="C205" i="58"/>
  <c r="M201" i="58"/>
  <c r="M200" i="58"/>
  <c r="M199" i="58"/>
  <c r="M198" i="58"/>
  <c r="M197" i="58"/>
  <c r="L195" i="58"/>
  <c r="K195" i="58"/>
  <c r="J195" i="58"/>
  <c r="I195" i="58"/>
  <c r="H195" i="58"/>
  <c r="G195" i="58"/>
  <c r="F195" i="58"/>
  <c r="E195" i="58"/>
  <c r="M195" i="58" s="1"/>
  <c r="D195" i="58"/>
  <c r="C195" i="58"/>
  <c r="M194" i="58"/>
  <c r="M193" i="58"/>
  <c r="M192" i="58"/>
  <c r="M191" i="58"/>
  <c r="M190" i="58"/>
  <c r="L185" i="58"/>
  <c r="K185" i="58"/>
  <c r="J185" i="58"/>
  <c r="I185" i="58"/>
  <c r="H185" i="58"/>
  <c r="G185" i="58"/>
  <c r="F185" i="58"/>
  <c r="E185" i="58"/>
  <c r="D185" i="58"/>
  <c r="C185" i="58"/>
  <c r="M185" i="58" s="1"/>
  <c r="M184" i="58"/>
  <c r="L182" i="58"/>
  <c r="K182" i="58"/>
  <c r="J182" i="58"/>
  <c r="I182" i="58"/>
  <c r="H182" i="58"/>
  <c r="G182" i="58"/>
  <c r="F182" i="58"/>
  <c r="E182" i="58"/>
  <c r="D182" i="58"/>
  <c r="C182" i="58"/>
  <c r="M182" i="58" s="1"/>
  <c r="I181" i="58"/>
  <c r="E181" i="58"/>
  <c r="L178" i="58"/>
  <c r="L181" i="58" s="1"/>
  <c r="K178" i="58"/>
  <c r="K186" i="58" s="1"/>
  <c r="J178" i="58"/>
  <c r="I178" i="58"/>
  <c r="H178" i="58"/>
  <c r="H181" i="58" s="1"/>
  <c r="G178" i="58"/>
  <c r="G186" i="58" s="1"/>
  <c r="F178" i="58"/>
  <c r="E178" i="58"/>
  <c r="D178" i="58"/>
  <c r="D181" i="58" s="1"/>
  <c r="C178" i="58"/>
  <c r="C186" i="58" s="1"/>
  <c r="M177" i="58"/>
  <c r="M176" i="58"/>
  <c r="M175" i="58"/>
  <c r="M174" i="58"/>
  <c r="M173" i="58"/>
  <c r="M178" i="58" s="1"/>
  <c r="L170" i="58"/>
  <c r="K170" i="58"/>
  <c r="J170" i="58"/>
  <c r="I170" i="58"/>
  <c r="H170" i="58"/>
  <c r="G170" i="58"/>
  <c r="F170" i="58"/>
  <c r="E170" i="58"/>
  <c r="D170" i="58"/>
  <c r="C170" i="58"/>
  <c r="M170" i="58" s="1"/>
  <c r="M169" i="58"/>
  <c r="M168" i="58"/>
  <c r="M167" i="58"/>
  <c r="M166" i="58"/>
  <c r="M165" i="58"/>
  <c r="M153" i="58"/>
  <c r="L153" i="58"/>
  <c r="K153" i="58"/>
  <c r="J153" i="58"/>
  <c r="I153" i="58"/>
  <c r="H153" i="58"/>
  <c r="G153" i="58"/>
  <c r="F153" i="58"/>
  <c r="E153" i="58"/>
  <c r="D153" i="58"/>
  <c r="C153" i="58"/>
  <c r="M149" i="58"/>
  <c r="M148" i="58"/>
  <c r="M147" i="58"/>
  <c r="M146" i="58"/>
  <c r="M145" i="58"/>
  <c r="L143" i="58"/>
  <c r="K143" i="58"/>
  <c r="J143" i="58"/>
  <c r="I143" i="58"/>
  <c r="H143" i="58"/>
  <c r="G143" i="58"/>
  <c r="F143" i="58"/>
  <c r="E143" i="58"/>
  <c r="D143" i="58"/>
  <c r="C143" i="58"/>
  <c r="M143" i="58" s="1"/>
  <c r="M142" i="58"/>
  <c r="M141" i="58"/>
  <c r="M140" i="58"/>
  <c r="M139" i="58"/>
  <c r="M138" i="58"/>
  <c r="L133" i="58"/>
  <c r="K133" i="58"/>
  <c r="J133" i="58"/>
  <c r="I133" i="58"/>
  <c r="H133" i="58"/>
  <c r="G133" i="58"/>
  <c r="F133" i="58"/>
  <c r="E133" i="58"/>
  <c r="M133" i="58" s="1"/>
  <c r="D133" i="58"/>
  <c r="C133" i="58"/>
  <c r="M132" i="58"/>
  <c r="L130" i="58"/>
  <c r="K130" i="58"/>
  <c r="J130" i="58"/>
  <c r="I130" i="58"/>
  <c r="H130" i="58"/>
  <c r="G130" i="58"/>
  <c r="F130" i="58"/>
  <c r="E130" i="58"/>
  <c r="D130" i="58"/>
  <c r="C130" i="58"/>
  <c r="M130" i="58" s="1"/>
  <c r="K129" i="58"/>
  <c r="G129" i="58"/>
  <c r="C129" i="58"/>
  <c r="L126" i="58"/>
  <c r="K126" i="58"/>
  <c r="J126" i="58"/>
  <c r="J129" i="58" s="1"/>
  <c r="I126" i="58"/>
  <c r="I134" i="58" s="1"/>
  <c r="H126" i="58"/>
  <c r="G126" i="58"/>
  <c r="F126" i="58"/>
  <c r="F129" i="58" s="1"/>
  <c r="E126" i="58"/>
  <c r="E134" i="58" s="1"/>
  <c r="D126" i="58"/>
  <c r="C126" i="58"/>
  <c r="M125" i="58"/>
  <c r="M124" i="58"/>
  <c r="M123" i="58"/>
  <c r="M122" i="58"/>
  <c r="M121" i="58"/>
  <c r="M126" i="58" s="1"/>
  <c r="L118" i="58"/>
  <c r="K118" i="58"/>
  <c r="J118" i="58"/>
  <c r="I118" i="58"/>
  <c r="H118" i="58"/>
  <c r="G118" i="58"/>
  <c r="F118" i="58"/>
  <c r="E118" i="58"/>
  <c r="D118" i="58"/>
  <c r="C118" i="58"/>
  <c r="M118" i="58" s="1"/>
  <c r="M117" i="58"/>
  <c r="M116" i="58"/>
  <c r="M115" i="58"/>
  <c r="M114" i="58"/>
  <c r="M113" i="58"/>
  <c r="M101" i="58"/>
  <c r="L101" i="58"/>
  <c r="K101" i="58"/>
  <c r="J101" i="58"/>
  <c r="I101" i="58"/>
  <c r="H101" i="58"/>
  <c r="G101" i="58"/>
  <c r="F101" i="58"/>
  <c r="E101" i="58"/>
  <c r="D101" i="58"/>
  <c r="C101" i="58"/>
  <c r="M97" i="58"/>
  <c r="M96" i="58"/>
  <c r="M95" i="58"/>
  <c r="M94" i="58"/>
  <c r="M93" i="58"/>
  <c r="L91" i="58"/>
  <c r="K91" i="58"/>
  <c r="J91" i="58"/>
  <c r="I91" i="58"/>
  <c r="H91" i="58"/>
  <c r="G91" i="58"/>
  <c r="F91" i="58"/>
  <c r="E91" i="58"/>
  <c r="M91" i="58" s="1"/>
  <c r="D91" i="58"/>
  <c r="C91" i="58"/>
  <c r="M90" i="58"/>
  <c r="M89" i="58"/>
  <c r="M88" i="58"/>
  <c r="M87" i="58"/>
  <c r="M86" i="58"/>
  <c r="L81" i="58"/>
  <c r="K81" i="58"/>
  <c r="J81" i="58"/>
  <c r="I81" i="58"/>
  <c r="H81" i="58"/>
  <c r="G81" i="58"/>
  <c r="F81" i="58"/>
  <c r="E81" i="58"/>
  <c r="D81" i="58"/>
  <c r="C81" i="58"/>
  <c r="M81" i="58" s="1"/>
  <c r="M80" i="58"/>
  <c r="L78" i="58"/>
  <c r="K78" i="58"/>
  <c r="J78" i="58"/>
  <c r="I78" i="58"/>
  <c r="H78" i="58"/>
  <c r="G78" i="58"/>
  <c r="F78" i="58"/>
  <c r="E78" i="58"/>
  <c r="D78" i="58"/>
  <c r="C78" i="58"/>
  <c r="M78" i="58" s="1"/>
  <c r="I77" i="58"/>
  <c r="E77" i="58"/>
  <c r="L74" i="58"/>
  <c r="L77" i="58" s="1"/>
  <c r="K74" i="58"/>
  <c r="K82" i="58" s="1"/>
  <c r="J74" i="58"/>
  <c r="I74" i="58"/>
  <c r="H74" i="58"/>
  <c r="H77" i="58" s="1"/>
  <c r="G74" i="58"/>
  <c r="G82" i="58" s="1"/>
  <c r="F74" i="58"/>
  <c r="E74" i="58"/>
  <c r="D74" i="58"/>
  <c r="D77" i="58" s="1"/>
  <c r="C74" i="58"/>
  <c r="C82" i="58" s="1"/>
  <c r="M73" i="58"/>
  <c r="M72" i="58"/>
  <c r="M71" i="58"/>
  <c r="M70" i="58"/>
  <c r="M69" i="58"/>
  <c r="M74" i="58" s="1"/>
  <c r="L66" i="58"/>
  <c r="K66" i="58"/>
  <c r="J66" i="58"/>
  <c r="I66" i="58"/>
  <c r="H66" i="58"/>
  <c r="G66" i="58"/>
  <c r="F66" i="58"/>
  <c r="E66" i="58"/>
  <c r="D66" i="58"/>
  <c r="C66" i="58"/>
  <c r="M66" i="58" s="1"/>
  <c r="M65" i="58"/>
  <c r="M64" i="58"/>
  <c r="M63" i="58"/>
  <c r="M62" i="58"/>
  <c r="M61" i="58"/>
  <c r="M49" i="58"/>
  <c r="L49" i="58"/>
  <c r="K49" i="58"/>
  <c r="J49" i="58"/>
  <c r="I49" i="58"/>
  <c r="H49" i="58"/>
  <c r="G49" i="58"/>
  <c r="F49" i="58"/>
  <c r="E49" i="58"/>
  <c r="D49" i="58"/>
  <c r="C49" i="58"/>
  <c r="M45" i="58"/>
  <c r="M44" i="58"/>
  <c r="M43" i="58"/>
  <c r="M42" i="58"/>
  <c r="M41" i="58"/>
  <c r="L39" i="58"/>
  <c r="K39" i="58"/>
  <c r="J39" i="58"/>
  <c r="I39" i="58"/>
  <c r="H39" i="58"/>
  <c r="G39" i="58"/>
  <c r="F39" i="58"/>
  <c r="E39" i="58"/>
  <c r="D39" i="58"/>
  <c r="C39" i="58"/>
  <c r="M39" i="58" s="1"/>
  <c r="M38" i="58"/>
  <c r="M37" i="58"/>
  <c r="M36" i="58"/>
  <c r="M35" i="58"/>
  <c r="M34" i="58"/>
  <c r="L29" i="58"/>
  <c r="K29" i="58"/>
  <c r="J29" i="58"/>
  <c r="I29" i="58"/>
  <c r="H29" i="58"/>
  <c r="G29" i="58"/>
  <c r="F29" i="58"/>
  <c r="E29" i="58"/>
  <c r="M29" i="58" s="1"/>
  <c r="D29" i="58"/>
  <c r="C29" i="58"/>
  <c r="M28" i="58"/>
  <c r="L26" i="58"/>
  <c r="K26" i="58"/>
  <c r="J26" i="58"/>
  <c r="I26" i="58"/>
  <c r="H26" i="58"/>
  <c r="G26" i="58"/>
  <c r="F26" i="58"/>
  <c r="E26" i="58"/>
  <c r="D26" i="58"/>
  <c r="C26" i="58"/>
  <c r="M26" i="58" s="1"/>
  <c r="K25" i="58"/>
  <c r="G25" i="58"/>
  <c r="C25" i="58"/>
  <c r="L22" i="58"/>
  <c r="K22" i="58"/>
  <c r="J22" i="58"/>
  <c r="I22" i="58"/>
  <c r="I30" i="58" s="1"/>
  <c r="H22" i="58"/>
  <c r="G22" i="58"/>
  <c r="F22" i="58"/>
  <c r="E22" i="58"/>
  <c r="E30" i="58" s="1"/>
  <c r="D22" i="58"/>
  <c r="C22" i="58"/>
  <c r="M21" i="58"/>
  <c r="M20" i="58"/>
  <c r="M19" i="58"/>
  <c r="M18" i="58"/>
  <c r="M17" i="58"/>
  <c r="M22" i="58" s="1"/>
  <c r="L14" i="58"/>
  <c r="J14" i="58"/>
  <c r="I14" i="58"/>
  <c r="H14" i="58"/>
  <c r="G14" i="58"/>
  <c r="F14" i="58"/>
  <c r="E14" i="58"/>
  <c r="D14" i="58"/>
  <c r="M14" i="58" s="1"/>
  <c r="C14" i="58"/>
  <c r="M13" i="58"/>
  <c r="M12" i="58"/>
  <c r="M11" i="58"/>
  <c r="M10" i="58"/>
  <c r="M9" i="58"/>
  <c r="L247" i="57"/>
  <c r="L249" i="57" s="1"/>
  <c r="K247" i="57"/>
  <c r="K249" i="57" s="1"/>
  <c r="J247" i="57"/>
  <c r="I247" i="57"/>
  <c r="I249" i="57" s="1"/>
  <c r="H247" i="57"/>
  <c r="H249" i="57" s="1"/>
  <c r="G247" i="57"/>
  <c r="G249" i="57" s="1"/>
  <c r="F247" i="57"/>
  <c r="E247" i="57"/>
  <c r="E249" i="57" s="1"/>
  <c r="D247" i="57"/>
  <c r="D249" i="57" s="1"/>
  <c r="C247" i="57"/>
  <c r="L242" i="57"/>
  <c r="K242" i="57"/>
  <c r="J242" i="57"/>
  <c r="I242" i="57"/>
  <c r="H242" i="57"/>
  <c r="G242" i="57"/>
  <c r="F242" i="57"/>
  <c r="E242" i="57"/>
  <c r="D242" i="57"/>
  <c r="C242" i="57"/>
  <c r="L235" i="57"/>
  <c r="K235" i="57"/>
  <c r="J235" i="57"/>
  <c r="I235" i="57"/>
  <c r="H235" i="57"/>
  <c r="G235" i="57"/>
  <c r="F235" i="57"/>
  <c r="E235" i="57"/>
  <c r="D235" i="57"/>
  <c r="C235" i="57"/>
  <c r="L228" i="57"/>
  <c r="K228" i="57"/>
  <c r="J228" i="57"/>
  <c r="J249" i="57" s="1"/>
  <c r="I228" i="57"/>
  <c r="H228" i="57"/>
  <c r="G228" i="57"/>
  <c r="F228" i="57"/>
  <c r="F249" i="57" s="1"/>
  <c r="E228" i="57"/>
  <c r="D228" i="57"/>
  <c r="C228" i="57"/>
  <c r="M227" i="57"/>
  <c r="M226" i="57"/>
  <c r="M225" i="57"/>
  <c r="M224" i="57"/>
  <c r="M223" i="57"/>
  <c r="L220" i="57"/>
  <c r="K220" i="57"/>
  <c r="J220" i="57"/>
  <c r="I220" i="57"/>
  <c r="H220" i="57"/>
  <c r="G220" i="57"/>
  <c r="F220" i="57"/>
  <c r="E220" i="57"/>
  <c r="M220" i="57" s="1"/>
  <c r="D220" i="57"/>
  <c r="C220" i="57"/>
  <c r="M219" i="57"/>
  <c r="M218" i="57"/>
  <c r="M217" i="57"/>
  <c r="M216" i="57"/>
  <c r="M215" i="57"/>
  <c r="M205" i="57"/>
  <c r="L205" i="57"/>
  <c r="K205" i="57"/>
  <c r="J205" i="57"/>
  <c r="I205" i="57"/>
  <c r="H205" i="57"/>
  <c r="G205" i="57"/>
  <c r="F205" i="57"/>
  <c r="E205" i="57"/>
  <c r="D205" i="57"/>
  <c r="C205" i="57"/>
  <c r="M201" i="57"/>
  <c r="M200" i="57"/>
  <c r="M199" i="57"/>
  <c r="M198" i="57"/>
  <c r="M197" i="57"/>
  <c r="L195" i="57"/>
  <c r="K195" i="57"/>
  <c r="J195" i="57"/>
  <c r="I195" i="57"/>
  <c r="H195" i="57"/>
  <c r="G195" i="57"/>
  <c r="F195" i="57"/>
  <c r="E195" i="57"/>
  <c r="M195" i="57" s="1"/>
  <c r="D195" i="57"/>
  <c r="C195" i="57"/>
  <c r="M194" i="57"/>
  <c r="M193" i="57"/>
  <c r="M192" i="57"/>
  <c r="M191" i="57"/>
  <c r="M190" i="57"/>
  <c r="L185" i="57"/>
  <c r="K185" i="57"/>
  <c r="J185" i="57"/>
  <c r="I185" i="57"/>
  <c r="H185" i="57"/>
  <c r="G185" i="57"/>
  <c r="F185" i="57"/>
  <c r="E185" i="57"/>
  <c r="D185" i="57"/>
  <c r="C185" i="57"/>
  <c r="M185" i="57" s="1"/>
  <c r="M184" i="57"/>
  <c r="L182" i="57"/>
  <c r="K182" i="57"/>
  <c r="J182" i="57"/>
  <c r="I182" i="57"/>
  <c r="H182" i="57"/>
  <c r="G182" i="57"/>
  <c r="F182" i="57"/>
  <c r="E182" i="57"/>
  <c r="D182" i="57"/>
  <c r="M182" i="57" s="1"/>
  <c r="C182" i="57"/>
  <c r="I181" i="57"/>
  <c r="I183" i="57" s="1"/>
  <c r="E181" i="57"/>
  <c r="E183" i="57" s="1"/>
  <c r="L178" i="57"/>
  <c r="L181" i="57" s="1"/>
  <c r="K178" i="57"/>
  <c r="K186" i="57" s="1"/>
  <c r="J178" i="57"/>
  <c r="I178" i="57"/>
  <c r="I186" i="57" s="1"/>
  <c r="H178" i="57"/>
  <c r="H181" i="57" s="1"/>
  <c r="G178" i="57"/>
  <c r="G186" i="57" s="1"/>
  <c r="F178" i="57"/>
  <c r="E178" i="57"/>
  <c r="E186" i="57" s="1"/>
  <c r="D178" i="57"/>
  <c r="D181" i="57" s="1"/>
  <c r="C178" i="57"/>
  <c r="C186" i="57" s="1"/>
  <c r="M177" i="57"/>
  <c r="M176" i="57"/>
  <c r="M175" i="57"/>
  <c r="M174" i="57"/>
  <c r="M173" i="57"/>
  <c r="M178" i="57" s="1"/>
  <c r="L170" i="57"/>
  <c r="K170" i="57"/>
  <c r="J170" i="57"/>
  <c r="I170" i="57"/>
  <c r="H170" i="57"/>
  <c r="G170" i="57"/>
  <c r="F170" i="57"/>
  <c r="E170" i="57"/>
  <c r="D170" i="57"/>
  <c r="C170" i="57"/>
  <c r="M170" i="57" s="1"/>
  <c r="M169" i="57"/>
  <c r="M168" i="57"/>
  <c r="M167" i="57"/>
  <c r="M166" i="57"/>
  <c r="M165" i="57"/>
  <c r="M153" i="57"/>
  <c r="L153" i="57"/>
  <c r="K153" i="57"/>
  <c r="J153" i="57"/>
  <c r="I153" i="57"/>
  <c r="H153" i="57"/>
  <c r="G153" i="57"/>
  <c r="F153" i="57"/>
  <c r="E153" i="57"/>
  <c r="D153" i="57"/>
  <c r="C153" i="57"/>
  <c r="M149" i="57"/>
  <c r="M148" i="57"/>
  <c r="M147" i="57"/>
  <c r="M146" i="57"/>
  <c r="M145" i="57"/>
  <c r="L143" i="57"/>
  <c r="K143" i="57"/>
  <c r="J143" i="57"/>
  <c r="I143" i="57"/>
  <c r="H143" i="57"/>
  <c r="G143" i="57"/>
  <c r="F143" i="57"/>
  <c r="E143" i="57"/>
  <c r="D143" i="57"/>
  <c r="C143" i="57"/>
  <c r="M143" i="57" s="1"/>
  <c r="M142" i="57"/>
  <c r="M141" i="57"/>
  <c r="M140" i="57"/>
  <c r="M139" i="57"/>
  <c r="M138" i="57"/>
  <c r="L133" i="57"/>
  <c r="K133" i="57"/>
  <c r="J133" i="57"/>
  <c r="I133" i="57"/>
  <c r="H133" i="57"/>
  <c r="G133" i="57"/>
  <c r="F133" i="57"/>
  <c r="E133" i="57"/>
  <c r="M133" i="57" s="1"/>
  <c r="D133" i="57"/>
  <c r="C133" i="57"/>
  <c r="M132" i="57"/>
  <c r="L130" i="57"/>
  <c r="K130" i="57"/>
  <c r="J130" i="57"/>
  <c r="I130" i="57"/>
  <c r="H130" i="57"/>
  <c r="G130" i="57"/>
  <c r="F130" i="57"/>
  <c r="E130" i="57"/>
  <c r="D130" i="57"/>
  <c r="M130" i="57" s="1"/>
  <c r="C130" i="57"/>
  <c r="L129" i="57"/>
  <c r="K129" i="57"/>
  <c r="H129" i="57"/>
  <c r="G129" i="57"/>
  <c r="D129" i="57"/>
  <c r="C129" i="57"/>
  <c r="L126" i="57"/>
  <c r="L131" i="57" s="1"/>
  <c r="K126" i="57"/>
  <c r="J126" i="57"/>
  <c r="J129" i="57" s="1"/>
  <c r="I126" i="57"/>
  <c r="I134" i="57" s="1"/>
  <c r="H126" i="57"/>
  <c r="H131" i="57" s="1"/>
  <c r="G126" i="57"/>
  <c r="F126" i="57"/>
  <c r="F129" i="57" s="1"/>
  <c r="E126" i="57"/>
  <c r="E134" i="57" s="1"/>
  <c r="D126" i="57"/>
  <c r="D131" i="57" s="1"/>
  <c r="C126" i="57"/>
  <c r="M125" i="57"/>
  <c r="M124" i="57"/>
  <c r="M123" i="57"/>
  <c r="M122" i="57"/>
  <c r="M121" i="57"/>
  <c r="M126" i="57" s="1"/>
  <c r="L118" i="57"/>
  <c r="K118" i="57"/>
  <c r="J118" i="57"/>
  <c r="I118" i="57"/>
  <c r="H118" i="57"/>
  <c r="G118" i="57"/>
  <c r="F118" i="57"/>
  <c r="E118" i="57"/>
  <c r="D118" i="57"/>
  <c r="C118" i="57"/>
  <c r="M118" i="57" s="1"/>
  <c r="M117" i="57"/>
  <c r="M116" i="57"/>
  <c r="M115" i="57"/>
  <c r="M114" i="57"/>
  <c r="M113" i="57"/>
  <c r="M101" i="57"/>
  <c r="L101" i="57"/>
  <c r="K101" i="57"/>
  <c r="J101" i="57"/>
  <c r="I101" i="57"/>
  <c r="H101" i="57"/>
  <c r="G101" i="57"/>
  <c r="F101" i="57"/>
  <c r="E101" i="57"/>
  <c r="D101" i="57"/>
  <c r="C101" i="57"/>
  <c r="M97" i="57"/>
  <c r="M96" i="57"/>
  <c r="M95" i="57"/>
  <c r="M94" i="57"/>
  <c r="M93" i="57"/>
  <c r="L91" i="57"/>
  <c r="K91" i="57"/>
  <c r="J91" i="57"/>
  <c r="I91" i="57"/>
  <c r="H91" i="57"/>
  <c r="G91" i="57"/>
  <c r="F91" i="57"/>
  <c r="E91" i="57"/>
  <c r="M91" i="57" s="1"/>
  <c r="D91" i="57"/>
  <c r="C91" i="57"/>
  <c r="M90" i="57"/>
  <c r="M89" i="57"/>
  <c r="M88" i="57"/>
  <c r="M87" i="57"/>
  <c r="M86" i="57"/>
  <c r="L81" i="57"/>
  <c r="K81" i="57"/>
  <c r="J81" i="57"/>
  <c r="I81" i="57"/>
  <c r="H81" i="57"/>
  <c r="G81" i="57"/>
  <c r="F81" i="57"/>
  <c r="E81" i="57"/>
  <c r="D81" i="57"/>
  <c r="C81" i="57"/>
  <c r="M81" i="57" s="1"/>
  <c r="M80" i="57"/>
  <c r="L78" i="57"/>
  <c r="K78" i="57"/>
  <c r="J78" i="57"/>
  <c r="I78" i="57"/>
  <c r="H78" i="57"/>
  <c r="G78" i="57"/>
  <c r="F78" i="57"/>
  <c r="E78" i="57"/>
  <c r="D78" i="57"/>
  <c r="C78" i="57"/>
  <c r="M78" i="57" s="1"/>
  <c r="J77" i="57"/>
  <c r="I77" i="57"/>
  <c r="F77" i="57"/>
  <c r="E77" i="57"/>
  <c r="L74" i="57"/>
  <c r="L77" i="57" s="1"/>
  <c r="K74" i="57"/>
  <c r="K82" i="57" s="1"/>
  <c r="J74" i="57"/>
  <c r="J79" i="57" s="1"/>
  <c r="I74" i="57"/>
  <c r="H74" i="57"/>
  <c r="H77" i="57" s="1"/>
  <c r="G74" i="57"/>
  <c r="G82" i="57" s="1"/>
  <c r="F74" i="57"/>
  <c r="F79" i="57" s="1"/>
  <c r="E74" i="57"/>
  <c r="D74" i="57"/>
  <c r="D77" i="57" s="1"/>
  <c r="C74" i="57"/>
  <c r="C82" i="57" s="1"/>
  <c r="M73" i="57"/>
  <c r="M72" i="57"/>
  <c r="M71" i="57"/>
  <c r="M74" i="57" s="1"/>
  <c r="M70" i="57"/>
  <c r="M69" i="57"/>
  <c r="L66" i="57"/>
  <c r="K66" i="57"/>
  <c r="J66" i="57"/>
  <c r="I66" i="57"/>
  <c r="H66" i="57"/>
  <c r="G66" i="57"/>
  <c r="F66" i="57"/>
  <c r="E66" i="57"/>
  <c r="D66" i="57"/>
  <c r="M66" i="57" s="1"/>
  <c r="C66" i="57"/>
  <c r="M65" i="57"/>
  <c r="M64" i="57"/>
  <c r="M63" i="57"/>
  <c r="M62" i="57"/>
  <c r="M61" i="57"/>
  <c r="M49" i="57"/>
  <c r="L49" i="57"/>
  <c r="K49" i="57"/>
  <c r="J49" i="57"/>
  <c r="I49" i="57"/>
  <c r="H49" i="57"/>
  <c r="G49" i="57"/>
  <c r="F49" i="57"/>
  <c r="E49" i="57"/>
  <c r="D49" i="57"/>
  <c r="C49" i="57"/>
  <c r="M45" i="57"/>
  <c r="M44" i="57"/>
  <c r="M43" i="57"/>
  <c r="M42" i="57"/>
  <c r="M41" i="57"/>
  <c r="L39" i="57"/>
  <c r="K39" i="57"/>
  <c r="J39" i="57"/>
  <c r="I39" i="57"/>
  <c r="H39" i="57"/>
  <c r="G39" i="57"/>
  <c r="F39" i="57"/>
  <c r="E39" i="57"/>
  <c r="D39" i="57"/>
  <c r="C39" i="57"/>
  <c r="M38" i="57"/>
  <c r="M37" i="57"/>
  <c r="M36" i="57"/>
  <c r="M35" i="57"/>
  <c r="M34" i="57"/>
  <c r="L29" i="57"/>
  <c r="K29" i="57"/>
  <c r="J29" i="57"/>
  <c r="I29" i="57"/>
  <c r="H29" i="57"/>
  <c r="G29" i="57"/>
  <c r="F29" i="57"/>
  <c r="E29" i="57"/>
  <c r="D29" i="57"/>
  <c r="C29" i="57"/>
  <c r="M28" i="57"/>
  <c r="L26" i="57"/>
  <c r="K26" i="57"/>
  <c r="J26" i="57"/>
  <c r="I26" i="57"/>
  <c r="H26" i="57"/>
  <c r="E26" i="57"/>
  <c r="D26" i="57"/>
  <c r="M26" i="57" s="1"/>
  <c r="C26" i="57"/>
  <c r="L25" i="57"/>
  <c r="K25" i="57"/>
  <c r="H25" i="57"/>
  <c r="L22" i="57"/>
  <c r="L27" i="57" s="1"/>
  <c r="K22" i="57"/>
  <c r="J22" i="57"/>
  <c r="I22" i="57"/>
  <c r="I30" i="57" s="1"/>
  <c r="H22" i="57"/>
  <c r="H27" i="57" s="1"/>
  <c r="G22" i="57"/>
  <c r="F22" i="57"/>
  <c r="E22" i="57"/>
  <c r="E30" i="57" s="1"/>
  <c r="D22" i="57"/>
  <c r="C22" i="57"/>
  <c r="C25" i="57" s="1"/>
  <c r="M21" i="57"/>
  <c r="M20" i="57"/>
  <c r="M19" i="57"/>
  <c r="M18" i="57"/>
  <c r="M17" i="57"/>
  <c r="L14" i="57"/>
  <c r="J14" i="57"/>
  <c r="I14" i="57"/>
  <c r="H14" i="57"/>
  <c r="G14" i="57"/>
  <c r="F14" i="57"/>
  <c r="E14" i="57"/>
  <c r="D14" i="57"/>
  <c r="C14" i="57"/>
  <c r="M13" i="57"/>
  <c r="M12" i="57"/>
  <c r="M11" i="57"/>
  <c r="M10" i="57"/>
  <c r="M9" i="57"/>
  <c r="L247" i="56"/>
  <c r="L249" i="56" s="1"/>
  <c r="K247" i="56"/>
  <c r="K249" i="56" s="1"/>
  <c r="J247" i="56"/>
  <c r="I247" i="56"/>
  <c r="I249" i="56" s="1"/>
  <c r="H247" i="56"/>
  <c r="H249" i="56" s="1"/>
  <c r="G247" i="56"/>
  <c r="G249" i="56" s="1"/>
  <c r="F247" i="56"/>
  <c r="E247" i="56"/>
  <c r="E249" i="56" s="1"/>
  <c r="D247" i="56"/>
  <c r="D249" i="56" s="1"/>
  <c r="C247" i="56"/>
  <c r="C249" i="56" s="1"/>
  <c r="L242" i="56"/>
  <c r="K242" i="56"/>
  <c r="J242" i="56"/>
  <c r="I242" i="56"/>
  <c r="H242" i="56"/>
  <c r="G242" i="56"/>
  <c r="F242" i="56"/>
  <c r="E242" i="56"/>
  <c r="D242" i="56"/>
  <c r="C242" i="56"/>
  <c r="L235" i="56"/>
  <c r="K235" i="56"/>
  <c r="J235" i="56"/>
  <c r="I235" i="56"/>
  <c r="H235" i="56"/>
  <c r="G235" i="56"/>
  <c r="F235" i="56"/>
  <c r="E235" i="56"/>
  <c r="D235" i="56"/>
  <c r="C235" i="56"/>
  <c r="L228" i="56"/>
  <c r="K228" i="56"/>
  <c r="J228" i="56"/>
  <c r="J249" i="56" s="1"/>
  <c r="I228" i="56"/>
  <c r="H228" i="56"/>
  <c r="G228" i="56"/>
  <c r="F228" i="56"/>
  <c r="F249" i="56" s="1"/>
  <c r="E228" i="56"/>
  <c r="D228" i="56"/>
  <c r="C228" i="56"/>
  <c r="M227" i="56"/>
  <c r="M226" i="56"/>
  <c r="M225" i="56"/>
  <c r="M224" i="56"/>
  <c r="M223" i="56"/>
  <c r="M228" i="56" s="1"/>
  <c r="L220" i="56"/>
  <c r="K220" i="56"/>
  <c r="J220" i="56"/>
  <c r="I220" i="56"/>
  <c r="H220" i="56"/>
  <c r="G220" i="56"/>
  <c r="F220" i="56"/>
  <c r="E220" i="56"/>
  <c r="D220" i="56"/>
  <c r="M220" i="56" s="1"/>
  <c r="C220" i="56"/>
  <c r="M219" i="56"/>
  <c r="M218" i="56"/>
  <c r="M217" i="56"/>
  <c r="M216" i="56"/>
  <c r="M215" i="56"/>
  <c r="M205" i="56"/>
  <c r="L205" i="56"/>
  <c r="K205" i="56"/>
  <c r="J205" i="56"/>
  <c r="I205" i="56"/>
  <c r="H205" i="56"/>
  <c r="G205" i="56"/>
  <c r="F205" i="56"/>
  <c r="E205" i="56"/>
  <c r="D205" i="56"/>
  <c r="C205" i="56"/>
  <c r="M201" i="56"/>
  <c r="M200" i="56"/>
  <c r="M199" i="56"/>
  <c r="M198" i="56"/>
  <c r="M197" i="56"/>
  <c r="L195" i="56"/>
  <c r="K195" i="56"/>
  <c r="J195" i="56"/>
  <c r="I195" i="56"/>
  <c r="H195" i="56"/>
  <c r="G195" i="56"/>
  <c r="F195" i="56"/>
  <c r="E195" i="56"/>
  <c r="M195" i="56" s="1"/>
  <c r="D195" i="56"/>
  <c r="C195" i="56"/>
  <c r="M194" i="56"/>
  <c r="M193" i="56"/>
  <c r="M192" i="56"/>
  <c r="M191" i="56"/>
  <c r="M190" i="56"/>
  <c r="L185" i="56"/>
  <c r="K185" i="56"/>
  <c r="J185" i="56"/>
  <c r="I185" i="56"/>
  <c r="H185" i="56"/>
  <c r="G185" i="56"/>
  <c r="F185" i="56"/>
  <c r="E185" i="56"/>
  <c r="D185" i="56"/>
  <c r="C185" i="56"/>
  <c r="M185" i="56" s="1"/>
  <c r="M184" i="56"/>
  <c r="L182" i="56"/>
  <c r="K182" i="56"/>
  <c r="J182" i="56"/>
  <c r="I182" i="56"/>
  <c r="H182" i="56"/>
  <c r="G182" i="56"/>
  <c r="F182" i="56"/>
  <c r="E182" i="56"/>
  <c r="D182" i="56"/>
  <c r="M182" i="56" s="1"/>
  <c r="C182" i="56"/>
  <c r="I181" i="56"/>
  <c r="I183" i="56" s="1"/>
  <c r="E181" i="56"/>
  <c r="E183" i="56" s="1"/>
  <c r="L178" i="56"/>
  <c r="L181" i="56" s="1"/>
  <c r="K178" i="56"/>
  <c r="K186" i="56" s="1"/>
  <c r="J178" i="56"/>
  <c r="I178" i="56"/>
  <c r="I186" i="56" s="1"/>
  <c r="H178" i="56"/>
  <c r="H181" i="56" s="1"/>
  <c r="G178" i="56"/>
  <c r="G186" i="56" s="1"/>
  <c r="F178" i="56"/>
  <c r="E178" i="56"/>
  <c r="E186" i="56" s="1"/>
  <c r="D178" i="56"/>
  <c r="D181" i="56" s="1"/>
  <c r="C178" i="56"/>
  <c r="C186" i="56" s="1"/>
  <c r="M177" i="56"/>
  <c r="M176" i="56"/>
  <c r="M175" i="56"/>
  <c r="M174" i="56"/>
  <c r="M173" i="56"/>
  <c r="M178" i="56" s="1"/>
  <c r="L170" i="56"/>
  <c r="K170" i="56"/>
  <c r="J170" i="56"/>
  <c r="I170" i="56"/>
  <c r="H170" i="56"/>
  <c r="G170" i="56"/>
  <c r="F170" i="56"/>
  <c r="E170" i="56"/>
  <c r="D170" i="56"/>
  <c r="C170" i="56"/>
  <c r="M170" i="56" s="1"/>
  <c r="M169" i="56"/>
  <c r="M168" i="56"/>
  <c r="M167" i="56"/>
  <c r="M166" i="56"/>
  <c r="M165" i="56"/>
  <c r="M153" i="56"/>
  <c r="L153" i="56"/>
  <c r="K153" i="56"/>
  <c r="J153" i="56"/>
  <c r="I153" i="56"/>
  <c r="H153" i="56"/>
  <c r="G153" i="56"/>
  <c r="F153" i="56"/>
  <c r="E153" i="56"/>
  <c r="D153" i="56"/>
  <c r="C153" i="56"/>
  <c r="M149" i="56"/>
  <c r="M148" i="56"/>
  <c r="M147" i="56"/>
  <c r="M146" i="56"/>
  <c r="M145" i="56"/>
  <c r="L143" i="56"/>
  <c r="K143" i="56"/>
  <c r="J143" i="56"/>
  <c r="I143" i="56"/>
  <c r="H143" i="56"/>
  <c r="G143" i="56"/>
  <c r="F143" i="56"/>
  <c r="E143" i="56"/>
  <c r="D143" i="56"/>
  <c r="C143" i="56"/>
  <c r="M143" i="56" s="1"/>
  <c r="M142" i="56"/>
  <c r="M141" i="56"/>
  <c r="M140" i="56"/>
  <c r="M139" i="56"/>
  <c r="M138" i="56"/>
  <c r="L133" i="56"/>
  <c r="K133" i="56"/>
  <c r="J133" i="56"/>
  <c r="I133" i="56"/>
  <c r="H133" i="56"/>
  <c r="G133" i="56"/>
  <c r="F133" i="56"/>
  <c r="E133" i="56"/>
  <c r="M133" i="56" s="1"/>
  <c r="D133" i="56"/>
  <c r="C133" i="56"/>
  <c r="M132" i="56"/>
  <c r="L130" i="56"/>
  <c r="K130" i="56"/>
  <c r="J130" i="56"/>
  <c r="I130" i="56"/>
  <c r="H130" i="56"/>
  <c r="G130" i="56"/>
  <c r="F130" i="56"/>
  <c r="E130" i="56"/>
  <c r="D130" i="56"/>
  <c r="C130" i="56"/>
  <c r="M130" i="56" s="1"/>
  <c r="K129" i="56"/>
  <c r="K131" i="56" s="1"/>
  <c r="G129" i="56"/>
  <c r="G131" i="56" s="1"/>
  <c r="C129" i="56"/>
  <c r="L126" i="56"/>
  <c r="K126" i="56"/>
  <c r="K134" i="56" s="1"/>
  <c r="J126" i="56"/>
  <c r="J129" i="56" s="1"/>
  <c r="I126" i="56"/>
  <c r="I134" i="56" s="1"/>
  <c r="H126" i="56"/>
  <c r="G126" i="56"/>
  <c r="G134" i="56" s="1"/>
  <c r="F126" i="56"/>
  <c r="F129" i="56" s="1"/>
  <c r="E126" i="56"/>
  <c r="E134" i="56" s="1"/>
  <c r="D126" i="56"/>
  <c r="C126" i="56"/>
  <c r="C134" i="56" s="1"/>
  <c r="M125" i="56"/>
  <c r="M124" i="56"/>
  <c r="M123" i="56"/>
  <c r="M122" i="56"/>
  <c r="M121" i="56"/>
  <c r="M126" i="56" s="1"/>
  <c r="L118" i="56"/>
  <c r="K118" i="56"/>
  <c r="J118" i="56"/>
  <c r="I118" i="56"/>
  <c r="H118" i="56"/>
  <c r="G118" i="56"/>
  <c r="F118" i="56"/>
  <c r="E118" i="56"/>
  <c r="D118" i="56"/>
  <c r="M118" i="56" s="1"/>
  <c r="C118" i="56"/>
  <c r="M117" i="56"/>
  <c r="M116" i="56"/>
  <c r="M115" i="56"/>
  <c r="M114" i="56"/>
  <c r="M113" i="56"/>
  <c r="M101" i="56"/>
  <c r="L101" i="56"/>
  <c r="K101" i="56"/>
  <c r="J101" i="56"/>
  <c r="I101" i="56"/>
  <c r="H101" i="56"/>
  <c r="G101" i="56"/>
  <c r="F101" i="56"/>
  <c r="E101" i="56"/>
  <c r="D101" i="56"/>
  <c r="C101" i="56"/>
  <c r="M97" i="56"/>
  <c r="M96" i="56"/>
  <c r="M95" i="56"/>
  <c r="M94" i="56"/>
  <c r="M93" i="56"/>
  <c r="L91" i="56"/>
  <c r="K91" i="56"/>
  <c r="J91" i="56"/>
  <c r="I91" i="56"/>
  <c r="H91" i="56"/>
  <c r="G91" i="56"/>
  <c r="F91" i="56"/>
  <c r="E91" i="56"/>
  <c r="M91" i="56" s="1"/>
  <c r="D91" i="56"/>
  <c r="C91" i="56"/>
  <c r="M90" i="56"/>
  <c r="M89" i="56"/>
  <c r="M88" i="56"/>
  <c r="M87" i="56"/>
  <c r="M86" i="56"/>
  <c r="L81" i="56"/>
  <c r="K81" i="56"/>
  <c r="J81" i="56"/>
  <c r="I81" i="56"/>
  <c r="H81" i="56"/>
  <c r="G81" i="56"/>
  <c r="F81" i="56"/>
  <c r="E81" i="56"/>
  <c r="D81" i="56"/>
  <c r="C81" i="56"/>
  <c r="M81" i="56" s="1"/>
  <c r="M80" i="56"/>
  <c r="L78" i="56"/>
  <c r="K78" i="56"/>
  <c r="J78" i="56"/>
  <c r="I78" i="56"/>
  <c r="H78" i="56"/>
  <c r="G78" i="56"/>
  <c r="F78" i="56"/>
  <c r="E78" i="56"/>
  <c r="D78" i="56"/>
  <c r="M78" i="56" s="1"/>
  <c r="C78" i="56"/>
  <c r="I77" i="56"/>
  <c r="I79" i="56" s="1"/>
  <c r="E77" i="56"/>
  <c r="E79" i="56" s="1"/>
  <c r="L74" i="56"/>
  <c r="L77" i="56" s="1"/>
  <c r="K74" i="56"/>
  <c r="K82" i="56" s="1"/>
  <c r="J74" i="56"/>
  <c r="I74" i="56"/>
  <c r="I82" i="56" s="1"/>
  <c r="H74" i="56"/>
  <c r="H77" i="56" s="1"/>
  <c r="G74" i="56"/>
  <c r="G82" i="56" s="1"/>
  <c r="F74" i="56"/>
  <c r="E74" i="56"/>
  <c r="E82" i="56" s="1"/>
  <c r="D74" i="56"/>
  <c r="D77" i="56" s="1"/>
  <c r="C74" i="56"/>
  <c r="C82" i="56" s="1"/>
  <c r="M73" i="56"/>
  <c r="M72" i="56"/>
  <c r="M71" i="56"/>
  <c r="M70" i="56"/>
  <c r="M69" i="56"/>
  <c r="M74" i="56" s="1"/>
  <c r="L66" i="56"/>
  <c r="K66" i="56"/>
  <c r="J66" i="56"/>
  <c r="I66" i="56"/>
  <c r="H66" i="56"/>
  <c r="G66" i="56"/>
  <c r="F66" i="56"/>
  <c r="E66" i="56"/>
  <c r="D66" i="56"/>
  <c r="C66" i="56"/>
  <c r="M66" i="56" s="1"/>
  <c r="M65" i="56"/>
  <c r="M64" i="56"/>
  <c r="M63" i="56"/>
  <c r="M62" i="56"/>
  <c r="M61" i="56"/>
  <c r="M49" i="56"/>
  <c r="L49" i="56"/>
  <c r="K49" i="56"/>
  <c r="J49" i="56"/>
  <c r="I49" i="56"/>
  <c r="H49" i="56"/>
  <c r="G49" i="56"/>
  <c r="F49" i="56"/>
  <c r="E49" i="56"/>
  <c r="D49" i="56"/>
  <c r="C49" i="56"/>
  <c r="M45" i="56"/>
  <c r="M44" i="56"/>
  <c r="M43" i="56"/>
  <c r="M42" i="56"/>
  <c r="M41" i="56"/>
  <c r="L39" i="56"/>
  <c r="K39" i="56"/>
  <c r="J39" i="56"/>
  <c r="I39" i="56"/>
  <c r="H39" i="56"/>
  <c r="G39" i="56"/>
  <c r="F39" i="56"/>
  <c r="E39" i="56"/>
  <c r="D39" i="56"/>
  <c r="C39" i="56"/>
  <c r="M39" i="56" s="1"/>
  <c r="M38" i="56"/>
  <c r="M37" i="56"/>
  <c r="M36" i="56"/>
  <c r="M35" i="56"/>
  <c r="M34" i="56"/>
  <c r="J30" i="56"/>
  <c r="L29" i="56"/>
  <c r="K29" i="56"/>
  <c r="J29" i="56"/>
  <c r="I29" i="56"/>
  <c r="H29" i="56"/>
  <c r="G29" i="56"/>
  <c r="F29" i="56"/>
  <c r="E29" i="56"/>
  <c r="M29" i="56" s="1"/>
  <c r="D29" i="56"/>
  <c r="C29" i="56"/>
  <c r="M28" i="56"/>
  <c r="E27" i="56"/>
  <c r="L26" i="56"/>
  <c r="K26" i="56"/>
  <c r="J26" i="56"/>
  <c r="I26" i="56"/>
  <c r="H26" i="56"/>
  <c r="G26" i="56"/>
  <c r="F26" i="56"/>
  <c r="E26" i="56"/>
  <c r="D26" i="56"/>
  <c r="M26" i="56"/>
  <c r="K25" i="56"/>
  <c r="K27" i="56" s="1"/>
  <c r="G25" i="56"/>
  <c r="G27" i="56" s="1"/>
  <c r="E25" i="56"/>
  <c r="L22" i="56"/>
  <c r="K22" i="56"/>
  <c r="K30" i="56" s="1"/>
  <c r="K31" i="56" s="1"/>
  <c r="K51" i="56" s="1"/>
  <c r="J22" i="56"/>
  <c r="I22" i="56"/>
  <c r="I30" i="56" s="1"/>
  <c r="H22" i="56"/>
  <c r="G22" i="56"/>
  <c r="G30" i="56" s="1"/>
  <c r="F22" i="56"/>
  <c r="E22" i="56"/>
  <c r="E30" i="56" s="1"/>
  <c r="D22" i="56"/>
  <c r="C22" i="56"/>
  <c r="M21" i="56"/>
  <c r="M20" i="56"/>
  <c r="M19" i="56"/>
  <c r="M18" i="56"/>
  <c r="M17" i="56"/>
  <c r="M22" i="56" s="1"/>
  <c r="L14" i="56"/>
  <c r="J14" i="56"/>
  <c r="I14" i="56"/>
  <c r="H14" i="56"/>
  <c r="G14" i="56"/>
  <c r="F14" i="56"/>
  <c r="E14" i="56"/>
  <c r="D14" i="56"/>
  <c r="C14" i="56"/>
  <c r="M13" i="56"/>
  <c r="M12" i="56"/>
  <c r="M11" i="56"/>
  <c r="M10" i="56"/>
  <c r="M9" i="56"/>
  <c r="L247" i="54"/>
  <c r="L249" i="54" s="1"/>
  <c r="K247" i="54"/>
  <c r="K249" i="54" s="1"/>
  <c r="J247" i="54"/>
  <c r="I247" i="54"/>
  <c r="I249" i="54" s="1"/>
  <c r="H247" i="54"/>
  <c r="H249" i="54" s="1"/>
  <c r="G247" i="54"/>
  <c r="G249" i="54" s="1"/>
  <c r="F247" i="54"/>
  <c r="E247" i="54"/>
  <c r="E249" i="54" s="1"/>
  <c r="D247" i="54"/>
  <c r="D249" i="54" s="1"/>
  <c r="C247" i="54"/>
  <c r="C249" i="54" s="1"/>
  <c r="L242" i="54"/>
  <c r="K242" i="54"/>
  <c r="J242" i="54"/>
  <c r="I242" i="54"/>
  <c r="H242" i="54"/>
  <c r="G242" i="54"/>
  <c r="F242" i="54"/>
  <c r="E242" i="54"/>
  <c r="D242" i="54"/>
  <c r="C242" i="54"/>
  <c r="L235" i="54"/>
  <c r="K235" i="54"/>
  <c r="J235" i="54"/>
  <c r="I235" i="54"/>
  <c r="H235" i="54"/>
  <c r="G235" i="54"/>
  <c r="F235" i="54"/>
  <c r="E235" i="54"/>
  <c r="D235" i="54"/>
  <c r="C235" i="54"/>
  <c r="L228" i="54"/>
  <c r="K228" i="54"/>
  <c r="J228" i="54"/>
  <c r="J249" i="54" s="1"/>
  <c r="I228" i="54"/>
  <c r="H228" i="54"/>
  <c r="G228" i="54"/>
  <c r="F228" i="54"/>
  <c r="F249" i="54" s="1"/>
  <c r="E228" i="54"/>
  <c r="D228" i="54"/>
  <c r="C228" i="54"/>
  <c r="M227" i="54"/>
  <c r="M226" i="54"/>
  <c r="M225" i="54"/>
  <c r="M224" i="54"/>
  <c r="M223" i="54"/>
  <c r="M228" i="54" s="1"/>
  <c r="L220" i="54"/>
  <c r="K220" i="54"/>
  <c r="J220" i="54"/>
  <c r="I220" i="54"/>
  <c r="H220" i="54"/>
  <c r="G220" i="54"/>
  <c r="F220" i="54"/>
  <c r="E220" i="54"/>
  <c r="D220" i="54"/>
  <c r="M220" i="54" s="1"/>
  <c r="C220" i="54"/>
  <c r="M219" i="54"/>
  <c r="M218" i="54"/>
  <c r="M217" i="54"/>
  <c r="M216" i="54"/>
  <c r="M215" i="54"/>
  <c r="M205" i="54"/>
  <c r="L205" i="54"/>
  <c r="K205" i="54"/>
  <c r="J205" i="54"/>
  <c r="I205" i="54"/>
  <c r="H205" i="54"/>
  <c r="G205" i="54"/>
  <c r="F205" i="54"/>
  <c r="E205" i="54"/>
  <c r="D205" i="54"/>
  <c r="C205" i="54"/>
  <c r="M201" i="54"/>
  <c r="M200" i="54"/>
  <c r="M199" i="54"/>
  <c r="M198" i="54"/>
  <c r="M197" i="54"/>
  <c r="L195" i="54"/>
  <c r="K195" i="54"/>
  <c r="J195" i="54"/>
  <c r="I195" i="54"/>
  <c r="H195" i="54"/>
  <c r="G195" i="54"/>
  <c r="F195" i="54"/>
  <c r="E195" i="54"/>
  <c r="M195" i="54" s="1"/>
  <c r="D195" i="54"/>
  <c r="C195" i="54"/>
  <c r="M194" i="54"/>
  <c r="M193" i="54"/>
  <c r="M192" i="54"/>
  <c r="M191" i="54"/>
  <c r="M190" i="54"/>
  <c r="L185" i="54"/>
  <c r="K185" i="54"/>
  <c r="J185" i="54"/>
  <c r="I185" i="54"/>
  <c r="H185" i="54"/>
  <c r="G185" i="54"/>
  <c r="F185" i="54"/>
  <c r="E185" i="54"/>
  <c r="D185" i="54"/>
  <c r="C185" i="54"/>
  <c r="M185" i="54" s="1"/>
  <c r="M184" i="54"/>
  <c r="L182" i="54"/>
  <c r="K182" i="54"/>
  <c r="J182" i="54"/>
  <c r="I182" i="54"/>
  <c r="H182" i="54"/>
  <c r="G182" i="54"/>
  <c r="F182" i="54"/>
  <c r="E182" i="54"/>
  <c r="D182" i="54"/>
  <c r="M182" i="54" s="1"/>
  <c r="C182" i="54"/>
  <c r="I181" i="54"/>
  <c r="E181" i="54"/>
  <c r="E183" i="54" s="1"/>
  <c r="L178" i="54"/>
  <c r="L181" i="54" s="1"/>
  <c r="K178" i="54"/>
  <c r="K186" i="54" s="1"/>
  <c r="J178" i="54"/>
  <c r="I178" i="54"/>
  <c r="I186" i="54" s="1"/>
  <c r="H178" i="54"/>
  <c r="H181" i="54" s="1"/>
  <c r="G178" i="54"/>
  <c r="G186" i="54" s="1"/>
  <c r="F178" i="54"/>
  <c r="E178" i="54"/>
  <c r="E186" i="54" s="1"/>
  <c r="D178" i="54"/>
  <c r="D181" i="54" s="1"/>
  <c r="C178" i="54"/>
  <c r="C186" i="54" s="1"/>
  <c r="M177" i="54"/>
  <c r="M176" i="54"/>
  <c r="M175" i="54"/>
  <c r="M174" i="54"/>
  <c r="M173" i="54"/>
  <c r="M178" i="54" s="1"/>
  <c r="L170" i="54"/>
  <c r="K170" i="54"/>
  <c r="J170" i="54"/>
  <c r="I170" i="54"/>
  <c r="H170" i="54"/>
  <c r="G170" i="54"/>
  <c r="F170" i="54"/>
  <c r="E170" i="54"/>
  <c r="D170" i="54"/>
  <c r="C170" i="54"/>
  <c r="M170" i="54" s="1"/>
  <c r="M169" i="54"/>
  <c r="M168" i="54"/>
  <c r="M167" i="54"/>
  <c r="M166" i="54"/>
  <c r="M165" i="54"/>
  <c r="M153" i="54"/>
  <c r="L153" i="54"/>
  <c r="K153" i="54"/>
  <c r="J153" i="54"/>
  <c r="I153" i="54"/>
  <c r="H153" i="54"/>
  <c r="G153" i="54"/>
  <c r="F153" i="54"/>
  <c r="E153" i="54"/>
  <c r="D153" i="54"/>
  <c r="C153" i="54"/>
  <c r="M149" i="54"/>
  <c r="M148" i="54"/>
  <c r="M147" i="54"/>
  <c r="M146" i="54"/>
  <c r="M145" i="54"/>
  <c r="L143" i="54"/>
  <c r="K143" i="54"/>
  <c r="J143" i="54"/>
  <c r="I143" i="54"/>
  <c r="H143" i="54"/>
  <c r="G143" i="54"/>
  <c r="F143" i="54"/>
  <c r="E143" i="54"/>
  <c r="D143" i="54"/>
  <c r="C143" i="54"/>
  <c r="M143" i="54" s="1"/>
  <c r="M142" i="54"/>
  <c r="M141" i="54"/>
  <c r="M140" i="54"/>
  <c r="M139" i="54"/>
  <c r="M138" i="54"/>
  <c r="L133" i="54"/>
  <c r="K133" i="54"/>
  <c r="J133" i="54"/>
  <c r="I133" i="54"/>
  <c r="H133" i="54"/>
  <c r="G133" i="54"/>
  <c r="F133" i="54"/>
  <c r="E133" i="54"/>
  <c r="M133" i="54" s="1"/>
  <c r="D133" i="54"/>
  <c r="C133" i="54"/>
  <c r="M132" i="54"/>
  <c r="I131" i="54"/>
  <c r="E131" i="54"/>
  <c r="L130" i="54"/>
  <c r="K130" i="54"/>
  <c r="J130" i="54"/>
  <c r="I130" i="54"/>
  <c r="H130" i="54"/>
  <c r="G130" i="54"/>
  <c r="F130" i="54"/>
  <c r="E130" i="54"/>
  <c r="D130" i="54"/>
  <c r="C130" i="54"/>
  <c r="M130" i="54" s="1"/>
  <c r="K129" i="54"/>
  <c r="K131" i="54" s="1"/>
  <c r="I129" i="54"/>
  <c r="I135" i="54" s="1"/>
  <c r="G129" i="54"/>
  <c r="E129" i="54"/>
  <c r="E135" i="54" s="1"/>
  <c r="C129" i="54"/>
  <c r="C131" i="54" s="1"/>
  <c r="L126" i="54"/>
  <c r="K126" i="54"/>
  <c r="K134" i="54" s="1"/>
  <c r="J126" i="54"/>
  <c r="J129" i="54" s="1"/>
  <c r="I126" i="54"/>
  <c r="I134" i="54" s="1"/>
  <c r="H126" i="54"/>
  <c r="G126" i="54"/>
  <c r="G134" i="54" s="1"/>
  <c r="F126" i="54"/>
  <c r="F129" i="54" s="1"/>
  <c r="E126" i="54"/>
  <c r="E134" i="54" s="1"/>
  <c r="D126" i="54"/>
  <c r="C126" i="54"/>
  <c r="C134" i="54" s="1"/>
  <c r="M125" i="54"/>
  <c r="M124" i="54"/>
  <c r="M123" i="54"/>
  <c r="M122" i="54"/>
  <c r="M121" i="54"/>
  <c r="M126" i="54" s="1"/>
  <c r="L118" i="54"/>
  <c r="K118" i="54"/>
  <c r="J118" i="54"/>
  <c r="I118" i="54"/>
  <c r="H118" i="54"/>
  <c r="G118" i="54"/>
  <c r="F118" i="54"/>
  <c r="E118" i="54"/>
  <c r="D118" i="54"/>
  <c r="M118" i="54" s="1"/>
  <c r="C118" i="54"/>
  <c r="M117" i="54"/>
  <c r="M116" i="54"/>
  <c r="M115" i="54"/>
  <c r="M114" i="54"/>
  <c r="M113" i="54"/>
  <c r="M101" i="54"/>
  <c r="L101" i="54"/>
  <c r="K101" i="54"/>
  <c r="J101" i="54"/>
  <c r="I101" i="54"/>
  <c r="H101" i="54"/>
  <c r="G101" i="54"/>
  <c r="F101" i="54"/>
  <c r="E101" i="54"/>
  <c r="D101" i="54"/>
  <c r="C101" i="54"/>
  <c r="M97" i="54"/>
  <c r="M96" i="54"/>
  <c r="M95" i="54"/>
  <c r="M94" i="54"/>
  <c r="M93" i="54"/>
  <c r="L91" i="54"/>
  <c r="K91" i="54"/>
  <c r="J91" i="54"/>
  <c r="I91" i="54"/>
  <c r="H91" i="54"/>
  <c r="G91" i="54"/>
  <c r="F91" i="54"/>
  <c r="E91" i="54"/>
  <c r="M91" i="54" s="1"/>
  <c r="D91" i="54"/>
  <c r="C91" i="54"/>
  <c r="M90" i="54"/>
  <c r="M89" i="54"/>
  <c r="M88" i="54"/>
  <c r="M87" i="54"/>
  <c r="M86" i="54"/>
  <c r="L81" i="54"/>
  <c r="K81" i="54"/>
  <c r="J81" i="54"/>
  <c r="I81" i="54"/>
  <c r="H81" i="54"/>
  <c r="G81" i="54"/>
  <c r="F81" i="54"/>
  <c r="E81" i="54"/>
  <c r="D81" i="54"/>
  <c r="C81" i="54"/>
  <c r="M81" i="54" s="1"/>
  <c r="M80" i="54"/>
  <c r="K79" i="54"/>
  <c r="G79" i="54"/>
  <c r="C79" i="54"/>
  <c r="L78" i="54"/>
  <c r="K78" i="54"/>
  <c r="J78" i="54"/>
  <c r="I78" i="54"/>
  <c r="H78" i="54"/>
  <c r="G78" i="54"/>
  <c r="F78" i="54"/>
  <c r="E78" i="54"/>
  <c r="D78" i="54"/>
  <c r="M78" i="54" s="1"/>
  <c r="C78" i="54"/>
  <c r="K77" i="54"/>
  <c r="K83" i="54" s="1"/>
  <c r="I77" i="54"/>
  <c r="G77" i="54"/>
  <c r="E77" i="54"/>
  <c r="E79" i="54" s="1"/>
  <c r="C77" i="54"/>
  <c r="C83" i="54" s="1"/>
  <c r="L74" i="54"/>
  <c r="L77" i="54" s="1"/>
  <c r="K74" i="54"/>
  <c r="K82" i="54" s="1"/>
  <c r="J74" i="54"/>
  <c r="I74" i="54"/>
  <c r="I82" i="54" s="1"/>
  <c r="H74" i="54"/>
  <c r="H77" i="54" s="1"/>
  <c r="G74" i="54"/>
  <c r="G82" i="54" s="1"/>
  <c r="F74" i="54"/>
  <c r="E74" i="54"/>
  <c r="E82" i="54" s="1"/>
  <c r="D74" i="54"/>
  <c r="D77" i="54" s="1"/>
  <c r="C74" i="54"/>
  <c r="C82" i="54" s="1"/>
  <c r="M73" i="54"/>
  <c r="M72" i="54"/>
  <c r="M71" i="54"/>
  <c r="M70" i="54"/>
  <c r="M69" i="54"/>
  <c r="M74" i="54" s="1"/>
  <c r="L66" i="54"/>
  <c r="K66" i="54"/>
  <c r="J66" i="54"/>
  <c r="I66" i="54"/>
  <c r="H66" i="54"/>
  <c r="G66" i="54"/>
  <c r="F66" i="54"/>
  <c r="E66" i="54"/>
  <c r="D66" i="54"/>
  <c r="C66" i="54"/>
  <c r="M66" i="54" s="1"/>
  <c r="M65" i="54"/>
  <c r="M64" i="54"/>
  <c r="M63" i="54"/>
  <c r="M62" i="54"/>
  <c r="M61" i="54"/>
  <c r="M49" i="54"/>
  <c r="L49" i="54"/>
  <c r="K49" i="54"/>
  <c r="J49" i="54"/>
  <c r="I49" i="54"/>
  <c r="H49" i="54"/>
  <c r="G49" i="54"/>
  <c r="F49" i="54"/>
  <c r="E49" i="54"/>
  <c r="D49" i="54"/>
  <c r="C49" i="54"/>
  <c r="M45" i="54"/>
  <c r="M44" i="54"/>
  <c r="M43" i="54"/>
  <c r="M42" i="54"/>
  <c r="M41" i="54"/>
  <c r="L39" i="54"/>
  <c r="K39" i="54"/>
  <c r="J39" i="54"/>
  <c r="I39" i="54"/>
  <c r="H39" i="54"/>
  <c r="G39" i="54"/>
  <c r="F39" i="54"/>
  <c r="E39" i="54"/>
  <c r="D39" i="54"/>
  <c r="C39" i="54"/>
  <c r="M39" i="54" s="1"/>
  <c r="M38" i="54"/>
  <c r="M37" i="54"/>
  <c r="M36" i="54"/>
  <c r="M35" i="54"/>
  <c r="M34" i="54"/>
  <c r="L29" i="54"/>
  <c r="K29" i="54"/>
  <c r="J29" i="54"/>
  <c r="I29" i="54"/>
  <c r="H29" i="54"/>
  <c r="G29" i="54"/>
  <c r="F29" i="54"/>
  <c r="E29" i="54"/>
  <c r="M29" i="54" s="1"/>
  <c r="D29" i="54"/>
  <c r="C29" i="54"/>
  <c r="M28" i="54"/>
  <c r="I27" i="54"/>
  <c r="E27" i="54"/>
  <c r="L26" i="54"/>
  <c r="K26" i="54"/>
  <c r="J26" i="54"/>
  <c r="I26" i="54"/>
  <c r="H26" i="54"/>
  <c r="G26" i="54"/>
  <c r="F26" i="54"/>
  <c r="E26" i="54"/>
  <c r="D26" i="54"/>
  <c r="C26" i="54"/>
  <c r="M26" i="54" s="1"/>
  <c r="K25" i="54"/>
  <c r="K27" i="54" s="1"/>
  <c r="I25" i="54"/>
  <c r="G25" i="54"/>
  <c r="G27" i="54" s="1"/>
  <c r="E25" i="54"/>
  <c r="C25" i="54"/>
  <c r="L22" i="54"/>
  <c r="K22" i="54"/>
  <c r="K30" i="54" s="1"/>
  <c r="J22" i="54"/>
  <c r="J25" i="54" s="1"/>
  <c r="I22" i="54"/>
  <c r="I30" i="54" s="1"/>
  <c r="H22" i="54"/>
  <c r="G22" i="54"/>
  <c r="G30" i="54" s="1"/>
  <c r="F22" i="54"/>
  <c r="F25" i="54" s="1"/>
  <c r="E22" i="54"/>
  <c r="E30" i="54" s="1"/>
  <c r="D22" i="54"/>
  <c r="C22" i="54"/>
  <c r="C30" i="54" s="1"/>
  <c r="M21" i="54"/>
  <c r="M20" i="54"/>
  <c r="M19" i="54"/>
  <c r="M18" i="54"/>
  <c r="M17" i="54"/>
  <c r="M22" i="54" s="1"/>
  <c r="L14" i="54"/>
  <c r="J14" i="54"/>
  <c r="I14" i="54"/>
  <c r="H14" i="54"/>
  <c r="G14" i="54"/>
  <c r="F14" i="54"/>
  <c r="E14" i="54"/>
  <c r="D14" i="54"/>
  <c r="M14" i="54" s="1"/>
  <c r="C14" i="54"/>
  <c r="M13" i="54"/>
  <c r="M12" i="54"/>
  <c r="M11" i="54"/>
  <c r="M10" i="54"/>
  <c r="M9" i="54"/>
  <c r="L247" i="53"/>
  <c r="L249" i="53" s="1"/>
  <c r="K247" i="53"/>
  <c r="K249" i="53" s="1"/>
  <c r="J247" i="53"/>
  <c r="I247" i="53"/>
  <c r="I249" i="53" s="1"/>
  <c r="H247" i="53"/>
  <c r="H249" i="53" s="1"/>
  <c r="G247" i="53"/>
  <c r="G249" i="53" s="1"/>
  <c r="F247" i="53"/>
  <c r="E247" i="53"/>
  <c r="E249" i="53" s="1"/>
  <c r="D247" i="53"/>
  <c r="D249" i="53" s="1"/>
  <c r="C247" i="53"/>
  <c r="C249" i="53" s="1"/>
  <c r="L242" i="53"/>
  <c r="K242" i="53"/>
  <c r="J242" i="53"/>
  <c r="I242" i="53"/>
  <c r="H242" i="53"/>
  <c r="G242" i="53"/>
  <c r="F242" i="53"/>
  <c r="E242" i="53"/>
  <c r="D242" i="53"/>
  <c r="C242" i="53"/>
  <c r="L235" i="53"/>
  <c r="K235" i="53"/>
  <c r="J235" i="53"/>
  <c r="I235" i="53"/>
  <c r="H235" i="53"/>
  <c r="G235" i="53"/>
  <c r="F235" i="53"/>
  <c r="E235" i="53"/>
  <c r="D235" i="53"/>
  <c r="C235" i="53"/>
  <c r="L228" i="53"/>
  <c r="K228" i="53"/>
  <c r="J228" i="53"/>
  <c r="J249" i="53" s="1"/>
  <c r="I228" i="53"/>
  <c r="H228" i="53"/>
  <c r="G228" i="53"/>
  <c r="F228" i="53"/>
  <c r="F249" i="53" s="1"/>
  <c r="E228" i="53"/>
  <c r="D228" i="53"/>
  <c r="C228" i="53"/>
  <c r="M227" i="53"/>
  <c r="M226" i="53"/>
  <c r="M225" i="53"/>
  <c r="M224" i="53"/>
  <c r="M223" i="53"/>
  <c r="M228" i="53" s="1"/>
  <c r="L220" i="53"/>
  <c r="K220" i="53"/>
  <c r="J220" i="53"/>
  <c r="I220" i="53"/>
  <c r="H220" i="53"/>
  <c r="G220" i="53"/>
  <c r="F220" i="53"/>
  <c r="E220" i="53"/>
  <c r="D220" i="53"/>
  <c r="C220" i="53"/>
  <c r="M220" i="53" s="1"/>
  <c r="M219" i="53"/>
  <c r="M218" i="53"/>
  <c r="M217" i="53"/>
  <c r="M216" i="53"/>
  <c r="M215" i="53"/>
  <c r="M205" i="53"/>
  <c r="L205" i="53"/>
  <c r="K205" i="53"/>
  <c r="J205" i="53"/>
  <c r="I205" i="53"/>
  <c r="H205" i="53"/>
  <c r="G205" i="53"/>
  <c r="F205" i="53"/>
  <c r="E205" i="53"/>
  <c r="D205" i="53"/>
  <c r="C205" i="53"/>
  <c r="M201" i="53"/>
  <c r="M200" i="53"/>
  <c r="M199" i="53"/>
  <c r="M198" i="53"/>
  <c r="M197" i="53"/>
  <c r="L195" i="53"/>
  <c r="K195" i="53"/>
  <c r="J195" i="53"/>
  <c r="I195" i="53"/>
  <c r="H195" i="53"/>
  <c r="G195" i="53"/>
  <c r="F195" i="53"/>
  <c r="E195" i="53"/>
  <c r="M195" i="53" s="1"/>
  <c r="D195" i="53"/>
  <c r="C195" i="53"/>
  <c r="M194" i="53"/>
  <c r="M193" i="53"/>
  <c r="M192" i="53"/>
  <c r="M191" i="53"/>
  <c r="M190" i="53"/>
  <c r="L185" i="53"/>
  <c r="K185" i="53"/>
  <c r="J185" i="53"/>
  <c r="I185" i="53"/>
  <c r="H185" i="53"/>
  <c r="G185" i="53"/>
  <c r="F185" i="53"/>
  <c r="E185" i="53"/>
  <c r="D185" i="53"/>
  <c r="C185" i="53"/>
  <c r="M185" i="53" s="1"/>
  <c r="M184" i="53"/>
  <c r="L182" i="53"/>
  <c r="K182" i="53"/>
  <c r="J182" i="53"/>
  <c r="I182" i="53"/>
  <c r="H182" i="53"/>
  <c r="G182" i="53"/>
  <c r="F182" i="53"/>
  <c r="E182" i="53"/>
  <c r="D182" i="53"/>
  <c r="M182" i="53" s="1"/>
  <c r="C182" i="53"/>
  <c r="I181" i="53"/>
  <c r="E181" i="53"/>
  <c r="L178" i="53"/>
  <c r="L181" i="53" s="1"/>
  <c r="K178" i="53"/>
  <c r="K186" i="53" s="1"/>
  <c r="J178" i="53"/>
  <c r="I178" i="53"/>
  <c r="H178" i="53"/>
  <c r="H181" i="53" s="1"/>
  <c r="G178" i="53"/>
  <c r="G186" i="53" s="1"/>
  <c r="F178" i="53"/>
  <c r="E178" i="53"/>
  <c r="D178" i="53"/>
  <c r="D181" i="53" s="1"/>
  <c r="C178" i="53"/>
  <c r="C186" i="53" s="1"/>
  <c r="M177" i="53"/>
  <c r="M176" i="53"/>
  <c r="M175" i="53"/>
  <c r="M174" i="53"/>
  <c r="M173" i="53"/>
  <c r="M178" i="53" s="1"/>
  <c r="L170" i="53"/>
  <c r="K170" i="53"/>
  <c r="J170" i="53"/>
  <c r="I170" i="53"/>
  <c r="H170" i="53"/>
  <c r="G170" i="53"/>
  <c r="F170" i="53"/>
  <c r="E170" i="53"/>
  <c r="D170" i="53"/>
  <c r="C170" i="53"/>
  <c r="M170" i="53" s="1"/>
  <c r="M169" i="53"/>
  <c r="M168" i="53"/>
  <c r="M167" i="53"/>
  <c r="M166" i="53"/>
  <c r="M165" i="53"/>
  <c r="M153" i="53"/>
  <c r="L153" i="53"/>
  <c r="K153" i="53"/>
  <c r="J153" i="53"/>
  <c r="I153" i="53"/>
  <c r="H153" i="53"/>
  <c r="G153" i="53"/>
  <c r="F153" i="53"/>
  <c r="E153" i="53"/>
  <c r="D153" i="53"/>
  <c r="C153" i="53"/>
  <c r="M149" i="53"/>
  <c r="M148" i="53"/>
  <c r="M147" i="53"/>
  <c r="M146" i="53"/>
  <c r="M145" i="53"/>
  <c r="L143" i="53"/>
  <c r="K143" i="53"/>
  <c r="J143" i="53"/>
  <c r="I143" i="53"/>
  <c r="H143" i="53"/>
  <c r="G143" i="53"/>
  <c r="F143" i="53"/>
  <c r="E143" i="53"/>
  <c r="D143" i="53"/>
  <c r="C143" i="53"/>
  <c r="M143" i="53" s="1"/>
  <c r="M142" i="53"/>
  <c r="M141" i="53"/>
  <c r="M140" i="53"/>
  <c r="M139" i="53"/>
  <c r="M138" i="53"/>
  <c r="L133" i="53"/>
  <c r="K133" i="53"/>
  <c r="J133" i="53"/>
  <c r="I133" i="53"/>
  <c r="H133" i="53"/>
  <c r="G133" i="53"/>
  <c r="F133" i="53"/>
  <c r="E133" i="53"/>
  <c r="M133" i="53" s="1"/>
  <c r="D133" i="53"/>
  <c r="C133" i="53"/>
  <c r="M132" i="53"/>
  <c r="L130" i="53"/>
  <c r="K130" i="53"/>
  <c r="J130" i="53"/>
  <c r="I130" i="53"/>
  <c r="H130" i="53"/>
  <c r="G130" i="53"/>
  <c r="F130" i="53"/>
  <c r="E130" i="53"/>
  <c r="D130" i="53"/>
  <c r="C130" i="53"/>
  <c r="M130" i="53" s="1"/>
  <c r="K129" i="53"/>
  <c r="G129" i="53"/>
  <c r="C129" i="53"/>
  <c r="L126" i="53"/>
  <c r="K126" i="53"/>
  <c r="J126" i="53"/>
  <c r="J129" i="53" s="1"/>
  <c r="I126" i="53"/>
  <c r="I134" i="53" s="1"/>
  <c r="H126" i="53"/>
  <c r="G126" i="53"/>
  <c r="F126" i="53"/>
  <c r="F129" i="53" s="1"/>
  <c r="E126" i="53"/>
  <c r="E134" i="53" s="1"/>
  <c r="D126" i="53"/>
  <c r="C126" i="53"/>
  <c r="M125" i="53"/>
  <c r="M124" i="53"/>
  <c r="M123" i="53"/>
  <c r="M122" i="53"/>
  <c r="M121" i="53"/>
  <c r="M126" i="53" s="1"/>
  <c r="L118" i="53"/>
  <c r="K118" i="53"/>
  <c r="J118" i="53"/>
  <c r="I118" i="53"/>
  <c r="H118" i="53"/>
  <c r="G118" i="53"/>
  <c r="F118" i="53"/>
  <c r="E118" i="53"/>
  <c r="D118" i="53"/>
  <c r="C118" i="53"/>
  <c r="M118" i="53" s="1"/>
  <c r="M117" i="53"/>
  <c r="M116" i="53"/>
  <c r="M115" i="53"/>
  <c r="M114" i="53"/>
  <c r="M113" i="53"/>
  <c r="M101" i="53"/>
  <c r="L101" i="53"/>
  <c r="K101" i="53"/>
  <c r="J101" i="53"/>
  <c r="I101" i="53"/>
  <c r="H101" i="53"/>
  <c r="G101" i="53"/>
  <c r="F101" i="53"/>
  <c r="E101" i="53"/>
  <c r="D101" i="53"/>
  <c r="C101" i="53"/>
  <c r="M97" i="53"/>
  <c r="M96" i="53"/>
  <c r="M95" i="53"/>
  <c r="M94" i="53"/>
  <c r="M93" i="53"/>
  <c r="L91" i="53"/>
  <c r="K91" i="53"/>
  <c r="J91" i="53"/>
  <c r="I91" i="53"/>
  <c r="H91" i="53"/>
  <c r="G91" i="53"/>
  <c r="F91" i="53"/>
  <c r="E91" i="53"/>
  <c r="M91" i="53" s="1"/>
  <c r="D91" i="53"/>
  <c r="C91" i="53"/>
  <c r="M90" i="53"/>
  <c r="M89" i="53"/>
  <c r="M88" i="53"/>
  <c r="M87" i="53"/>
  <c r="M86" i="53"/>
  <c r="L81" i="53"/>
  <c r="K81" i="53"/>
  <c r="J81" i="53"/>
  <c r="I81" i="53"/>
  <c r="H81" i="53"/>
  <c r="G81" i="53"/>
  <c r="F81" i="53"/>
  <c r="E81" i="53"/>
  <c r="D81" i="53"/>
  <c r="C81" i="53"/>
  <c r="M81" i="53" s="1"/>
  <c r="M80" i="53"/>
  <c r="K79" i="53"/>
  <c r="G79" i="53"/>
  <c r="C79" i="53"/>
  <c r="L78" i="53"/>
  <c r="K78" i="53"/>
  <c r="J78" i="53"/>
  <c r="I78" i="53"/>
  <c r="H78" i="53"/>
  <c r="G78" i="53"/>
  <c r="F78" i="53"/>
  <c r="E78" i="53"/>
  <c r="D78" i="53"/>
  <c r="C78" i="53"/>
  <c r="M78" i="53" s="1"/>
  <c r="K77" i="53"/>
  <c r="K83" i="53" s="1"/>
  <c r="I77" i="53"/>
  <c r="G77" i="53"/>
  <c r="E77" i="53"/>
  <c r="C77" i="53"/>
  <c r="C83" i="53" s="1"/>
  <c r="L74" i="53"/>
  <c r="L77" i="53" s="1"/>
  <c r="K74" i="53"/>
  <c r="K82" i="53" s="1"/>
  <c r="J74" i="53"/>
  <c r="I74" i="53"/>
  <c r="H74" i="53"/>
  <c r="H77" i="53" s="1"/>
  <c r="G74" i="53"/>
  <c r="G82" i="53" s="1"/>
  <c r="F74" i="53"/>
  <c r="E74" i="53"/>
  <c r="D74" i="53"/>
  <c r="D77" i="53" s="1"/>
  <c r="C74" i="53"/>
  <c r="C82" i="53" s="1"/>
  <c r="M73" i="53"/>
  <c r="M72" i="53"/>
  <c r="M71" i="53"/>
  <c r="M70" i="53"/>
  <c r="M69" i="53"/>
  <c r="M74" i="53" s="1"/>
  <c r="L66" i="53"/>
  <c r="K66" i="53"/>
  <c r="J66" i="53"/>
  <c r="I66" i="53"/>
  <c r="H66" i="53"/>
  <c r="G66" i="53"/>
  <c r="F66" i="53"/>
  <c r="E66" i="53"/>
  <c r="D66" i="53"/>
  <c r="C66" i="53"/>
  <c r="M66" i="53" s="1"/>
  <c r="M65" i="53"/>
  <c r="M64" i="53"/>
  <c r="M63" i="53"/>
  <c r="M62" i="53"/>
  <c r="M61" i="53"/>
  <c r="M49" i="53"/>
  <c r="L49" i="53"/>
  <c r="K49" i="53"/>
  <c r="J49" i="53"/>
  <c r="I49" i="53"/>
  <c r="H49" i="53"/>
  <c r="G49" i="53"/>
  <c r="F49" i="53"/>
  <c r="E49" i="53"/>
  <c r="D49" i="53"/>
  <c r="C49" i="53"/>
  <c r="M45" i="53"/>
  <c r="M44" i="53"/>
  <c r="M43" i="53"/>
  <c r="M42" i="53"/>
  <c r="M41" i="53"/>
  <c r="L39" i="53"/>
  <c r="K39" i="53"/>
  <c r="J39" i="53"/>
  <c r="I39" i="53"/>
  <c r="H39" i="53"/>
  <c r="G39" i="53"/>
  <c r="F39" i="53"/>
  <c r="E39" i="53"/>
  <c r="D39" i="53"/>
  <c r="C39" i="53"/>
  <c r="M38" i="53"/>
  <c r="M37" i="53"/>
  <c r="M36" i="53"/>
  <c r="M35" i="53"/>
  <c r="M34" i="53"/>
  <c r="L29" i="53"/>
  <c r="K29" i="53"/>
  <c r="J29" i="53"/>
  <c r="I29" i="53"/>
  <c r="H29" i="53"/>
  <c r="G29" i="53"/>
  <c r="F29" i="53"/>
  <c r="E29" i="53"/>
  <c r="C29" i="53"/>
  <c r="M28" i="53"/>
  <c r="L26" i="53"/>
  <c r="K26" i="53"/>
  <c r="J26" i="53"/>
  <c r="I26" i="53"/>
  <c r="H26" i="53"/>
  <c r="G26" i="53"/>
  <c r="F26" i="53"/>
  <c r="E26" i="53"/>
  <c r="D26" i="53"/>
  <c r="C26" i="53"/>
  <c r="K25" i="53"/>
  <c r="G25" i="53"/>
  <c r="C25" i="53"/>
  <c r="L22" i="53"/>
  <c r="K22" i="53"/>
  <c r="J22" i="53"/>
  <c r="I22" i="53"/>
  <c r="I30" i="53" s="1"/>
  <c r="H22" i="53"/>
  <c r="G22" i="53"/>
  <c r="F22" i="53"/>
  <c r="E22" i="53"/>
  <c r="E30" i="53" s="1"/>
  <c r="D22" i="53"/>
  <c r="C22" i="53"/>
  <c r="M21" i="53"/>
  <c r="M20" i="53"/>
  <c r="M19" i="53"/>
  <c r="M18" i="53"/>
  <c r="M17" i="53"/>
  <c r="L14" i="53"/>
  <c r="J14" i="53"/>
  <c r="I14" i="53"/>
  <c r="H14" i="53"/>
  <c r="G14" i="53"/>
  <c r="F14" i="53"/>
  <c r="E14" i="53"/>
  <c r="D14" i="53"/>
  <c r="C14" i="53"/>
  <c r="M14" i="53" s="1"/>
  <c r="M13" i="53"/>
  <c r="M12" i="53"/>
  <c r="M11" i="53"/>
  <c r="M10" i="53"/>
  <c r="M9" i="53"/>
  <c r="L247" i="52"/>
  <c r="L249" i="52" s="1"/>
  <c r="K247" i="52"/>
  <c r="K249" i="52" s="1"/>
  <c r="J247" i="52"/>
  <c r="I247" i="52"/>
  <c r="I249" i="52" s="1"/>
  <c r="H247" i="52"/>
  <c r="H249" i="52" s="1"/>
  <c r="G247" i="52"/>
  <c r="G249" i="52" s="1"/>
  <c r="F247" i="52"/>
  <c r="E247" i="52"/>
  <c r="E249" i="52" s="1"/>
  <c r="D247" i="52"/>
  <c r="C247" i="52"/>
  <c r="L242" i="52"/>
  <c r="K242" i="52"/>
  <c r="J242" i="52"/>
  <c r="I242" i="52"/>
  <c r="H242" i="52"/>
  <c r="G242" i="52"/>
  <c r="F242" i="52"/>
  <c r="E242" i="52"/>
  <c r="D242" i="52"/>
  <c r="C242" i="52"/>
  <c r="L235" i="52"/>
  <c r="K235" i="52"/>
  <c r="J235" i="52"/>
  <c r="I235" i="52"/>
  <c r="H235" i="52"/>
  <c r="G235" i="52"/>
  <c r="F235" i="52"/>
  <c r="E235" i="52"/>
  <c r="D235" i="52"/>
  <c r="C235" i="52"/>
  <c r="L228" i="52"/>
  <c r="K228" i="52"/>
  <c r="J228" i="52"/>
  <c r="J249" i="52" s="1"/>
  <c r="I228" i="52"/>
  <c r="H228" i="52"/>
  <c r="G228" i="52"/>
  <c r="F228" i="52"/>
  <c r="F249" i="52" s="1"/>
  <c r="E228" i="52"/>
  <c r="D228" i="52"/>
  <c r="C228" i="52"/>
  <c r="M227" i="52"/>
  <c r="M226" i="52"/>
  <c r="M225" i="52"/>
  <c r="M224" i="52"/>
  <c r="M223" i="52"/>
  <c r="L220" i="52"/>
  <c r="K220" i="52"/>
  <c r="J220" i="52"/>
  <c r="I220" i="52"/>
  <c r="H220" i="52"/>
  <c r="G220" i="52"/>
  <c r="F220" i="52"/>
  <c r="E220" i="52"/>
  <c r="D220" i="52"/>
  <c r="C220" i="52"/>
  <c r="M219" i="52"/>
  <c r="M218" i="52"/>
  <c r="M217" i="52"/>
  <c r="M216" i="52"/>
  <c r="M215" i="52"/>
  <c r="M205" i="52"/>
  <c r="L205" i="52"/>
  <c r="K205" i="52"/>
  <c r="J205" i="52"/>
  <c r="I205" i="52"/>
  <c r="H205" i="52"/>
  <c r="G205" i="52"/>
  <c r="F205" i="52"/>
  <c r="E205" i="52"/>
  <c r="D205" i="52"/>
  <c r="C205" i="52"/>
  <c r="M201" i="52"/>
  <c r="M200" i="52"/>
  <c r="M199" i="52"/>
  <c r="M198" i="52"/>
  <c r="M197" i="52"/>
  <c r="L195" i="52"/>
  <c r="K195" i="52"/>
  <c r="J195" i="52"/>
  <c r="I195" i="52"/>
  <c r="H195" i="52"/>
  <c r="G195" i="52"/>
  <c r="F195" i="52"/>
  <c r="E195" i="52"/>
  <c r="M195" i="52" s="1"/>
  <c r="D195" i="52"/>
  <c r="C195" i="52"/>
  <c r="M194" i="52"/>
  <c r="M193" i="52"/>
  <c r="M192" i="52"/>
  <c r="M191" i="52"/>
  <c r="M190" i="52"/>
  <c r="L185" i="52"/>
  <c r="K185" i="52"/>
  <c r="J185" i="52"/>
  <c r="I185" i="52"/>
  <c r="H185" i="52"/>
  <c r="G185" i="52"/>
  <c r="F185" i="52"/>
  <c r="E185" i="52"/>
  <c r="D185" i="52"/>
  <c r="C185" i="52"/>
  <c r="M185" i="52" s="1"/>
  <c r="M184" i="52"/>
  <c r="L182" i="52"/>
  <c r="K182" i="52"/>
  <c r="J182" i="52"/>
  <c r="I182" i="52"/>
  <c r="H182" i="52"/>
  <c r="G182" i="52"/>
  <c r="F182" i="52"/>
  <c r="E182" i="52"/>
  <c r="D182" i="52"/>
  <c r="M182" i="52" s="1"/>
  <c r="C182" i="52"/>
  <c r="I181" i="52"/>
  <c r="E181" i="52"/>
  <c r="E183" i="52" s="1"/>
  <c r="L178" i="52"/>
  <c r="L181" i="52" s="1"/>
  <c r="K178" i="52"/>
  <c r="K186" i="52" s="1"/>
  <c r="J178" i="52"/>
  <c r="I178" i="52"/>
  <c r="I186" i="52" s="1"/>
  <c r="H178" i="52"/>
  <c r="H181" i="52" s="1"/>
  <c r="G178" i="52"/>
  <c r="G186" i="52" s="1"/>
  <c r="F178" i="52"/>
  <c r="E178" i="52"/>
  <c r="E186" i="52" s="1"/>
  <c r="D178" i="52"/>
  <c r="D181" i="52" s="1"/>
  <c r="C178" i="52"/>
  <c r="C186" i="52" s="1"/>
  <c r="M177" i="52"/>
  <c r="M176" i="52"/>
  <c r="M175" i="52"/>
  <c r="M174" i="52"/>
  <c r="M173" i="52"/>
  <c r="M178" i="52" s="1"/>
  <c r="L170" i="52"/>
  <c r="K170" i="52"/>
  <c r="J170" i="52"/>
  <c r="I170" i="52"/>
  <c r="H170" i="52"/>
  <c r="G170" i="52"/>
  <c r="F170" i="52"/>
  <c r="E170" i="52"/>
  <c r="D170" i="52"/>
  <c r="C170" i="52"/>
  <c r="M170" i="52" s="1"/>
  <c r="M169" i="52"/>
  <c r="M168" i="52"/>
  <c r="M167" i="52"/>
  <c r="M166" i="52"/>
  <c r="M165" i="52"/>
  <c r="M153" i="52"/>
  <c r="L153" i="52"/>
  <c r="K153" i="52"/>
  <c r="J153" i="52"/>
  <c r="I153" i="52"/>
  <c r="H153" i="52"/>
  <c r="G153" i="52"/>
  <c r="F153" i="52"/>
  <c r="E153" i="52"/>
  <c r="D153" i="52"/>
  <c r="C153" i="52"/>
  <c r="M149" i="52"/>
  <c r="M148" i="52"/>
  <c r="M147" i="52"/>
  <c r="M146" i="52"/>
  <c r="M145" i="52"/>
  <c r="L143" i="52"/>
  <c r="K143" i="52"/>
  <c r="J143" i="52"/>
  <c r="I143" i="52"/>
  <c r="H143" i="52"/>
  <c r="G143" i="52"/>
  <c r="F143" i="52"/>
  <c r="E143" i="52"/>
  <c r="D143" i="52"/>
  <c r="C143" i="52"/>
  <c r="M143" i="52" s="1"/>
  <c r="M142" i="52"/>
  <c r="M141" i="52"/>
  <c r="M140" i="52"/>
  <c r="M139" i="52"/>
  <c r="M138" i="52"/>
  <c r="L133" i="52"/>
  <c r="K133" i="52"/>
  <c r="J133" i="52"/>
  <c r="I133" i="52"/>
  <c r="H133" i="52"/>
  <c r="G133" i="52"/>
  <c r="F133" i="52"/>
  <c r="E133" i="52"/>
  <c r="M133" i="52" s="1"/>
  <c r="D133" i="52"/>
  <c r="C133" i="52"/>
  <c r="M132" i="52"/>
  <c r="L130" i="52"/>
  <c r="K130" i="52"/>
  <c r="J130" i="52"/>
  <c r="I130" i="52"/>
  <c r="H130" i="52"/>
  <c r="G130" i="52"/>
  <c r="F130" i="52"/>
  <c r="E130" i="52"/>
  <c r="D130" i="52"/>
  <c r="C130" i="52"/>
  <c r="M130" i="52" s="1"/>
  <c r="K129" i="52"/>
  <c r="G129" i="52"/>
  <c r="G131" i="52" s="1"/>
  <c r="C129" i="52"/>
  <c r="C131" i="52" s="1"/>
  <c r="L126" i="52"/>
  <c r="K126" i="52"/>
  <c r="K134" i="52" s="1"/>
  <c r="J126" i="52"/>
  <c r="J129" i="52" s="1"/>
  <c r="I126" i="52"/>
  <c r="I134" i="52" s="1"/>
  <c r="H126" i="52"/>
  <c r="G126" i="52"/>
  <c r="G134" i="52" s="1"/>
  <c r="F126" i="52"/>
  <c r="F129" i="52" s="1"/>
  <c r="E126" i="52"/>
  <c r="E134" i="52" s="1"/>
  <c r="D126" i="52"/>
  <c r="C126" i="52"/>
  <c r="C134" i="52" s="1"/>
  <c r="M125" i="52"/>
  <c r="M124" i="52"/>
  <c r="M123" i="52"/>
  <c r="M122" i="52"/>
  <c r="M121" i="52"/>
  <c r="M126" i="52" s="1"/>
  <c r="L118" i="52"/>
  <c r="K118" i="52"/>
  <c r="J118" i="52"/>
  <c r="I118" i="52"/>
  <c r="H118" i="52"/>
  <c r="G118" i="52"/>
  <c r="F118" i="52"/>
  <c r="E118" i="52"/>
  <c r="D118" i="52"/>
  <c r="M118" i="52" s="1"/>
  <c r="C118" i="52"/>
  <c r="M117" i="52"/>
  <c r="M116" i="52"/>
  <c r="M115" i="52"/>
  <c r="M114" i="52"/>
  <c r="M113" i="52"/>
  <c r="M101" i="52"/>
  <c r="L101" i="52"/>
  <c r="K101" i="52"/>
  <c r="J101" i="52"/>
  <c r="I101" i="52"/>
  <c r="H101" i="52"/>
  <c r="G101" i="52"/>
  <c r="F101" i="52"/>
  <c r="E101" i="52"/>
  <c r="D101" i="52"/>
  <c r="C101" i="52"/>
  <c r="M97" i="52"/>
  <c r="M96" i="52"/>
  <c r="M95" i="52"/>
  <c r="M94" i="52"/>
  <c r="M93" i="52"/>
  <c r="L91" i="52"/>
  <c r="K91" i="52"/>
  <c r="J91" i="52"/>
  <c r="I91" i="52"/>
  <c r="H91" i="52"/>
  <c r="G91" i="52"/>
  <c r="F91" i="52"/>
  <c r="E91" i="52"/>
  <c r="M91" i="52" s="1"/>
  <c r="D91" i="52"/>
  <c r="C91" i="52"/>
  <c r="M90" i="52"/>
  <c r="M89" i="52"/>
  <c r="M88" i="52"/>
  <c r="M87" i="52"/>
  <c r="M86" i="52"/>
  <c r="L81" i="52"/>
  <c r="K81" i="52"/>
  <c r="J81" i="52"/>
  <c r="I81" i="52"/>
  <c r="H81" i="52"/>
  <c r="G81" i="52"/>
  <c r="F81" i="52"/>
  <c r="E81" i="52"/>
  <c r="C81" i="52"/>
  <c r="M81" i="52" s="1"/>
  <c r="M80" i="52"/>
  <c r="L78" i="52"/>
  <c r="K78" i="52"/>
  <c r="J78" i="52"/>
  <c r="I78" i="52"/>
  <c r="H78" i="52"/>
  <c r="G78" i="52"/>
  <c r="F78" i="52"/>
  <c r="E78" i="52"/>
  <c r="D78" i="52"/>
  <c r="M78" i="52" s="1"/>
  <c r="C78" i="52"/>
  <c r="I77" i="52"/>
  <c r="I79" i="52" s="1"/>
  <c r="L74" i="52"/>
  <c r="L77" i="52" s="1"/>
  <c r="K74" i="52"/>
  <c r="K82" i="52" s="1"/>
  <c r="J74" i="52"/>
  <c r="I74" i="52"/>
  <c r="I82" i="52" s="1"/>
  <c r="H74" i="52"/>
  <c r="H77" i="52" s="1"/>
  <c r="G74" i="52"/>
  <c r="G82" i="52" s="1"/>
  <c r="F74" i="52"/>
  <c r="E74" i="52"/>
  <c r="D74" i="52"/>
  <c r="C74" i="52"/>
  <c r="C82" i="52" s="1"/>
  <c r="M73" i="52"/>
  <c r="M72" i="52"/>
  <c r="M71" i="52"/>
  <c r="M70" i="52"/>
  <c r="M69" i="52"/>
  <c r="L66" i="52"/>
  <c r="K66" i="52"/>
  <c r="J66" i="52"/>
  <c r="I66" i="52"/>
  <c r="H66" i="52"/>
  <c r="G66" i="52"/>
  <c r="F66" i="52"/>
  <c r="E66" i="52"/>
  <c r="D66" i="52"/>
  <c r="C66" i="52"/>
  <c r="M65" i="52"/>
  <c r="M64" i="52"/>
  <c r="M63" i="52"/>
  <c r="M62" i="52"/>
  <c r="M61" i="52"/>
  <c r="M49" i="52"/>
  <c r="L49" i="52"/>
  <c r="K49" i="52"/>
  <c r="J49" i="52"/>
  <c r="I49" i="52"/>
  <c r="H49" i="52"/>
  <c r="G49" i="52"/>
  <c r="F49" i="52"/>
  <c r="E49" i="52"/>
  <c r="D49" i="52"/>
  <c r="C49" i="52"/>
  <c r="M45" i="52"/>
  <c r="M44" i="52"/>
  <c r="M43" i="52"/>
  <c r="M42" i="52"/>
  <c r="M41" i="52"/>
  <c r="L39" i="52"/>
  <c r="K39" i="52"/>
  <c r="J39" i="52"/>
  <c r="I39" i="52"/>
  <c r="H39" i="52"/>
  <c r="G39" i="52"/>
  <c r="F39" i="52"/>
  <c r="E39" i="52"/>
  <c r="D39" i="52"/>
  <c r="C39" i="52"/>
  <c r="M38" i="52"/>
  <c r="M37" i="52"/>
  <c r="M36" i="52"/>
  <c r="M35" i="52"/>
  <c r="M34" i="52"/>
  <c r="L29" i="52"/>
  <c r="K29" i="52"/>
  <c r="J29" i="52"/>
  <c r="I29" i="52"/>
  <c r="H29" i="52"/>
  <c r="G29" i="52"/>
  <c r="E29" i="52"/>
  <c r="D29" i="52"/>
  <c r="M28" i="52"/>
  <c r="L26" i="52"/>
  <c r="K26" i="52"/>
  <c r="J26" i="52"/>
  <c r="I26" i="52"/>
  <c r="H26" i="52"/>
  <c r="G26" i="52"/>
  <c r="F26" i="52"/>
  <c r="E26" i="52"/>
  <c r="D26" i="52"/>
  <c r="C26" i="52"/>
  <c r="K25" i="52"/>
  <c r="L22" i="52"/>
  <c r="K22" i="52"/>
  <c r="K30" i="52" s="1"/>
  <c r="J22" i="52"/>
  <c r="I22" i="52"/>
  <c r="I30" i="52" s="1"/>
  <c r="H22" i="52"/>
  <c r="G22" i="52"/>
  <c r="F22" i="52"/>
  <c r="E22" i="52"/>
  <c r="D22" i="52"/>
  <c r="C22" i="52"/>
  <c r="C30" i="52" s="1"/>
  <c r="M21" i="52"/>
  <c r="M20" i="52"/>
  <c r="M19" i="52"/>
  <c r="M18" i="52"/>
  <c r="M17" i="52"/>
  <c r="L14" i="52"/>
  <c r="J14" i="52"/>
  <c r="I14" i="52"/>
  <c r="H14" i="52"/>
  <c r="M13" i="52"/>
  <c r="M12" i="52"/>
  <c r="M11" i="52"/>
  <c r="M10" i="52"/>
  <c r="M9" i="52"/>
  <c r="L247" i="51"/>
  <c r="L249" i="51" s="1"/>
  <c r="K247" i="51"/>
  <c r="K249" i="51" s="1"/>
  <c r="J247" i="51"/>
  <c r="I247" i="51"/>
  <c r="I249" i="51" s="1"/>
  <c r="H247" i="51"/>
  <c r="H249" i="51" s="1"/>
  <c r="G247" i="51"/>
  <c r="G249" i="51" s="1"/>
  <c r="F247" i="51"/>
  <c r="E247" i="51"/>
  <c r="E249" i="51" s="1"/>
  <c r="D247" i="51"/>
  <c r="D249" i="51" s="1"/>
  <c r="C247" i="51"/>
  <c r="L242" i="51"/>
  <c r="K242" i="51"/>
  <c r="J242" i="51"/>
  <c r="I242" i="51"/>
  <c r="H242" i="51"/>
  <c r="G242" i="51"/>
  <c r="F242" i="51"/>
  <c r="E242" i="51"/>
  <c r="D242" i="51"/>
  <c r="C242" i="51"/>
  <c r="L235" i="51"/>
  <c r="K235" i="51"/>
  <c r="J235" i="51"/>
  <c r="I235" i="51"/>
  <c r="H235" i="51"/>
  <c r="G235" i="51"/>
  <c r="F235" i="51"/>
  <c r="E235" i="51"/>
  <c r="D235" i="51"/>
  <c r="C235" i="51"/>
  <c r="L228" i="51"/>
  <c r="K228" i="51"/>
  <c r="J228" i="51"/>
  <c r="J249" i="51" s="1"/>
  <c r="I228" i="51"/>
  <c r="H228" i="51"/>
  <c r="G228" i="51"/>
  <c r="F228" i="51"/>
  <c r="F249" i="51" s="1"/>
  <c r="E228" i="51"/>
  <c r="D228" i="51"/>
  <c r="C228" i="51"/>
  <c r="M227" i="51"/>
  <c r="M226" i="51"/>
  <c r="M225" i="51"/>
  <c r="M224" i="51"/>
  <c r="M223" i="51"/>
  <c r="L220" i="51"/>
  <c r="K220" i="51"/>
  <c r="J220" i="51"/>
  <c r="I220" i="51"/>
  <c r="H220" i="51"/>
  <c r="G220" i="51"/>
  <c r="F220" i="51"/>
  <c r="E220" i="51"/>
  <c r="D220" i="51"/>
  <c r="C220" i="51"/>
  <c r="M219" i="51"/>
  <c r="M218" i="51"/>
  <c r="M217" i="51"/>
  <c r="M216" i="51"/>
  <c r="M215" i="51"/>
  <c r="M205" i="51"/>
  <c r="L205" i="51"/>
  <c r="K205" i="51"/>
  <c r="J205" i="51"/>
  <c r="I205" i="51"/>
  <c r="H205" i="51"/>
  <c r="G205" i="51"/>
  <c r="F205" i="51"/>
  <c r="E205" i="51"/>
  <c r="D205" i="51"/>
  <c r="C205" i="51"/>
  <c r="M201" i="51"/>
  <c r="M200" i="51"/>
  <c r="M199" i="51"/>
  <c r="M198" i="51"/>
  <c r="M197" i="51"/>
  <c r="L195" i="51"/>
  <c r="K195" i="51"/>
  <c r="J195" i="51"/>
  <c r="I195" i="51"/>
  <c r="H195" i="51"/>
  <c r="G195" i="51"/>
  <c r="F195" i="51"/>
  <c r="E195" i="51"/>
  <c r="M195" i="51" s="1"/>
  <c r="D195" i="51"/>
  <c r="C195" i="51"/>
  <c r="M194" i="51"/>
  <c r="M193" i="51"/>
  <c r="M192" i="51"/>
  <c r="M191" i="51"/>
  <c r="M190" i="51"/>
  <c r="L185" i="51"/>
  <c r="K185" i="51"/>
  <c r="J185" i="51"/>
  <c r="I185" i="51"/>
  <c r="H185" i="51"/>
  <c r="G185" i="51"/>
  <c r="F185" i="51"/>
  <c r="E185" i="51"/>
  <c r="D185" i="51"/>
  <c r="C185" i="51"/>
  <c r="M185" i="51" s="1"/>
  <c r="M184" i="51"/>
  <c r="L182" i="51"/>
  <c r="K182" i="51"/>
  <c r="J182" i="51"/>
  <c r="I182" i="51"/>
  <c r="H182" i="51"/>
  <c r="G182" i="51"/>
  <c r="F182" i="51"/>
  <c r="E182" i="51"/>
  <c r="M182" i="51" s="1"/>
  <c r="D182" i="51"/>
  <c r="C182" i="51"/>
  <c r="I181" i="51"/>
  <c r="E181" i="51"/>
  <c r="L178" i="51"/>
  <c r="L181" i="51" s="1"/>
  <c r="K178" i="51"/>
  <c r="K186" i="51" s="1"/>
  <c r="J178" i="51"/>
  <c r="J186" i="51" s="1"/>
  <c r="I178" i="51"/>
  <c r="I183" i="51" s="1"/>
  <c r="H178" i="51"/>
  <c r="H181" i="51" s="1"/>
  <c r="G178" i="51"/>
  <c r="G186" i="51" s="1"/>
  <c r="F178" i="51"/>
  <c r="F186" i="51" s="1"/>
  <c r="E178" i="51"/>
  <c r="E183" i="51" s="1"/>
  <c r="D178" i="51"/>
  <c r="D181" i="51" s="1"/>
  <c r="C178" i="51"/>
  <c r="C186" i="51" s="1"/>
  <c r="M177" i="51"/>
  <c r="M176" i="51"/>
  <c r="M175" i="51"/>
  <c r="M174" i="51"/>
  <c r="M173" i="51"/>
  <c r="M178" i="51" s="1"/>
  <c r="L170" i="51"/>
  <c r="K170" i="51"/>
  <c r="J170" i="51"/>
  <c r="I170" i="51"/>
  <c r="H170" i="51"/>
  <c r="G170" i="51"/>
  <c r="F170" i="51"/>
  <c r="E170" i="51"/>
  <c r="D170" i="51"/>
  <c r="C170" i="51"/>
  <c r="M170" i="51" s="1"/>
  <c r="M169" i="51"/>
  <c r="M168" i="51"/>
  <c r="M167" i="51"/>
  <c r="M166" i="51"/>
  <c r="M165" i="51"/>
  <c r="M153" i="51"/>
  <c r="L153" i="51"/>
  <c r="K153" i="51"/>
  <c r="J153" i="51"/>
  <c r="I153" i="51"/>
  <c r="H153" i="51"/>
  <c r="G153" i="51"/>
  <c r="F153" i="51"/>
  <c r="E153" i="51"/>
  <c r="D153" i="51"/>
  <c r="C153" i="51"/>
  <c r="M149" i="51"/>
  <c r="M148" i="51"/>
  <c r="M147" i="51"/>
  <c r="M146" i="51"/>
  <c r="M145" i="51"/>
  <c r="L143" i="51"/>
  <c r="K143" i="51"/>
  <c r="J143" i="51"/>
  <c r="I143" i="51"/>
  <c r="H143" i="51"/>
  <c r="G143" i="51"/>
  <c r="F143" i="51"/>
  <c r="E143" i="51"/>
  <c r="D143" i="51"/>
  <c r="C143" i="51"/>
  <c r="M143" i="51" s="1"/>
  <c r="M142" i="51"/>
  <c r="M141" i="51"/>
  <c r="M140" i="51"/>
  <c r="M139" i="51"/>
  <c r="M138" i="51"/>
  <c r="L133" i="51"/>
  <c r="K133" i="51"/>
  <c r="J133" i="51"/>
  <c r="I133" i="51"/>
  <c r="H133" i="51"/>
  <c r="G133" i="51"/>
  <c r="F133" i="51"/>
  <c r="E133" i="51"/>
  <c r="M133" i="51" s="1"/>
  <c r="D133" i="51"/>
  <c r="C133" i="51"/>
  <c r="M132" i="51"/>
  <c r="L130" i="51"/>
  <c r="K130" i="51"/>
  <c r="J130" i="51"/>
  <c r="I130" i="51"/>
  <c r="H130" i="51"/>
  <c r="G130" i="51"/>
  <c r="F130" i="51"/>
  <c r="E130" i="51"/>
  <c r="D130" i="51"/>
  <c r="C130" i="51"/>
  <c r="M130" i="51" s="1"/>
  <c r="K129" i="51"/>
  <c r="G129" i="51"/>
  <c r="C129" i="51"/>
  <c r="L126" i="51"/>
  <c r="L134" i="51" s="1"/>
  <c r="K126" i="51"/>
  <c r="K131" i="51" s="1"/>
  <c r="J126" i="51"/>
  <c r="J129" i="51" s="1"/>
  <c r="I126" i="51"/>
  <c r="I134" i="51" s="1"/>
  <c r="H126" i="51"/>
  <c r="H134" i="51" s="1"/>
  <c r="G126" i="51"/>
  <c r="G131" i="51" s="1"/>
  <c r="F126" i="51"/>
  <c r="F129" i="51" s="1"/>
  <c r="E126" i="51"/>
  <c r="E134" i="51" s="1"/>
  <c r="D126" i="51"/>
  <c r="D134" i="51" s="1"/>
  <c r="C126" i="51"/>
  <c r="C131" i="51" s="1"/>
  <c r="M125" i="51"/>
  <c r="M124" i="51"/>
  <c r="M123" i="51"/>
  <c r="M122" i="51"/>
  <c r="M121" i="51"/>
  <c r="M126" i="51" s="1"/>
  <c r="L118" i="51"/>
  <c r="K118" i="51"/>
  <c r="J118" i="51"/>
  <c r="I118" i="51"/>
  <c r="H118" i="51"/>
  <c r="G118" i="51"/>
  <c r="F118" i="51"/>
  <c r="E118" i="51"/>
  <c r="M118" i="51" s="1"/>
  <c r="D118" i="51"/>
  <c r="C118" i="51"/>
  <c r="M117" i="51"/>
  <c r="M116" i="51"/>
  <c r="M115" i="51"/>
  <c r="M114" i="51"/>
  <c r="M113" i="51"/>
  <c r="M101" i="51"/>
  <c r="L101" i="51"/>
  <c r="K101" i="51"/>
  <c r="J101" i="51"/>
  <c r="I101" i="51"/>
  <c r="H101" i="51"/>
  <c r="G101" i="51"/>
  <c r="F101" i="51"/>
  <c r="E101" i="51"/>
  <c r="D101" i="51"/>
  <c r="C101" i="51"/>
  <c r="M97" i="51"/>
  <c r="M96" i="51"/>
  <c r="M95" i="51"/>
  <c r="M94" i="51"/>
  <c r="M93" i="51"/>
  <c r="M91" i="51"/>
  <c r="L91" i="51"/>
  <c r="K91" i="51"/>
  <c r="J91" i="51"/>
  <c r="I91" i="51"/>
  <c r="H91" i="51"/>
  <c r="G91" i="51"/>
  <c r="F91" i="51"/>
  <c r="E91" i="51"/>
  <c r="D91" i="51"/>
  <c r="C91" i="51"/>
  <c r="M90" i="51"/>
  <c r="M89" i="51"/>
  <c r="M88" i="51"/>
  <c r="M87" i="51"/>
  <c r="M86" i="51"/>
  <c r="L81" i="51"/>
  <c r="K81" i="51"/>
  <c r="J81" i="51"/>
  <c r="I81" i="51"/>
  <c r="H81" i="51"/>
  <c r="G81" i="51"/>
  <c r="F81" i="51"/>
  <c r="E81" i="51"/>
  <c r="D81" i="51"/>
  <c r="C81" i="51"/>
  <c r="M81" i="51" s="1"/>
  <c r="M80" i="51"/>
  <c r="L78" i="51"/>
  <c r="K78" i="51"/>
  <c r="J78" i="51"/>
  <c r="I78" i="51"/>
  <c r="H78" i="51"/>
  <c r="G78" i="51"/>
  <c r="F78" i="51"/>
  <c r="E78" i="51"/>
  <c r="M78" i="51" s="1"/>
  <c r="D78" i="51"/>
  <c r="C78" i="51"/>
  <c r="I77" i="51"/>
  <c r="E77" i="51"/>
  <c r="L74" i="51"/>
  <c r="L77" i="51" s="1"/>
  <c r="K74" i="51"/>
  <c r="K82" i="51" s="1"/>
  <c r="J74" i="51"/>
  <c r="J82" i="51" s="1"/>
  <c r="I74" i="51"/>
  <c r="I79" i="51" s="1"/>
  <c r="H74" i="51"/>
  <c r="H77" i="51" s="1"/>
  <c r="G74" i="51"/>
  <c r="G82" i="51" s="1"/>
  <c r="F74" i="51"/>
  <c r="F82" i="51" s="1"/>
  <c r="E74" i="51"/>
  <c r="E79" i="51" s="1"/>
  <c r="D74" i="51"/>
  <c r="D77" i="51" s="1"/>
  <c r="C74" i="51"/>
  <c r="C82" i="51" s="1"/>
  <c r="M73" i="51"/>
  <c r="M72" i="51"/>
  <c r="M71" i="51"/>
  <c r="M70" i="51"/>
  <c r="M69" i="51"/>
  <c r="M74" i="51" s="1"/>
  <c r="L66" i="51"/>
  <c r="K66" i="51"/>
  <c r="J66" i="51"/>
  <c r="I66" i="51"/>
  <c r="H66" i="51"/>
  <c r="G66" i="51"/>
  <c r="F66" i="51"/>
  <c r="E66" i="51"/>
  <c r="D66" i="51"/>
  <c r="C66" i="51"/>
  <c r="M66" i="51" s="1"/>
  <c r="M65" i="51"/>
  <c r="M64" i="51"/>
  <c r="M63" i="51"/>
  <c r="M62" i="51"/>
  <c r="M61" i="51"/>
  <c r="M49" i="51"/>
  <c r="L49" i="51"/>
  <c r="K49" i="51"/>
  <c r="J49" i="51"/>
  <c r="I49" i="51"/>
  <c r="H49" i="51"/>
  <c r="G49" i="51"/>
  <c r="F49" i="51"/>
  <c r="E49" i="51"/>
  <c r="D49" i="51"/>
  <c r="C49" i="51"/>
  <c r="M45" i="51"/>
  <c r="M44" i="51"/>
  <c r="M43" i="51"/>
  <c r="M42" i="51"/>
  <c r="M41" i="51"/>
  <c r="L39" i="51"/>
  <c r="K39" i="51"/>
  <c r="J39" i="51"/>
  <c r="I39" i="51"/>
  <c r="H39" i="51"/>
  <c r="G39" i="51"/>
  <c r="F39" i="51"/>
  <c r="E39" i="51"/>
  <c r="D39" i="51"/>
  <c r="C39" i="51"/>
  <c r="M39" i="51" s="1"/>
  <c r="M38" i="51"/>
  <c r="M37" i="51"/>
  <c r="M36" i="51"/>
  <c r="M35" i="51"/>
  <c r="M34" i="51"/>
  <c r="L29" i="51"/>
  <c r="K29" i="51"/>
  <c r="J29" i="51"/>
  <c r="I29" i="51"/>
  <c r="H29" i="51"/>
  <c r="G29" i="51"/>
  <c r="F29" i="51"/>
  <c r="E29" i="51"/>
  <c r="M29" i="51" s="1"/>
  <c r="D29" i="51"/>
  <c r="C29" i="51"/>
  <c r="M28" i="51"/>
  <c r="L26" i="51"/>
  <c r="K26" i="51"/>
  <c r="J26" i="51"/>
  <c r="I26" i="51"/>
  <c r="H26" i="51"/>
  <c r="G26" i="51"/>
  <c r="F26" i="51"/>
  <c r="E26" i="51"/>
  <c r="D26" i="51"/>
  <c r="C26" i="51"/>
  <c r="K25" i="51"/>
  <c r="G25" i="51"/>
  <c r="C25" i="51"/>
  <c r="L22" i="51"/>
  <c r="L30" i="51" s="1"/>
  <c r="K22" i="51"/>
  <c r="K27" i="51" s="1"/>
  <c r="J22" i="51"/>
  <c r="I22" i="51"/>
  <c r="I30" i="51" s="1"/>
  <c r="H22" i="51"/>
  <c r="H30" i="51" s="1"/>
  <c r="G22" i="51"/>
  <c r="F22" i="51"/>
  <c r="E22" i="51"/>
  <c r="E30" i="51" s="1"/>
  <c r="D22" i="51"/>
  <c r="D30" i="51" s="1"/>
  <c r="C22" i="51"/>
  <c r="M21" i="51"/>
  <c r="M20" i="51"/>
  <c r="M19" i="51"/>
  <c r="M18" i="51"/>
  <c r="M17" i="51"/>
  <c r="M22" i="51" s="1"/>
  <c r="L14" i="51"/>
  <c r="J14" i="51"/>
  <c r="I14" i="51"/>
  <c r="H14" i="51"/>
  <c r="G14" i="51"/>
  <c r="F14" i="51"/>
  <c r="E14" i="51"/>
  <c r="M14" i="51" s="1"/>
  <c r="D14" i="51"/>
  <c r="C14" i="51"/>
  <c r="M13" i="51"/>
  <c r="M12" i="51"/>
  <c r="M11" i="51"/>
  <c r="M10" i="51"/>
  <c r="M9" i="51"/>
  <c r="L247" i="50"/>
  <c r="L249" i="50" s="1"/>
  <c r="K247" i="50"/>
  <c r="K249" i="50" s="1"/>
  <c r="J247" i="50"/>
  <c r="I247" i="50"/>
  <c r="I249" i="50" s="1"/>
  <c r="H247" i="50"/>
  <c r="H249" i="50" s="1"/>
  <c r="G247" i="50"/>
  <c r="G249" i="50" s="1"/>
  <c r="F247" i="50"/>
  <c r="E247" i="50"/>
  <c r="E249" i="50" s="1"/>
  <c r="D247" i="50"/>
  <c r="C247" i="50"/>
  <c r="L242" i="50"/>
  <c r="K242" i="50"/>
  <c r="J242" i="50"/>
  <c r="I242" i="50"/>
  <c r="H242" i="50"/>
  <c r="G242" i="50"/>
  <c r="F242" i="50"/>
  <c r="E242" i="50"/>
  <c r="D242" i="50"/>
  <c r="C242" i="50"/>
  <c r="L235" i="50"/>
  <c r="K235" i="50"/>
  <c r="J235" i="50"/>
  <c r="I235" i="50"/>
  <c r="H235" i="50"/>
  <c r="G235" i="50"/>
  <c r="F235" i="50"/>
  <c r="E235" i="50"/>
  <c r="D235" i="50"/>
  <c r="C235" i="50"/>
  <c r="L228" i="50"/>
  <c r="K228" i="50"/>
  <c r="J228" i="50"/>
  <c r="J249" i="50" s="1"/>
  <c r="I228" i="50"/>
  <c r="H228" i="50"/>
  <c r="G228" i="50"/>
  <c r="F228" i="50"/>
  <c r="F249" i="50" s="1"/>
  <c r="E228" i="50"/>
  <c r="D228" i="50"/>
  <c r="C228" i="50"/>
  <c r="M227" i="50"/>
  <c r="M226" i="50"/>
  <c r="M225" i="50"/>
  <c r="M224" i="50"/>
  <c r="M223" i="50"/>
  <c r="L220" i="50"/>
  <c r="K220" i="50"/>
  <c r="J220" i="50"/>
  <c r="I220" i="50"/>
  <c r="H220" i="50"/>
  <c r="G220" i="50"/>
  <c r="F220" i="50"/>
  <c r="E220" i="50"/>
  <c r="D220" i="50"/>
  <c r="C220" i="50"/>
  <c r="M219" i="50"/>
  <c r="M218" i="50"/>
  <c r="M217" i="50"/>
  <c r="M216" i="50"/>
  <c r="M215" i="50"/>
  <c r="M205" i="50"/>
  <c r="L205" i="50"/>
  <c r="K205" i="50"/>
  <c r="J205" i="50"/>
  <c r="I205" i="50"/>
  <c r="H205" i="50"/>
  <c r="G205" i="50"/>
  <c r="F205" i="50"/>
  <c r="E205" i="50"/>
  <c r="D205" i="50"/>
  <c r="C205" i="50"/>
  <c r="M201" i="50"/>
  <c r="M200" i="50"/>
  <c r="M199" i="50"/>
  <c r="M198" i="50"/>
  <c r="M197" i="50"/>
  <c r="L195" i="50"/>
  <c r="K195" i="50"/>
  <c r="J195" i="50"/>
  <c r="I195" i="50"/>
  <c r="H195" i="50"/>
  <c r="G195" i="50"/>
  <c r="F195" i="50"/>
  <c r="E195" i="50"/>
  <c r="M195" i="50" s="1"/>
  <c r="D195" i="50"/>
  <c r="C195" i="50"/>
  <c r="M194" i="50"/>
  <c r="M193" i="50"/>
  <c r="M192" i="50"/>
  <c r="M191" i="50"/>
  <c r="M190" i="50"/>
  <c r="L185" i="50"/>
  <c r="K185" i="50"/>
  <c r="J185" i="50"/>
  <c r="I185" i="50"/>
  <c r="H185" i="50"/>
  <c r="G185" i="50"/>
  <c r="F185" i="50"/>
  <c r="E185" i="50"/>
  <c r="D185" i="50"/>
  <c r="C185" i="50"/>
  <c r="M185" i="50" s="1"/>
  <c r="M184" i="50"/>
  <c r="L182" i="50"/>
  <c r="K182" i="50"/>
  <c r="J182" i="50"/>
  <c r="I182" i="50"/>
  <c r="H182" i="50"/>
  <c r="G182" i="50"/>
  <c r="F182" i="50"/>
  <c r="E182" i="50"/>
  <c r="D182" i="50"/>
  <c r="M182" i="50" s="1"/>
  <c r="C182" i="50"/>
  <c r="I181" i="50"/>
  <c r="I183" i="50" s="1"/>
  <c r="E181" i="50"/>
  <c r="L178" i="50"/>
  <c r="L181" i="50" s="1"/>
  <c r="K178" i="50"/>
  <c r="K186" i="50" s="1"/>
  <c r="J178" i="50"/>
  <c r="I178" i="50"/>
  <c r="I186" i="50" s="1"/>
  <c r="H178" i="50"/>
  <c r="H181" i="50" s="1"/>
  <c r="G178" i="50"/>
  <c r="G186" i="50" s="1"/>
  <c r="F178" i="50"/>
  <c r="E178" i="50"/>
  <c r="E186" i="50" s="1"/>
  <c r="D178" i="50"/>
  <c r="D181" i="50" s="1"/>
  <c r="C178" i="50"/>
  <c r="C186" i="50" s="1"/>
  <c r="M177" i="50"/>
  <c r="M176" i="50"/>
  <c r="M175" i="50"/>
  <c r="M174" i="50"/>
  <c r="M173" i="50"/>
  <c r="M178" i="50" s="1"/>
  <c r="L170" i="50"/>
  <c r="K170" i="50"/>
  <c r="J170" i="50"/>
  <c r="I170" i="50"/>
  <c r="H170" i="50"/>
  <c r="G170" i="50"/>
  <c r="F170" i="50"/>
  <c r="E170" i="50"/>
  <c r="D170" i="50"/>
  <c r="C170" i="50"/>
  <c r="M170" i="50" s="1"/>
  <c r="M169" i="50"/>
  <c r="M168" i="50"/>
  <c r="M167" i="50"/>
  <c r="M166" i="50"/>
  <c r="M165" i="50"/>
  <c r="M153" i="50"/>
  <c r="L153" i="50"/>
  <c r="K153" i="50"/>
  <c r="J153" i="50"/>
  <c r="I153" i="50"/>
  <c r="H153" i="50"/>
  <c r="G153" i="50"/>
  <c r="F153" i="50"/>
  <c r="E153" i="50"/>
  <c r="D153" i="50"/>
  <c r="C153" i="50"/>
  <c r="M149" i="50"/>
  <c r="M148" i="50"/>
  <c r="M147" i="50"/>
  <c r="M146" i="50"/>
  <c r="M145" i="50"/>
  <c r="L143" i="50"/>
  <c r="K143" i="50"/>
  <c r="J143" i="50"/>
  <c r="I143" i="50"/>
  <c r="H143" i="50"/>
  <c r="G143" i="50"/>
  <c r="F143" i="50"/>
  <c r="E143" i="50"/>
  <c r="D143" i="50"/>
  <c r="C143" i="50"/>
  <c r="M143" i="50" s="1"/>
  <c r="M142" i="50"/>
  <c r="M141" i="50"/>
  <c r="M140" i="50"/>
  <c r="M139" i="50"/>
  <c r="M138" i="50"/>
  <c r="L133" i="50"/>
  <c r="K133" i="50"/>
  <c r="J133" i="50"/>
  <c r="I133" i="50"/>
  <c r="H133" i="50"/>
  <c r="G133" i="50"/>
  <c r="F133" i="50"/>
  <c r="E133" i="50"/>
  <c r="M133" i="50" s="1"/>
  <c r="D133" i="50"/>
  <c r="C133" i="50"/>
  <c r="M132" i="50"/>
  <c r="L130" i="50"/>
  <c r="K130" i="50"/>
  <c r="J130" i="50"/>
  <c r="I130" i="50"/>
  <c r="H130" i="50"/>
  <c r="G130" i="50"/>
  <c r="F130" i="50"/>
  <c r="E130" i="50"/>
  <c r="D130" i="50"/>
  <c r="C130" i="50"/>
  <c r="M130" i="50" s="1"/>
  <c r="K129" i="50"/>
  <c r="G129" i="50"/>
  <c r="G131" i="50" s="1"/>
  <c r="C129" i="50"/>
  <c r="C131" i="50" s="1"/>
  <c r="L126" i="50"/>
  <c r="K126" i="50"/>
  <c r="K134" i="50" s="1"/>
  <c r="J126" i="50"/>
  <c r="J129" i="50" s="1"/>
  <c r="I126" i="50"/>
  <c r="I134" i="50" s="1"/>
  <c r="H126" i="50"/>
  <c r="G126" i="50"/>
  <c r="G134" i="50" s="1"/>
  <c r="F126" i="50"/>
  <c r="F129" i="50" s="1"/>
  <c r="E126" i="50"/>
  <c r="E134" i="50" s="1"/>
  <c r="D126" i="50"/>
  <c r="C126" i="50"/>
  <c r="C134" i="50" s="1"/>
  <c r="M125" i="50"/>
  <c r="M124" i="50"/>
  <c r="M123" i="50"/>
  <c r="M122" i="50"/>
  <c r="M121" i="50"/>
  <c r="M126" i="50" s="1"/>
  <c r="L118" i="50"/>
  <c r="K118" i="50"/>
  <c r="J118" i="50"/>
  <c r="I118" i="50"/>
  <c r="H118" i="50"/>
  <c r="G118" i="50"/>
  <c r="F118" i="50"/>
  <c r="E118" i="50"/>
  <c r="D118" i="50"/>
  <c r="M118" i="50" s="1"/>
  <c r="C118" i="50"/>
  <c r="M117" i="50"/>
  <c r="M116" i="50"/>
  <c r="M115" i="50"/>
  <c r="M114" i="50"/>
  <c r="M113" i="50"/>
  <c r="M101" i="50"/>
  <c r="L101" i="50"/>
  <c r="K101" i="50"/>
  <c r="J101" i="50"/>
  <c r="I101" i="50"/>
  <c r="H101" i="50"/>
  <c r="G101" i="50"/>
  <c r="F101" i="50"/>
  <c r="E101" i="50"/>
  <c r="D101" i="50"/>
  <c r="C101" i="50"/>
  <c r="M97" i="50"/>
  <c r="M96" i="50"/>
  <c r="M95" i="50"/>
  <c r="M94" i="50"/>
  <c r="M93" i="50"/>
  <c r="L91" i="50"/>
  <c r="K91" i="50"/>
  <c r="J91" i="50"/>
  <c r="I91" i="50"/>
  <c r="H91" i="50"/>
  <c r="G91" i="50"/>
  <c r="F91" i="50"/>
  <c r="E91" i="50"/>
  <c r="M91" i="50" s="1"/>
  <c r="D91" i="50"/>
  <c r="C91" i="50"/>
  <c r="M90" i="50"/>
  <c r="M89" i="50"/>
  <c r="M88" i="50"/>
  <c r="M87" i="50"/>
  <c r="M86" i="50"/>
  <c r="L81" i="50"/>
  <c r="K81" i="50"/>
  <c r="J81" i="50"/>
  <c r="I81" i="50"/>
  <c r="H81" i="50"/>
  <c r="G81" i="50"/>
  <c r="F81" i="50"/>
  <c r="E81" i="50"/>
  <c r="D81" i="50"/>
  <c r="C81" i="50"/>
  <c r="M81" i="50" s="1"/>
  <c r="M80" i="50"/>
  <c r="K79" i="50"/>
  <c r="G79" i="50"/>
  <c r="C79" i="50"/>
  <c r="L78" i="50"/>
  <c r="K78" i="50"/>
  <c r="J78" i="50"/>
  <c r="I78" i="50"/>
  <c r="H78" i="50"/>
  <c r="G78" i="50"/>
  <c r="F78" i="50"/>
  <c r="E78" i="50"/>
  <c r="D78" i="50"/>
  <c r="M78" i="50" s="1"/>
  <c r="C78" i="50"/>
  <c r="K77" i="50"/>
  <c r="K83" i="50" s="1"/>
  <c r="I77" i="50"/>
  <c r="G77" i="50"/>
  <c r="E77" i="50"/>
  <c r="E79" i="50" s="1"/>
  <c r="C77" i="50"/>
  <c r="C83" i="50" s="1"/>
  <c r="L74" i="50"/>
  <c r="L77" i="50" s="1"/>
  <c r="K74" i="50"/>
  <c r="K82" i="50" s="1"/>
  <c r="J74" i="50"/>
  <c r="I74" i="50"/>
  <c r="I82" i="50" s="1"/>
  <c r="H74" i="50"/>
  <c r="H77" i="50" s="1"/>
  <c r="G74" i="50"/>
  <c r="G82" i="50" s="1"/>
  <c r="F74" i="50"/>
  <c r="E74" i="50"/>
  <c r="E82" i="50" s="1"/>
  <c r="D74" i="50"/>
  <c r="D77" i="50" s="1"/>
  <c r="C74" i="50"/>
  <c r="C82" i="50" s="1"/>
  <c r="M73" i="50"/>
  <c r="M72" i="50"/>
  <c r="M71" i="50"/>
  <c r="M70" i="50"/>
  <c r="M69" i="50"/>
  <c r="M74" i="50" s="1"/>
  <c r="L66" i="50"/>
  <c r="K66" i="50"/>
  <c r="J66" i="50"/>
  <c r="I66" i="50"/>
  <c r="H66" i="50"/>
  <c r="G66" i="50"/>
  <c r="F66" i="50"/>
  <c r="E66" i="50"/>
  <c r="D66" i="50"/>
  <c r="C66" i="50"/>
  <c r="M66" i="50" s="1"/>
  <c r="M65" i="50"/>
  <c r="M64" i="50"/>
  <c r="M63" i="50"/>
  <c r="M62" i="50"/>
  <c r="M61" i="50"/>
  <c r="M49" i="50"/>
  <c r="L49" i="50"/>
  <c r="K49" i="50"/>
  <c r="J49" i="50"/>
  <c r="I49" i="50"/>
  <c r="H49" i="50"/>
  <c r="G49" i="50"/>
  <c r="F49" i="50"/>
  <c r="E49" i="50"/>
  <c r="D49" i="50"/>
  <c r="C49" i="50"/>
  <c r="M45" i="50"/>
  <c r="M44" i="50"/>
  <c r="M43" i="50"/>
  <c r="M42" i="50"/>
  <c r="M41" i="50"/>
  <c r="L39" i="50"/>
  <c r="K39" i="50"/>
  <c r="J39" i="50"/>
  <c r="I39" i="50"/>
  <c r="H39" i="50"/>
  <c r="G39" i="50"/>
  <c r="F39" i="50"/>
  <c r="E39" i="50"/>
  <c r="D39" i="50"/>
  <c r="C39" i="50"/>
  <c r="M39" i="50" s="1"/>
  <c r="M38" i="50"/>
  <c r="M37" i="50"/>
  <c r="M36" i="50"/>
  <c r="M35" i="50"/>
  <c r="M34" i="50"/>
  <c r="L29" i="50"/>
  <c r="K29" i="50"/>
  <c r="J29" i="50"/>
  <c r="I29" i="50"/>
  <c r="H29" i="50"/>
  <c r="M29" i="50"/>
  <c r="F29" i="50"/>
  <c r="D29" i="50"/>
  <c r="C29" i="50"/>
  <c r="M28" i="50"/>
  <c r="I27" i="50"/>
  <c r="L26" i="50"/>
  <c r="K26" i="50"/>
  <c r="J26" i="50"/>
  <c r="I26" i="50"/>
  <c r="H26" i="50"/>
  <c r="G26" i="50"/>
  <c r="F26" i="50"/>
  <c r="E26" i="50"/>
  <c r="D26" i="50"/>
  <c r="C26" i="50"/>
  <c r="M26" i="50" s="1"/>
  <c r="K25" i="50"/>
  <c r="I25" i="50"/>
  <c r="L22" i="50"/>
  <c r="K22" i="50"/>
  <c r="K30" i="50" s="1"/>
  <c r="J22" i="50"/>
  <c r="J25" i="50" s="1"/>
  <c r="I22" i="50"/>
  <c r="I30" i="50" s="1"/>
  <c r="H22" i="50"/>
  <c r="G22" i="50"/>
  <c r="G30" i="50" s="1"/>
  <c r="F22" i="50"/>
  <c r="F25" i="50" s="1"/>
  <c r="E22" i="50"/>
  <c r="E30" i="50" s="1"/>
  <c r="D22" i="50"/>
  <c r="C22" i="50"/>
  <c r="C30" i="50" s="1"/>
  <c r="M21" i="50"/>
  <c r="M20" i="50"/>
  <c r="M19" i="50"/>
  <c r="M18" i="50"/>
  <c r="M17" i="50"/>
  <c r="L14" i="50"/>
  <c r="J14" i="50"/>
  <c r="I14" i="50"/>
  <c r="H14" i="50"/>
  <c r="G14" i="50"/>
  <c r="F14" i="50"/>
  <c r="E14" i="50"/>
  <c r="D14" i="50"/>
  <c r="C14" i="50"/>
  <c r="M13" i="50"/>
  <c r="M12" i="50"/>
  <c r="M11" i="50"/>
  <c r="M10" i="50"/>
  <c r="M9" i="50"/>
  <c r="L247" i="49"/>
  <c r="K247" i="49"/>
  <c r="J247" i="49"/>
  <c r="I247" i="49"/>
  <c r="I249" i="49" s="1"/>
  <c r="H247" i="49"/>
  <c r="G247" i="49"/>
  <c r="F247" i="49"/>
  <c r="E247" i="49"/>
  <c r="E249" i="49" s="1"/>
  <c r="D247" i="49"/>
  <c r="C247" i="49"/>
  <c r="L242" i="49"/>
  <c r="L249" i="49" s="1"/>
  <c r="K242" i="49"/>
  <c r="J242" i="49"/>
  <c r="I242" i="49"/>
  <c r="H242" i="49"/>
  <c r="H249" i="49" s="1"/>
  <c r="G242" i="49"/>
  <c r="F242" i="49"/>
  <c r="E242" i="49"/>
  <c r="D242" i="49"/>
  <c r="D249" i="49" s="1"/>
  <c r="C242" i="49"/>
  <c r="L235" i="49"/>
  <c r="K235" i="49"/>
  <c r="K249" i="49" s="1"/>
  <c r="J235" i="49"/>
  <c r="I235" i="49"/>
  <c r="H235" i="49"/>
  <c r="G235" i="49"/>
  <c r="G249" i="49" s="1"/>
  <c r="F235" i="49"/>
  <c r="E235" i="49"/>
  <c r="D235" i="49"/>
  <c r="C235" i="49"/>
  <c r="M231" i="49"/>
  <c r="L228" i="49"/>
  <c r="K228" i="49"/>
  <c r="J228" i="49"/>
  <c r="J249" i="49" s="1"/>
  <c r="I228" i="49"/>
  <c r="H228" i="49"/>
  <c r="G228" i="49"/>
  <c r="F228" i="49"/>
  <c r="F249" i="49" s="1"/>
  <c r="E228" i="49"/>
  <c r="D228" i="49"/>
  <c r="C228" i="49"/>
  <c r="M227" i="49"/>
  <c r="M226" i="49"/>
  <c r="M225" i="49"/>
  <c r="M224" i="49"/>
  <c r="M223" i="49"/>
  <c r="M228" i="49" s="1"/>
  <c r="L220" i="49"/>
  <c r="K220" i="49"/>
  <c r="J220" i="49"/>
  <c r="I220" i="49"/>
  <c r="H220" i="49"/>
  <c r="G220" i="49"/>
  <c r="F220" i="49"/>
  <c r="E220" i="49"/>
  <c r="D220" i="49"/>
  <c r="C220" i="49"/>
  <c r="M220" i="49" s="1"/>
  <c r="M219" i="49"/>
  <c r="M218" i="49"/>
  <c r="M217" i="49"/>
  <c r="M216" i="49"/>
  <c r="M215" i="49"/>
  <c r="M205" i="49"/>
  <c r="L205" i="49"/>
  <c r="K205" i="49"/>
  <c r="J205" i="49"/>
  <c r="I205" i="49"/>
  <c r="H205" i="49"/>
  <c r="G205" i="49"/>
  <c r="F205" i="49"/>
  <c r="E205" i="49"/>
  <c r="D205" i="49"/>
  <c r="C205" i="49"/>
  <c r="M201" i="49"/>
  <c r="M200" i="49"/>
  <c r="M199" i="49"/>
  <c r="M198" i="49"/>
  <c r="M197" i="49"/>
  <c r="L195" i="49"/>
  <c r="K195" i="49"/>
  <c r="J195" i="49"/>
  <c r="I195" i="49"/>
  <c r="I181" i="49" s="1"/>
  <c r="H195" i="49"/>
  <c r="G195" i="49"/>
  <c r="F195" i="49"/>
  <c r="E195" i="49"/>
  <c r="M195" i="49" s="1"/>
  <c r="D195" i="49"/>
  <c r="C195" i="49"/>
  <c r="M194" i="49"/>
  <c r="M193" i="49"/>
  <c r="M192" i="49"/>
  <c r="M191" i="49"/>
  <c r="M190" i="49"/>
  <c r="L186" i="49"/>
  <c r="H186" i="49"/>
  <c r="L185" i="49"/>
  <c r="K185" i="49"/>
  <c r="K183" i="49" s="1"/>
  <c r="J185" i="49"/>
  <c r="I185" i="49"/>
  <c r="H185" i="49"/>
  <c r="G185" i="49"/>
  <c r="G183" i="49" s="1"/>
  <c r="F185" i="49"/>
  <c r="E185" i="49"/>
  <c r="D185" i="49"/>
  <c r="C185" i="49"/>
  <c r="M185" i="49" s="1"/>
  <c r="M184" i="49"/>
  <c r="C183" i="49"/>
  <c r="L182" i="49"/>
  <c r="K182" i="49"/>
  <c r="J182" i="49"/>
  <c r="I182" i="49"/>
  <c r="H182" i="49"/>
  <c r="G182" i="49"/>
  <c r="F182" i="49"/>
  <c r="E182" i="49"/>
  <c r="D182" i="49"/>
  <c r="C182" i="49"/>
  <c r="K181" i="49"/>
  <c r="J181" i="49"/>
  <c r="G181" i="49"/>
  <c r="F181" i="49"/>
  <c r="E181" i="49"/>
  <c r="C181" i="49"/>
  <c r="L178" i="49"/>
  <c r="K178" i="49"/>
  <c r="K186" i="49" s="1"/>
  <c r="J178" i="49"/>
  <c r="J183" i="49" s="1"/>
  <c r="I178" i="49"/>
  <c r="H178" i="49"/>
  <c r="G178" i="49"/>
  <c r="G186" i="49" s="1"/>
  <c r="F178" i="49"/>
  <c r="F183" i="49" s="1"/>
  <c r="E178" i="49"/>
  <c r="D178" i="49"/>
  <c r="C178" i="49"/>
  <c r="C186" i="49" s="1"/>
  <c r="M177" i="49"/>
  <c r="M176" i="49"/>
  <c r="M175" i="49"/>
  <c r="M178" i="49" s="1"/>
  <c r="M174" i="49"/>
  <c r="M173" i="49"/>
  <c r="L170" i="49"/>
  <c r="K170" i="49"/>
  <c r="J170" i="49"/>
  <c r="I170" i="49"/>
  <c r="H170" i="49"/>
  <c r="G170" i="49"/>
  <c r="F170" i="49"/>
  <c r="E170" i="49"/>
  <c r="D170" i="49"/>
  <c r="M170" i="49" s="1"/>
  <c r="C170" i="49"/>
  <c r="M169" i="49"/>
  <c r="M168" i="49"/>
  <c r="M167" i="49"/>
  <c r="M166" i="49"/>
  <c r="M165" i="49"/>
  <c r="M153" i="49"/>
  <c r="L153" i="49"/>
  <c r="K153" i="49"/>
  <c r="J153" i="49"/>
  <c r="I153" i="49"/>
  <c r="H153" i="49"/>
  <c r="G153" i="49"/>
  <c r="F153" i="49"/>
  <c r="E153" i="49"/>
  <c r="D153" i="49"/>
  <c r="C153" i="49"/>
  <c r="M149" i="49"/>
  <c r="M148" i="49"/>
  <c r="M147" i="49"/>
  <c r="M146" i="49"/>
  <c r="M145" i="49"/>
  <c r="L143" i="49"/>
  <c r="K143" i="49"/>
  <c r="K129" i="49" s="1"/>
  <c r="J143" i="49"/>
  <c r="I143" i="49"/>
  <c r="H143" i="49"/>
  <c r="G143" i="49"/>
  <c r="F143" i="49"/>
  <c r="E143" i="49"/>
  <c r="D143" i="49"/>
  <c r="C143" i="49"/>
  <c r="M143" i="49" s="1"/>
  <c r="M142" i="49"/>
  <c r="M141" i="49"/>
  <c r="M140" i="49"/>
  <c r="M139" i="49"/>
  <c r="M138" i="49"/>
  <c r="L133" i="49"/>
  <c r="K133" i="49"/>
  <c r="J133" i="49"/>
  <c r="I133" i="49"/>
  <c r="H133" i="49"/>
  <c r="G133" i="49"/>
  <c r="F133" i="49"/>
  <c r="E133" i="49"/>
  <c r="E131" i="49" s="1"/>
  <c r="D133" i="49"/>
  <c r="C133" i="49"/>
  <c r="M132" i="49"/>
  <c r="I131" i="49"/>
  <c r="L130" i="49"/>
  <c r="K130" i="49"/>
  <c r="J130" i="49"/>
  <c r="I130" i="49"/>
  <c r="H130" i="49"/>
  <c r="G130" i="49"/>
  <c r="F130" i="49"/>
  <c r="E130" i="49"/>
  <c r="D130" i="49"/>
  <c r="M130" i="49" s="1"/>
  <c r="C130" i="49"/>
  <c r="L129" i="49"/>
  <c r="I129" i="49"/>
  <c r="H129" i="49"/>
  <c r="G129" i="49"/>
  <c r="E129" i="49"/>
  <c r="D129" i="49"/>
  <c r="L126" i="49"/>
  <c r="L131" i="49" s="1"/>
  <c r="K126" i="49"/>
  <c r="J126" i="49"/>
  <c r="I126" i="49"/>
  <c r="I134" i="49" s="1"/>
  <c r="H126" i="49"/>
  <c r="H131" i="49" s="1"/>
  <c r="G126" i="49"/>
  <c r="F126" i="49"/>
  <c r="E126" i="49"/>
  <c r="E134" i="49" s="1"/>
  <c r="D126" i="49"/>
  <c r="D131" i="49" s="1"/>
  <c r="C126" i="49"/>
  <c r="M125" i="49"/>
  <c r="M124" i="49"/>
  <c r="M123" i="49"/>
  <c r="M122" i="49"/>
  <c r="M121" i="49"/>
  <c r="M126" i="49" s="1"/>
  <c r="L118" i="49"/>
  <c r="K118" i="49"/>
  <c r="J118" i="49"/>
  <c r="I118" i="49"/>
  <c r="H118" i="49"/>
  <c r="G118" i="49"/>
  <c r="F118" i="49"/>
  <c r="E118" i="49"/>
  <c r="D118" i="49"/>
  <c r="C118" i="49"/>
  <c r="M118" i="49" s="1"/>
  <c r="M117" i="49"/>
  <c r="M116" i="49"/>
  <c r="M115" i="49"/>
  <c r="M114" i="49"/>
  <c r="M113" i="49"/>
  <c r="M101" i="49"/>
  <c r="L101" i="49"/>
  <c r="K101" i="49"/>
  <c r="J101" i="49"/>
  <c r="I101" i="49"/>
  <c r="H101" i="49"/>
  <c r="G101" i="49"/>
  <c r="F101" i="49"/>
  <c r="E101" i="49"/>
  <c r="D101" i="49"/>
  <c r="C101" i="49"/>
  <c r="M97" i="49"/>
  <c r="M96" i="49"/>
  <c r="M95" i="49"/>
  <c r="M94" i="49"/>
  <c r="M93" i="49"/>
  <c r="L91" i="49"/>
  <c r="K91" i="49"/>
  <c r="J91" i="49"/>
  <c r="I91" i="49"/>
  <c r="H91" i="49"/>
  <c r="G91" i="49"/>
  <c r="F91" i="49"/>
  <c r="E91" i="49"/>
  <c r="M91" i="49" s="1"/>
  <c r="D91" i="49"/>
  <c r="C91" i="49"/>
  <c r="M90" i="49"/>
  <c r="M89" i="49"/>
  <c r="M88" i="49"/>
  <c r="M87" i="49"/>
  <c r="M86" i="49"/>
  <c r="I82" i="49"/>
  <c r="L81" i="49"/>
  <c r="K81" i="49"/>
  <c r="J81" i="49"/>
  <c r="I81" i="49"/>
  <c r="H81" i="49"/>
  <c r="G81" i="49"/>
  <c r="F81" i="49"/>
  <c r="E81" i="49"/>
  <c r="D81" i="49"/>
  <c r="C81" i="49"/>
  <c r="M80" i="49"/>
  <c r="K79" i="49"/>
  <c r="G79" i="49"/>
  <c r="C79" i="49"/>
  <c r="L78" i="49"/>
  <c r="K78" i="49"/>
  <c r="J78" i="49"/>
  <c r="I78" i="49"/>
  <c r="H78" i="49"/>
  <c r="G78" i="49"/>
  <c r="F78" i="49"/>
  <c r="E78" i="49"/>
  <c r="D78" i="49"/>
  <c r="C78" i="49"/>
  <c r="K77" i="49"/>
  <c r="K83" i="49" s="1"/>
  <c r="K103" i="49" s="1"/>
  <c r="J77" i="49"/>
  <c r="G77" i="49"/>
  <c r="G83" i="49" s="1"/>
  <c r="G103" i="49" s="1"/>
  <c r="F77" i="49"/>
  <c r="C77" i="49"/>
  <c r="L74" i="49"/>
  <c r="L82" i="49" s="1"/>
  <c r="K74" i="49"/>
  <c r="K82" i="49" s="1"/>
  <c r="J74" i="49"/>
  <c r="J79" i="49" s="1"/>
  <c r="I74" i="49"/>
  <c r="I77" i="49" s="1"/>
  <c r="H74" i="49"/>
  <c r="G74" i="49"/>
  <c r="G82" i="49" s="1"/>
  <c r="F74" i="49"/>
  <c r="E74" i="49"/>
  <c r="E82" i="49" s="1"/>
  <c r="D74" i="49"/>
  <c r="C74" i="49"/>
  <c r="C82" i="49" s="1"/>
  <c r="M73" i="49"/>
  <c r="M72" i="49"/>
  <c r="M71" i="49"/>
  <c r="M74" i="49" s="1"/>
  <c r="M70" i="49"/>
  <c r="M69" i="49"/>
  <c r="L66" i="49"/>
  <c r="K66" i="49"/>
  <c r="J66" i="49"/>
  <c r="I66" i="49"/>
  <c r="H66" i="49"/>
  <c r="G66" i="49"/>
  <c r="F66" i="49"/>
  <c r="E66" i="49"/>
  <c r="D66" i="49"/>
  <c r="M66" i="49" s="1"/>
  <c r="C66" i="49"/>
  <c r="M65" i="49"/>
  <c r="M64" i="49"/>
  <c r="M63" i="49"/>
  <c r="M62" i="49"/>
  <c r="M61" i="49"/>
  <c r="M49" i="49"/>
  <c r="L49" i="49"/>
  <c r="K49" i="49"/>
  <c r="J49" i="49"/>
  <c r="I49" i="49"/>
  <c r="H49" i="49"/>
  <c r="G49" i="49"/>
  <c r="F49" i="49"/>
  <c r="E49" i="49"/>
  <c r="D49" i="49"/>
  <c r="C49" i="49"/>
  <c r="M45" i="49"/>
  <c r="M44" i="49"/>
  <c r="M43" i="49"/>
  <c r="M42" i="49"/>
  <c r="M41" i="49"/>
  <c r="L39" i="49"/>
  <c r="K39" i="49"/>
  <c r="J39" i="49"/>
  <c r="I39" i="49"/>
  <c r="H39" i="49"/>
  <c r="G39" i="49"/>
  <c r="F39" i="49"/>
  <c r="E39" i="49"/>
  <c r="D39" i="49"/>
  <c r="C39" i="49"/>
  <c r="M38" i="49"/>
  <c r="M37" i="49"/>
  <c r="M36" i="49"/>
  <c r="M35" i="49"/>
  <c r="M34" i="49"/>
  <c r="J30" i="49"/>
  <c r="L29" i="49"/>
  <c r="K29" i="49"/>
  <c r="J29" i="49"/>
  <c r="I29" i="49"/>
  <c r="I27" i="49" s="1"/>
  <c r="M29" i="49"/>
  <c r="G29" i="49"/>
  <c r="D29" i="49"/>
  <c r="C29" i="49"/>
  <c r="M28" i="49"/>
  <c r="L26" i="49"/>
  <c r="K26" i="49"/>
  <c r="J26" i="49"/>
  <c r="I26" i="49"/>
  <c r="G26" i="49"/>
  <c r="F26" i="49"/>
  <c r="D26" i="49"/>
  <c r="C26" i="49"/>
  <c r="L25" i="49"/>
  <c r="I25" i="49"/>
  <c r="L22" i="49"/>
  <c r="L27" i="49" s="1"/>
  <c r="K22" i="49"/>
  <c r="K30" i="49" s="1"/>
  <c r="J22" i="49"/>
  <c r="I22" i="49"/>
  <c r="I30" i="49" s="1"/>
  <c r="H22" i="49"/>
  <c r="G22" i="49"/>
  <c r="F22" i="49"/>
  <c r="E22" i="49"/>
  <c r="E30" i="49" s="1"/>
  <c r="D22" i="49"/>
  <c r="C22" i="49"/>
  <c r="M21" i="49"/>
  <c r="M20" i="49"/>
  <c r="M19" i="49"/>
  <c r="M18" i="49"/>
  <c r="M17" i="49"/>
  <c r="L14" i="49"/>
  <c r="J14" i="49"/>
  <c r="I14" i="49"/>
  <c r="H14" i="49"/>
  <c r="G14" i="49"/>
  <c r="F14" i="49"/>
  <c r="E14" i="49"/>
  <c r="D14" i="49"/>
  <c r="C14" i="49"/>
  <c r="M13" i="49"/>
  <c r="M12" i="49"/>
  <c r="M11" i="49"/>
  <c r="M10" i="49"/>
  <c r="M9" i="49"/>
  <c r="L247" i="48"/>
  <c r="L249" i="48" s="1"/>
  <c r="K247" i="48"/>
  <c r="K249" i="48" s="1"/>
  <c r="J247" i="48"/>
  <c r="I247" i="48"/>
  <c r="I249" i="48" s="1"/>
  <c r="H247" i="48"/>
  <c r="H249" i="48" s="1"/>
  <c r="G247" i="48"/>
  <c r="G249" i="48" s="1"/>
  <c r="F247" i="48"/>
  <c r="E247" i="48"/>
  <c r="E249" i="48" s="1"/>
  <c r="D247" i="48"/>
  <c r="D249" i="48" s="1"/>
  <c r="C247" i="48"/>
  <c r="C249" i="48" s="1"/>
  <c r="L242" i="48"/>
  <c r="K242" i="48"/>
  <c r="J242" i="48"/>
  <c r="I242" i="48"/>
  <c r="H242" i="48"/>
  <c r="G242" i="48"/>
  <c r="F242" i="48"/>
  <c r="E242" i="48"/>
  <c r="D242" i="48"/>
  <c r="C242" i="48"/>
  <c r="L235" i="48"/>
  <c r="K235" i="48"/>
  <c r="J235" i="48"/>
  <c r="I235" i="48"/>
  <c r="H235" i="48"/>
  <c r="G235" i="48"/>
  <c r="F235" i="48"/>
  <c r="E235" i="48"/>
  <c r="D235" i="48"/>
  <c r="C235" i="48"/>
  <c r="L228" i="48"/>
  <c r="K228" i="48"/>
  <c r="J228" i="48"/>
  <c r="J249" i="48" s="1"/>
  <c r="I228" i="48"/>
  <c r="H228" i="48"/>
  <c r="G228" i="48"/>
  <c r="F228" i="48"/>
  <c r="F249" i="48" s="1"/>
  <c r="E228" i="48"/>
  <c r="D228" i="48"/>
  <c r="C228" i="48"/>
  <c r="M227" i="48"/>
  <c r="M226" i="48"/>
  <c r="M225" i="48"/>
  <c r="M224" i="48"/>
  <c r="M223" i="48"/>
  <c r="M228" i="48" s="1"/>
  <c r="L220" i="48"/>
  <c r="K220" i="48"/>
  <c r="J220" i="48"/>
  <c r="I220" i="48"/>
  <c r="H220" i="48"/>
  <c r="G220" i="48"/>
  <c r="F220" i="48"/>
  <c r="E220" i="48"/>
  <c r="M220" i="48" s="1"/>
  <c r="D220" i="48"/>
  <c r="C220" i="48"/>
  <c r="M219" i="48"/>
  <c r="M218" i="48"/>
  <c r="M217" i="48"/>
  <c r="M216" i="48"/>
  <c r="M215" i="48"/>
  <c r="M205" i="48"/>
  <c r="L205" i="48"/>
  <c r="K205" i="48"/>
  <c r="J205" i="48"/>
  <c r="I205" i="48"/>
  <c r="H205" i="48"/>
  <c r="G205" i="48"/>
  <c r="F205" i="48"/>
  <c r="E205" i="48"/>
  <c r="D205" i="48"/>
  <c r="C205" i="48"/>
  <c r="M201" i="48"/>
  <c r="M200" i="48"/>
  <c r="M199" i="48"/>
  <c r="M198" i="48"/>
  <c r="M197" i="48"/>
  <c r="L195" i="48"/>
  <c r="K195" i="48"/>
  <c r="J195" i="48"/>
  <c r="I195" i="48"/>
  <c r="H195" i="48"/>
  <c r="G195" i="48"/>
  <c r="F195" i="48"/>
  <c r="E195" i="48"/>
  <c r="M195" i="48" s="1"/>
  <c r="D195" i="48"/>
  <c r="C195" i="48"/>
  <c r="M194" i="48"/>
  <c r="M193" i="48"/>
  <c r="M192" i="48"/>
  <c r="M191" i="48"/>
  <c r="M190" i="48"/>
  <c r="L185" i="48"/>
  <c r="K185" i="48"/>
  <c r="J185" i="48"/>
  <c r="I185" i="48"/>
  <c r="H185" i="48"/>
  <c r="G185" i="48"/>
  <c r="F185" i="48"/>
  <c r="E185" i="48"/>
  <c r="D185" i="48"/>
  <c r="C185" i="48"/>
  <c r="M185" i="48" s="1"/>
  <c r="M184" i="48"/>
  <c r="L182" i="48"/>
  <c r="K182" i="48"/>
  <c r="J182" i="48"/>
  <c r="I182" i="48"/>
  <c r="H182" i="48"/>
  <c r="G182" i="48"/>
  <c r="F182" i="48"/>
  <c r="E182" i="48"/>
  <c r="M182" i="48" s="1"/>
  <c r="D182" i="48"/>
  <c r="C182" i="48"/>
  <c r="I181" i="48"/>
  <c r="E181" i="48"/>
  <c r="L178" i="48"/>
  <c r="L181" i="48" s="1"/>
  <c r="K178" i="48"/>
  <c r="K186" i="48" s="1"/>
  <c r="J178" i="48"/>
  <c r="J186" i="48" s="1"/>
  <c r="I178" i="48"/>
  <c r="H178" i="48"/>
  <c r="H181" i="48" s="1"/>
  <c r="G178" i="48"/>
  <c r="G186" i="48" s="1"/>
  <c r="F178" i="48"/>
  <c r="F186" i="48" s="1"/>
  <c r="E178" i="48"/>
  <c r="D178" i="48"/>
  <c r="D181" i="48" s="1"/>
  <c r="C178" i="48"/>
  <c r="C186" i="48" s="1"/>
  <c r="M177" i="48"/>
  <c r="M176" i="48"/>
  <c r="M175" i="48"/>
  <c r="M174" i="48"/>
  <c r="M173" i="48"/>
  <c r="M178" i="48" s="1"/>
  <c r="L170" i="48"/>
  <c r="K170" i="48"/>
  <c r="J170" i="48"/>
  <c r="I170" i="48"/>
  <c r="H170" i="48"/>
  <c r="G170" i="48"/>
  <c r="F170" i="48"/>
  <c r="E170" i="48"/>
  <c r="D170" i="48"/>
  <c r="C170" i="48"/>
  <c r="M170" i="48" s="1"/>
  <c r="M169" i="48"/>
  <c r="M168" i="48"/>
  <c r="M167" i="48"/>
  <c r="M166" i="48"/>
  <c r="M165" i="48"/>
  <c r="M153" i="48"/>
  <c r="L153" i="48"/>
  <c r="K153" i="48"/>
  <c r="J153" i="48"/>
  <c r="I153" i="48"/>
  <c r="H153" i="48"/>
  <c r="G153" i="48"/>
  <c r="F153" i="48"/>
  <c r="E153" i="48"/>
  <c r="D153" i="48"/>
  <c r="C153" i="48"/>
  <c r="M149" i="48"/>
  <c r="M148" i="48"/>
  <c r="M147" i="48"/>
  <c r="M146" i="48"/>
  <c r="M145" i="48"/>
  <c r="L143" i="48"/>
  <c r="K143" i="48"/>
  <c r="J143" i="48"/>
  <c r="I143" i="48"/>
  <c r="H143" i="48"/>
  <c r="G143" i="48"/>
  <c r="F143" i="48"/>
  <c r="E143" i="48"/>
  <c r="D143" i="48"/>
  <c r="C143" i="48"/>
  <c r="M143" i="48" s="1"/>
  <c r="M142" i="48"/>
  <c r="M141" i="48"/>
  <c r="M140" i="48"/>
  <c r="M139" i="48"/>
  <c r="M138" i="48"/>
  <c r="L133" i="48"/>
  <c r="K133" i="48"/>
  <c r="J133" i="48"/>
  <c r="I133" i="48"/>
  <c r="H133" i="48"/>
  <c r="G133" i="48"/>
  <c r="F133" i="48"/>
  <c r="E133" i="48"/>
  <c r="M133" i="48" s="1"/>
  <c r="D133" i="48"/>
  <c r="C133" i="48"/>
  <c r="M132" i="48"/>
  <c r="L130" i="48"/>
  <c r="K130" i="48"/>
  <c r="J130" i="48"/>
  <c r="I130" i="48"/>
  <c r="H130" i="48"/>
  <c r="G130" i="48"/>
  <c r="F130" i="48"/>
  <c r="E130" i="48"/>
  <c r="D130" i="48"/>
  <c r="C130" i="48"/>
  <c r="M130" i="48" s="1"/>
  <c r="K129" i="48"/>
  <c r="G129" i="48"/>
  <c r="C129" i="48"/>
  <c r="L126" i="48"/>
  <c r="L134" i="48" s="1"/>
  <c r="K126" i="48"/>
  <c r="J126" i="48"/>
  <c r="J129" i="48" s="1"/>
  <c r="I126" i="48"/>
  <c r="I134" i="48" s="1"/>
  <c r="H126" i="48"/>
  <c r="H134" i="48" s="1"/>
  <c r="G126" i="48"/>
  <c r="F126" i="48"/>
  <c r="F129" i="48" s="1"/>
  <c r="E126" i="48"/>
  <c r="E134" i="48" s="1"/>
  <c r="D126" i="48"/>
  <c r="D134" i="48" s="1"/>
  <c r="C126" i="48"/>
  <c r="M125" i="48"/>
  <c r="M124" i="48"/>
  <c r="M123" i="48"/>
  <c r="M122" i="48"/>
  <c r="M121" i="48"/>
  <c r="M126" i="48" s="1"/>
  <c r="L118" i="48"/>
  <c r="K118" i="48"/>
  <c r="J118" i="48"/>
  <c r="I118" i="48"/>
  <c r="H118" i="48"/>
  <c r="G118" i="48"/>
  <c r="F118" i="48"/>
  <c r="E118" i="48"/>
  <c r="M118" i="48" s="1"/>
  <c r="D118" i="48"/>
  <c r="C118" i="48"/>
  <c r="M117" i="48"/>
  <c r="M116" i="48"/>
  <c r="M115" i="48"/>
  <c r="M114" i="48"/>
  <c r="M113" i="48"/>
  <c r="M101" i="48"/>
  <c r="L101" i="48"/>
  <c r="K101" i="48"/>
  <c r="J101" i="48"/>
  <c r="I101" i="48"/>
  <c r="H101" i="48"/>
  <c r="G101" i="48"/>
  <c r="F101" i="48"/>
  <c r="E101" i="48"/>
  <c r="D101" i="48"/>
  <c r="C101" i="48"/>
  <c r="M97" i="48"/>
  <c r="M96" i="48"/>
  <c r="M95" i="48"/>
  <c r="M94" i="48"/>
  <c r="M93" i="48"/>
  <c r="L91" i="48"/>
  <c r="K91" i="48"/>
  <c r="J91" i="48"/>
  <c r="I91" i="48"/>
  <c r="H91" i="48"/>
  <c r="G91" i="48"/>
  <c r="F91" i="48"/>
  <c r="E91" i="48"/>
  <c r="M91" i="48" s="1"/>
  <c r="D91" i="48"/>
  <c r="C91" i="48"/>
  <c r="M90" i="48"/>
  <c r="M89" i="48"/>
  <c r="M88" i="48"/>
  <c r="M87" i="48"/>
  <c r="M86" i="48"/>
  <c r="L81" i="48"/>
  <c r="K81" i="48"/>
  <c r="J81" i="48"/>
  <c r="I81" i="48"/>
  <c r="H81" i="48"/>
  <c r="G81" i="48"/>
  <c r="F81" i="48"/>
  <c r="E81" i="48"/>
  <c r="D81" i="48"/>
  <c r="C81" i="48"/>
  <c r="M81" i="48" s="1"/>
  <c r="M80" i="48"/>
  <c r="L78" i="48"/>
  <c r="K78" i="48"/>
  <c r="J78" i="48"/>
  <c r="I78" i="48"/>
  <c r="H78" i="48"/>
  <c r="G78" i="48"/>
  <c r="F78" i="48"/>
  <c r="E78" i="48"/>
  <c r="D78" i="48"/>
  <c r="C78" i="48"/>
  <c r="M78" i="48" s="1"/>
  <c r="I77" i="48"/>
  <c r="E77" i="48"/>
  <c r="L74" i="48"/>
  <c r="L77" i="48" s="1"/>
  <c r="K74" i="48"/>
  <c r="K82" i="48" s="1"/>
  <c r="J74" i="48"/>
  <c r="I74" i="48"/>
  <c r="H74" i="48"/>
  <c r="H77" i="48" s="1"/>
  <c r="G74" i="48"/>
  <c r="G82" i="48" s="1"/>
  <c r="F74" i="48"/>
  <c r="E74" i="48"/>
  <c r="D74" i="48"/>
  <c r="D77" i="48" s="1"/>
  <c r="C74" i="48"/>
  <c r="C82" i="48" s="1"/>
  <c r="M73" i="48"/>
  <c r="M72" i="48"/>
  <c r="M71" i="48"/>
  <c r="M70" i="48"/>
  <c r="M69" i="48"/>
  <c r="M74" i="48" s="1"/>
  <c r="L66" i="48"/>
  <c r="K66" i="48"/>
  <c r="J66" i="48"/>
  <c r="I66" i="48"/>
  <c r="H66" i="48"/>
  <c r="G66" i="48"/>
  <c r="F66" i="48"/>
  <c r="E66" i="48"/>
  <c r="D66" i="48"/>
  <c r="C66" i="48"/>
  <c r="M66" i="48" s="1"/>
  <c r="M65" i="48"/>
  <c r="M64" i="48"/>
  <c r="M63" i="48"/>
  <c r="M62" i="48"/>
  <c r="M61" i="48"/>
  <c r="M49" i="48"/>
  <c r="L49" i="48"/>
  <c r="K49" i="48"/>
  <c r="J49" i="48"/>
  <c r="I49" i="48"/>
  <c r="H49" i="48"/>
  <c r="G49" i="48"/>
  <c r="F49" i="48"/>
  <c r="E49" i="48"/>
  <c r="D49" i="48"/>
  <c r="C49" i="48"/>
  <c r="M45" i="48"/>
  <c r="M44" i="48"/>
  <c r="M43" i="48"/>
  <c r="M42" i="48"/>
  <c r="M41" i="48"/>
  <c r="L39" i="48"/>
  <c r="K39" i="48"/>
  <c r="J39" i="48"/>
  <c r="I39" i="48"/>
  <c r="H39" i="48"/>
  <c r="G39" i="48"/>
  <c r="F39" i="48"/>
  <c r="E39" i="48"/>
  <c r="D39" i="48"/>
  <c r="C39" i="48"/>
  <c r="M38" i="48"/>
  <c r="M37" i="48"/>
  <c r="M36" i="48"/>
  <c r="M35" i="48"/>
  <c r="M34" i="48"/>
  <c r="L29" i="48"/>
  <c r="K29" i="48"/>
  <c r="J29" i="48"/>
  <c r="I29" i="48"/>
  <c r="H29" i="48"/>
  <c r="G29" i="48"/>
  <c r="E29" i="48"/>
  <c r="C29" i="48"/>
  <c r="M28" i="48"/>
  <c r="I27" i="48"/>
  <c r="L26" i="48"/>
  <c r="K26" i="48"/>
  <c r="J26" i="48"/>
  <c r="I26" i="48"/>
  <c r="H26" i="48"/>
  <c r="G26" i="48"/>
  <c r="F26" i="48"/>
  <c r="E26" i="48"/>
  <c r="C26" i="48"/>
  <c r="K25" i="48"/>
  <c r="I25" i="48"/>
  <c r="G25" i="48"/>
  <c r="L22" i="48"/>
  <c r="K22" i="48"/>
  <c r="J22" i="48"/>
  <c r="J25" i="48" s="1"/>
  <c r="I22" i="48"/>
  <c r="I30" i="48" s="1"/>
  <c r="H22" i="48"/>
  <c r="G22" i="48"/>
  <c r="F22" i="48"/>
  <c r="E22" i="48"/>
  <c r="E30" i="48" s="1"/>
  <c r="D22" i="48"/>
  <c r="C22" i="48"/>
  <c r="M21" i="48"/>
  <c r="M20" i="48"/>
  <c r="M19" i="48"/>
  <c r="M18" i="48"/>
  <c r="M17" i="48"/>
  <c r="L14" i="48"/>
  <c r="J14" i="48"/>
  <c r="I14" i="48"/>
  <c r="H14" i="48"/>
  <c r="G14" i="48"/>
  <c r="F14" i="48"/>
  <c r="E14" i="48"/>
  <c r="D14" i="48"/>
  <c r="C14" i="48"/>
  <c r="M13" i="48"/>
  <c r="M12" i="48"/>
  <c r="M11" i="48"/>
  <c r="M10" i="48"/>
  <c r="M9" i="48"/>
  <c r="L247" i="47"/>
  <c r="L249" i="47" s="1"/>
  <c r="K247" i="47"/>
  <c r="K249" i="47" s="1"/>
  <c r="J247" i="47"/>
  <c r="I247" i="47"/>
  <c r="I249" i="47" s="1"/>
  <c r="H247" i="47"/>
  <c r="H249" i="47" s="1"/>
  <c r="G247" i="47"/>
  <c r="G249" i="47" s="1"/>
  <c r="F247" i="47"/>
  <c r="E247" i="47"/>
  <c r="E249" i="47" s="1"/>
  <c r="D247" i="47"/>
  <c r="D249" i="47" s="1"/>
  <c r="C247" i="47"/>
  <c r="C249" i="47" s="1"/>
  <c r="L242" i="47"/>
  <c r="K242" i="47"/>
  <c r="J242" i="47"/>
  <c r="I242" i="47"/>
  <c r="H242" i="47"/>
  <c r="G242" i="47"/>
  <c r="F242" i="47"/>
  <c r="E242" i="47"/>
  <c r="D242" i="47"/>
  <c r="C242" i="47"/>
  <c r="L235" i="47"/>
  <c r="K235" i="47"/>
  <c r="J235" i="47"/>
  <c r="I235" i="47"/>
  <c r="H235" i="47"/>
  <c r="G235" i="47"/>
  <c r="F235" i="47"/>
  <c r="E235" i="47"/>
  <c r="D235" i="47"/>
  <c r="C235" i="47"/>
  <c r="L228" i="47"/>
  <c r="K228" i="47"/>
  <c r="J228" i="47"/>
  <c r="J249" i="47" s="1"/>
  <c r="I228" i="47"/>
  <c r="H228" i="47"/>
  <c r="G228" i="47"/>
  <c r="F228" i="47"/>
  <c r="F249" i="47" s="1"/>
  <c r="E228" i="47"/>
  <c r="D228" i="47"/>
  <c r="C228" i="47"/>
  <c r="M227" i="47"/>
  <c r="M226" i="47"/>
  <c r="M225" i="47"/>
  <c r="M224" i="47"/>
  <c r="M223" i="47"/>
  <c r="M228" i="47" s="1"/>
  <c r="L220" i="47"/>
  <c r="K220" i="47"/>
  <c r="J220" i="47"/>
  <c r="I220" i="47"/>
  <c r="H220" i="47"/>
  <c r="G220" i="47"/>
  <c r="F220" i="47"/>
  <c r="E220" i="47"/>
  <c r="D220" i="47"/>
  <c r="C220" i="47"/>
  <c r="M220" i="47" s="1"/>
  <c r="M219" i="47"/>
  <c r="M218" i="47"/>
  <c r="M217" i="47"/>
  <c r="M216" i="47"/>
  <c r="M215" i="47"/>
  <c r="M205" i="47"/>
  <c r="L205" i="47"/>
  <c r="K205" i="47"/>
  <c r="J205" i="47"/>
  <c r="I205" i="47"/>
  <c r="H205" i="47"/>
  <c r="G205" i="47"/>
  <c r="F205" i="47"/>
  <c r="E205" i="47"/>
  <c r="D205" i="47"/>
  <c r="C205" i="47"/>
  <c r="M201" i="47"/>
  <c r="M200" i="47"/>
  <c r="M199" i="47"/>
  <c r="M198" i="47"/>
  <c r="M197" i="47"/>
  <c r="L195" i="47"/>
  <c r="K195" i="47"/>
  <c r="J195" i="47"/>
  <c r="I195" i="47"/>
  <c r="H195" i="47"/>
  <c r="G195" i="47"/>
  <c r="F195" i="47"/>
  <c r="E195" i="47"/>
  <c r="M195" i="47" s="1"/>
  <c r="D195" i="47"/>
  <c r="C195" i="47"/>
  <c r="M194" i="47"/>
  <c r="M193" i="47"/>
  <c r="M192" i="47"/>
  <c r="M191" i="47"/>
  <c r="M190" i="47"/>
  <c r="L185" i="47"/>
  <c r="K185" i="47"/>
  <c r="J185" i="47"/>
  <c r="I185" i="47"/>
  <c r="H185" i="47"/>
  <c r="G185" i="47"/>
  <c r="F185" i="47"/>
  <c r="E185" i="47"/>
  <c r="D185" i="47"/>
  <c r="C185" i="47"/>
  <c r="M185" i="47" s="1"/>
  <c r="M184" i="47"/>
  <c r="L182" i="47"/>
  <c r="K182" i="47"/>
  <c r="J182" i="47"/>
  <c r="I182" i="47"/>
  <c r="H182" i="47"/>
  <c r="G182" i="47"/>
  <c r="F182" i="47"/>
  <c r="E182" i="47"/>
  <c r="D182" i="47"/>
  <c r="C182" i="47"/>
  <c r="M182" i="47" s="1"/>
  <c r="I181" i="47"/>
  <c r="E181" i="47"/>
  <c r="L178" i="47"/>
  <c r="L181" i="47" s="1"/>
  <c r="K178" i="47"/>
  <c r="K186" i="47" s="1"/>
  <c r="J178" i="47"/>
  <c r="I178" i="47"/>
  <c r="H178" i="47"/>
  <c r="H181" i="47" s="1"/>
  <c r="G178" i="47"/>
  <c r="G186" i="47" s="1"/>
  <c r="F178" i="47"/>
  <c r="E178" i="47"/>
  <c r="D178" i="47"/>
  <c r="D181" i="47" s="1"/>
  <c r="C178" i="47"/>
  <c r="C186" i="47" s="1"/>
  <c r="M177" i="47"/>
  <c r="M176" i="47"/>
  <c r="M175" i="47"/>
  <c r="M174" i="47"/>
  <c r="M173" i="47"/>
  <c r="M178" i="47" s="1"/>
  <c r="L170" i="47"/>
  <c r="K170" i="47"/>
  <c r="J170" i="47"/>
  <c r="I170" i="47"/>
  <c r="H170" i="47"/>
  <c r="G170" i="47"/>
  <c r="F170" i="47"/>
  <c r="E170" i="47"/>
  <c r="D170" i="47"/>
  <c r="C170" i="47"/>
  <c r="M170" i="47" s="1"/>
  <c r="M169" i="47"/>
  <c r="M168" i="47"/>
  <c r="M167" i="47"/>
  <c r="M166" i="47"/>
  <c r="M165" i="47"/>
  <c r="M153" i="47"/>
  <c r="L153" i="47"/>
  <c r="K153" i="47"/>
  <c r="J153" i="47"/>
  <c r="I153" i="47"/>
  <c r="H153" i="47"/>
  <c r="G153" i="47"/>
  <c r="F153" i="47"/>
  <c r="E153" i="47"/>
  <c r="D153" i="47"/>
  <c r="C153" i="47"/>
  <c r="M149" i="47"/>
  <c r="M148" i="47"/>
  <c r="M147" i="47"/>
  <c r="M146" i="47"/>
  <c r="M145" i="47"/>
  <c r="L143" i="47"/>
  <c r="K143" i="47"/>
  <c r="J143" i="47"/>
  <c r="I143" i="47"/>
  <c r="H143" i="47"/>
  <c r="G143" i="47"/>
  <c r="F143" i="47"/>
  <c r="E143" i="47"/>
  <c r="D143" i="47"/>
  <c r="C143" i="47"/>
  <c r="M143" i="47" s="1"/>
  <c r="M142" i="47"/>
  <c r="M141" i="47"/>
  <c r="M140" i="47"/>
  <c r="M139" i="47"/>
  <c r="M138" i="47"/>
  <c r="L133" i="47"/>
  <c r="K133" i="47"/>
  <c r="J133" i="47"/>
  <c r="I133" i="47"/>
  <c r="H133" i="47"/>
  <c r="G133" i="47"/>
  <c r="F133" i="47"/>
  <c r="E133" i="47"/>
  <c r="M133" i="47" s="1"/>
  <c r="D133" i="47"/>
  <c r="C133" i="47"/>
  <c r="M132" i="47"/>
  <c r="I131" i="47"/>
  <c r="E131" i="47"/>
  <c r="L130" i="47"/>
  <c r="K130" i="47"/>
  <c r="J130" i="47"/>
  <c r="I130" i="47"/>
  <c r="H130" i="47"/>
  <c r="G130" i="47"/>
  <c r="F130" i="47"/>
  <c r="E130" i="47"/>
  <c r="D130" i="47"/>
  <c r="C130" i="47"/>
  <c r="M130" i="47" s="1"/>
  <c r="K129" i="47"/>
  <c r="I129" i="47"/>
  <c r="I135" i="47" s="1"/>
  <c r="G129" i="47"/>
  <c r="E129" i="47"/>
  <c r="C129" i="47"/>
  <c r="L126" i="47"/>
  <c r="K126" i="47"/>
  <c r="J126" i="47"/>
  <c r="J129" i="47" s="1"/>
  <c r="I126" i="47"/>
  <c r="I134" i="47" s="1"/>
  <c r="H126" i="47"/>
  <c r="G126" i="47"/>
  <c r="F126" i="47"/>
  <c r="F129" i="47" s="1"/>
  <c r="E126" i="47"/>
  <c r="E134" i="47" s="1"/>
  <c r="D126" i="47"/>
  <c r="C126" i="47"/>
  <c r="M125" i="47"/>
  <c r="M124" i="47"/>
  <c r="M123" i="47"/>
  <c r="M122" i="47"/>
  <c r="M121" i="47"/>
  <c r="M126" i="47" s="1"/>
  <c r="L118" i="47"/>
  <c r="K118" i="47"/>
  <c r="J118" i="47"/>
  <c r="I118" i="47"/>
  <c r="H118" i="47"/>
  <c r="G118" i="47"/>
  <c r="F118" i="47"/>
  <c r="E118" i="47"/>
  <c r="D118" i="47"/>
  <c r="C118" i="47"/>
  <c r="M118" i="47" s="1"/>
  <c r="M117" i="47"/>
  <c r="M116" i="47"/>
  <c r="M115" i="47"/>
  <c r="M114" i="47"/>
  <c r="M113" i="47"/>
  <c r="M101" i="47"/>
  <c r="L101" i="47"/>
  <c r="K101" i="47"/>
  <c r="J101" i="47"/>
  <c r="I101" i="47"/>
  <c r="H101" i="47"/>
  <c r="G101" i="47"/>
  <c r="F101" i="47"/>
  <c r="E101" i="47"/>
  <c r="D101" i="47"/>
  <c r="C101" i="47"/>
  <c r="M97" i="47"/>
  <c r="M96" i="47"/>
  <c r="M95" i="47"/>
  <c r="M94" i="47"/>
  <c r="M93" i="47"/>
  <c r="L91" i="47"/>
  <c r="K91" i="47"/>
  <c r="J91" i="47"/>
  <c r="I91" i="47"/>
  <c r="H91" i="47"/>
  <c r="G91" i="47"/>
  <c r="F91" i="47"/>
  <c r="E91" i="47"/>
  <c r="M91" i="47" s="1"/>
  <c r="D91" i="47"/>
  <c r="C91" i="47"/>
  <c r="M90" i="47"/>
  <c r="M89" i="47"/>
  <c r="M88" i="47"/>
  <c r="M87" i="47"/>
  <c r="M86" i="47"/>
  <c r="L81" i="47"/>
  <c r="K81" i="47"/>
  <c r="J81" i="47"/>
  <c r="I81" i="47"/>
  <c r="H81" i="47"/>
  <c r="G81" i="47"/>
  <c r="F81" i="47"/>
  <c r="E81" i="47"/>
  <c r="D81" i="47"/>
  <c r="C81" i="47"/>
  <c r="M81" i="47" s="1"/>
  <c r="M80" i="47"/>
  <c r="K79" i="47"/>
  <c r="G79" i="47"/>
  <c r="C79" i="47"/>
  <c r="L78" i="47"/>
  <c r="K78" i="47"/>
  <c r="J78" i="47"/>
  <c r="I78" i="47"/>
  <c r="H78" i="47"/>
  <c r="G78" i="47"/>
  <c r="F78" i="47"/>
  <c r="E78" i="47"/>
  <c r="D78" i="47"/>
  <c r="C78" i="47"/>
  <c r="M78" i="47" s="1"/>
  <c r="K77" i="47"/>
  <c r="K83" i="47" s="1"/>
  <c r="I77" i="47"/>
  <c r="G77" i="47"/>
  <c r="E77" i="47"/>
  <c r="C77" i="47"/>
  <c r="C83" i="47" s="1"/>
  <c r="L74" i="47"/>
  <c r="L77" i="47" s="1"/>
  <c r="K74" i="47"/>
  <c r="K82" i="47" s="1"/>
  <c r="J74" i="47"/>
  <c r="I74" i="47"/>
  <c r="H74" i="47"/>
  <c r="H77" i="47" s="1"/>
  <c r="G74" i="47"/>
  <c r="G82" i="47" s="1"/>
  <c r="F74" i="47"/>
  <c r="E74" i="47"/>
  <c r="D74" i="47"/>
  <c r="D77" i="47" s="1"/>
  <c r="C74" i="47"/>
  <c r="C82" i="47" s="1"/>
  <c r="M73" i="47"/>
  <c r="M72" i="47"/>
  <c r="M71" i="47"/>
  <c r="M70" i="47"/>
  <c r="M69" i="47"/>
  <c r="M74" i="47" s="1"/>
  <c r="L66" i="47"/>
  <c r="K66" i="47"/>
  <c r="J66" i="47"/>
  <c r="I66" i="47"/>
  <c r="H66" i="47"/>
  <c r="G66" i="47"/>
  <c r="F66" i="47"/>
  <c r="E66" i="47"/>
  <c r="D66" i="47"/>
  <c r="M66" i="47" s="1"/>
  <c r="C66" i="47"/>
  <c r="M65" i="47"/>
  <c r="M64" i="47"/>
  <c r="M63" i="47"/>
  <c r="M62" i="47"/>
  <c r="M61" i="47"/>
  <c r="M49" i="47"/>
  <c r="L49" i="47"/>
  <c r="K49" i="47"/>
  <c r="J49" i="47"/>
  <c r="I49" i="47"/>
  <c r="H49" i="47"/>
  <c r="G49" i="47"/>
  <c r="F49" i="47"/>
  <c r="E49" i="47"/>
  <c r="D49" i="47"/>
  <c r="C49" i="47"/>
  <c r="M45" i="47"/>
  <c r="M44" i="47"/>
  <c r="M43" i="47"/>
  <c r="M42" i="47"/>
  <c r="M41" i="47"/>
  <c r="L39" i="47"/>
  <c r="K39" i="47"/>
  <c r="J39" i="47"/>
  <c r="I39" i="47"/>
  <c r="H39" i="47"/>
  <c r="G39" i="47"/>
  <c r="F39" i="47"/>
  <c r="E39" i="47"/>
  <c r="D39" i="47"/>
  <c r="C39" i="47"/>
  <c r="M38" i="47"/>
  <c r="M37" i="47"/>
  <c r="M36" i="47"/>
  <c r="M35" i="47"/>
  <c r="M34" i="47"/>
  <c r="L29" i="47"/>
  <c r="K29" i="47"/>
  <c r="J29" i="47"/>
  <c r="I29" i="47"/>
  <c r="H29" i="47"/>
  <c r="G29" i="47"/>
  <c r="F29" i="47"/>
  <c r="E29" i="47"/>
  <c r="M29" i="47" s="1"/>
  <c r="D29" i="47"/>
  <c r="C29" i="47"/>
  <c r="M28" i="47"/>
  <c r="I27" i="47"/>
  <c r="L26" i="47"/>
  <c r="K26" i="47"/>
  <c r="J26" i="47"/>
  <c r="I26" i="47"/>
  <c r="H26" i="47"/>
  <c r="C26" i="47"/>
  <c r="K25" i="47"/>
  <c r="I25" i="47"/>
  <c r="L22" i="47"/>
  <c r="K22" i="47"/>
  <c r="J22" i="47"/>
  <c r="J25" i="47" s="1"/>
  <c r="I22" i="47"/>
  <c r="I30" i="47" s="1"/>
  <c r="H22" i="47"/>
  <c r="G22" i="47"/>
  <c r="F22" i="47"/>
  <c r="E22" i="47"/>
  <c r="D22" i="47"/>
  <c r="C22" i="47"/>
  <c r="C25" i="47" s="1"/>
  <c r="M21" i="47"/>
  <c r="M20" i="47"/>
  <c r="M19" i="47"/>
  <c r="M18" i="47"/>
  <c r="M17" i="47"/>
  <c r="L14" i="47"/>
  <c r="J14" i="47"/>
  <c r="I14" i="47"/>
  <c r="H14" i="47"/>
  <c r="G14" i="47"/>
  <c r="F14" i="47"/>
  <c r="E14" i="47"/>
  <c r="D14" i="47"/>
  <c r="C14" i="47"/>
  <c r="M13" i="47"/>
  <c r="M12" i="47"/>
  <c r="M11" i="47"/>
  <c r="M10" i="47"/>
  <c r="M9" i="47"/>
  <c r="L247" i="46"/>
  <c r="L249" i="46" s="1"/>
  <c r="K247" i="46"/>
  <c r="K249" i="46" s="1"/>
  <c r="J247" i="46"/>
  <c r="I247" i="46"/>
  <c r="I249" i="46" s="1"/>
  <c r="H247" i="46"/>
  <c r="H249" i="46" s="1"/>
  <c r="G247" i="46"/>
  <c r="G249" i="46" s="1"/>
  <c r="F247" i="46"/>
  <c r="E247" i="46"/>
  <c r="E249" i="46" s="1"/>
  <c r="D247" i="46"/>
  <c r="D249" i="46" s="1"/>
  <c r="L242" i="46"/>
  <c r="K242" i="46"/>
  <c r="J242" i="46"/>
  <c r="I242" i="46"/>
  <c r="H242" i="46"/>
  <c r="G242" i="46"/>
  <c r="F242" i="46"/>
  <c r="E242" i="46"/>
  <c r="D242" i="46"/>
  <c r="L235" i="46"/>
  <c r="K235" i="46"/>
  <c r="J235" i="46"/>
  <c r="I235" i="46"/>
  <c r="H235" i="46"/>
  <c r="G235" i="46"/>
  <c r="F235" i="46"/>
  <c r="E235" i="46"/>
  <c r="D235" i="46"/>
  <c r="L228" i="46"/>
  <c r="K228" i="46"/>
  <c r="J228" i="46"/>
  <c r="J249" i="46" s="1"/>
  <c r="I228" i="46"/>
  <c r="H228" i="46"/>
  <c r="G228" i="46"/>
  <c r="F228" i="46"/>
  <c r="F249" i="46" s="1"/>
  <c r="E228" i="46"/>
  <c r="D228" i="46"/>
  <c r="M227" i="46"/>
  <c r="M226" i="46"/>
  <c r="M225" i="46"/>
  <c r="M224" i="46"/>
  <c r="M223" i="46"/>
  <c r="L220" i="46"/>
  <c r="K220" i="46"/>
  <c r="J220" i="46"/>
  <c r="I220" i="46"/>
  <c r="H220" i="46"/>
  <c r="G220" i="46"/>
  <c r="F220" i="46"/>
  <c r="E220" i="46"/>
  <c r="M220" i="46" s="1"/>
  <c r="D220" i="46"/>
  <c r="M219" i="46"/>
  <c r="M218" i="46"/>
  <c r="M217" i="46"/>
  <c r="M216" i="46"/>
  <c r="M215" i="46"/>
  <c r="M205" i="46"/>
  <c r="L205" i="46"/>
  <c r="K205" i="46"/>
  <c r="J205" i="46"/>
  <c r="I205" i="46"/>
  <c r="H205" i="46"/>
  <c r="G205" i="46"/>
  <c r="F205" i="46"/>
  <c r="E205" i="46"/>
  <c r="D205" i="46"/>
  <c r="M201" i="46"/>
  <c r="M200" i="46"/>
  <c r="M199" i="46"/>
  <c r="M198" i="46"/>
  <c r="M197" i="46"/>
  <c r="L195" i="46"/>
  <c r="K195" i="46"/>
  <c r="J195" i="46"/>
  <c r="I195" i="46"/>
  <c r="H195" i="46"/>
  <c r="G195" i="46"/>
  <c r="F195" i="46"/>
  <c r="E195" i="46"/>
  <c r="M195" i="46" s="1"/>
  <c r="D195" i="46"/>
  <c r="M194" i="46"/>
  <c r="M193" i="46"/>
  <c r="M192" i="46"/>
  <c r="M191" i="46"/>
  <c r="M190" i="46"/>
  <c r="L185" i="46"/>
  <c r="K185" i="46"/>
  <c r="J185" i="46"/>
  <c r="I185" i="46"/>
  <c r="H185" i="46"/>
  <c r="G185" i="46"/>
  <c r="F185" i="46"/>
  <c r="E185" i="46"/>
  <c r="D185" i="46"/>
  <c r="M185" i="46"/>
  <c r="M184" i="46"/>
  <c r="L182" i="46"/>
  <c r="K182" i="46"/>
  <c r="J182" i="46"/>
  <c r="I182" i="46"/>
  <c r="H182" i="46"/>
  <c r="G182" i="46"/>
  <c r="F182" i="46"/>
  <c r="E182" i="46"/>
  <c r="M182" i="46" s="1"/>
  <c r="D182" i="46"/>
  <c r="I181" i="46"/>
  <c r="E181" i="46"/>
  <c r="L178" i="46"/>
  <c r="L181" i="46" s="1"/>
  <c r="K178" i="46"/>
  <c r="K186" i="46" s="1"/>
  <c r="J178" i="46"/>
  <c r="J186" i="46" s="1"/>
  <c r="I178" i="46"/>
  <c r="I183" i="46" s="1"/>
  <c r="H178" i="46"/>
  <c r="H181" i="46" s="1"/>
  <c r="G178" i="46"/>
  <c r="G186" i="46" s="1"/>
  <c r="F178" i="46"/>
  <c r="F186" i="46" s="1"/>
  <c r="E178" i="46"/>
  <c r="E183" i="46" s="1"/>
  <c r="D178" i="46"/>
  <c r="D181" i="46" s="1"/>
  <c r="M177" i="46"/>
  <c r="M176" i="46"/>
  <c r="M175" i="46"/>
  <c r="M174" i="46"/>
  <c r="M173" i="46"/>
  <c r="L170" i="46"/>
  <c r="K170" i="46"/>
  <c r="J170" i="46"/>
  <c r="I170" i="46"/>
  <c r="H170" i="46"/>
  <c r="G170" i="46"/>
  <c r="F170" i="46"/>
  <c r="E170" i="46"/>
  <c r="D170" i="46"/>
  <c r="M170" i="46"/>
  <c r="M169" i="46"/>
  <c r="M168" i="46"/>
  <c r="M167" i="46"/>
  <c r="M166" i="46"/>
  <c r="M165" i="46"/>
  <c r="M153" i="46"/>
  <c r="L153" i="46"/>
  <c r="K153" i="46"/>
  <c r="J153" i="46"/>
  <c r="I153" i="46"/>
  <c r="H153" i="46"/>
  <c r="G153" i="46"/>
  <c r="F153" i="46"/>
  <c r="E153" i="46"/>
  <c r="D153" i="46"/>
  <c r="M149" i="46"/>
  <c r="M148" i="46"/>
  <c r="M147" i="46"/>
  <c r="M146" i="46"/>
  <c r="M145" i="46"/>
  <c r="L143" i="46"/>
  <c r="K143" i="46"/>
  <c r="J143" i="46"/>
  <c r="I143" i="46"/>
  <c r="H143" i="46"/>
  <c r="G143" i="46"/>
  <c r="F143" i="46"/>
  <c r="E143" i="46"/>
  <c r="D143" i="46"/>
  <c r="M143" i="46"/>
  <c r="M142" i="46"/>
  <c r="M141" i="46"/>
  <c r="M140" i="46"/>
  <c r="M139" i="46"/>
  <c r="M138" i="46"/>
  <c r="L133" i="46"/>
  <c r="K133" i="46"/>
  <c r="J133" i="46"/>
  <c r="I133" i="46"/>
  <c r="H133" i="46"/>
  <c r="G133" i="46"/>
  <c r="F133" i="46"/>
  <c r="E133" i="46"/>
  <c r="D133" i="46"/>
  <c r="M132" i="46"/>
  <c r="L130" i="46"/>
  <c r="K130" i="46"/>
  <c r="J130" i="46"/>
  <c r="I130" i="46"/>
  <c r="H130" i="46"/>
  <c r="G130" i="46"/>
  <c r="F130" i="46"/>
  <c r="E130" i="46"/>
  <c r="D130" i="46"/>
  <c r="M130" i="46"/>
  <c r="K129" i="46"/>
  <c r="G129" i="46"/>
  <c r="L126" i="46"/>
  <c r="L134" i="46" s="1"/>
  <c r="K126" i="46"/>
  <c r="K131" i="46" s="1"/>
  <c r="J126" i="46"/>
  <c r="J129" i="46" s="1"/>
  <c r="I126" i="46"/>
  <c r="I134" i="46" s="1"/>
  <c r="H126" i="46"/>
  <c r="H134" i="46" s="1"/>
  <c r="G126" i="46"/>
  <c r="G131" i="46" s="1"/>
  <c r="F126" i="46"/>
  <c r="F129" i="46" s="1"/>
  <c r="E126" i="46"/>
  <c r="E134" i="46" s="1"/>
  <c r="D126" i="46"/>
  <c r="M125" i="46"/>
  <c r="M124" i="46"/>
  <c r="M123" i="46"/>
  <c r="M122" i="46"/>
  <c r="M121" i="46"/>
  <c r="L118" i="46"/>
  <c r="K118" i="46"/>
  <c r="J118" i="46"/>
  <c r="I118" i="46"/>
  <c r="H118" i="46"/>
  <c r="G118" i="46"/>
  <c r="F118" i="46"/>
  <c r="E118" i="46"/>
  <c r="D118" i="46"/>
  <c r="M117" i="46"/>
  <c r="M116" i="46"/>
  <c r="M115" i="46"/>
  <c r="M114" i="46"/>
  <c r="M113" i="46"/>
  <c r="M101" i="46"/>
  <c r="L101" i="46"/>
  <c r="K101" i="46"/>
  <c r="J101" i="46"/>
  <c r="I101" i="46"/>
  <c r="H101" i="46"/>
  <c r="G101" i="46"/>
  <c r="F101" i="46"/>
  <c r="E101" i="46"/>
  <c r="D101" i="46"/>
  <c r="M97" i="46"/>
  <c r="M96" i="46"/>
  <c r="M95" i="46"/>
  <c r="M94" i="46"/>
  <c r="M93" i="46"/>
  <c r="L91" i="46"/>
  <c r="K91" i="46"/>
  <c r="J91" i="46"/>
  <c r="I91" i="46"/>
  <c r="H91" i="46"/>
  <c r="G91" i="46"/>
  <c r="F91" i="46"/>
  <c r="E91" i="46"/>
  <c r="M91" i="46" s="1"/>
  <c r="D91" i="46"/>
  <c r="M90" i="46"/>
  <c r="M89" i="46"/>
  <c r="M88" i="46"/>
  <c r="M87" i="46"/>
  <c r="M86" i="46"/>
  <c r="L81" i="46"/>
  <c r="K81" i="46"/>
  <c r="J81" i="46"/>
  <c r="I81" i="46"/>
  <c r="H81" i="46"/>
  <c r="G81" i="46"/>
  <c r="F81" i="46"/>
  <c r="E81" i="46"/>
  <c r="D81" i="46"/>
  <c r="M81" i="46"/>
  <c r="M80" i="46"/>
  <c r="L78" i="46"/>
  <c r="K78" i="46"/>
  <c r="J78" i="46"/>
  <c r="I78" i="46"/>
  <c r="H78" i="46"/>
  <c r="G78" i="46"/>
  <c r="F78" i="46"/>
  <c r="E78" i="46"/>
  <c r="M78" i="46" s="1"/>
  <c r="D78" i="46"/>
  <c r="I77" i="46"/>
  <c r="E77" i="46"/>
  <c r="L74" i="46"/>
  <c r="L77" i="46" s="1"/>
  <c r="K74" i="46"/>
  <c r="K82" i="46" s="1"/>
  <c r="J74" i="46"/>
  <c r="J82" i="46" s="1"/>
  <c r="I74" i="46"/>
  <c r="I79" i="46" s="1"/>
  <c r="H74" i="46"/>
  <c r="H77" i="46" s="1"/>
  <c r="G74" i="46"/>
  <c r="G82" i="46" s="1"/>
  <c r="F74" i="46"/>
  <c r="F82" i="46" s="1"/>
  <c r="E74" i="46"/>
  <c r="E79" i="46" s="1"/>
  <c r="D74" i="46"/>
  <c r="D77" i="46" s="1"/>
  <c r="M73" i="46"/>
  <c r="M72" i="46"/>
  <c r="M71" i="46"/>
  <c r="M70" i="46"/>
  <c r="M69" i="46"/>
  <c r="L66" i="46"/>
  <c r="K66" i="46"/>
  <c r="J66" i="46"/>
  <c r="I66" i="46"/>
  <c r="H66" i="46"/>
  <c r="G66" i="46"/>
  <c r="F66" i="46"/>
  <c r="E66" i="46"/>
  <c r="D66" i="46"/>
  <c r="M66" i="46"/>
  <c r="M65" i="46"/>
  <c r="M64" i="46"/>
  <c r="M63" i="46"/>
  <c r="M62" i="46"/>
  <c r="M61" i="46"/>
  <c r="M49" i="46"/>
  <c r="L49" i="46"/>
  <c r="K49" i="46"/>
  <c r="J49" i="46"/>
  <c r="I49" i="46"/>
  <c r="H49" i="46"/>
  <c r="G49" i="46"/>
  <c r="F49" i="46"/>
  <c r="E49" i="46"/>
  <c r="D49" i="46"/>
  <c r="M45" i="46"/>
  <c r="M44" i="46"/>
  <c r="M43" i="46"/>
  <c r="M42" i="46"/>
  <c r="M41" i="46"/>
  <c r="L39" i="46"/>
  <c r="K39" i="46"/>
  <c r="J39" i="46"/>
  <c r="I39" i="46"/>
  <c r="H39" i="46"/>
  <c r="G39" i="46"/>
  <c r="F39" i="46"/>
  <c r="E39" i="46"/>
  <c r="D39" i="46"/>
  <c r="M39" i="46"/>
  <c r="M38" i="46"/>
  <c r="M37" i="46"/>
  <c r="M36" i="46"/>
  <c r="M35" i="46"/>
  <c r="M34" i="46"/>
  <c r="L29" i="46"/>
  <c r="K29" i="46"/>
  <c r="J29" i="46"/>
  <c r="I29" i="46"/>
  <c r="H29" i="46"/>
  <c r="G29" i="46"/>
  <c r="F29" i="46"/>
  <c r="E29" i="46"/>
  <c r="M29" i="46" s="1"/>
  <c r="D29" i="46"/>
  <c r="M28" i="46"/>
  <c r="L26" i="46"/>
  <c r="K26" i="46"/>
  <c r="J26" i="46"/>
  <c r="I26" i="46"/>
  <c r="H26" i="46"/>
  <c r="G26" i="46"/>
  <c r="F26" i="46"/>
  <c r="E26" i="46"/>
  <c r="D26" i="46"/>
  <c r="K25" i="46"/>
  <c r="G25" i="46"/>
  <c r="L22" i="46"/>
  <c r="L30" i="46" s="1"/>
  <c r="K22" i="46"/>
  <c r="K27" i="46" s="1"/>
  <c r="J22" i="46"/>
  <c r="I22" i="46"/>
  <c r="I30" i="46" s="1"/>
  <c r="H22" i="46"/>
  <c r="H30" i="46" s="1"/>
  <c r="G22" i="46"/>
  <c r="G27" i="46" s="1"/>
  <c r="F22" i="46"/>
  <c r="E22" i="46"/>
  <c r="E30" i="46" s="1"/>
  <c r="D22" i="46"/>
  <c r="D30" i="46" s="1"/>
  <c r="M21" i="46"/>
  <c r="M20" i="46"/>
  <c r="M19" i="46"/>
  <c r="M18" i="46"/>
  <c r="M17" i="46"/>
  <c r="L14" i="46"/>
  <c r="J14" i="46"/>
  <c r="I14" i="46"/>
  <c r="H14" i="46"/>
  <c r="G14" i="46"/>
  <c r="F14" i="46"/>
  <c r="E14" i="46"/>
  <c r="D14" i="46"/>
  <c r="M13" i="46"/>
  <c r="M12" i="46"/>
  <c r="M11" i="46"/>
  <c r="M10" i="46"/>
  <c r="M9" i="46"/>
  <c r="L247" i="45"/>
  <c r="K247" i="45"/>
  <c r="J247" i="45"/>
  <c r="I247" i="45"/>
  <c r="H247" i="45"/>
  <c r="G247" i="45"/>
  <c r="F247" i="45"/>
  <c r="E247" i="45"/>
  <c r="D247" i="45"/>
  <c r="C247" i="45"/>
  <c r="L242" i="45"/>
  <c r="K242" i="45"/>
  <c r="J242" i="45"/>
  <c r="I242" i="45"/>
  <c r="H242" i="45"/>
  <c r="G242" i="45"/>
  <c r="F242" i="45"/>
  <c r="E242" i="45"/>
  <c r="D242" i="45"/>
  <c r="C242" i="45"/>
  <c r="L235" i="45"/>
  <c r="K235" i="45"/>
  <c r="J235" i="45"/>
  <c r="I235" i="45"/>
  <c r="H235" i="45"/>
  <c r="G235" i="45"/>
  <c r="F235" i="45"/>
  <c r="E235" i="45"/>
  <c r="D235" i="45"/>
  <c r="C235" i="45"/>
  <c r="L228" i="45"/>
  <c r="K228" i="45"/>
  <c r="J228" i="45"/>
  <c r="I228" i="45"/>
  <c r="H228" i="45"/>
  <c r="G228" i="45"/>
  <c r="F228" i="45"/>
  <c r="E228" i="45"/>
  <c r="D228" i="45"/>
  <c r="C228" i="45"/>
  <c r="M227" i="45"/>
  <c r="M226" i="45"/>
  <c r="M225" i="45"/>
  <c r="M224" i="45"/>
  <c r="M223" i="45"/>
  <c r="L220" i="45"/>
  <c r="K220" i="45"/>
  <c r="J220" i="45"/>
  <c r="I220" i="45"/>
  <c r="H220" i="45"/>
  <c r="G220" i="45"/>
  <c r="F220" i="45"/>
  <c r="E220" i="45"/>
  <c r="D220" i="45"/>
  <c r="C220" i="45"/>
  <c r="M219" i="45"/>
  <c r="M218" i="45"/>
  <c r="M217" i="45"/>
  <c r="M216" i="45"/>
  <c r="M215" i="45"/>
  <c r="M205" i="45"/>
  <c r="L205" i="45"/>
  <c r="K205" i="45"/>
  <c r="J205" i="45"/>
  <c r="I205" i="45"/>
  <c r="H205" i="45"/>
  <c r="G205" i="45"/>
  <c r="F205" i="45"/>
  <c r="E205" i="45"/>
  <c r="D205" i="45"/>
  <c r="C205" i="45"/>
  <c r="M201" i="45"/>
  <c r="M200" i="45"/>
  <c r="M199" i="45"/>
  <c r="M198" i="45"/>
  <c r="M197" i="45"/>
  <c r="L195" i="45"/>
  <c r="K195" i="45"/>
  <c r="J195" i="45"/>
  <c r="I195" i="45"/>
  <c r="H195" i="45"/>
  <c r="G195" i="45"/>
  <c r="F195" i="45"/>
  <c r="E195" i="45"/>
  <c r="D195" i="45"/>
  <c r="C195" i="45"/>
  <c r="M195" i="45" s="1"/>
  <c r="M194" i="45"/>
  <c r="M193" i="45"/>
  <c r="M192" i="45"/>
  <c r="M191" i="45"/>
  <c r="M190" i="45"/>
  <c r="L185" i="45"/>
  <c r="K185" i="45"/>
  <c r="J185" i="45"/>
  <c r="I185" i="45"/>
  <c r="H185" i="45"/>
  <c r="G185" i="45"/>
  <c r="F185" i="45"/>
  <c r="E185" i="45"/>
  <c r="D185" i="45"/>
  <c r="C185" i="45"/>
  <c r="M184" i="45"/>
  <c r="L182" i="45"/>
  <c r="K182" i="45"/>
  <c r="J182" i="45"/>
  <c r="I182" i="45"/>
  <c r="H182" i="45"/>
  <c r="G182" i="45"/>
  <c r="F182" i="45"/>
  <c r="E182" i="45"/>
  <c r="D182" i="45"/>
  <c r="C182" i="45"/>
  <c r="E181" i="45"/>
  <c r="E183" i="45" s="1"/>
  <c r="L178" i="45"/>
  <c r="L181" i="45" s="1"/>
  <c r="K178" i="45"/>
  <c r="K186" i="45" s="1"/>
  <c r="J178" i="45"/>
  <c r="I178" i="45"/>
  <c r="I186" i="45" s="1"/>
  <c r="H178" i="45"/>
  <c r="H181" i="45" s="1"/>
  <c r="G178" i="45"/>
  <c r="G186" i="45" s="1"/>
  <c r="F178" i="45"/>
  <c r="E178" i="45"/>
  <c r="E186" i="45" s="1"/>
  <c r="D178" i="45"/>
  <c r="D181" i="45" s="1"/>
  <c r="C178" i="45"/>
  <c r="C186" i="45" s="1"/>
  <c r="M177" i="45"/>
  <c r="M176" i="45"/>
  <c r="M175" i="45"/>
  <c r="M174" i="45"/>
  <c r="M173" i="45"/>
  <c r="L170" i="45"/>
  <c r="K170" i="45"/>
  <c r="J170" i="45"/>
  <c r="I170" i="45"/>
  <c r="H170" i="45"/>
  <c r="G170" i="45"/>
  <c r="F170" i="45"/>
  <c r="E170" i="45"/>
  <c r="D170" i="45"/>
  <c r="C170" i="45"/>
  <c r="M169" i="45"/>
  <c r="M168" i="45"/>
  <c r="M167" i="45"/>
  <c r="M166" i="45"/>
  <c r="M165" i="45"/>
  <c r="M153" i="45"/>
  <c r="L153" i="45"/>
  <c r="K153" i="45"/>
  <c r="J153" i="45"/>
  <c r="I153" i="45"/>
  <c r="H153" i="45"/>
  <c r="G153" i="45"/>
  <c r="F153" i="45"/>
  <c r="E153" i="45"/>
  <c r="D153" i="45"/>
  <c r="C153" i="45"/>
  <c r="M149" i="45"/>
  <c r="M148" i="45"/>
  <c r="M147" i="45"/>
  <c r="M146" i="45"/>
  <c r="M145" i="45"/>
  <c r="L143" i="45"/>
  <c r="K143" i="45"/>
  <c r="J143" i="45"/>
  <c r="I143" i="45"/>
  <c r="H143" i="45"/>
  <c r="G143" i="45"/>
  <c r="F143" i="45"/>
  <c r="E143" i="45"/>
  <c r="D143" i="45"/>
  <c r="C143" i="45"/>
  <c r="M143" i="45" s="1"/>
  <c r="M142" i="45"/>
  <c r="M141" i="45"/>
  <c r="M140" i="45"/>
  <c r="M139" i="45"/>
  <c r="M138" i="45"/>
  <c r="L133" i="45"/>
  <c r="K133" i="45"/>
  <c r="J133" i="45"/>
  <c r="I133" i="45"/>
  <c r="H133" i="45"/>
  <c r="G133" i="45"/>
  <c r="F133" i="45"/>
  <c r="E133" i="45"/>
  <c r="D133" i="45"/>
  <c r="C133" i="45"/>
  <c r="M132" i="45"/>
  <c r="L130" i="45"/>
  <c r="K130" i="45"/>
  <c r="J130" i="45"/>
  <c r="I130" i="45"/>
  <c r="H130" i="45"/>
  <c r="G130" i="45"/>
  <c r="F130" i="45"/>
  <c r="E130" i="45"/>
  <c r="D130" i="45"/>
  <c r="C130" i="45"/>
  <c r="L126" i="45"/>
  <c r="K126" i="45"/>
  <c r="K134" i="45" s="1"/>
  <c r="J126" i="45"/>
  <c r="J129" i="45" s="1"/>
  <c r="I126" i="45"/>
  <c r="I134" i="45" s="1"/>
  <c r="H126" i="45"/>
  <c r="G126" i="45"/>
  <c r="G134" i="45" s="1"/>
  <c r="F126" i="45"/>
  <c r="F129" i="45" s="1"/>
  <c r="E126" i="45"/>
  <c r="E134" i="45" s="1"/>
  <c r="D126" i="45"/>
  <c r="C126" i="45"/>
  <c r="C134" i="45" s="1"/>
  <c r="M125" i="45"/>
  <c r="M124" i="45"/>
  <c r="M123" i="45"/>
  <c r="M122" i="45"/>
  <c r="M121" i="45"/>
  <c r="L118" i="45"/>
  <c r="K118" i="45"/>
  <c r="J118" i="45"/>
  <c r="I118" i="45"/>
  <c r="H118" i="45"/>
  <c r="G118" i="45"/>
  <c r="F118" i="45"/>
  <c r="E118" i="45"/>
  <c r="D118" i="45"/>
  <c r="C118" i="45"/>
  <c r="M117" i="45"/>
  <c r="M116" i="45"/>
  <c r="M115" i="45"/>
  <c r="M114" i="45"/>
  <c r="M113" i="45"/>
  <c r="M101" i="45"/>
  <c r="L101" i="45"/>
  <c r="K101" i="45"/>
  <c r="J101" i="45"/>
  <c r="I101" i="45"/>
  <c r="H101" i="45"/>
  <c r="G101" i="45"/>
  <c r="F101" i="45"/>
  <c r="E101" i="45"/>
  <c r="D101" i="45"/>
  <c r="C101" i="45"/>
  <c r="M97" i="45"/>
  <c r="M96" i="45"/>
  <c r="M95" i="45"/>
  <c r="M94" i="45"/>
  <c r="M93" i="45"/>
  <c r="L91" i="45"/>
  <c r="K91" i="45"/>
  <c r="J91" i="45"/>
  <c r="I91" i="45"/>
  <c r="I77" i="45" s="1"/>
  <c r="I79" i="45" s="1"/>
  <c r="H91" i="45"/>
  <c r="G91" i="45"/>
  <c r="F91" i="45"/>
  <c r="E91" i="45"/>
  <c r="D91" i="45"/>
  <c r="C91" i="45"/>
  <c r="M91" i="45" s="1"/>
  <c r="M90" i="45"/>
  <c r="M89" i="45"/>
  <c r="M88" i="45"/>
  <c r="M87" i="45"/>
  <c r="M86" i="45"/>
  <c r="L81" i="45"/>
  <c r="K81" i="45"/>
  <c r="J81" i="45"/>
  <c r="I81" i="45"/>
  <c r="H81" i="45"/>
  <c r="G81" i="45"/>
  <c r="F81" i="45"/>
  <c r="E81" i="45"/>
  <c r="D81" i="45"/>
  <c r="C81" i="45"/>
  <c r="M80" i="45"/>
  <c r="L78" i="45"/>
  <c r="K78" i="45"/>
  <c r="J78" i="45"/>
  <c r="I78" i="45"/>
  <c r="H78" i="45"/>
  <c r="G78" i="45"/>
  <c r="F78" i="45"/>
  <c r="E78" i="45"/>
  <c r="D78" i="45"/>
  <c r="C78" i="45"/>
  <c r="C77" i="45"/>
  <c r="L74" i="45"/>
  <c r="L77" i="45" s="1"/>
  <c r="K74" i="45"/>
  <c r="K82" i="45" s="1"/>
  <c r="J74" i="45"/>
  <c r="I74" i="45"/>
  <c r="I82" i="45" s="1"/>
  <c r="H74" i="45"/>
  <c r="H77" i="45" s="1"/>
  <c r="G74" i="45"/>
  <c r="G82" i="45" s="1"/>
  <c r="F74" i="45"/>
  <c r="E74" i="45"/>
  <c r="E82" i="45" s="1"/>
  <c r="D74" i="45"/>
  <c r="D77" i="45" s="1"/>
  <c r="C74" i="45"/>
  <c r="C82" i="45" s="1"/>
  <c r="M73" i="45"/>
  <c r="M72" i="45"/>
  <c r="M71" i="45"/>
  <c r="M70" i="45"/>
  <c r="M69" i="45"/>
  <c r="L66" i="45"/>
  <c r="K66" i="45"/>
  <c r="J66" i="45"/>
  <c r="I66" i="45"/>
  <c r="H66" i="45"/>
  <c r="G66" i="45"/>
  <c r="F66" i="45"/>
  <c r="E66" i="45"/>
  <c r="D66" i="45"/>
  <c r="C66" i="45"/>
  <c r="M65" i="45"/>
  <c r="M64" i="45"/>
  <c r="M63" i="45"/>
  <c r="M62" i="45"/>
  <c r="M61" i="45"/>
  <c r="M49" i="45"/>
  <c r="L49" i="45"/>
  <c r="K49" i="45"/>
  <c r="J49" i="45"/>
  <c r="I49" i="45"/>
  <c r="H49" i="45"/>
  <c r="G49" i="45"/>
  <c r="F49" i="45"/>
  <c r="E49" i="45"/>
  <c r="D49" i="45"/>
  <c r="C49" i="45"/>
  <c r="M45" i="45"/>
  <c r="M44" i="45"/>
  <c r="M43" i="45"/>
  <c r="M42" i="45"/>
  <c r="M41" i="45"/>
  <c r="L39" i="45"/>
  <c r="K39" i="45"/>
  <c r="K25" i="45" s="1"/>
  <c r="K27" i="45" s="1"/>
  <c r="J39" i="45"/>
  <c r="I39" i="45"/>
  <c r="H39" i="45"/>
  <c r="G39" i="45"/>
  <c r="F39" i="45"/>
  <c r="E39" i="45"/>
  <c r="D39" i="45"/>
  <c r="C39" i="45"/>
  <c r="M38" i="45"/>
  <c r="M37" i="45"/>
  <c r="M36" i="45"/>
  <c r="M35" i="45"/>
  <c r="M34" i="45"/>
  <c r="L29" i="45"/>
  <c r="K29" i="45"/>
  <c r="J29" i="45"/>
  <c r="I29" i="45"/>
  <c r="H29" i="45"/>
  <c r="G29" i="45"/>
  <c r="F29" i="45"/>
  <c r="E29" i="45"/>
  <c r="D29" i="45"/>
  <c r="C29" i="45"/>
  <c r="M28" i="45"/>
  <c r="L26" i="45"/>
  <c r="K26" i="45"/>
  <c r="J26" i="45"/>
  <c r="I26" i="45"/>
  <c r="H26" i="45"/>
  <c r="G26" i="45"/>
  <c r="F26" i="45"/>
  <c r="E26" i="45"/>
  <c r="D26" i="45"/>
  <c r="C26" i="45"/>
  <c r="L22" i="45"/>
  <c r="K22" i="45"/>
  <c r="K30" i="45" s="1"/>
  <c r="J22" i="45"/>
  <c r="J25" i="45" s="1"/>
  <c r="I22" i="45"/>
  <c r="I30" i="45" s="1"/>
  <c r="H22" i="45"/>
  <c r="G22" i="45"/>
  <c r="F22" i="45"/>
  <c r="F25" i="45" s="1"/>
  <c r="E22" i="45"/>
  <c r="E30" i="45" s="1"/>
  <c r="D22" i="45"/>
  <c r="C22" i="45"/>
  <c r="C30" i="45" s="1"/>
  <c r="M21" i="45"/>
  <c r="M20" i="45"/>
  <c r="M19" i="45"/>
  <c r="M18" i="45"/>
  <c r="M17" i="45"/>
  <c r="L14" i="45"/>
  <c r="J14" i="45"/>
  <c r="I14" i="45"/>
  <c r="H14" i="45"/>
  <c r="G14" i="45"/>
  <c r="F14" i="45"/>
  <c r="E14" i="45"/>
  <c r="D14" i="45"/>
  <c r="C14" i="45"/>
  <c r="M13" i="45"/>
  <c r="M12" i="45"/>
  <c r="M11" i="45"/>
  <c r="M10" i="45"/>
  <c r="M9" i="45"/>
  <c r="L247" i="44"/>
  <c r="L249" i="44" s="1"/>
  <c r="K247" i="44"/>
  <c r="K249" i="44" s="1"/>
  <c r="J247" i="44"/>
  <c r="I247" i="44"/>
  <c r="I249" i="44" s="1"/>
  <c r="H247" i="44"/>
  <c r="H249" i="44" s="1"/>
  <c r="G247" i="44"/>
  <c r="G249" i="44" s="1"/>
  <c r="F247" i="44"/>
  <c r="E247" i="44"/>
  <c r="E249" i="44" s="1"/>
  <c r="D247" i="44"/>
  <c r="D249" i="44" s="1"/>
  <c r="C247" i="44"/>
  <c r="C249" i="44" s="1"/>
  <c r="L242" i="44"/>
  <c r="K242" i="44"/>
  <c r="J242" i="44"/>
  <c r="I242" i="44"/>
  <c r="H242" i="44"/>
  <c r="G242" i="44"/>
  <c r="F242" i="44"/>
  <c r="E242" i="44"/>
  <c r="D242" i="44"/>
  <c r="C242" i="44"/>
  <c r="L235" i="44"/>
  <c r="K235" i="44"/>
  <c r="J235" i="44"/>
  <c r="I235" i="44"/>
  <c r="H235" i="44"/>
  <c r="G235" i="44"/>
  <c r="F235" i="44"/>
  <c r="E235" i="44"/>
  <c r="D235" i="44"/>
  <c r="C235" i="44"/>
  <c r="L228" i="44"/>
  <c r="K228" i="44"/>
  <c r="J228" i="44"/>
  <c r="J249" i="44" s="1"/>
  <c r="I228" i="44"/>
  <c r="H228" i="44"/>
  <c r="G228" i="44"/>
  <c r="F228" i="44"/>
  <c r="F249" i="44" s="1"/>
  <c r="E228" i="44"/>
  <c r="D228" i="44"/>
  <c r="C228" i="44"/>
  <c r="M227" i="44"/>
  <c r="M226" i="44"/>
  <c r="M225" i="44"/>
  <c r="M224" i="44"/>
  <c r="M223" i="44"/>
  <c r="M228" i="44" s="1"/>
  <c r="L220" i="44"/>
  <c r="K220" i="44"/>
  <c r="J220" i="44"/>
  <c r="I220" i="44"/>
  <c r="H220" i="44"/>
  <c r="G220" i="44"/>
  <c r="F220" i="44"/>
  <c r="E220" i="44"/>
  <c r="D220" i="44"/>
  <c r="M220" i="44" s="1"/>
  <c r="C220" i="44"/>
  <c r="M219" i="44"/>
  <c r="M218" i="44"/>
  <c r="M217" i="44"/>
  <c r="M216" i="44"/>
  <c r="M215" i="44"/>
  <c r="M205" i="44"/>
  <c r="L205" i="44"/>
  <c r="K205" i="44"/>
  <c r="J205" i="44"/>
  <c r="I205" i="44"/>
  <c r="H205" i="44"/>
  <c r="G205" i="44"/>
  <c r="F205" i="44"/>
  <c r="E205" i="44"/>
  <c r="D205" i="44"/>
  <c r="C205" i="44"/>
  <c r="M201" i="44"/>
  <c r="M200" i="44"/>
  <c r="M199" i="44"/>
  <c r="M198" i="44"/>
  <c r="M197" i="44"/>
  <c r="L195" i="44"/>
  <c r="K195" i="44"/>
  <c r="J195" i="44"/>
  <c r="I195" i="44"/>
  <c r="H195" i="44"/>
  <c r="G195" i="44"/>
  <c r="F195" i="44"/>
  <c r="E195" i="44"/>
  <c r="M195" i="44" s="1"/>
  <c r="D195" i="44"/>
  <c r="C195" i="44"/>
  <c r="M194" i="44"/>
  <c r="M193" i="44"/>
  <c r="M192" i="44"/>
  <c r="M191" i="44"/>
  <c r="M190" i="44"/>
  <c r="L185" i="44"/>
  <c r="K185" i="44"/>
  <c r="J185" i="44"/>
  <c r="I185" i="44"/>
  <c r="H185" i="44"/>
  <c r="G185" i="44"/>
  <c r="F185" i="44"/>
  <c r="E185" i="44"/>
  <c r="D185" i="44"/>
  <c r="C185" i="44"/>
  <c r="M185" i="44" s="1"/>
  <c r="M184" i="44"/>
  <c r="L182" i="44"/>
  <c r="K182" i="44"/>
  <c r="J182" i="44"/>
  <c r="I182" i="44"/>
  <c r="H182" i="44"/>
  <c r="G182" i="44"/>
  <c r="F182" i="44"/>
  <c r="E182" i="44"/>
  <c r="D182" i="44"/>
  <c r="M182" i="44" s="1"/>
  <c r="C182" i="44"/>
  <c r="I181" i="44"/>
  <c r="I183" i="44" s="1"/>
  <c r="E181" i="44"/>
  <c r="E183" i="44" s="1"/>
  <c r="L178" i="44"/>
  <c r="L181" i="44" s="1"/>
  <c r="K178" i="44"/>
  <c r="K186" i="44" s="1"/>
  <c r="J178" i="44"/>
  <c r="I178" i="44"/>
  <c r="I186" i="44" s="1"/>
  <c r="H178" i="44"/>
  <c r="H181" i="44" s="1"/>
  <c r="G178" i="44"/>
  <c r="G186" i="44" s="1"/>
  <c r="F178" i="44"/>
  <c r="E178" i="44"/>
  <c r="E186" i="44" s="1"/>
  <c r="D178" i="44"/>
  <c r="D181" i="44" s="1"/>
  <c r="C178" i="44"/>
  <c r="C186" i="44" s="1"/>
  <c r="M177" i="44"/>
  <c r="M176" i="44"/>
  <c r="M175" i="44"/>
  <c r="M174" i="44"/>
  <c r="M173" i="44"/>
  <c r="M178" i="44" s="1"/>
  <c r="L170" i="44"/>
  <c r="K170" i="44"/>
  <c r="J170" i="44"/>
  <c r="I170" i="44"/>
  <c r="H170" i="44"/>
  <c r="G170" i="44"/>
  <c r="F170" i="44"/>
  <c r="E170" i="44"/>
  <c r="D170" i="44"/>
  <c r="C170" i="44"/>
  <c r="M170" i="44" s="1"/>
  <c r="M169" i="44"/>
  <c r="M168" i="44"/>
  <c r="M167" i="44"/>
  <c r="M166" i="44"/>
  <c r="M165" i="44"/>
  <c r="M153" i="44"/>
  <c r="L153" i="44"/>
  <c r="K153" i="44"/>
  <c r="J153" i="44"/>
  <c r="I153" i="44"/>
  <c r="H153" i="44"/>
  <c r="G153" i="44"/>
  <c r="F153" i="44"/>
  <c r="E153" i="44"/>
  <c r="D153" i="44"/>
  <c r="C153" i="44"/>
  <c r="M149" i="44"/>
  <c r="M148" i="44"/>
  <c r="M147" i="44"/>
  <c r="M146" i="44"/>
  <c r="M145" i="44"/>
  <c r="L143" i="44"/>
  <c r="K143" i="44"/>
  <c r="J143" i="44"/>
  <c r="I143" i="44"/>
  <c r="H143" i="44"/>
  <c r="G143" i="44"/>
  <c r="F143" i="44"/>
  <c r="E143" i="44"/>
  <c r="D143" i="44"/>
  <c r="C143" i="44"/>
  <c r="M143" i="44" s="1"/>
  <c r="M142" i="44"/>
  <c r="M141" i="44"/>
  <c r="M140" i="44"/>
  <c r="M139" i="44"/>
  <c r="M138" i="44"/>
  <c r="L133" i="44"/>
  <c r="K133" i="44"/>
  <c r="J133" i="44"/>
  <c r="I133" i="44"/>
  <c r="H133" i="44"/>
  <c r="G133" i="44"/>
  <c r="F133" i="44"/>
  <c r="E133" i="44"/>
  <c r="D133" i="44"/>
  <c r="M132" i="44"/>
  <c r="I131" i="44"/>
  <c r="L130" i="44"/>
  <c r="K130" i="44"/>
  <c r="J130" i="44"/>
  <c r="I130" i="44"/>
  <c r="H130" i="44"/>
  <c r="G130" i="44"/>
  <c r="F130" i="44"/>
  <c r="E130" i="44"/>
  <c r="D130" i="44"/>
  <c r="C130" i="44"/>
  <c r="M130" i="44" s="1"/>
  <c r="K129" i="44"/>
  <c r="I129" i="44"/>
  <c r="I135" i="44" s="1"/>
  <c r="G129" i="44"/>
  <c r="G131" i="44" s="1"/>
  <c r="L126" i="44"/>
  <c r="K126" i="44"/>
  <c r="K134" i="44" s="1"/>
  <c r="J126" i="44"/>
  <c r="J129" i="44" s="1"/>
  <c r="I126" i="44"/>
  <c r="I134" i="44" s="1"/>
  <c r="H126" i="44"/>
  <c r="G126" i="44"/>
  <c r="G134" i="44" s="1"/>
  <c r="F126" i="44"/>
  <c r="F129" i="44" s="1"/>
  <c r="E126" i="44"/>
  <c r="E134" i="44" s="1"/>
  <c r="D126" i="44"/>
  <c r="C126" i="44"/>
  <c r="C134" i="44" s="1"/>
  <c r="M125" i="44"/>
  <c r="M124" i="44"/>
  <c r="M123" i="44"/>
  <c r="M122" i="44"/>
  <c r="M121" i="44"/>
  <c r="L118" i="44"/>
  <c r="K118" i="44"/>
  <c r="J118" i="44"/>
  <c r="I118" i="44"/>
  <c r="H118" i="44"/>
  <c r="G118" i="44"/>
  <c r="F118" i="44"/>
  <c r="D118" i="44"/>
  <c r="C118" i="44"/>
  <c r="M117" i="44"/>
  <c r="M116" i="44"/>
  <c r="M115" i="44"/>
  <c r="M114" i="44"/>
  <c r="M113" i="44"/>
  <c r="M101" i="44"/>
  <c r="L101" i="44"/>
  <c r="K101" i="44"/>
  <c r="J101" i="44"/>
  <c r="I101" i="44"/>
  <c r="H101" i="44"/>
  <c r="G101" i="44"/>
  <c r="F101" i="44"/>
  <c r="E101" i="44"/>
  <c r="D101" i="44"/>
  <c r="C101" i="44"/>
  <c r="M97" i="44"/>
  <c r="M96" i="44"/>
  <c r="M95" i="44"/>
  <c r="M94" i="44"/>
  <c r="M93" i="44"/>
  <c r="M91" i="44"/>
  <c r="L91" i="44"/>
  <c r="K91" i="44"/>
  <c r="J91" i="44"/>
  <c r="I91" i="44"/>
  <c r="H91" i="44"/>
  <c r="G91" i="44"/>
  <c r="F91" i="44"/>
  <c r="E91" i="44"/>
  <c r="D91" i="44"/>
  <c r="C91" i="44"/>
  <c r="M90" i="44"/>
  <c r="M89" i="44"/>
  <c r="M88" i="44"/>
  <c r="M87" i="44"/>
  <c r="M86" i="44"/>
  <c r="L81" i="44"/>
  <c r="K81" i="44"/>
  <c r="J81" i="44"/>
  <c r="I81" i="44"/>
  <c r="H81" i="44"/>
  <c r="G81" i="44"/>
  <c r="F81" i="44"/>
  <c r="E81" i="44"/>
  <c r="D81" i="44"/>
  <c r="C81" i="44"/>
  <c r="M81" i="44" s="1"/>
  <c r="M80" i="44"/>
  <c r="K79" i="44"/>
  <c r="G79" i="44"/>
  <c r="C79" i="44"/>
  <c r="L78" i="44"/>
  <c r="K78" i="44"/>
  <c r="J78" i="44"/>
  <c r="I78" i="44"/>
  <c r="H78" i="44"/>
  <c r="G78" i="44"/>
  <c r="F78" i="44"/>
  <c r="E78" i="44"/>
  <c r="D78" i="44"/>
  <c r="M78" i="44" s="1"/>
  <c r="C78" i="44"/>
  <c r="K77" i="44"/>
  <c r="I77" i="44"/>
  <c r="I79" i="44" s="1"/>
  <c r="G77" i="44"/>
  <c r="E77" i="44"/>
  <c r="C77" i="44"/>
  <c r="L74" i="44"/>
  <c r="L77" i="44" s="1"/>
  <c r="K74" i="44"/>
  <c r="K82" i="44" s="1"/>
  <c r="J74" i="44"/>
  <c r="I74" i="44"/>
  <c r="I82" i="44" s="1"/>
  <c r="H74" i="44"/>
  <c r="H77" i="44" s="1"/>
  <c r="G74" i="44"/>
  <c r="G82" i="44" s="1"/>
  <c r="F74" i="44"/>
  <c r="E74" i="44"/>
  <c r="E82" i="44" s="1"/>
  <c r="D74" i="44"/>
  <c r="D77" i="44" s="1"/>
  <c r="C74" i="44"/>
  <c r="C82" i="44" s="1"/>
  <c r="M73" i="44"/>
  <c r="M72" i="44"/>
  <c r="M71" i="44"/>
  <c r="M70" i="44"/>
  <c r="M69" i="44"/>
  <c r="M74" i="44" s="1"/>
  <c r="L66" i="44"/>
  <c r="K66" i="44"/>
  <c r="J66" i="44"/>
  <c r="I66" i="44"/>
  <c r="H66" i="44"/>
  <c r="G66" i="44"/>
  <c r="F66" i="44"/>
  <c r="E66" i="44"/>
  <c r="D66" i="44"/>
  <c r="C66" i="44"/>
  <c r="M66" i="44" s="1"/>
  <c r="M65" i="44"/>
  <c r="M64" i="44"/>
  <c r="M63" i="44"/>
  <c r="M62" i="44"/>
  <c r="M61" i="44"/>
  <c r="M49" i="44"/>
  <c r="L49" i="44"/>
  <c r="K49" i="44"/>
  <c r="J49" i="44"/>
  <c r="I49" i="44"/>
  <c r="H49" i="44"/>
  <c r="G49" i="44"/>
  <c r="F49" i="44"/>
  <c r="E49" i="44"/>
  <c r="D49" i="44"/>
  <c r="C49" i="44"/>
  <c r="M45" i="44"/>
  <c r="M44" i="44"/>
  <c r="M43" i="44"/>
  <c r="M42" i="44"/>
  <c r="M41" i="44"/>
  <c r="L39" i="44"/>
  <c r="K39" i="44"/>
  <c r="J39" i="44"/>
  <c r="I39" i="44"/>
  <c r="H39" i="44"/>
  <c r="G39" i="44"/>
  <c r="F39" i="44"/>
  <c r="E39" i="44"/>
  <c r="D39" i="44"/>
  <c r="C39" i="44"/>
  <c r="M39" i="44" s="1"/>
  <c r="M38" i="44"/>
  <c r="M37" i="44"/>
  <c r="M36" i="44"/>
  <c r="M35" i="44"/>
  <c r="M34" i="44"/>
  <c r="L29" i="44"/>
  <c r="K29" i="44"/>
  <c r="J29" i="44"/>
  <c r="I29" i="44"/>
  <c r="H29" i="44"/>
  <c r="G29" i="44"/>
  <c r="F29" i="44"/>
  <c r="E29" i="44"/>
  <c r="M29" i="44" s="1"/>
  <c r="D29" i="44"/>
  <c r="C29" i="44"/>
  <c r="M28" i="44"/>
  <c r="I27" i="44"/>
  <c r="E27" i="44"/>
  <c r="L26" i="44"/>
  <c r="K26" i="44"/>
  <c r="J26" i="44"/>
  <c r="I26" i="44"/>
  <c r="H26" i="44"/>
  <c r="G26" i="44"/>
  <c r="F26" i="44"/>
  <c r="E26" i="44"/>
  <c r="D26" i="44"/>
  <c r="C26" i="44"/>
  <c r="M26" i="44" s="1"/>
  <c r="K25" i="44"/>
  <c r="K27" i="44" s="1"/>
  <c r="I25" i="44"/>
  <c r="I31" i="44" s="1"/>
  <c r="G25" i="44"/>
  <c r="E25" i="44"/>
  <c r="E31" i="44" s="1"/>
  <c r="C25" i="44"/>
  <c r="C27" i="44" s="1"/>
  <c r="L22" i="44"/>
  <c r="K22" i="44"/>
  <c r="K30" i="44" s="1"/>
  <c r="J22" i="44"/>
  <c r="J25" i="44" s="1"/>
  <c r="I22" i="44"/>
  <c r="I30" i="44" s="1"/>
  <c r="H22" i="44"/>
  <c r="G22" i="44"/>
  <c r="G30" i="44" s="1"/>
  <c r="F22" i="44"/>
  <c r="F25" i="44" s="1"/>
  <c r="E22" i="44"/>
  <c r="E30" i="44" s="1"/>
  <c r="D22" i="44"/>
  <c r="C22" i="44"/>
  <c r="C30" i="44" s="1"/>
  <c r="M21" i="44"/>
  <c r="M20" i="44"/>
  <c r="M19" i="44"/>
  <c r="M18" i="44"/>
  <c r="M17" i="44"/>
  <c r="M22" i="44" s="1"/>
  <c r="L14" i="44"/>
  <c r="J14" i="44"/>
  <c r="I14" i="44"/>
  <c r="H14" i="44"/>
  <c r="G14" i="44"/>
  <c r="F14" i="44"/>
  <c r="E14" i="44"/>
  <c r="D14" i="44"/>
  <c r="M14" i="44" s="1"/>
  <c r="C14" i="44"/>
  <c r="M13" i="44"/>
  <c r="M12" i="44"/>
  <c r="M11" i="44"/>
  <c r="M10" i="44"/>
  <c r="M9" i="44"/>
  <c r="F249" i="43"/>
  <c r="L247" i="43"/>
  <c r="K247" i="43"/>
  <c r="J247" i="43"/>
  <c r="I247" i="43"/>
  <c r="I249" i="43" s="1"/>
  <c r="H247" i="43"/>
  <c r="G247" i="43"/>
  <c r="F247" i="43"/>
  <c r="E247" i="43"/>
  <c r="E249" i="43" s="1"/>
  <c r="D247" i="43"/>
  <c r="C247" i="43"/>
  <c r="L242" i="43"/>
  <c r="K242" i="43"/>
  <c r="J242" i="43"/>
  <c r="I242" i="43"/>
  <c r="H242" i="43"/>
  <c r="G242" i="43"/>
  <c r="F242" i="43"/>
  <c r="E242" i="43"/>
  <c r="D242" i="43"/>
  <c r="C242" i="43"/>
  <c r="L235" i="43"/>
  <c r="K235" i="43"/>
  <c r="J235" i="43"/>
  <c r="I235" i="43"/>
  <c r="H235" i="43"/>
  <c r="G235" i="43"/>
  <c r="G249" i="43" s="1"/>
  <c r="F235" i="43"/>
  <c r="E235" i="43"/>
  <c r="D235" i="43"/>
  <c r="C235" i="43"/>
  <c r="L228" i="43"/>
  <c r="K228" i="43"/>
  <c r="J228" i="43"/>
  <c r="J249" i="43" s="1"/>
  <c r="I228" i="43"/>
  <c r="H228" i="43"/>
  <c r="G228" i="43"/>
  <c r="F228" i="43"/>
  <c r="E228" i="43"/>
  <c r="D228" i="43"/>
  <c r="C228" i="43"/>
  <c r="M227" i="43"/>
  <c r="M226" i="43"/>
  <c r="M225" i="43"/>
  <c r="M224" i="43"/>
  <c r="M223" i="43"/>
  <c r="L220" i="43"/>
  <c r="K220" i="43"/>
  <c r="J220" i="43"/>
  <c r="I220" i="43"/>
  <c r="H220" i="43"/>
  <c r="G220" i="43"/>
  <c r="F220" i="43"/>
  <c r="E220" i="43"/>
  <c r="D220" i="43"/>
  <c r="C220" i="43"/>
  <c r="M219" i="43"/>
  <c r="M218" i="43"/>
  <c r="M217" i="43"/>
  <c r="M216" i="43"/>
  <c r="M215" i="43"/>
  <c r="M205" i="43"/>
  <c r="L205" i="43"/>
  <c r="K205" i="43"/>
  <c r="J205" i="43"/>
  <c r="I205" i="43"/>
  <c r="H205" i="43"/>
  <c r="G205" i="43"/>
  <c r="F205" i="43"/>
  <c r="E205" i="43"/>
  <c r="D205" i="43"/>
  <c r="C205" i="43"/>
  <c r="M201" i="43"/>
  <c r="M200" i="43"/>
  <c r="M199" i="43"/>
  <c r="M198" i="43"/>
  <c r="M197" i="43"/>
  <c r="L195" i="43"/>
  <c r="K195" i="43"/>
  <c r="J195" i="43"/>
  <c r="J181" i="43" s="1"/>
  <c r="I195" i="43"/>
  <c r="H195" i="43"/>
  <c r="G195" i="43"/>
  <c r="F195" i="43"/>
  <c r="E195" i="43"/>
  <c r="M195" i="43" s="1"/>
  <c r="D195" i="43"/>
  <c r="C195" i="43"/>
  <c r="M194" i="43"/>
  <c r="M193" i="43"/>
  <c r="M192" i="43"/>
  <c r="M191" i="43"/>
  <c r="M190" i="43"/>
  <c r="L186" i="43"/>
  <c r="D186" i="43"/>
  <c r="L185" i="43"/>
  <c r="K185" i="43"/>
  <c r="J185" i="43"/>
  <c r="I185" i="43"/>
  <c r="H185" i="43"/>
  <c r="G185" i="43"/>
  <c r="F185" i="43"/>
  <c r="E185" i="43"/>
  <c r="D185" i="43"/>
  <c r="C185" i="43"/>
  <c r="M184" i="43"/>
  <c r="K183" i="43"/>
  <c r="G183" i="43"/>
  <c r="C183" i="43"/>
  <c r="L182" i="43"/>
  <c r="K182" i="43"/>
  <c r="J182" i="43"/>
  <c r="I182" i="43"/>
  <c r="H182" i="43"/>
  <c r="G182" i="43"/>
  <c r="F182" i="43"/>
  <c r="E182" i="43"/>
  <c r="D182" i="43"/>
  <c r="C182" i="43"/>
  <c r="K181" i="43"/>
  <c r="G181" i="43"/>
  <c r="G187" i="43" s="1"/>
  <c r="G207" i="43" s="1"/>
  <c r="F181" i="43"/>
  <c r="C181" i="43"/>
  <c r="L178" i="43"/>
  <c r="K178" i="43"/>
  <c r="K186" i="43" s="1"/>
  <c r="J178" i="43"/>
  <c r="I178" i="43"/>
  <c r="H178" i="43"/>
  <c r="H186" i="43" s="1"/>
  <c r="G178" i="43"/>
  <c r="G186" i="43" s="1"/>
  <c r="F178" i="43"/>
  <c r="F183" i="43" s="1"/>
  <c r="E178" i="43"/>
  <c r="E181" i="43" s="1"/>
  <c r="D178" i="43"/>
  <c r="C178" i="43"/>
  <c r="C186" i="43" s="1"/>
  <c r="M177" i="43"/>
  <c r="M176" i="43"/>
  <c r="M178" i="43" s="1"/>
  <c r="M175" i="43"/>
  <c r="M174" i="43"/>
  <c r="M173" i="43"/>
  <c r="L170" i="43"/>
  <c r="K170" i="43"/>
  <c r="J170" i="43"/>
  <c r="I170" i="43"/>
  <c r="H170" i="43"/>
  <c r="G170" i="43"/>
  <c r="F170" i="43"/>
  <c r="E170" i="43"/>
  <c r="M170" i="43" s="1"/>
  <c r="D170" i="43"/>
  <c r="C170" i="43"/>
  <c r="M169" i="43"/>
  <c r="M168" i="43"/>
  <c r="M167" i="43"/>
  <c r="M166" i="43"/>
  <c r="M165" i="43"/>
  <c r="M153" i="43"/>
  <c r="L153" i="43"/>
  <c r="K153" i="43"/>
  <c r="J153" i="43"/>
  <c r="I153" i="43"/>
  <c r="H153" i="43"/>
  <c r="G153" i="43"/>
  <c r="F153" i="43"/>
  <c r="E153" i="43"/>
  <c r="D153" i="43"/>
  <c r="C153" i="43"/>
  <c r="M149" i="43"/>
  <c r="M148" i="43"/>
  <c r="M147" i="43"/>
  <c r="M146" i="43"/>
  <c r="M145" i="43"/>
  <c r="L143" i="43"/>
  <c r="K143" i="43"/>
  <c r="J143" i="43"/>
  <c r="I143" i="43"/>
  <c r="H143" i="43"/>
  <c r="G143" i="43"/>
  <c r="F143" i="43"/>
  <c r="E143" i="43"/>
  <c r="D143" i="43"/>
  <c r="C143" i="43"/>
  <c r="M143" i="43" s="1"/>
  <c r="M142" i="43"/>
  <c r="M141" i="43"/>
  <c r="M140" i="43"/>
  <c r="M139" i="43"/>
  <c r="M138" i="43"/>
  <c r="K134" i="43"/>
  <c r="J134" i="43"/>
  <c r="L133" i="43"/>
  <c r="K133" i="43"/>
  <c r="J133" i="43"/>
  <c r="I133" i="43"/>
  <c r="I131" i="43" s="1"/>
  <c r="H133" i="43"/>
  <c r="G133" i="43"/>
  <c r="F133" i="43"/>
  <c r="E133" i="43"/>
  <c r="D133" i="43"/>
  <c r="C133" i="43"/>
  <c r="M132" i="43"/>
  <c r="E131" i="43"/>
  <c r="L130" i="43"/>
  <c r="K130" i="43"/>
  <c r="J130" i="43"/>
  <c r="I130" i="43"/>
  <c r="H130" i="43"/>
  <c r="G130" i="43"/>
  <c r="F130" i="43"/>
  <c r="E130" i="43"/>
  <c r="M130" i="43" s="1"/>
  <c r="D130" i="43"/>
  <c r="C130" i="43"/>
  <c r="L129" i="43"/>
  <c r="I129" i="43"/>
  <c r="H129" i="43"/>
  <c r="G129" i="43"/>
  <c r="E129" i="43"/>
  <c r="D129" i="43"/>
  <c r="C129" i="43"/>
  <c r="L126" i="43"/>
  <c r="L131" i="43" s="1"/>
  <c r="K126" i="43"/>
  <c r="J126" i="43"/>
  <c r="I126" i="43"/>
  <c r="I134" i="43" s="1"/>
  <c r="H126" i="43"/>
  <c r="H131" i="43" s="1"/>
  <c r="G126" i="43"/>
  <c r="F126" i="43"/>
  <c r="E126" i="43"/>
  <c r="E134" i="43" s="1"/>
  <c r="D126" i="43"/>
  <c r="D131" i="43" s="1"/>
  <c r="C126" i="43"/>
  <c r="C134" i="43" s="1"/>
  <c r="M125" i="43"/>
  <c r="M124" i="43"/>
  <c r="M123" i="43"/>
  <c r="M122" i="43"/>
  <c r="M121" i="43"/>
  <c r="L118" i="43"/>
  <c r="K118" i="43"/>
  <c r="J118" i="43"/>
  <c r="I118" i="43"/>
  <c r="H118" i="43"/>
  <c r="G118" i="43"/>
  <c r="F118" i="43"/>
  <c r="E118" i="43"/>
  <c r="D118" i="43"/>
  <c r="C118" i="43"/>
  <c r="M118" i="43" s="1"/>
  <c r="M117" i="43"/>
  <c r="M116" i="43"/>
  <c r="M115" i="43"/>
  <c r="M114" i="43"/>
  <c r="M113" i="43"/>
  <c r="M101" i="43"/>
  <c r="L101" i="43"/>
  <c r="K101" i="43"/>
  <c r="J101" i="43"/>
  <c r="I101" i="43"/>
  <c r="H101" i="43"/>
  <c r="G101" i="43"/>
  <c r="F101" i="43"/>
  <c r="E101" i="43"/>
  <c r="D101" i="43"/>
  <c r="C101" i="43"/>
  <c r="M97" i="43"/>
  <c r="M96" i="43"/>
  <c r="M95" i="43"/>
  <c r="M94" i="43"/>
  <c r="M93" i="43"/>
  <c r="L91" i="43"/>
  <c r="K91" i="43"/>
  <c r="J91" i="43"/>
  <c r="I91" i="43"/>
  <c r="H91" i="43"/>
  <c r="G91" i="43"/>
  <c r="F91" i="43"/>
  <c r="E91" i="43"/>
  <c r="M91" i="43" s="1"/>
  <c r="D91" i="43"/>
  <c r="C91" i="43"/>
  <c r="M90" i="43"/>
  <c r="M89" i="43"/>
  <c r="M88" i="43"/>
  <c r="M87" i="43"/>
  <c r="M86" i="43"/>
  <c r="L82" i="43"/>
  <c r="H82" i="43"/>
  <c r="E82" i="43"/>
  <c r="D82" i="43"/>
  <c r="L81" i="43"/>
  <c r="K81" i="43"/>
  <c r="K79" i="43" s="1"/>
  <c r="J81" i="43"/>
  <c r="I81" i="43"/>
  <c r="H81" i="43"/>
  <c r="G81" i="43"/>
  <c r="F81" i="43"/>
  <c r="E81" i="43"/>
  <c r="D81" i="43"/>
  <c r="C81" i="43"/>
  <c r="M81" i="43" s="1"/>
  <c r="M80" i="43"/>
  <c r="G79" i="43"/>
  <c r="L78" i="43"/>
  <c r="K78" i="43"/>
  <c r="J78" i="43"/>
  <c r="I78" i="43"/>
  <c r="H78" i="43"/>
  <c r="G78" i="43"/>
  <c r="F78" i="43"/>
  <c r="E78" i="43"/>
  <c r="D78" i="43"/>
  <c r="C78" i="43"/>
  <c r="M78" i="43" s="1"/>
  <c r="K77" i="43"/>
  <c r="J77" i="43"/>
  <c r="I77" i="43"/>
  <c r="G77" i="43"/>
  <c r="F77" i="43"/>
  <c r="E77" i="43"/>
  <c r="C77" i="43"/>
  <c r="L74" i="43"/>
  <c r="K74" i="43"/>
  <c r="K82" i="43" s="1"/>
  <c r="J74" i="43"/>
  <c r="J79" i="43" s="1"/>
  <c r="I74" i="43"/>
  <c r="I82" i="43" s="1"/>
  <c r="H74" i="43"/>
  <c r="G74" i="43"/>
  <c r="G82" i="43" s="1"/>
  <c r="F74" i="43"/>
  <c r="F79" i="43" s="1"/>
  <c r="E74" i="43"/>
  <c r="D74" i="43"/>
  <c r="C74" i="43"/>
  <c r="C82" i="43" s="1"/>
  <c r="M73" i="43"/>
  <c r="M72" i="43"/>
  <c r="M74" i="43" s="1"/>
  <c r="M71" i="43"/>
  <c r="M70" i="43"/>
  <c r="M69" i="43"/>
  <c r="L66" i="43"/>
  <c r="K66" i="43"/>
  <c r="J66" i="43"/>
  <c r="I66" i="43"/>
  <c r="H66" i="43"/>
  <c r="G66" i="43"/>
  <c r="F66" i="43"/>
  <c r="E66" i="43"/>
  <c r="M66" i="43" s="1"/>
  <c r="D66" i="43"/>
  <c r="C66" i="43"/>
  <c r="M65" i="43"/>
  <c r="M64" i="43"/>
  <c r="M63" i="43"/>
  <c r="M62" i="43"/>
  <c r="M61" i="43"/>
  <c r="M49" i="43"/>
  <c r="L49" i="43"/>
  <c r="K49" i="43"/>
  <c r="J49" i="43"/>
  <c r="I49" i="43"/>
  <c r="H49" i="43"/>
  <c r="G49" i="43"/>
  <c r="F49" i="43"/>
  <c r="E49" i="43"/>
  <c r="D49" i="43"/>
  <c r="C49" i="43"/>
  <c r="M45" i="43"/>
  <c r="M44" i="43"/>
  <c r="M43" i="43"/>
  <c r="M42" i="43"/>
  <c r="M41" i="43"/>
  <c r="L39" i="43"/>
  <c r="L25" i="43" s="1"/>
  <c r="K39" i="43"/>
  <c r="J39" i="43"/>
  <c r="I39" i="43"/>
  <c r="H39" i="43"/>
  <c r="G39" i="43"/>
  <c r="G25" i="43" s="1"/>
  <c r="F39" i="43"/>
  <c r="E39" i="43"/>
  <c r="D39" i="43"/>
  <c r="C39" i="43"/>
  <c r="M39" i="43" s="1"/>
  <c r="M38" i="43"/>
  <c r="M37" i="43"/>
  <c r="M36" i="43"/>
  <c r="M35" i="43"/>
  <c r="M34" i="43"/>
  <c r="K30" i="43"/>
  <c r="C30" i="43"/>
  <c r="L29" i="43"/>
  <c r="K29" i="43"/>
  <c r="J29" i="43"/>
  <c r="I29" i="43"/>
  <c r="H29" i="43"/>
  <c r="G29" i="43"/>
  <c r="F29" i="43"/>
  <c r="E29" i="43"/>
  <c r="M29" i="43" s="1"/>
  <c r="D29" i="43"/>
  <c r="C29" i="43"/>
  <c r="M28" i="43"/>
  <c r="I27" i="43"/>
  <c r="E27" i="43"/>
  <c r="L26" i="43"/>
  <c r="K26" i="43"/>
  <c r="J26" i="43"/>
  <c r="I26" i="43"/>
  <c r="H26" i="43"/>
  <c r="G26" i="43"/>
  <c r="F26" i="43"/>
  <c r="E26" i="43"/>
  <c r="D26" i="43"/>
  <c r="M26" i="43" s="1"/>
  <c r="C26" i="43"/>
  <c r="I25" i="43"/>
  <c r="H25" i="43"/>
  <c r="E25" i="43"/>
  <c r="D25" i="43"/>
  <c r="C25" i="43"/>
  <c r="L22" i="43"/>
  <c r="K22" i="43"/>
  <c r="J22" i="43"/>
  <c r="I22" i="43"/>
  <c r="I30" i="43" s="1"/>
  <c r="H22" i="43"/>
  <c r="G22" i="43"/>
  <c r="F22" i="43"/>
  <c r="F30" i="43" s="1"/>
  <c r="E22" i="43"/>
  <c r="E30" i="43" s="1"/>
  <c r="D22" i="43"/>
  <c r="C22" i="43"/>
  <c r="M21" i="43"/>
  <c r="M20" i="43"/>
  <c r="M19" i="43"/>
  <c r="M18" i="43"/>
  <c r="M17" i="43"/>
  <c r="M22" i="43" s="1"/>
  <c r="L14" i="43"/>
  <c r="J14" i="43"/>
  <c r="I14" i="43"/>
  <c r="H14" i="43"/>
  <c r="G14" i="43"/>
  <c r="F14" i="43"/>
  <c r="E14" i="43"/>
  <c r="D14" i="43"/>
  <c r="C14" i="43"/>
  <c r="M14" i="43" s="1"/>
  <c r="M13" i="43"/>
  <c r="M12" i="43"/>
  <c r="M11" i="43"/>
  <c r="M10" i="43"/>
  <c r="M9" i="43"/>
  <c r="L247" i="42"/>
  <c r="L249" i="42" s="1"/>
  <c r="K247" i="42"/>
  <c r="K249" i="42" s="1"/>
  <c r="J247" i="42"/>
  <c r="I247" i="42"/>
  <c r="I249" i="42" s="1"/>
  <c r="H247" i="42"/>
  <c r="H249" i="42" s="1"/>
  <c r="G247" i="42"/>
  <c r="G249" i="42" s="1"/>
  <c r="F247" i="42"/>
  <c r="E247" i="42"/>
  <c r="E249" i="42" s="1"/>
  <c r="D247" i="42"/>
  <c r="D249" i="42" s="1"/>
  <c r="C247" i="42"/>
  <c r="C249" i="42" s="1"/>
  <c r="L242" i="42"/>
  <c r="K242" i="42"/>
  <c r="J242" i="42"/>
  <c r="I242" i="42"/>
  <c r="H242" i="42"/>
  <c r="G242" i="42"/>
  <c r="F242" i="42"/>
  <c r="E242" i="42"/>
  <c r="D242" i="42"/>
  <c r="C242" i="42"/>
  <c r="L235" i="42"/>
  <c r="K235" i="42"/>
  <c r="J235" i="42"/>
  <c r="I235" i="42"/>
  <c r="H235" i="42"/>
  <c r="G235" i="42"/>
  <c r="F235" i="42"/>
  <c r="E235" i="42"/>
  <c r="D235" i="42"/>
  <c r="C235" i="42"/>
  <c r="L228" i="42"/>
  <c r="K228" i="42"/>
  <c r="J228" i="42"/>
  <c r="J249" i="42" s="1"/>
  <c r="I228" i="42"/>
  <c r="H228" i="42"/>
  <c r="G228" i="42"/>
  <c r="F228" i="42"/>
  <c r="F249" i="42" s="1"/>
  <c r="E228" i="42"/>
  <c r="D228" i="42"/>
  <c r="C228" i="42"/>
  <c r="M227" i="42"/>
  <c r="M226" i="42"/>
  <c r="M225" i="42"/>
  <c r="M224" i="42"/>
  <c r="M223" i="42"/>
  <c r="M228" i="42" s="1"/>
  <c r="L220" i="42"/>
  <c r="K220" i="42"/>
  <c r="J220" i="42"/>
  <c r="I220" i="42"/>
  <c r="H220" i="42"/>
  <c r="G220" i="42"/>
  <c r="F220" i="42"/>
  <c r="E220" i="42"/>
  <c r="D220" i="42"/>
  <c r="C220" i="42"/>
  <c r="M220" i="42" s="1"/>
  <c r="M219" i="42"/>
  <c r="M218" i="42"/>
  <c r="M217" i="42"/>
  <c r="M216" i="42"/>
  <c r="M215" i="42"/>
  <c r="M205" i="42"/>
  <c r="L205" i="42"/>
  <c r="K205" i="42"/>
  <c r="J205" i="42"/>
  <c r="I205" i="42"/>
  <c r="H205" i="42"/>
  <c r="G205" i="42"/>
  <c r="F205" i="42"/>
  <c r="E205" i="42"/>
  <c r="D205" i="42"/>
  <c r="C205" i="42"/>
  <c r="M201" i="42"/>
  <c r="M200" i="42"/>
  <c r="M199" i="42"/>
  <c r="M198" i="42"/>
  <c r="M197" i="42"/>
  <c r="M195" i="42"/>
  <c r="L195" i="42"/>
  <c r="K195" i="42"/>
  <c r="J195" i="42"/>
  <c r="I195" i="42"/>
  <c r="H195" i="42"/>
  <c r="G195" i="42"/>
  <c r="F195" i="42"/>
  <c r="E195" i="42"/>
  <c r="D195" i="42"/>
  <c r="C195" i="42"/>
  <c r="M194" i="42"/>
  <c r="M193" i="42"/>
  <c r="M192" i="42"/>
  <c r="M191" i="42"/>
  <c r="M190" i="42"/>
  <c r="L185" i="42"/>
  <c r="K185" i="42"/>
  <c r="J185" i="42"/>
  <c r="I185" i="42"/>
  <c r="H185" i="42"/>
  <c r="G185" i="42"/>
  <c r="F185" i="42"/>
  <c r="E185" i="42"/>
  <c r="D185" i="42"/>
  <c r="C185" i="42"/>
  <c r="M185" i="42" s="1"/>
  <c r="M184" i="42"/>
  <c r="L182" i="42"/>
  <c r="K182" i="42"/>
  <c r="J182" i="42"/>
  <c r="I182" i="42"/>
  <c r="H182" i="42"/>
  <c r="G182" i="42"/>
  <c r="F182" i="42"/>
  <c r="E182" i="42"/>
  <c r="D182" i="42"/>
  <c r="C182" i="42"/>
  <c r="M182" i="42" s="1"/>
  <c r="I181" i="42"/>
  <c r="E181" i="42"/>
  <c r="L178" i="42"/>
  <c r="L181" i="42" s="1"/>
  <c r="K178" i="42"/>
  <c r="K186" i="42" s="1"/>
  <c r="J178" i="42"/>
  <c r="I178" i="42"/>
  <c r="H178" i="42"/>
  <c r="H181" i="42" s="1"/>
  <c r="G178" i="42"/>
  <c r="G186" i="42" s="1"/>
  <c r="F178" i="42"/>
  <c r="E178" i="42"/>
  <c r="D178" i="42"/>
  <c r="D181" i="42" s="1"/>
  <c r="C178" i="42"/>
  <c r="C186" i="42" s="1"/>
  <c r="M177" i="42"/>
  <c r="M176" i="42"/>
  <c r="M175" i="42"/>
  <c r="M174" i="42"/>
  <c r="M173" i="42"/>
  <c r="M178" i="42" s="1"/>
  <c r="L170" i="42"/>
  <c r="K170" i="42"/>
  <c r="J170" i="42"/>
  <c r="I170" i="42"/>
  <c r="H170" i="42"/>
  <c r="G170" i="42"/>
  <c r="F170" i="42"/>
  <c r="E170" i="42"/>
  <c r="D170" i="42"/>
  <c r="C170" i="42"/>
  <c r="M170" i="42" s="1"/>
  <c r="M169" i="42"/>
  <c r="M168" i="42"/>
  <c r="M167" i="42"/>
  <c r="M166" i="42"/>
  <c r="M165" i="42"/>
  <c r="M153" i="42"/>
  <c r="L153" i="42"/>
  <c r="K153" i="42"/>
  <c r="J153" i="42"/>
  <c r="I153" i="42"/>
  <c r="H153" i="42"/>
  <c r="G153" i="42"/>
  <c r="F153" i="42"/>
  <c r="E153" i="42"/>
  <c r="D153" i="42"/>
  <c r="C153" i="42"/>
  <c r="M149" i="42"/>
  <c r="M148" i="42"/>
  <c r="M147" i="42"/>
  <c r="M146" i="42"/>
  <c r="M145" i="42"/>
  <c r="L143" i="42"/>
  <c r="K143" i="42"/>
  <c r="J143" i="42"/>
  <c r="I143" i="42"/>
  <c r="H143" i="42"/>
  <c r="G143" i="42"/>
  <c r="F143" i="42"/>
  <c r="E143" i="42"/>
  <c r="D143" i="42"/>
  <c r="C143" i="42"/>
  <c r="M143" i="42" s="1"/>
  <c r="M142" i="42"/>
  <c r="M141" i="42"/>
  <c r="M140" i="42"/>
  <c r="M139" i="42"/>
  <c r="M138" i="42"/>
  <c r="L133" i="42"/>
  <c r="K133" i="42"/>
  <c r="J133" i="42"/>
  <c r="I133" i="42"/>
  <c r="H133" i="42"/>
  <c r="G133" i="42"/>
  <c r="F133" i="42"/>
  <c r="E133" i="42"/>
  <c r="M133" i="42" s="1"/>
  <c r="D133" i="42"/>
  <c r="C133" i="42"/>
  <c r="M132" i="42"/>
  <c r="L130" i="42"/>
  <c r="K130" i="42"/>
  <c r="J130" i="42"/>
  <c r="I130" i="42"/>
  <c r="H130" i="42"/>
  <c r="G130" i="42"/>
  <c r="F130" i="42"/>
  <c r="E130" i="42"/>
  <c r="D130" i="42"/>
  <c r="C130" i="42"/>
  <c r="M130" i="42" s="1"/>
  <c r="K129" i="42"/>
  <c r="G129" i="42"/>
  <c r="C129" i="42"/>
  <c r="L126" i="42"/>
  <c r="K126" i="42"/>
  <c r="J126" i="42"/>
  <c r="J129" i="42" s="1"/>
  <c r="I126" i="42"/>
  <c r="I134" i="42" s="1"/>
  <c r="H126" i="42"/>
  <c r="G126" i="42"/>
  <c r="F126" i="42"/>
  <c r="F129" i="42" s="1"/>
  <c r="E126" i="42"/>
  <c r="E134" i="42" s="1"/>
  <c r="D126" i="42"/>
  <c r="C126" i="42"/>
  <c r="M125" i="42"/>
  <c r="M124" i="42"/>
  <c r="M123" i="42"/>
  <c r="M122" i="42"/>
  <c r="M121" i="42"/>
  <c r="M126" i="42" s="1"/>
  <c r="L118" i="42"/>
  <c r="K118" i="42"/>
  <c r="J118" i="42"/>
  <c r="I118" i="42"/>
  <c r="H118" i="42"/>
  <c r="G118" i="42"/>
  <c r="F118" i="42"/>
  <c r="E118" i="42"/>
  <c r="D118" i="42"/>
  <c r="C118" i="42"/>
  <c r="M118" i="42" s="1"/>
  <c r="M117" i="42"/>
  <c r="M116" i="42"/>
  <c r="M115" i="42"/>
  <c r="M114" i="42"/>
  <c r="M113" i="42"/>
  <c r="M101" i="42"/>
  <c r="L101" i="42"/>
  <c r="K101" i="42"/>
  <c r="J101" i="42"/>
  <c r="I101" i="42"/>
  <c r="H101" i="42"/>
  <c r="G101" i="42"/>
  <c r="F101" i="42"/>
  <c r="E101" i="42"/>
  <c r="D101" i="42"/>
  <c r="C101" i="42"/>
  <c r="M97" i="42"/>
  <c r="M96" i="42"/>
  <c r="M95" i="42"/>
  <c r="M94" i="42"/>
  <c r="M93" i="42"/>
  <c r="L91" i="42"/>
  <c r="K91" i="42"/>
  <c r="J91" i="42"/>
  <c r="I91" i="42"/>
  <c r="H91" i="42"/>
  <c r="G91" i="42"/>
  <c r="F91" i="42"/>
  <c r="E91" i="42"/>
  <c r="M91" i="42" s="1"/>
  <c r="D91" i="42"/>
  <c r="C91" i="42"/>
  <c r="M90" i="42"/>
  <c r="M89" i="42"/>
  <c r="M88" i="42"/>
  <c r="M87" i="42"/>
  <c r="M86" i="42"/>
  <c r="L81" i="42"/>
  <c r="K81" i="42"/>
  <c r="J81" i="42"/>
  <c r="I81" i="42"/>
  <c r="H81" i="42"/>
  <c r="G81" i="42"/>
  <c r="F81" i="42"/>
  <c r="E81" i="42"/>
  <c r="D81" i="42"/>
  <c r="C81" i="42"/>
  <c r="M81" i="42" s="1"/>
  <c r="M80" i="42"/>
  <c r="L78" i="42"/>
  <c r="K78" i="42"/>
  <c r="J78" i="42"/>
  <c r="I78" i="42"/>
  <c r="H78" i="42"/>
  <c r="G78" i="42"/>
  <c r="F78" i="42"/>
  <c r="E78" i="42"/>
  <c r="D78" i="42"/>
  <c r="M78" i="42" s="1"/>
  <c r="C78" i="42"/>
  <c r="I77" i="42"/>
  <c r="E77" i="42"/>
  <c r="L74" i="42"/>
  <c r="L77" i="42" s="1"/>
  <c r="K74" i="42"/>
  <c r="K82" i="42" s="1"/>
  <c r="J74" i="42"/>
  <c r="I74" i="42"/>
  <c r="H74" i="42"/>
  <c r="H77" i="42" s="1"/>
  <c r="G74" i="42"/>
  <c r="G82" i="42" s="1"/>
  <c r="F74" i="42"/>
  <c r="E74" i="42"/>
  <c r="D74" i="42"/>
  <c r="D77" i="42" s="1"/>
  <c r="C74" i="42"/>
  <c r="C82" i="42" s="1"/>
  <c r="M73" i="42"/>
  <c r="M72" i="42"/>
  <c r="M71" i="42"/>
  <c r="M70" i="42"/>
  <c r="M69" i="42"/>
  <c r="M74" i="42" s="1"/>
  <c r="L66" i="42"/>
  <c r="K66" i="42"/>
  <c r="J66" i="42"/>
  <c r="I66" i="42"/>
  <c r="H66" i="42"/>
  <c r="G66" i="42"/>
  <c r="F66" i="42"/>
  <c r="E66" i="42"/>
  <c r="D66" i="42"/>
  <c r="C66" i="42"/>
  <c r="M66" i="42" s="1"/>
  <c r="M65" i="42"/>
  <c r="M64" i="42"/>
  <c r="M63" i="42"/>
  <c r="M62" i="42"/>
  <c r="M61" i="42"/>
  <c r="M49" i="42"/>
  <c r="L49" i="42"/>
  <c r="K49" i="42"/>
  <c r="J49" i="42"/>
  <c r="I49" i="42"/>
  <c r="H49" i="42"/>
  <c r="G49" i="42"/>
  <c r="F49" i="42"/>
  <c r="E49" i="42"/>
  <c r="D49" i="42"/>
  <c r="C49" i="42"/>
  <c r="M45" i="42"/>
  <c r="M44" i="42"/>
  <c r="M43" i="42"/>
  <c r="M42" i="42"/>
  <c r="M41" i="42"/>
  <c r="L39" i="42"/>
  <c r="K39" i="42"/>
  <c r="J39" i="42"/>
  <c r="I39" i="42"/>
  <c r="H39" i="42"/>
  <c r="G39" i="42"/>
  <c r="F39" i="42"/>
  <c r="E39" i="42"/>
  <c r="D39" i="42"/>
  <c r="C39" i="42"/>
  <c r="M39" i="42" s="1"/>
  <c r="M38" i="42"/>
  <c r="M37" i="42"/>
  <c r="M36" i="42"/>
  <c r="M35" i="42"/>
  <c r="M34" i="42"/>
  <c r="L29" i="42"/>
  <c r="K29" i="42"/>
  <c r="J29" i="42"/>
  <c r="I29" i="42"/>
  <c r="H29" i="42"/>
  <c r="G29" i="42"/>
  <c r="F29" i="42"/>
  <c r="E29" i="42"/>
  <c r="M29" i="42" s="1"/>
  <c r="D29" i="42"/>
  <c r="C29" i="42"/>
  <c r="M28" i="42"/>
  <c r="L26" i="42"/>
  <c r="K26" i="42"/>
  <c r="J26" i="42"/>
  <c r="I26" i="42"/>
  <c r="H26" i="42"/>
  <c r="G26" i="42"/>
  <c r="F26" i="42"/>
  <c r="E26" i="42"/>
  <c r="D26" i="42"/>
  <c r="C26" i="42"/>
  <c r="K25" i="42"/>
  <c r="G25" i="42"/>
  <c r="C25" i="42"/>
  <c r="L22" i="42"/>
  <c r="K22" i="42"/>
  <c r="J22" i="42"/>
  <c r="I22" i="42"/>
  <c r="I30" i="42" s="1"/>
  <c r="H22" i="42"/>
  <c r="G22" i="42"/>
  <c r="F22" i="42"/>
  <c r="F30" i="42" s="1"/>
  <c r="E22" i="42"/>
  <c r="E30" i="42" s="1"/>
  <c r="D22" i="42"/>
  <c r="C22" i="42"/>
  <c r="M21" i="42"/>
  <c r="M20" i="42"/>
  <c r="M19" i="42"/>
  <c r="M18" i="42"/>
  <c r="M17" i="42"/>
  <c r="M22" i="42" s="1"/>
  <c r="L14" i="42"/>
  <c r="J14" i="42"/>
  <c r="I14" i="42"/>
  <c r="H14" i="42"/>
  <c r="G14" i="42"/>
  <c r="F14" i="42"/>
  <c r="E14" i="42"/>
  <c r="D14" i="42"/>
  <c r="C14" i="42"/>
  <c r="M13" i="42"/>
  <c r="M12" i="42"/>
  <c r="M11" i="42"/>
  <c r="M10" i="42"/>
  <c r="M9" i="42"/>
  <c r="L247" i="41"/>
  <c r="L249" i="41" s="1"/>
  <c r="K247" i="41"/>
  <c r="J247" i="41"/>
  <c r="I247" i="41"/>
  <c r="I249" i="41" s="1"/>
  <c r="H247" i="41"/>
  <c r="H249" i="41" s="1"/>
  <c r="G247" i="41"/>
  <c r="F247" i="41"/>
  <c r="E247" i="41"/>
  <c r="E249" i="41" s="1"/>
  <c r="D247" i="41"/>
  <c r="D249" i="41" s="1"/>
  <c r="C247" i="41"/>
  <c r="L242" i="41"/>
  <c r="K242" i="41"/>
  <c r="K249" i="41" s="1"/>
  <c r="J242" i="41"/>
  <c r="I242" i="41"/>
  <c r="H242" i="41"/>
  <c r="G242" i="41"/>
  <c r="F242" i="41"/>
  <c r="E242" i="41"/>
  <c r="D242" i="41"/>
  <c r="C242" i="41"/>
  <c r="L235" i="41"/>
  <c r="K235" i="41"/>
  <c r="J235" i="41"/>
  <c r="I235" i="41"/>
  <c r="H235" i="41"/>
  <c r="G235" i="41"/>
  <c r="G249" i="41" s="1"/>
  <c r="F235" i="41"/>
  <c r="E235" i="41"/>
  <c r="D235" i="41"/>
  <c r="C235" i="41"/>
  <c r="C249" i="41" s="1"/>
  <c r="L228" i="41"/>
  <c r="K228" i="41"/>
  <c r="J228" i="41"/>
  <c r="J249" i="41" s="1"/>
  <c r="I228" i="41"/>
  <c r="H228" i="41"/>
  <c r="G228" i="41"/>
  <c r="F228" i="41"/>
  <c r="F249" i="41" s="1"/>
  <c r="E228" i="41"/>
  <c r="D228" i="41"/>
  <c r="C228" i="41"/>
  <c r="M227" i="41"/>
  <c r="M226" i="41"/>
  <c r="M225" i="41"/>
  <c r="M224" i="41"/>
  <c r="M223" i="41"/>
  <c r="M228" i="41" s="1"/>
  <c r="L220" i="41"/>
  <c r="K220" i="41"/>
  <c r="J220" i="41"/>
  <c r="I220" i="41"/>
  <c r="H220" i="41"/>
  <c r="G220" i="41"/>
  <c r="F220" i="41"/>
  <c r="E220" i="41"/>
  <c r="D220" i="41"/>
  <c r="C220" i="41"/>
  <c r="M220" i="41" s="1"/>
  <c r="M219" i="41"/>
  <c r="M218" i="41"/>
  <c r="M217" i="41"/>
  <c r="M216" i="41"/>
  <c r="M215" i="41"/>
  <c r="M205" i="41"/>
  <c r="L205" i="41"/>
  <c r="K205" i="41"/>
  <c r="J205" i="41"/>
  <c r="I205" i="41"/>
  <c r="H205" i="41"/>
  <c r="G205" i="41"/>
  <c r="F205" i="41"/>
  <c r="E205" i="41"/>
  <c r="D205" i="41"/>
  <c r="C205" i="41"/>
  <c r="M201" i="41"/>
  <c r="M200" i="41"/>
  <c r="M199" i="41"/>
  <c r="M198" i="41"/>
  <c r="M197" i="41"/>
  <c r="L195" i="41"/>
  <c r="K195" i="41"/>
  <c r="J195" i="41"/>
  <c r="I195" i="41"/>
  <c r="H195" i="41"/>
  <c r="G195" i="41"/>
  <c r="F195" i="41"/>
  <c r="E195" i="41"/>
  <c r="M195" i="41" s="1"/>
  <c r="D195" i="41"/>
  <c r="C195" i="41"/>
  <c r="M194" i="41"/>
  <c r="M193" i="41"/>
  <c r="M192" i="41"/>
  <c r="M191" i="41"/>
  <c r="M190" i="41"/>
  <c r="L185" i="41"/>
  <c r="K185" i="41"/>
  <c r="J185" i="41"/>
  <c r="I185" i="41"/>
  <c r="H185" i="41"/>
  <c r="G185" i="41"/>
  <c r="F185" i="41"/>
  <c r="E185" i="41"/>
  <c r="D185" i="41"/>
  <c r="C185" i="41"/>
  <c r="M185" i="41" s="1"/>
  <c r="M184" i="41"/>
  <c r="L182" i="41"/>
  <c r="K182" i="41"/>
  <c r="J182" i="41"/>
  <c r="I182" i="41"/>
  <c r="H182" i="41"/>
  <c r="G182" i="41"/>
  <c r="F182" i="41"/>
  <c r="E182" i="41"/>
  <c r="D182" i="41"/>
  <c r="C182" i="41"/>
  <c r="M182" i="41" s="1"/>
  <c r="I181" i="41"/>
  <c r="E181" i="41"/>
  <c r="L178" i="41"/>
  <c r="L181" i="41" s="1"/>
  <c r="K178" i="41"/>
  <c r="K186" i="41" s="1"/>
  <c r="J178" i="41"/>
  <c r="I178" i="41"/>
  <c r="H178" i="41"/>
  <c r="H181" i="41" s="1"/>
  <c r="G178" i="41"/>
  <c r="G186" i="41" s="1"/>
  <c r="F178" i="41"/>
  <c r="E178" i="41"/>
  <c r="D178" i="41"/>
  <c r="D181" i="41" s="1"/>
  <c r="C178" i="41"/>
  <c r="C186" i="41" s="1"/>
  <c r="M177" i="41"/>
  <c r="M176" i="41"/>
  <c r="M175" i="41"/>
  <c r="M174" i="41"/>
  <c r="M173" i="41"/>
  <c r="M178" i="41" s="1"/>
  <c r="L170" i="41"/>
  <c r="K170" i="41"/>
  <c r="J170" i="41"/>
  <c r="I170" i="41"/>
  <c r="H170" i="41"/>
  <c r="G170" i="41"/>
  <c r="F170" i="41"/>
  <c r="E170" i="41"/>
  <c r="D170" i="41"/>
  <c r="C170" i="41"/>
  <c r="M170" i="41" s="1"/>
  <c r="M169" i="41"/>
  <c r="M168" i="41"/>
  <c r="M167" i="41"/>
  <c r="M166" i="41"/>
  <c r="M165" i="41"/>
  <c r="M153" i="41"/>
  <c r="L153" i="41"/>
  <c r="K153" i="41"/>
  <c r="J153" i="41"/>
  <c r="I153" i="41"/>
  <c r="H153" i="41"/>
  <c r="G153" i="41"/>
  <c r="F153" i="41"/>
  <c r="E153" i="41"/>
  <c r="D153" i="41"/>
  <c r="C153" i="41"/>
  <c r="M149" i="41"/>
  <c r="M148" i="41"/>
  <c r="M147" i="41"/>
  <c r="M146" i="41"/>
  <c r="M145" i="41"/>
  <c r="L143" i="41"/>
  <c r="K143" i="41"/>
  <c r="J143" i="41"/>
  <c r="I143" i="41"/>
  <c r="H143" i="41"/>
  <c r="G143" i="41"/>
  <c r="F143" i="41"/>
  <c r="E143" i="41"/>
  <c r="D143" i="41"/>
  <c r="C143" i="41"/>
  <c r="M143" i="41" s="1"/>
  <c r="M142" i="41"/>
  <c r="M141" i="41"/>
  <c r="M140" i="41"/>
  <c r="M139" i="41"/>
  <c r="M138" i="41"/>
  <c r="L133" i="41"/>
  <c r="K133" i="41"/>
  <c r="J133" i="41"/>
  <c r="I133" i="41"/>
  <c r="H133" i="41"/>
  <c r="G133" i="41"/>
  <c r="F133" i="41"/>
  <c r="E133" i="41"/>
  <c r="M133" i="41" s="1"/>
  <c r="D133" i="41"/>
  <c r="C133" i="41"/>
  <c r="M132" i="41"/>
  <c r="L130" i="41"/>
  <c r="K130" i="41"/>
  <c r="J130" i="41"/>
  <c r="I130" i="41"/>
  <c r="H130" i="41"/>
  <c r="G130" i="41"/>
  <c r="F130" i="41"/>
  <c r="E130" i="41"/>
  <c r="D130" i="41"/>
  <c r="C130" i="41"/>
  <c r="M130" i="41" s="1"/>
  <c r="K129" i="41"/>
  <c r="G129" i="41"/>
  <c r="C129" i="41"/>
  <c r="L126" i="41"/>
  <c r="K126" i="41"/>
  <c r="J126" i="41"/>
  <c r="J129" i="41" s="1"/>
  <c r="I126" i="41"/>
  <c r="I134" i="41" s="1"/>
  <c r="H126" i="41"/>
  <c r="G126" i="41"/>
  <c r="F126" i="41"/>
  <c r="F129" i="41" s="1"/>
  <c r="E126" i="41"/>
  <c r="E134" i="41" s="1"/>
  <c r="D126" i="41"/>
  <c r="C126" i="41"/>
  <c r="M125" i="41"/>
  <c r="M124" i="41"/>
  <c r="M123" i="41"/>
  <c r="M122" i="41"/>
  <c r="M121" i="41"/>
  <c r="M126" i="41" s="1"/>
  <c r="L118" i="41"/>
  <c r="K118" i="41"/>
  <c r="J118" i="41"/>
  <c r="I118" i="41"/>
  <c r="H118" i="41"/>
  <c r="G118" i="41"/>
  <c r="F118" i="41"/>
  <c r="E118" i="41"/>
  <c r="D118" i="41"/>
  <c r="C118" i="41"/>
  <c r="M118" i="41" s="1"/>
  <c r="M117" i="41"/>
  <c r="M116" i="41"/>
  <c r="M115" i="41"/>
  <c r="M114" i="41"/>
  <c r="M113" i="41"/>
  <c r="M101" i="41"/>
  <c r="L101" i="41"/>
  <c r="K101" i="41"/>
  <c r="J101" i="41"/>
  <c r="I101" i="41"/>
  <c r="H101" i="41"/>
  <c r="G101" i="41"/>
  <c r="F101" i="41"/>
  <c r="E101" i="41"/>
  <c r="D101" i="41"/>
  <c r="C101" i="41"/>
  <c r="M97" i="41"/>
  <c r="M96" i="41"/>
  <c r="M95" i="41"/>
  <c r="M94" i="41"/>
  <c r="M93" i="41"/>
  <c r="L91" i="41"/>
  <c r="K91" i="41"/>
  <c r="J91" i="41"/>
  <c r="I91" i="41"/>
  <c r="H91" i="41"/>
  <c r="G91" i="41"/>
  <c r="F91" i="41"/>
  <c r="E91" i="41"/>
  <c r="M91" i="41" s="1"/>
  <c r="D91" i="41"/>
  <c r="C91" i="41"/>
  <c r="M90" i="41"/>
  <c r="M89" i="41"/>
  <c r="M88" i="41"/>
  <c r="M87" i="41"/>
  <c r="M86" i="41"/>
  <c r="L81" i="41"/>
  <c r="K81" i="41"/>
  <c r="J81" i="41"/>
  <c r="I81" i="41"/>
  <c r="H81" i="41"/>
  <c r="G81" i="41"/>
  <c r="F81" i="41"/>
  <c r="E81" i="41"/>
  <c r="D81" i="41"/>
  <c r="C81" i="41"/>
  <c r="M81" i="41" s="1"/>
  <c r="M80" i="41"/>
  <c r="L78" i="41"/>
  <c r="K78" i="41"/>
  <c r="J78" i="41"/>
  <c r="I78" i="41"/>
  <c r="H78" i="41"/>
  <c r="G78" i="41"/>
  <c r="F78" i="41"/>
  <c r="E78" i="41"/>
  <c r="D78" i="41"/>
  <c r="C78" i="41"/>
  <c r="M78" i="41" s="1"/>
  <c r="I77" i="41"/>
  <c r="E77" i="41"/>
  <c r="L74" i="41"/>
  <c r="L77" i="41" s="1"/>
  <c r="K74" i="41"/>
  <c r="K82" i="41" s="1"/>
  <c r="J74" i="41"/>
  <c r="I74" i="41"/>
  <c r="H74" i="41"/>
  <c r="H77" i="41" s="1"/>
  <c r="G74" i="41"/>
  <c r="G82" i="41" s="1"/>
  <c r="F74" i="41"/>
  <c r="E74" i="41"/>
  <c r="D74" i="41"/>
  <c r="D77" i="41" s="1"/>
  <c r="C74" i="41"/>
  <c r="C82" i="41" s="1"/>
  <c r="M73" i="41"/>
  <c r="M72" i="41"/>
  <c r="M71" i="41"/>
  <c r="M70" i="41"/>
  <c r="M69" i="41"/>
  <c r="M74" i="41" s="1"/>
  <c r="L66" i="41"/>
  <c r="K66" i="41"/>
  <c r="J66" i="41"/>
  <c r="I66" i="41"/>
  <c r="H66" i="41"/>
  <c r="G66" i="41"/>
  <c r="F66" i="41"/>
  <c r="E66" i="41"/>
  <c r="D66" i="41"/>
  <c r="C66" i="41"/>
  <c r="M66" i="41" s="1"/>
  <c r="M65" i="41"/>
  <c r="M64" i="41"/>
  <c r="M63" i="41"/>
  <c r="M62" i="41"/>
  <c r="M61" i="41"/>
  <c r="M49" i="41"/>
  <c r="L49" i="41"/>
  <c r="J49" i="41"/>
  <c r="I49" i="41"/>
  <c r="H49" i="41"/>
  <c r="G49" i="41"/>
  <c r="F49" i="41"/>
  <c r="E49" i="41"/>
  <c r="D49" i="41"/>
  <c r="C49" i="41"/>
  <c r="M45" i="41"/>
  <c r="M44" i="41"/>
  <c r="M43" i="41"/>
  <c r="M42" i="41"/>
  <c r="M41" i="41"/>
  <c r="L39" i="41"/>
  <c r="K39" i="41"/>
  <c r="J39" i="41"/>
  <c r="I39" i="41"/>
  <c r="H39" i="41"/>
  <c r="G39" i="41"/>
  <c r="F39" i="41"/>
  <c r="E39" i="41"/>
  <c r="D39" i="41"/>
  <c r="C39" i="41"/>
  <c r="M39" i="41" s="1"/>
  <c r="M38" i="41"/>
  <c r="M37" i="41"/>
  <c r="M36" i="41"/>
  <c r="M35" i="41"/>
  <c r="M34" i="41"/>
  <c r="L29" i="41"/>
  <c r="J29" i="41"/>
  <c r="I29" i="41"/>
  <c r="H29" i="41"/>
  <c r="G29" i="41"/>
  <c r="E29" i="41"/>
  <c r="C29" i="41"/>
  <c r="M28" i="41"/>
  <c r="L26" i="41"/>
  <c r="K26" i="41"/>
  <c r="J26" i="41"/>
  <c r="I26" i="41"/>
  <c r="G26" i="41"/>
  <c r="F26" i="41"/>
  <c r="C26" i="41"/>
  <c r="L22" i="41"/>
  <c r="K22" i="41"/>
  <c r="J22" i="41"/>
  <c r="J30" i="41" s="1"/>
  <c r="I22" i="41"/>
  <c r="I30" i="41" s="1"/>
  <c r="H22" i="41"/>
  <c r="G22" i="41"/>
  <c r="G25" i="41" s="1"/>
  <c r="F22" i="41"/>
  <c r="E22" i="41"/>
  <c r="D22" i="41"/>
  <c r="C22" i="41"/>
  <c r="C25" i="41" s="1"/>
  <c r="M21" i="41"/>
  <c r="M20" i="41"/>
  <c r="M19" i="41"/>
  <c r="M18" i="41"/>
  <c r="M17" i="41"/>
  <c r="L14" i="41"/>
  <c r="J14" i="41"/>
  <c r="I14" i="41"/>
  <c r="H14" i="41"/>
  <c r="G14" i="41"/>
  <c r="F14" i="41"/>
  <c r="E14" i="41"/>
  <c r="D14" i="41"/>
  <c r="C14" i="41"/>
  <c r="M13" i="41"/>
  <c r="M12" i="41"/>
  <c r="M11" i="41"/>
  <c r="M10" i="41"/>
  <c r="M9" i="41"/>
  <c r="J249" i="40"/>
  <c r="L247" i="40"/>
  <c r="L249" i="40" s="1"/>
  <c r="K247" i="40"/>
  <c r="J247" i="40"/>
  <c r="I247" i="40"/>
  <c r="I249" i="40" s="1"/>
  <c r="H247" i="40"/>
  <c r="H249" i="40" s="1"/>
  <c r="G247" i="40"/>
  <c r="F247" i="40"/>
  <c r="E247" i="40"/>
  <c r="E249" i="40" s="1"/>
  <c r="D247" i="40"/>
  <c r="D249" i="40" s="1"/>
  <c r="C247" i="40"/>
  <c r="L242" i="40"/>
  <c r="K242" i="40"/>
  <c r="J242" i="40"/>
  <c r="I242" i="40"/>
  <c r="H242" i="40"/>
  <c r="G242" i="40"/>
  <c r="F242" i="40"/>
  <c r="E242" i="40"/>
  <c r="D242" i="40"/>
  <c r="C242" i="40"/>
  <c r="L235" i="40"/>
  <c r="K235" i="40"/>
  <c r="K249" i="40" s="1"/>
  <c r="J235" i="40"/>
  <c r="I235" i="40"/>
  <c r="H235" i="40"/>
  <c r="G235" i="40"/>
  <c r="G249" i="40" s="1"/>
  <c r="F235" i="40"/>
  <c r="E235" i="40"/>
  <c r="D235" i="40"/>
  <c r="C235" i="40"/>
  <c r="M231" i="40"/>
  <c r="L228" i="40"/>
  <c r="K228" i="40"/>
  <c r="J228" i="40"/>
  <c r="I228" i="40"/>
  <c r="H228" i="40"/>
  <c r="G228" i="40"/>
  <c r="F228" i="40"/>
  <c r="F249" i="40" s="1"/>
  <c r="E228" i="40"/>
  <c r="D228" i="40"/>
  <c r="C228" i="40"/>
  <c r="M227" i="40"/>
  <c r="M226" i="40"/>
  <c r="M225" i="40"/>
  <c r="M224" i="40"/>
  <c r="M223" i="40"/>
  <c r="M228" i="40" s="1"/>
  <c r="L220" i="40"/>
  <c r="K220" i="40"/>
  <c r="J220" i="40"/>
  <c r="I220" i="40"/>
  <c r="H220" i="40"/>
  <c r="G220" i="40"/>
  <c r="F220" i="40"/>
  <c r="E220" i="40"/>
  <c r="D220" i="40"/>
  <c r="C220" i="40"/>
  <c r="M220" i="40" s="1"/>
  <c r="M219" i="40"/>
  <c r="M218" i="40"/>
  <c r="M217" i="40"/>
  <c r="M216" i="40"/>
  <c r="M215" i="40"/>
  <c r="M205" i="40"/>
  <c r="L205" i="40"/>
  <c r="K205" i="40"/>
  <c r="J205" i="40"/>
  <c r="I205" i="40"/>
  <c r="H205" i="40"/>
  <c r="G205" i="40"/>
  <c r="F205" i="40"/>
  <c r="E205" i="40"/>
  <c r="D205" i="40"/>
  <c r="C205" i="40"/>
  <c r="M201" i="40"/>
  <c r="M200" i="40"/>
  <c r="M199" i="40"/>
  <c r="M198" i="40"/>
  <c r="M197" i="40"/>
  <c r="L195" i="40"/>
  <c r="K195" i="40"/>
  <c r="J195" i="40"/>
  <c r="I195" i="40"/>
  <c r="H195" i="40"/>
  <c r="G195" i="40"/>
  <c r="F195" i="40"/>
  <c r="E195" i="40"/>
  <c r="E181" i="40" s="1"/>
  <c r="D195" i="40"/>
  <c r="C195" i="40"/>
  <c r="M194" i="40"/>
  <c r="M193" i="40"/>
  <c r="M192" i="40"/>
  <c r="M191" i="40"/>
  <c r="M190" i="40"/>
  <c r="H186" i="40"/>
  <c r="L185" i="40"/>
  <c r="K185" i="40"/>
  <c r="J185" i="40"/>
  <c r="I185" i="40"/>
  <c r="H185" i="40"/>
  <c r="G185" i="40"/>
  <c r="F185" i="40"/>
  <c r="E185" i="40"/>
  <c r="D185" i="40"/>
  <c r="C185" i="40"/>
  <c r="M185" i="40" s="1"/>
  <c r="M184" i="40"/>
  <c r="L182" i="40"/>
  <c r="K182" i="40"/>
  <c r="J182" i="40"/>
  <c r="I182" i="40"/>
  <c r="H182" i="40"/>
  <c r="G182" i="40"/>
  <c r="F182" i="40"/>
  <c r="E182" i="40"/>
  <c r="D182" i="40"/>
  <c r="C182" i="40"/>
  <c r="M182" i="40" s="1"/>
  <c r="J181" i="40"/>
  <c r="I181" i="40"/>
  <c r="F181" i="40"/>
  <c r="L178" i="40"/>
  <c r="K178" i="40"/>
  <c r="K186" i="40" s="1"/>
  <c r="J178" i="40"/>
  <c r="J183" i="40" s="1"/>
  <c r="I178" i="40"/>
  <c r="H178" i="40"/>
  <c r="G178" i="40"/>
  <c r="G186" i="40" s="1"/>
  <c r="F178" i="40"/>
  <c r="F183" i="40" s="1"/>
  <c r="E178" i="40"/>
  <c r="D178" i="40"/>
  <c r="C178" i="40"/>
  <c r="C186" i="40" s="1"/>
  <c r="M177" i="40"/>
  <c r="M176" i="40"/>
  <c r="M175" i="40"/>
  <c r="M178" i="40" s="1"/>
  <c r="M174" i="40"/>
  <c r="M173" i="40"/>
  <c r="L170" i="40"/>
  <c r="K170" i="40"/>
  <c r="J170" i="40"/>
  <c r="I170" i="40"/>
  <c r="H170" i="40"/>
  <c r="G170" i="40"/>
  <c r="F170" i="40"/>
  <c r="E170" i="40"/>
  <c r="D170" i="40"/>
  <c r="M170" i="40" s="1"/>
  <c r="C170" i="40"/>
  <c r="M169" i="40"/>
  <c r="M168" i="40"/>
  <c r="M167" i="40"/>
  <c r="M166" i="40"/>
  <c r="M165" i="40"/>
  <c r="M153" i="40"/>
  <c r="L153" i="40"/>
  <c r="K153" i="40"/>
  <c r="J153" i="40"/>
  <c r="I153" i="40"/>
  <c r="H153" i="40"/>
  <c r="G153" i="40"/>
  <c r="F153" i="40"/>
  <c r="E153" i="40"/>
  <c r="D153" i="40"/>
  <c r="C153" i="40"/>
  <c r="M149" i="40"/>
  <c r="M148" i="40"/>
  <c r="M147" i="40"/>
  <c r="M146" i="40"/>
  <c r="M145" i="40"/>
  <c r="L143" i="40"/>
  <c r="K143" i="40"/>
  <c r="K129" i="40" s="1"/>
  <c r="J143" i="40"/>
  <c r="I143" i="40"/>
  <c r="H143" i="40"/>
  <c r="G143" i="40"/>
  <c r="F143" i="40"/>
  <c r="E143" i="40"/>
  <c r="D143" i="40"/>
  <c r="C143" i="40"/>
  <c r="M143" i="40" s="1"/>
  <c r="M142" i="40"/>
  <c r="M141" i="40"/>
  <c r="M140" i="40"/>
  <c r="M139" i="40"/>
  <c r="M138" i="40"/>
  <c r="F134" i="40"/>
  <c r="L133" i="40"/>
  <c r="K133" i="40"/>
  <c r="J133" i="40"/>
  <c r="I133" i="40"/>
  <c r="H133" i="40"/>
  <c r="G133" i="40"/>
  <c r="F133" i="40"/>
  <c r="E133" i="40"/>
  <c r="M133" i="40" s="1"/>
  <c r="D133" i="40"/>
  <c r="C133" i="40"/>
  <c r="M132" i="40"/>
  <c r="L130" i="40"/>
  <c r="K130" i="40"/>
  <c r="J130" i="40"/>
  <c r="I130" i="40"/>
  <c r="H130" i="40"/>
  <c r="G130" i="40"/>
  <c r="F130" i="40"/>
  <c r="E130" i="40"/>
  <c r="D130" i="40"/>
  <c r="M130" i="40" s="1"/>
  <c r="C130" i="40"/>
  <c r="L129" i="40"/>
  <c r="H129" i="40"/>
  <c r="G129" i="40"/>
  <c r="D129" i="40"/>
  <c r="L126" i="40"/>
  <c r="L131" i="40" s="1"/>
  <c r="K126" i="40"/>
  <c r="J126" i="40"/>
  <c r="J134" i="40" s="1"/>
  <c r="I126" i="40"/>
  <c r="I134" i="40" s="1"/>
  <c r="H126" i="40"/>
  <c r="H131" i="40" s="1"/>
  <c r="G126" i="40"/>
  <c r="F126" i="40"/>
  <c r="E126" i="40"/>
  <c r="E134" i="40" s="1"/>
  <c r="D126" i="40"/>
  <c r="D131" i="40" s="1"/>
  <c r="C126" i="40"/>
  <c r="M125" i="40"/>
  <c r="M124" i="40"/>
  <c r="M123" i="40"/>
  <c r="M122" i="40"/>
  <c r="M121" i="40"/>
  <c r="M126" i="40" s="1"/>
  <c r="L118" i="40"/>
  <c r="K118" i="40"/>
  <c r="J118" i="40"/>
  <c r="I118" i="40"/>
  <c r="H118" i="40"/>
  <c r="G118" i="40"/>
  <c r="F118" i="40"/>
  <c r="E118" i="40"/>
  <c r="D118" i="40"/>
  <c r="C118" i="40"/>
  <c r="M117" i="40"/>
  <c r="M116" i="40"/>
  <c r="M115" i="40"/>
  <c r="M114" i="40"/>
  <c r="M113" i="40"/>
  <c r="M101" i="40"/>
  <c r="L101" i="40"/>
  <c r="K101" i="40"/>
  <c r="J101" i="40"/>
  <c r="I101" i="40"/>
  <c r="H101" i="40"/>
  <c r="G101" i="40"/>
  <c r="F101" i="40"/>
  <c r="E101" i="40"/>
  <c r="D101" i="40"/>
  <c r="C101" i="40"/>
  <c r="M97" i="40"/>
  <c r="M96" i="40"/>
  <c r="M95" i="40"/>
  <c r="M94" i="40"/>
  <c r="M93" i="40"/>
  <c r="L91" i="40"/>
  <c r="K91" i="40"/>
  <c r="J91" i="40"/>
  <c r="I91" i="40"/>
  <c r="H91" i="40"/>
  <c r="G91" i="40"/>
  <c r="F91" i="40"/>
  <c r="E91" i="40"/>
  <c r="E77" i="40" s="1"/>
  <c r="D91" i="40"/>
  <c r="C91" i="40"/>
  <c r="M90" i="40"/>
  <c r="M89" i="40"/>
  <c r="M88" i="40"/>
  <c r="M87" i="40"/>
  <c r="M86" i="40"/>
  <c r="E82" i="40"/>
  <c r="L81" i="40"/>
  <c r="K81" i="40"/>
  <c r="J81" i="40"/>
  <c r="I81" i="40"/>
  <c r="H81" i="40"/>
  <c r="G81" i="40"/>
  <c r="F81" i="40"/>
  <c r="E81" i="40"/>
  <c r="D81" i="40"/>
  <c r="C81" i="40"/>
  <c r="M81" i="40" s="1"/>
  <c r="M80" i="40"/>
  <c r="L78" i="40"/>
  <c r="K78" i="40"/>
  <c r="J78" i="40"/>
  <c r="I78" i="40"/>
  <c r="H78" i="40"/>
  <c r="G78" i="40"/>
  <c r="F78" i="40"/>
  <c r="E78" i="40"/>
  <c r="D78" i="40"/>
  <c r="C78" i="40"/>
  <c r="M78" i="40" s="1"/>
  <c r="J77" i="40"/>
  <c r="I77" i="40"/>
  <c r="F77" i="40"/>
  <c r="L74" i="40"/>
  <c r="K74" i="40"/>
  <c r="K82" i="40" s="1"/>
  <c r="J74" i="40"/>
  <c r="J79" i="40" s="1"/>
  <c r="I74" i="40"/>
  <c r="H74" i="40"/>
  <c r="G74" i="40"/>
  <c r="G82" i="40" s="1"/>
  <c r="F74" i="40"/>
  <c r="E74" i="40"/>
  <c r="D74" i="40"/>
  <c r="C74" i="40"/>
  <c r="C82" i="40" s="1"/>
  <c r="M73" i="40"/>
  <c r="M72" i="40"/>
  <c r="M71" i="40"/>
  <c r="M74" i="40" s="1"/>
  <c r="M70" i="40"/>
  <c r="M69" i="40"/>
  <c r="L66" i="40"/>
  <c r="K66" i="40"/>
  <c r="J66" i="40"/>
  <c r="I66" i="40"/>
  <c r="H66" i="40"/>
  <c r="G66" i="40"/>
  <c r="F66" i="40"/>
  <c r="E66" i="40"/>
  <c r="D66" i="40"/>
  <c r="M66" i="40" s="1"/>
  <c r="C66" i="40"/>
  <c r="M65" i="40"/>
  <c r="M64" i="40"/>
  <c r="M63" i="40"/>
  <c r="M62" i="40"/>
  <c r="M61" i="40"/>
  <c r="M49" i="40"/>
  <c r="L49" i="40"/>
  <c r="K49" i="40"/>
  <c r="J49" i="40"/>
  <c r="I49" i="40"/>
  <c r="H49" i="40"/>
  <c r="G49" i="40"/>
  <c r="F49" i="40"/>
  <c r="E49" i="40"/>
  <c r="D49" i="40"/>
  <c r="C49" i="40"/>
  <c r="M45" i="40"/>
  <c r="M44" i="40"/>
  <c r="M43" i="40"/>
  <c r="M42" i="40"/>
  <c r="M41" i="40"/>
  <c r="L39" i="40"/>
  <c r="L25" i="40" s="1"/>
  <c r="K39" i="40"/>
  <c r="J39" i="40"/>
  <c r="I39" i="40"/>
  <c r="H39" i="40"/>
  <c r="G39" i="40"/>
  <c r="F39" i="40"/>
  <c r="E39" i="40"/>
  <c r="D39" i="40"/>
  <c r="D25" i="40" s="1"/>
  <c r="C39" i="40"/>
  <c r="M38" i="40"/>
  <c r="M37" i="40"/>
  <c r="M36" i="40"/>
  <c r="M35" i="40"/>
  <c r="M34" i="40"/>
  <c r="G30" i="40"/>
  <c r="F30" i="40"/>
  <c r="L29" i="40"/>
  <c r="K29" i="40"/>
  <c r="J29" i="40"/>
  <c r="I29" i="40"/>
  <c r="H29" i="40"/>
  <c r="G29" i="40"/>
  <c r="F29" i="40"/>
  <c r="E29" i="40"/>
  <c r="M29" i="40" s="1"/>
  <c r="D29" i="40"/>
  <c r="C29" i="40"/>
  <c r="M28" i="40"/>
  <c r="L26" i="40"/>
  <c r="K26" i="40"/>
  <c r="J26" i="40"/>
  <c r="I26" i="40"/>
  <c r="H26" i="40"/>
  <c r="G26" i="40"/>
  <c r="F26" i="40"/>
  <c r="E26" i="40"/>
  <c r="D26" i="40"/>
  <c r="M26" i="40" s="1"/>
  <c r="C26" i="40"/>
  <c r="K25" i="40"/>
  <c r="H25" i="40"/>
  <c r="C25" i="40"/>
  <c r="L22" i="40"/>
  <c r="K22" i="40"/>
  <c r="J22" i="40"/>
  <c r="I22" i="40"/>
  <c r="I30" i="40" s="1"/>
  <c r="H22" i="40"/>
  <c r="H27" i="40" s="1"/>
  <c r="G22" i="40"/>
  <c r="F22" i="40"/>
  <c r="E22" i="40"/>
  <c r="E30" i="40" s="1"/>
  <c r="D22" i="40"/>
  <c r="C22" i="40"/>
  <c r="M21" i="40"/>
  <c r="M20" i="40"/>
  <c r="M19" i="40"/>
  <c r="M18" i="40"/>
  <c r="M17" i="40"/>
  <c r="L14" i="40"/>
  <c r="J14" i="40"/>
  <c r="I14" i="40"/>
  <c r="H14" i="40"/>
  <c r="G14" i="40"/>
  <c r="F14" i="40"/>
  <c r="E14" i="40"/>
  <c r="D14" i="40"/>
  <c r="C14" i="40"/>
  <c r="M14" i="40" s="1"/>
  <c r="M13" i="40"/>
  <c r="M12" i="40"/>
  <c r="M11" i="40"/>
  <c r="M10" i="40"/>
  <c r="M9" i="40"/>
  <c r="L247" i="39"/>
  <c r="K247" i="39"/>
  <c r="K249" i="39" s="1"/>
  <c r="J247" i="39"/>
  <c r="I247" i="39"/>
  <c r="I249" i="39" s="1"/>
  <c r="H247" i="39"/>
  <c r="G247" i="39"/>
  <c r="G249" i="39" s="1"/>
  <c r="F247" i="39"/>
  <c r="E247" i="39"/>
  <c r="E249" i="39" s="1"/>
  <c r="D247" i="39"/>
  <c r="C247" i="39"/>
  <c r="C249" i="39" s="1"/>
  <c r="L242" i="39"/>
  <c r="L249" i="39" s="1"/>
  <c r="K242" i="39"/>
  <c r="J242" i="39"/>
  <c r="J249" i="39" s="1"/>
  <c r="I242" i="39"/>
  <c r="H242" i="39"/>
  <c r="H249" i="39" s="1"/>
  <c r="G242" i="39"/>
  <c r="F242" i="39"/>
  <c r="F249" i="39" s="1"/>
  <c r="E242" i="39"/>
  <c r="D242" i="39"/>
  <c r="D249" i="39" s="1"/>
  <c r="C242" i="39"/>
  <c r="L235" i="39"/>
  <c r="K235" i="39"/>
  <c r="J235" i="39"/>
  <c r="I235" i="39"/>
  <c r="H235" i="39"/>
  <c r="G235" i="39"/>
  <c r="F235" i="39"/>
  <c r="E235" i="39"/>
  <c r="D235" i="39"/>
  <c r="C235" i="39"/>
  <c r="L228" i="39"/>
  <c r="K228" i="39"/>
  <c r="J228" i="39"/>
  <c r="I228" i="39"/>
  <c r="H228" i="39"/>
  <c r="G228" i="39"/>
  <c r="F228" i="39"/>
  <c r="E228" i="39"/>
  <c r="D228" i="39"/>
  <c r="C228" i="39"/>
  <c r="M227" i="39"/>
  <c r="M226" i="39"/>
  <c r="M225" i="39"/>
  <c r="M224" i="39"/>
  <c r="M223" i="39"/>
  <c r="M228" i="39" s="1"/>
  <c r="L220" i="39"/>
  <c r="K220" i="39"/>
  <c r="J220" i="39"/>
  <c r="I220" i="39"/>
  <c r="H220" i="39"/>
  <c r="G220" i="39"/>
  <c r="F220" i="39"/>
  <c r="E220" i="39"/>
  <c r="D220" i="39"/>
  <c r="C220" i="39"/>
  <c r="M220" i="39" s="1"/>
  <c r="M219" i="39"/>
  <c r="M218" i="39"/>
  <c r="M217" i="39"/>
  <c r="M216" i="39"/>
  <c r="M215" i="39"/>
  <c r="M205" i="39"/>
  <c r="L205" i="39"/>
  <c r="K205" i="39"/>
  <c r="J205" i="39"/>
  <c r="I205" i="39"/>
  <c r="H205" i="39"/>
  <c r="G205" i="39"/>
  <c r="F205" i="39"/>
  <c r="E205" i="39"/>
  <c r="D205" i="39"/>
  <c r="C205" i="39"/>
  <c r="M201" i="39"/>
  <c r="M200" i="39"/>
  <c r="M199" i="39"/>
  <c r="M198" i="39"/>
  <c r="M197" i="39"/>
  <c r="L195" i="39"/>
  <c r="K195" i="39"/>
  <c r="J195" i="39"/>
  <c r="I195" i="39"/>
  <c r="H195" i="39"/>
  <c r="G195" i="39"/>
  <c r="F195" i="39"/>
  <c r="E195" i="39"/>
  <c r="M195" i="39" s="1"/>
  <c r="D195" i="39"/>
  <c r="C195" i="39"/>
  <c r="M194" i="39"/>
  <c r="M193" i="39"/>
  <c r="M192" i="39"/>
  <c r="M191" i="39"/>
  <c r="M190" i="39"/>
  <c r="L185" i="39"/>
  <c r="K185" i="39"/>
  <c r="J185" i="39"/>
  <c r="I185" i="39"/>
  <c r="H185" i="39"/>
  <c r="G185" i="39"/>
  <c r="F185" i="39"/>
  <c r="E185" i="39"/>
  <c r="D185" i="39"/>
  <c r="C185" i="39"/>
  <c r="M185" i="39" s="1"/>
  <c r="M184" i="39"/>
  <c r="K183" i="39"/>
  <c r="G183" i="39"/>
  <c r="L182" i="39"/>
  <c r="K182" i="39"/>
  <c r="J182" i="39"/>
  <c r="I182" i="39"/>
  <c r="H182" i="39"/>
  <c r="G182" i="39"/>
  <c r="F182" i="39"/>
  <c r="E182" i="39"/>
  <c r="D182" i="39"/>
  <c r="C182" i="39"/>
  <c r="K181" i="39"/>
  <c r="I181" i="39"/>
  <c r="G181" i="39"/>
  <c r="E181" i="39"/>
  <c r="C181" i="39"/>
  <c r="L178" i="39"/>
  <c r="K178" i="39"/>
  <c r="K186" i="39" s="1"/>
  <c r="J178" i="39"/>
  <c r="I178" i="39"/>
  <c r="H178" i="39"/>
  <c r="G178" i="39"/>
  <c r="G186" i="39" s="1"/>
  <c r="F178" i="39"/>
  <c r="E178" i="39"/>
  <c r="D178" i="39"/>
  <c r="C178" i="39"/>
  <c r="C186" i="39" s="1"/>
  <c r="M177" i="39"/>
  <c r="M176" i="39"/>
  <c r="M175" i="39"/>
  <c r="M174" i="39"/>
  <c r="M173" i="39"/>
  <c r="M178" i="39" s="1"/>
  <c r="L170" i="39"/>
  <c r="K170" i="39"/>
  <c r="J170" i="39"/>
  <c r="I170" i="39"/>
  <c r="H170" i="39"/>
  <c r="G170" i="39"/>
  <c r="F170" i="39"/>
  <c r="E170" i="39"/>
  <c r="D170" i="39"/>
  <c r="C170" i="39"/>
  <c r="M169" i="39"/>
  <c r="M168" i="39"/>
  <c r="M167" i="39"/>
  <c r="M166" i="39"/>
  <c r="M165" i="39"/>
  <c r="M153" i="39"/>
  <c r="L153" i="39"/>
  <c r="K153" i="39"/>
  <c r="J153" i="39"/>
  <c r="I153" i="39"/>
  <c r="H153" i="39"/>
  <c r="G153" i="39"/>
  <c r="F153" i="39"/>
  <c r="E153" i="39"/>
  <c r="D153" i="39"/>
  <c r="C153" i="39"/>
  <c r="M149" i="39"/>
  <c r="M148" i="39"/>
  <c r="M147" i="39"/>
  <c r="M146" i="39"/>
  <c r="M145" i="39"/>
  <c r="L143" i="39"/>
  <c r="K143" i="39"/>
  <c r="K129" i="39" s="1"/>
  <c r="J143" i="39"/>
  <c r="I143" i="39"/>
  <c r="H143" i="39"/>
  <c r="G143" i="39"/>
  <c r="F143" i="39"/>
  <c r="E143" i="39"/>
  <c r="D143" i="39"/>
  <c r="C143" i="39"/>
  <c r="M143" i="39" s="1"/>
  <c r="M142" i="39"/>
  <c r="M141" i="39"/>
  <c r="M140" i="39"/>
  <c r="M139" i="39"/>
  <c r="M138" i="39"/>
  <c r="L134" i="39"/>
  <c r="H134" i="39"/>
  <c r="D134" i="39"/>
  <c r="L133" i="39"/>
  <c r="K133" i="39"/>
  <c r="J133" i="39"/>
  <c r="I133" i="39"/>
  <c r="H133" i="39"/>
  <c r="G133" i="39"/>
  <c r="F133" i="39"/>
  <c r="E133" i="39"/>
  <c r="M133" i="39" s="1"/>
  <c r="D133" i="39"/>
  <c r="C133" i="39"/>
  <c r="M132" i="39"/>
  <c r="L130" i="39"/>
  <c r="K130" i="39"/>
  <c r="J130" i="39"/>
  <c r="I130" i="39"/>
  <c r="H130" i="39"/>
  <c r="G130" i="39"/>
  <c r="F130" i="39"/>
  <c r="E130" i="39"/>
  <c r="D130" i="39"/>
  <c r="C130" i="39"/>
  <c r="I129" i="39"/>
  <c r="I131" i="39" s="1"/>
  <c r="I135" i="39" s="1"/>
  <c r="G129" i="39"/>
  <c r="G131" i="39" s="1"/>
  <c r="E129" i="39"/>
  <c r="L126" i="39"/>
  <c r="K126" i="39"/>
  <c r="J126" i="39"/>
  <c r="I126" i="39"/>
  <c r="I134" i="39" s="1"/>
  <c r="H126" i="39"/>
  <c r="G126" i="39"/>
  <c r="F126" i="39"/>
  <c r="E126" i="39"/>
  <c r="E134" i="39" s="1"/>
  <c r="D126" i="39"/>
  <c r="C126" i="39"/>
  <c r="M125" i="39"/>
  <c r="M124" i="39"/>
  <c r="M123" i="39"/>
  <c r="M122" i="39"/>
  <c r="M121" i="39"/>
  <c r="M126" i="39" s="1"/>
  <c r="L118" i="39"/>
  <c r="K118" i="39"/>
  <c r="J118" i="39"/>
  <c r="I118" i="39"/>
  <c r="H118" i="39"/>
  <c r="G118" i="39"/>
  <c r="F118" i="39"/>
  <c r="E118" i="39"/>
  <c r="D118" i="39"/>
  <c r="C118" i="39"/>
  <c r="M117" i="39"/>
  <c r="M116" i="39"/>
  <c r="M115" i="39"/>
  <c r="M114" i="39"/>
  <c r="M113" i="39"/>
  <c r="M101" i="39"/>
  <c r="L101" i="39"/>
  <c r="K101" i="39"/>
  <c r="J101" i="39"/>
  <c r="I101" i="39"/>
  <c r="H101" i="39"/>
  <c r="G101" i="39"/>
  <c r="F101" i="39"/>
  <c r="E101" i="39"/>
  <c r="D101" i="39"/>
  <c r="C101" i="39"/>
  <c r="M97" i="39"/>
  <c r="M96" i="39"/>
  <c r="M95" i="39"/>
  <c r="M94" i="39"/>
  <c r="M93" i="39"/>
  <c r="L91" i="39"/>
  <c r="K91" i="39"/>
  <c r="K77" i="39" s="1"/>
  <c r="J91" i="39"/>
  <c r="I91" i="39"/>
  <c r="I77" i="39" s="1"/>
  <c r="H91" i="39"/>
  <c r="G91" i="39"/>
  <c r="F91" i="39"/>
  <c r="E91" i="39"/>
  <c r="D91" i="39"/>
  <c r="C91" i="39"/>
  <c r="M91" i="39" s="1"/>
  <c r="M90" i="39"/>
  <c r="M89" i="39"/>
  <c r="M88" i="39"/>
  <c r="M87" i="39"/>
  <c r="M86" i="39"/>
  <c r="L82" i="39"/>
  <c r="H82" i="39"/>
  <c r="D82" i="39"/>
  <c r="L81" i="39"/>
  <c r="K81" i="39"/>
  <c r="J81" i="39"/>
  <c r="I81" i="39"/>
  <c r="H81" i="39"/>
  <c r="G81" i="39"/>
  <c r="F81" i="39"/>
  <c r="E81" i="39"/>
  <c r="M81" i="39" s="1"/>
  <c r="D81" i="39"/>
  <c r="C81" i="39"/>
  <c r="M80" i="39"/>
  <c r="L78" i="39"/>
  <c r="K78" i="39"/>
  <c r="J78" i="39"/>
  <c r="I78" i="39"/>
  <c r="H78" i="39"/>
  <c r="G78" i="39"/>
  <c r="F78" i="39"/>
  <c r="E78" i="39"/>
  <c r="D78" i="39"/>
  <c r="C78" i="39"/>
  <c r="G77" i="39"/>
  <c r="G79" i="39" s="1"/>
  <c r="G83" i="39" s="1"/>
  <c r="E77" i="39"/>
  <c r="L74" i="39"/>
  <c r="K74" i="39"/>
  <c r="K82" i="39" s="1"/>
  <c r="J74" i="39"/>
  <c r="J82" i="39" s="1"/>
  <c r="I74" i="39"/>
  <c r="H74" i="39"/>
  <c r="G74" i="39"/>
  <c r="G82" i="39" s="1"/>
  <c r="F74" i="39"/>
  <c r="F82" i="39" s="1"/>
  <c r="E74" i="39"/>
  <c r="D74" i="39"/>
  <c r="C74" i="39"/>
  <c r="C82" i="39" s="1"/>
  <c r="M73" i="39"/>
  <c r="M72" i="39"/>
  <c r="M71" i="39"/>
  <c r="M70" i="39"/>
  <c r="M69" i="39"/>
  <c r="M74" i="39" s="1"/>
  <c r="L66" i="39"/>
  <c r="K66" i="39"/>
  <c r="J66" i="39"/>
  <c r="I66" i="39"/>
  <c r="H66" i="39"/>
  <c r="G66" i="39"/>
  <c r="F66" i="39"/>
  <c r="E66" i="39"/>
  <c r="D66" i="39"/>
  <c r="C66" i="39"/>
  <c r="M65" i="39"/>
  <c r="M64" i="39"/>
  <c r="M63" i="39"/>
  <c r="M62" i="39"/>
  <c r="M61" i="39"/>
  <c r="M49" i="39"/>
  <c r="L49" i="39"/>
  <c r="K49" i="39"/>
  <c r="J49" i="39"/>
  <c r="I49" i="39"/>
  <c r="H49" i="39"/>
  <c r="G49" i="39"/>
  <c r="F49" i="39"/>
  <c r="E49" i="39"/>
  <c r="D49" i="39"/>
  <c r="C49" i="39"/>
  <c r="M45" i="39"/>
  <c r="M44" i="39"/>
  <c r="M43" i="39"/>
  <c r="M42" i="39"/>
  <c r="M41" i="39"/>
  <c r="L39" i="39"/>
  <c r="K39" i="39"/>
  <c r="K25" i="39" s="1"/>
  <c r="J39" i="39"/>
  <c r="I39" i="39"/>
  <c r="I25" i="39" s="1"/>
  <c r="H39" i="39"/>
  <c r="G39" i="39"/>
  <c r="F39" i="39"/>
  <c r="E39" i="39"/>
  <c r="D39" i="39"/>
  <c r="C39" i="39"/>
  <c r="M38" i="39"/>
  <c r="M37" i="39"/>
  <c r="M36" i="39"/>
  <c r="M35" i="39"/>
  <c r="M34" i="39"/>
  <c r="L30" i="39"/>
  <c r="L29" i="39"/>
  <c r="K29" i="39"/>
  <c r="J29" i="39"/>
  <c r="I29" i="39"/>
  <c r="H29" i="39"/>
  <c r="M29" i="39"/>
  <c r="D29" i="39"/>
  <c r="C29" i="39"/>
  <c r="M28" i="39"/>
  <c r="L26" i="39"/>
  <c r="K26" i="39"/>
  <c r="J26" i="39"/>
  <c r="I26" i="39"/>
  <c r="H26" i="39"/>
  <c r="D26" i="39"/>
  <c r="C26" i="39"/>
  <c r="L22" i="39"/>
  <c r="K22" i="39"/>
  <c r="J22" i="39"/>
  <c r="I22" i="39"/>
  <c r="I30" i="39" s="1"/>
  <c r="H22" i="39"/>
  <c r="H30" i="39" s="1"/>
  <c r="G22" i="39"/>
  <c r="F22" i="39"/>
  <c r="E22" i="39"/>
  <c r="D22" i="39"/>
  <c r="D30" i="39" s="1"/>
  <c r="C22" i="39"/>
  <c r="M21" i="39"/>
  <c r="M20" i="39"/>
  <c r="M19" i="39"/>
  <c r="M18" i="39"/>
  <c r="M17" i="39"/>
  <c r="L14" i="39"/>
  <c r="J14" i="39"/>
  <c r="I14" i="39"/>
  <c r="H14" i="39"/>
  <c r="G14" i="39"/>
  <c r="F14" i="39"/>
  <c r="E14" i="39"/>
  <c r="D14" i="39"/>
  <c r="C14" i="39"/>
  <c r="M13" i="39"/>
  <c r="M12" i="39"/>
  <c r="M11" i="39"/>
  <c r="M10" i="39"/>
  <c r="M9" i="39"/>
  <c r="M26" i="65" l="1"/>
  <c r="M39" i="65"/>
  <c r="C25" i="65"/>
  <c r="M22" i="65"/>
  <c r="M14" i="65"/>
  <c r="H77" i="64"/>
  <c r="M81" i="64"/>
  <c r="M178" i="64"/>
  <c r="J249" i="64"/>
  <c r="D249" i="64"/>
  <c r="L249" i="64"/>
  <c r="K77" i="64"/>
  <c r="M91" i="64"/>
  <c r="I129" i="64"/>
  <c r="E249" i="64"/>
  <c r="E25" i="64"/>
  <c r="G25" i="64"/>
  <c r="K129" i="64"/>
  <c r="K131" i="64" s="1"/>
  <c r="H181" i="64"/>
  <c r="M182" i="64"/>
  <c r="G249" i="64"/>
  <c r="M66" i="64"/>
  <c r="C77" i="64"/>
  <c r="M195" i="64"/>
  <c r="I249" i="64"/>
  <c r="M74" i="64"/>
  <c r="E77" i="64"/>
  <c r="I131" i="64"/>
  <c r="M170" i="64"/>
  <c r="D181" i="64"/>
  <c r="L181" i="64"/>
  <c r="L183" i="64" s="1"/>
  <c r="L187" i="64" s="1"/>
  <c r="L207" i="64" s="1"/>
  <c r="G77" i="64"/>
  <c r="G79" i="64" s="1"/>
  <c r="G83" i="64" s="1"/>
  <c r="G103" i="64" s="1"/>
  <c r="E129" i="64"/>
  <c r="M143" i="64"/>
  <c r="E181" i="64"/>
  <c r="E183" i="64" s="1"/>
  <c r="K249" i="64"/>
  <c r="C249" i="64"/>
  <c r="M220" i="64"/>
  <c r="E27" i="64"/>
  <c r="E31" i="64" s="1"/>
  <c r="E51" i="64" s="1"/>
  <c r="M39" i="64"/>
  <c r="M29" i="64"/>
  <c r="M22" i="64"/>
  <c r="M133" i="64"/>
  <c r="M126" i="64"/>
  <c r="M118" i="64"/>
  <c r="M39" i="63"/>
  <c r="M22" i="63"/>
  <c r="M22" i="62"/>
  <c r="M14" i="62"/>
  <c r="C131" i="60"/>
  <c r="M133" i="60"/>
  <c r="M118" i="60"/>
  <c r="E249" i="58"/>
  <c r="M228" i="58"/>
  <c r="M220" i="58"/>
  <c r="M29" i="57"/>
  <c r="M29" i="53"/>
  <c r="M39" i="53"/>
  <c r="M22" i="53"/>
  <c r="M220" i="52"/>
  <c r="G30" i="52"/>
  <c r="M228" i="51"/>
  <c r="C249" i="51"/>
  <c r="M220" i="51"/>
  <c r="C249" i="49"/>
  <c r="E27" i="49"/>
  <c r="M26" i="49"/>
  <c r="M39" i="49"/>
  <c r="D25" i="49"/>
  <c r="M22" i="48"/>
  <c r="M29" i="48"/>
  <c r="M39" i="48"/>
  <c r="E129" i="44"/>
  <c r="M133" i="44"/>
  <c r="M126" i="44"/>
  <c r="M118" i="44"/>
  <c r="I25" i="41"/>
  <c r="I27" i="41" s="1"/>
  <c r="M26" i="41"/>
  <c r="E31" i="41"/>
  <c r="E51" i="41" s="1"/>
  <c r="M29" i="41"/>
  <c r="M14" i="41"/>
  <c r="M22" i="41"/>
  <c r="C249" i="40"/>
  <c r="M39" i="39"/>
  <c r="G27" i="39"/>
  <c r="F25" i="39"/>
  <c r="M22" i="39"/>
  <c r="M26" i="47"/>
  <c r="M39" i="47"/>
  <c r="M22" i="47"/>
  <c r="M14" i="47"/>
  <c r="C131" i="59"/>
  <c r="M133" i="59"/>
  <c r="M228" i="57"/>
  <c r="C249" i="57"/>
  <c r="M39" i="57"/>
  <c r="D25" i="57"/>
  <c r="M22" i="57"/>
  <c r="M14" i="57"/>
  <c r="M133" i="43"/>
  <c r="M220" i="61"/>
  <c r="G25" i="52"/>
  <c r="G27" i="52" s="1"/>
  <c r="D249" i="52"/>
  <c r="C249" i="52"/>
  <c r="M228" i="52"/>
  <c r="M74" i="52"/>
  <c r="E77" i="52"/>
  <c r="E83" i="52" s="1"/>
  <c r="E103" i="52" s="1"/>
  <c r="M66" i="52"/>
  <c r="M22" i="52"/>
  <c r="M39" i="52"/>
  <c r="M29" i="52"/>
  <c r="M14" i="52"/>
  <c r="D249" i="50"/>
  <c r="M228" i="50"/>
  <c r="C249" i="50"/>
  <c r="M220" i="50"/>
  <c r="E31" i="50"/>
  <c r="E51" i="50" s="1"/>
  <c r="C25" i="50"/>
  <c r="C27" i="50" s="1"/>
  <c r="M22" i="50"/>
  <c r="M14" i="50"/>
  <c r="M26" i="48"/>
  <c r="M14" i="48"/>
  <c r="E25" i="48"/>
  <c r="E31" i="48" s="1"/>
  <c r="E51" i="48" s="1"/>
  <c r="M39" i="45"/>
  <c r="E25" i="45"/>
  <c r="M22" i="45"/>
  <c r="M14" i="45"/>
  <c r="G25" i="45"/>
  <c r="M74" i="45"/>
  <c r="E77" i="45"/>
  <c r="M178" i="45"/>
  <c r="I181" i="45"/>
  <c r="I183" i="45" s="1"/>
  <c r="C249" i="45"/>
  <c r="K249" i="45"/>
  <c r="I25" i="45"/>
  <c r="G77" i="45"/>
  <c r="G79" i="45" s="1"/>
  <c r="J249" i="45"/>
  <c r="D249" i="45"/>
  <c r="L249" i="45"/>
  <c r="M29" i="45"/>
  <c r="M81" i="45"/>
  <c r="M118" i="45"/>
  <c r="C129" i="45"/>
  <c r="M133" i="45"/>
  <c r="M182" i="45"/>
  <c r="E249" i="45"/>
  <c r="M26" i="45"/>
  <c r="K77" i="45"/>
  <c r="M126" i="45"/>
  <c r="G129" i="45"/>
  <c r="G131" i="45" s="1"/>
  <c r="K129" i="45"/>
  <c r="M185" i="45"/>
  <c r="M220" i="45"/>
  <c r="G249" i="45"/>
  <c r="E27" i="45"/>
  <c r="E31" i="45" s="1"/>
  <c r="E51" i="45" s="1"/>
  <c r="M78" i="45"/>
  <c r="M130" i="45"/>
  <c r="M228" i="45"/>
  <c r="F249" i="45"/>
  <c r="H249" i="45"/>
  <c r="C25" i="45"/>
  <c r="I27" i="45"/>
  <c r="M66" i="45"/>
  <c r="C79" i="45"/>
  <c r="M170" i="45"/>
  <c r="I249" i="45"/>
  <c r="M228" i="46"/>
  <c r="M22" i="46"/>
  <c r="M74" i="46"/>
  <c r="M178" i="46"/>
  <c r="M133" i="46"/>
  <c r="M126" i="46"/>
  <c r="M118" i="46"/>
  <c r="M228" i="68"/>
  <c r="M231" i="68" s="1"/>
  <c r="C249" i="68"/>
  <c r="K25" i="68"/>
  <c r="K27" i="68" s="1"/>
  <c r="D77" i="68"/>
  <c r="H77" i="68"/>
  <c r="H79" i="68"/>
  <c r="L77" i="68"/>
  <c r="L79" i="68"/>
  <c r="K83" i="68"/>
  <c r="K103" i="68" s="1"/>
  <c r="H82" i="68"/>
  <c r="E82" i="68"/>
  <c r="M82" i="68" s="1"/>
  <c r="D79" i="68"/>
  <c r="L82" i="68"/>
  <c r="M133" i="68"/>
  <c r="K187" i="68"/>
  <c r="K207" i="68" s="1"/>
  <c r="C25" i="68"/>
  <c r="C30" i="68"/>
  <c r="K30" i="68"/>
  <c r="F79" i="68"/>
  <c r="F83" i="68" s="1"/>
  <c r="F103" i="68" s="1"/>
  <c r="C83" i="68"/>
  <c r="M78" i="68"/>
  <c r="F129" i="68"/>
  <c r="F131" i="68"/>
  <c r="J129" i="68"/>
  <c r="I135" i="68"/>
  <c r="I155" i="68" s="1"/>
  <c r="F134" i="68"/>
  <c r="D181" i="68"/>
  <c r="H181" i="68"/>
  <c r="H183" i="68"/>
  <c r="L181" i="68"/>
  <c r="L183" i="68"/>
  <c r="G187" i="68"/>
  <c r="G207" i="68" s="1"/>
  <c r="M232" i="68"/>
  <c r="M233" i="68" s="1"/>
  <c r="M14" i="68"/>
  <c r="G25" i="68"/>
  <c r="G27" i="68" s="1"/>
  <c r="I82" i="68"/>
  <c r="I79" i="68"/>
  <c r="I83" i="68" s="1"/>
  <c r="I103" i="68" s="1"/>
  <c r="G83" i="68"/>
  <c r="G103" i="68" s="1"/>
  <c r="C129" i="68"/>
  <c r="M247" i="68"/>
  <c r="M22" i="68"/>
  <c r="F25" i="68"/>
  <c r="J25" i="68"/>
  <c r="I31" i="68"/>
  <c r="I51" i="68" s="1"/>
  <c r="F30" i="68"/>
  <c r="E77" i="68"/>
  <c r="J83" i="68"/>
  <c r="J103" i="68" s="1"/>
  <c r="D82" i="68"/>
  <c r="E135" i="68"/>
  <c r="E155" i="68" s="1"/>
  <c r="J134" i="68"/>
  <c r="C187" i="68"/>
  <c r="M182" i="68"/>
  <c r="D186" i="68"/>
  <c r="G134" i="68"/>
  <c r="E186" i="68"/>
  <c r="D30" i="68"/>
  <c r="D31" i="68" s="1"/>
  <c r="D51" i="68" s="1"/>
  <c r="H30" i="68"/>
  <c r="H31" i="68" s="1"/>
  <c r="H51" i="68" s="1"/>
  <c r="L30" i="68"/>
  <c r="L31" i="68" s="1"/>
  <c r="L51" i="68" s="1"/>
  <c r="F82" i="68"/>
  <c r="J82" i="68"/>
  <c r="C131" i="68"/>
  <c r="G131" i="68"/>
  <c r="G135" i="68" s="1"/>
  <c r="G155" i="68" s="1"/>
  <c r="K131" i="68"/>
  <c r="K135" i="68" s="1"/>
  <c r="K155" i="68" s="1"/>
  <c r="D134" i="68"/>
  <c r="D135" i="68" s="1"/>
  <c r="D155" i="68" s="1"/>
  <c r="H134" i="68"/>
  <c r="H135" i="68" s="1"/>
  <c r="H155" i="68" s="1"/>
  <c r="L134" i="68"/>
  <c r="L135" i="68" s="1"/>
  <c r="L155" i="68" s="1"/>
  <c r="E183" i="68"/>
  <c r="E187" i="68" s="1"/>
  <c r="E207" i="68" s="1"/>
  <c r="I183" i="68"/>
  <c r="I187" i="68" s="1"/>
  <c r="I207" i="68" s="1"/>
  <c r="F186" i="68"/>
  <c r="F187" i="68" s="1"/>
  <c r="F207" i="68" s="1"/>
  <c r="J186" i="68"/>
  <c r="J187" i="68" s="1"/>
  <c r="J207" i="68" s="1"/>
  <c r="C134" i="68"/>
  <c r="K134" i="68"/>
  <c r="I186" i="68"/>
  <c r="C27" i="67"/>
  <c r="D83" i="67"/>
  <c r="D103" i="67" s="1"/>
  <c r="F25" i="67"/>
  <c r="F27" i="67" s="1"/>
  <c r="F30" i="67"/>
  <c r="J25" i="67"/>
  <c r="J30" i="67"/>
  <c r="E31" i="67"/>
  <c r="E51" i="67" s="1"/>
  <c r="M26" i="67"/>
  <c r="C83" i="67"/>
  <c r="C103" i="67" s="1"/>
  <c r="K83" i="67"/>
  <c r="K27" i="67"/>
  <c r="K31" i="67" s="1"/>
  <c r="K51" i="67" s="1"/>
  <c r="G27" i="67"/>
  <c r="G31" i="67" s="1"/>
  <c r="G51" i="67" s="1"/>
  <c r="I135" i="67"/>
  <c r="I155" i="67" s="1"/>
  <c r="G187" i="67"/>
  <c r="L27" i="67"/>
  <c r="I31" i="67"/>
  <c r="G83" i="67"/>
  <c r="H187" i="67"/>
  <c r="M231" i="67"/>
  <c r="D82" i="67"/>
  <c r="M82" i="67" s="1"/>
  <c r="F134" i="67"/>
  <c r="G135" i="67"/>
  <c r="G155" i="67" s="1"/>
  <c r="H186" i="67"/>
  <c r="D25" i="67"/>
  <c r="H25" i="67"/>
  <c r="H27" i="67" s="1"/>
  <c r="L25" i="67"/>
  <c r="C30" i="67"/>
  <c r="G30" i="67"/>
  <c r="K30" i="67"/>
  <c r="I51" i="67"/>
  <c r="F77" i="67"/>
  <c r="J77" i="67"/>
  <c r="D79" i="67"/>
  <c r="H79" i="67"/>
  <c r="H83" i="67" s="1"/>
  <c r="H103" i="67" s="1"/>
  <c r="L79" i="67"/>
  <c r="L83" i="67" s="1"/>
  <c r="L103" i="67" s="1"/>
  <c r="E82" i="67"/>
  <c r="E83" i="67" s="1"/>
  <c r="E103" i="67" s="1"/>
  <c r="I82" i="67"/>
  <c r="G103" i="67"/>
  <c r="K103" i="67"/>
  <c r="D129" i="67"/>
  <c r="H129" i="67"/>
  <c r="L129" i="67"/>
  <c r="F131" i="67"/>
  <c r="F135" i="67" s="1"/>
  <c r="F155" i="67" s="1"/>
  <c r="J131" i="67"/>
  <c r="J135" i="67" s="1"/>
  <c r="J155" i="67" s="1"/>
  <c r="C134" i="67"/>
  <c r="G134" i="67"/>
  <c r="K134" i="67"/>
  <c r="E155" i="67"/>
  <c r="F181" i="67"/>
  <c r="J181" i="67"/>
  <c r="J183" i="67" s="1"/>
  <c r="D183" i="67"/>
  <c r="D187" i="67" s="1"/>
  <c r="H183" i="67"/>
  <c r="L183" i="67"/>
  <c r="L187" i="67" s="1"/>
  <c r="L207" i="67" s="1"/>
  <c r="E186" i="67"/>
  <c r="I186" i="67"/>
  <c r="I187" i="67" s="1"/>
  <c r="I207" i="67" s="1"/>
  <c r="C207" i="67"/>
  <c r="G207" i="67"/>
  <c r="K207" i="67"/>
  <c r="L82" i="67"/>
  <c r="C135" i="67"/>
  <c r="L186" i="67"/>
  <c r="D30" i="67"/>
  <c r="H30" i="67"/>
  <c r="L30" i="67"/>
  <c r="I79" i="67"/>
  <c r="I83" i="67" s="1"/>
  <c r="I103" i="67" s="1"/>
  <c r="F82" i="67"/>
  <c r="J82" i="67"/>
  <c r="M129" i="67"/>
  <c r="K131" i="67"/>
  <c r="K135" i="67" s="1"/>
  <c r="K155" i="67" s="1"/>
  <c r="D134" i="67"/>
  <c r="H134" i="67"/>
  <c r="L134" i="67"/>
  <c r="E183" i="67"/>
  <c r="E187" i="67" s="1"/>
  <c r="E207" i="67" s="1"/>
  <c r="F186" i="67"/>
  <c r="J186" i="67"/>
  <c r="H207" i="67"/>
  <c r="H82" i="67"/>
  <c r="J134" i="67"/>
  <c r="D186" i="67"/>
  <c r="M186" i="67" s="1"/>
  <c r="M247" i="67"/>
  <c r="H131" i="66"/>
  <c r="G31" i="66"/>
  <c r="G51" i="66" s="1"/>
  <c r="F25" i="66"/>
  <c r="F27" i="66"/>
  <c r="J25" i="66"/>
  <c r="J27" i="66"/>
  <c r="C27" i="66"/>
  <c r="F30" i="66"/>
  <c r="F183" i="66"/>
  <c r="J183" i="66"/>
  <c r="M231" i="66"/>
  <c r="H82" i="66"/>
  <c r="H83" i="66" s="1"/>
  <c r="H103" i="66" s="1"/>
  <c r="I83" i="66"/>
  <c r="I103" i="66" s="1"/>
  <c r="F134" i="66"/>
  <c r="K135" i="66"/>
  <c r="K155" i="66" s="1"/>
  <c r="H186" i="66"/>
  <c r="I187" i="66"/>
  <c r="I207" i="66" s="1"/>
  <c r="D25" i="66"/>
  <c r="M25" i="66" s="1"/>
  <c r="H25" i="66"/>
  <c r="L25" i="66"/>
  <c r="F77" i="66"/>
  <c r="J77" i="66"/>
  <c r="J79" i="66" s="1"/>
  <c r="D79" i="66"/>
  <c r="D83" i="66" s="1"/>
  <c r="D103" i="66" s="1"/>
  <c r="H79" i="66"/>
  <c r="L79" i="66"/>
  <c r="L83" i="66" s="1"/>
  <c r="L103" i="66" s="1"/>
  <c r="D129" i="66"/>
  <c r="H129" i="66"/>
  <c r="L129" i="66"/>
  <c r="F131" i="66"/>
  <c r="F135" i="66" s="1"/>
  <c r="F155" i="66" s="1"/>
  <c r="J131" i="66"/>
  <c r="J135" i="66" s="1"/>
  <c r="J155" i="66" s="1"/>
  <c r="F181" i="66"/>
  <c r="J181" i="66"/>
  <c r="D183" i="66"/>
  <c r="H183" i="66"/>
  <c r="H187" i="66" s="1"/>
  <c r="H207" i="66" s="1"/>
  <c r="L183" i="66"/>
  <c r="L187" i="66" s="1"/>
  <c r="L207" i="66" s="1"/>
  <c r="D82" i="66"/>
  <c r="E83" i="66"/>
  <c r="E103" i="66" s="1"/>
  <c r="C135" i="66"/>
  <c r="D186" i="66"/>
  <c r="D187" i="66" s="1"/>
  <c r="D207" i="66" s="1"/>
  <c r="L186" i="66"/>
  <c r="M247" i="66"/>
  <c r="E25" i="66"/>
  <c r="I25" i="66"/>
  <c r="D30" i="66"/>
  <c r="M30" i="66" s="1"/>
  <c r="H30" i="66"/>
  <c r="L30" i="66"/>
  <c r="C77" i="66"/>
  <c r="G77" i="66"/>
  <c r="K77" i="66"/>
  <c r="F82" i="66"/>
  <c r="J82" i="66"/>
  <c r="M82" i="66" s="1"/>
  <c r="E129" i="66"/>
  <c r="I129" i="66"/>
  <c r="G131" i="66"/>
  <c r="G135" i="66" s="1"/>
  <c r="G155" i="66" s="1"/>
  <c r="D134" i="66"/>
  <c r="M134" i="66" s="1"/>
  <c r="H134" i="66"/>
  <c r="L134" i="66"/>
  <c r="C181" i="66"/>
  <c r="G181" i="66"/>
  <c r="K181" i="66"/>
  <c r="E183" i="66"/>
  <c r="E187" i="66" s="1"/>
  <c r="E207" i="66" s="1"/>
  <c r="F186" i="66"/>
  <c r="J186" i="66"/>
  <c r="L82" i="66"/>
  <c r="J134" i="66"/>
  <c r="F25" i="65"/>
  <c r="F27" i="65"/>
  <c r="F30" i="65"/>
  <c r="J25" i="65"/>
  <c r="J30" i="65"/>
  <c r="H83" i="65"/>
  <c r="H103" i="65" s="1"/>
  <c r="L131" i="65"/>
  <c r="G27" i="65"/>
  <c r="G31" i="65" s="1"/>
  <c r="G51" i="65" s="1"/>
  <c r="D187" i="65"/>
  <c r="L187" i="65"/>
  <c r="L207" i="65" s="1"/>
  <c r="E27" i="65"/>
  <c r="E31" i="65" s="1"/>
  <c r="E51" i="65" s="1"/>
  <c r="I83" i="65"/>
  <c r="I103" i="65" s="1"/>
  <c r="G135" i="65"/>
  <c r="G155" i="65" s="1"/>
  <c r="C27" i="65"/>
  <c r="C31" i="65" s="1"/>
  <c r="K27" i="65"/>
  <c r="K31" i="65" s="1"/>
  <c r="K51" i="65" s="1"/>
  <c r="F183" i="65"/>
  <c r="M231" i="65"/>
  <c r="D82" i="65"/>
  <c r="E83" i="65"/>
  <c r="E103" i="65" s="1"/>
  <c r="J134" i="65"/>
  <c r="C135" i="65"/>
  <c r="D186" i="65"/>
  <c r="M186" i="65" s="1"/>
  <c r="E187" i="65"/>
  <c r="E207" i="65" s="1"/>
  <c r="H25" i="65"/>
  <c r="L25" i="65"/>
  <c r="L27" i="65" s="1"/>
  <c r="I51" i="65"/>
  <c r="F77" i="65"/>
  <c r="J77" i="65"/>
  <c r="J79" i="65" s="1"/>
  <c r="D79" i="65"/>
  <c r="D83" i="65" s="1"/>
  <c r="D103" i="65" s="1"/>
  <c r="H79" i="65"/>
  <c r="L79" i="65"/>
  <c r="L83" i="65" s="1"/>
  <c r="L103" i="65" s="1"/>
  <c r="D129" i="65"/>
  <c r="H129" i="65"/>
  <c r="H131" i="65" s="1"/>
  <c r="L129" i="65"/>
  <c r="F131" i="65"/>
  <c r="J131" i="65"/>
  <c r="J135" i="65" s="1"/>
  <c r="J155" i="65" s="1"/>
  <c r="F181" i="65"/>
  <c r="J181" i="65"/>
  <c r="D183" i="65"/>
  <c r="H183" i="65"/>
  <c r="H187" i="65" s="1"/>
  <c r="H207" i="65" s="1"/>
  <c r="L183" i="65"/>
  <c r="L82" i="65"/>
  <c r="F134" i="65"/>
  <c r="F135" i="65" s="1"/>
  <c r="F155" i="65" s="1"/>
  <c r="K135" i="65"/>
  <c r="K155" i="65" s="1"/>
  <c r="L186" i="65"/>
  <c r="I187" i="65"/>
  <c r="I207" i="65" s="1"/>
  <c r="M30" i="65"/>
  <c r="H30" i="65"/>
  <c r="L30" i="65"/>
  <c r="C77" i="65"/>
  <c r="G77" i="65"/>
  <c r="K77" i="65"/>
  <c r="I79" i="65"/>
  <c r="F82" i="65"/>
  <c r="J82" i="65"/>
  <c r="E129" i="65"/>
  <c r="I129" i="65"/>
  <c r="G131" i="65"/>
  <c r="D134" i="65"/>
  <c r="M134" i="65" s="1"/>
  <c r="H134" i="65"/>
  <c r="L134" i="65"/>
  <c r="C181" i="65"/>
  <c r="G181" i="65"/>
  <c r="K181" i="65"/>
  <c r="F186" i="65"/>
  <c r="J186" i="65"/>
  <c r="D207" i="65"/>
  <c r="H82" i="65"/>
  <c r="M82" i="65" s="1"/>
  <c r="H186" i="65"/>
  <c r="M247" i="65"/>
  <c r="G27" i="64"/>
  <c r="G31" i="64" s="1"/>
  <c r="G51" i="64" s="1"/>
  <c r="I31" i="64"/>
  <c r="I51" i="64" s="1"/>
  <c r="M14" i="64"/>
  <c r="C31" i="64"/>
  <c r="K27" i="64"/>
  <c r="K31" i="64" s="1"/>
  <c r="K51" i="64" s="1"/>
  <c r="F25" i="64"/>
  <c r="F27" i="64" s="1"/>
  <c r="F30" i="64"/>
  <c r="J25" i="64"/>
  <c r="J27" i="64" s="1"/>
  <c r="J30" i="64"/>
  <c r="M26" i="64"/>
  <c r="M231" i="64"/>
  <c r="L82" i="64"/>
  <c r="J134" i="64"/>
  <c r="H186" i="64"/>
  <c r="I187" i="64"/>
  <c r="I207" i="64" s="1"/>
  <c r="D27" i="64"/>
  <c r="H25" i="64"/>
  <c r="L25" i="64"/>
  <c r="L27" i="64" s="1"/>
  <c r="F77" i="64"/>
  <c r="J77" i="64"/>
  <c r="J79" i="64" s="1"/>
  <c r="D79" i="64"/>
  <c r="H79" i="64"/>
  <c r="H83" i="64" s="1"/>
  <c r="H103" i="64" s="1"/>
  <c r="L79" i="64"/>
  <c r="D129" i="64"/>
  <c r="D131" i="64" s="1"/>
  <c r="H129" i="64"/>
  <c r="L129" i="64"/>
  <c r="F131" i="64"/>
  <c r="J131" i="64"/>
  <c r="F181" i="64"/>
  <c r="J181" i="64"/>
  <c r="J183" i="64" s="1"/>
  <c r="D183" i="64"/>
  <c r="D187" i="64" s="1"/>
  <c r="D207" i="64" s="1"/>
  <c r="H82" i="64"/>
  <c r="I83" i="64"/>
  <c r="I103" i="64" s="1"/>
  <c r="C135" i="64"/>
  <c r="K135" i="64"/>
  <c r="K155" i="64" s="1"/>
  <c r="E187" i="64"/>
  <c r="E207" i="64" s="1"/>
  <c r="M30" i="64"/>
  <c r="H30" i="64"/>
  <c r="L30" i="64"/>
  <c r="E79" i="64"/>
  <c r="E83" i="64" s="1"/>
  <c r="E103" i="64" s="1"/>
  <c r="F82" i="64"/>
  <c r="J82" i="64"/>
  <c r="G131" i="64"/>
  <c r="G135" i="64" s="1"/>
  <c r="G155" i="64" s="1"/>
  <c r="D134" i="64"/>
  <c r="H134" i="64"/>
  <c r="M134" i="64" s="1"/>
  <c r="L134" i="64"/>
  <c r="C181" i="64"/>
  <c r="G181" i="64"/>
  <c r="K181" i="64"/>
  <c r="F186" i="64"/>
  <c r="J186" i="64"/>
  <c r="D82" i="64"/>
  <c r="F134" i="64"/>
  <c r="D186" i="64"/>
  <c r="L186" i="64"/>
  <c r="M247" i="64"/>
  <c r="M14" i="63"/>
  <c r="F25" i="63"/>
  <c r="F27" i="63"/>
  <c r="J25" i="63"/>
  <c r="J27" i="63"/>
  <c r="J30" i="63"/>
  <c r="K135" i="63"/>
  <c r="K155" i="63" s="1"/>
  <c r="M231" i="63"/>
  <c r="M232" i="63" s="1"/>
  <c r="D82" i="63"/>
  <c r="F134" i="63"/>
  <c r="F135" i="63" s="1"/>
  <c r="F155" i="63" s="1"/>
  <c r="L186" i="63"/>
  <c r="H25" i="63"/>
  <c r="L25" i="63"/>
  <c r="G30" i="63"/>
  <c r="K30" i="63"/>
  <c r="F77" i="63"/>
  <c r="J77" i="63"/>
  <c r="D79" i="63"/>
  <c r="D83" i="63" s="1"/>
  <c r="D103" i="63" s="1"/>
  <c r="H79" i="63"/>
  <c r="L79" i="63"/>
  <c r="L83" i="63" s="1"/>
  <c r="L103" i="63" s="1"/>
  <c r="E82" i="63"/>
  <c r="I82" i="63"/>
  <c r="I83" i="63" s="1"/>
  <c r="I103" i="63" s="1"/>
  <c r="D129" i="63"/>
  <c r="H129" i="63"/>
  <c r="L129" i="63"/>
  <c r="F131" i="63"/>
  <c r="J131" i="63"/>
  <c r="J135" i="63" s="1"/>
  <c r="J155" i="63" s="1"/>
  <c r="C134" i="63"/>
  <c r="G134" i="63"/>
  <c r="K134" i="63"/>
  <c r="F181" i="63"/>
  <c r="J181" i="63"/>
  <c r="D183" i="63"/>
  <c r="D187" i="63" s="1"/>
  <c r="D207" i="63" s="1"/>
  <c r="H183" i="63"/>
  <c r="L183" i="63"/>
  <c r="L187" i="63" s="1"/>
  <c r="L207" i="63" s="1"/>
  <c r="E186" i="63"/>
  <c r="E187" i="63" s="1"/>
  <c r="E207" i="63" s="1"/>
  <c r="I186" i="63"/>
  <c r="I187" i="63" s="1"/>
  <c r="I207" i="63" s="1"/>
  <c r="L82" i="63"/>
  <c r="D186" i="63"/>
  <c r="M186" i="63" s="1"/>
  <c r="E25" i="63"/>
  <c r="I25" i="63"/>
  <c r="G27" i="63"/>
  <c r="G31" i="63" s="1"/>
  <c r="G51" i="63" s="1"/>
  <c r="K27" i="63"/>
  <c r="K31" i="63" s="1"/>
  <c r="K51" i="63" s="1"/>
  <c r="H30" i="63"/>
  <c r="L30" i="63"/>
  <c r="C77" i="63"/>
  <c r="G77" i="63"/>
  <c r="K77" i="63"/>
  <c r="E79" i="63"/>
  <c r="E83" i="63" s="1"/>
  <c r="E103" i="63" s="1"/>
  <c r="I79" i="63"/>
  <c r="E129" i="63"/>
  <c r="I129" i="63"/>
  <c r="C131" i="63"/>
  <c r="G131" i="63"/>
  <c r="G135" i="63" s="1"/>
  <c r="G155" i="63" s="1"/>
  <c r="K131" i="63"/>
  <c r="C181" i="63"/>
  <c r="G181" i="63"/>
  <c r="K181" i="63"/>
  <c r="H82" i="63"/>
  <c r="H83" i="63" s="1"/>
  <c r="H103" i="63" s="1"/>
  <c r="J134" i="63"/>
  <c r="H186" i="63"/>
  <c r="H187" i="63" s="1"/>
  <c r="H207" i="63" s="1"/>
  <c r="M247" i="63"/>
  <c r="H27" i="62"/>
  <c r="G83" i="62"/>
  <c r="K31" i="62"/>
  <c r="K51" i="62" s="1"/>
  <c r="L83" i="62"/>
  <c r="I83" i="62"/>
  <c r="I103" i="62" s="1"/>
  <c r="F135" i="62"/>
  <c r="F155" i="62" s="1"/>
  <c r="E135" i="62"/>
  <c r="F31" i="62"/>
  <c r="F51" i="62" s="1"/>
  <c r="C83" i="62"/>
  <c r="K83" i="62"/>
  <c r="I187" i="62"/>
  <c r="I207" i="62" s="1"/>
  <c r="D131" i="62"/>
  <c r="I135" i="62"/>
  <c r="I155" i="62" s="1"/>
  <c r="M232" i="62"/>
  <c r="M231" i="62"/>
  <c r="G31" i="62"/>
  <c r="G51" i="62" s="1"/>
  <c r="L82" i="62"/>
  <c r="C135" i="62"/>
  <c r="H186" i="62"/>
  <c r="H25" i="62"/>
  <c r="L25" i="62"/>
  <c r="L27" i="62" s="1"/>
  <c r="F27" i="62"/>
  <c r="J27" i="62"/>
  <c r="J31" i="62" s="1"/>
  <c r="J51" i="62" s="1"/>
  <c r="E51" i="62"/>
  <c r="I51" i="62"/>
  <c r="F77" i="62"/>
  <c r="J77" i="62"/>
  <c r="D79" i="62"/>
  <c r="D83" i="62" s="1"/>
  <c r="D103" i="62" s="1"/>
  <c r="H79" i="62"/>
  <c r="H83" i="62" s="1"/>
  <c r="H103" i="62" s="1"/>
  <c r="L79" i="62"/>
  <c r="C103" i="62"/>
  <c r="G103" i="62"/>
  <c r="K103" i="62"/>
  <c r="D129" i="62"/>
  <c r="H129" i="62"/>
  <c r="L129" i="62"/>
  <c r="L131" i="62" s="1"/>
  <c r="F131" i="62"/>
  <c r="J131" i="62"/>
  <c r="E155" i="62"/>
  <c r="F181" i="62"/>
  <c r="J181" i="62"/>
  <c r="D183" i="62"/>
  <c r="D187" i="62" s="1"/>
  <c r="D207" i="62" s="1"/>
  <c r="H183" i="62"/>
  <c r="H187" i="62" s="1"/>
  <c r="H207" i="62" s="1"/>
  <c r="L183" i="62"/>
  <c r="L187" i="62" s="1"/>
  <c r="L207" i="62" s="1"/>
  <c r="C31" i="62"/>
  <c r="D82" i="62"/>
  <c r="E83" i="62"/>
  <c r="E103" i="62" s="1"/>
  <c r="F134" i="62"/>
  <c r="G135" i="62"/>
  <c r="G155" i="62" s="1"/>
  <c r="E187" i="62"/>
  <c r="E207" i="62" s="1"/>
  <c r="M25" i="62"/>
  <c r="K27" i="62"/>
  <c r="M30" i="62"/>
  <c r="H30" i="62"/>
  <c r="L30" i="62"/>
  <c r="I79" i="62"/>
  <c r="F82" i="62"/>
  <c r="M82" i="62" s="1"/>
  <c r="J82" i="62"/>
  <c r="L103" i="62"/>
  <c r="K131" i="62"/>
  <c r="K135" i="62" s="1"/>
  <c r="K155" i="62" s="1"/>
  <c r="D134" i="62"/>
  <c r="H134" i="62"/>
  <c r="M134" i="62" s="1"/>
  <c r="L134" i="62"/>
  <c r="C181" i="62"/>
  <c r="G181" i="62"/>
  <c r="K181" i="62"/>
  <c r="I183" i="62"/>
  <c r="F186" i="62"/>
  <c r="J186" i="62"/>
  <c r="F30" i="62"/>
  <c r="J30" i="62"/>
  <c r="H82" i="62"/>
  <c r="J134" i="62"/>
  <c r="J135" i="62" s="1"/>
  <c r="J155" i="62" s="1"/>
  <c r="D186" i="62"/>
  <c r="M186" i="62" s="1"/>
  <c r="L186" i="62"/>
  <c r="M247" i="62"/>
  <c r="H83" i="61"/>
  <c r="H103" i="61" s="1"/>
  <c r="F135" i="61"/>
  <c r="F31" i="61"/>
  <c r="F51" i="61" s="1"/>
  <c r="E31" i="61"/>
  <c r="C83" i="61"/>
  <c r="K83" i="61"/>
  <c r="K103" i="61" s="1"/>
  <c r="F183" i="61"/>
  <c r="J79" i="61"/>
  <c r="D131" i="61"/>
  <c r="H131" i="61"/>
  <c r="G187" i="61"/>
  <c r="G207" i="61" s="1"/>
  <c r="D27" i="61"/>
  <c r="I31" i="61"/>
  <c r="I51" i="61" s="1"/>
  <c r="G83" i="61"/>
  <c r="D187" i="61"/>
  <c r="D207" i="61" s="1"/>
  <c r="M231" i="61"/>
  <c r="F30" i="61"/>
  <c r="C31" i="61"/>
  <c r="K31" i="61"/>
  <c r="K51" i="61" s="1"/>
  <c r="H82" i="61"/>
  <c r="J134" i="61"/>
  <c r="K135" i="61"/>
  <c r="K155" i="61" s="1"/>
  <c r="H186" i="61"/>
  <c r="I187" i="61"/>
  <c r="I207" i="61" s="1"/>
  <c r="D25" i="61"/>
  <c r="H25" i="61"/>
  <c r="L25" i="61"/>
  <c r="L27" i="61" s="1"/>
  <c r="F27" i="61"/>
  <c r="J27" i="61"/>
  <c r="E51" i="61"/>
  <c r="F77" i="61"/>
  <c r="M77" i="61" s="1"/>
  <c r="J77" i="61"/>
  <c r="D79" i="61"/>
  <c r="D83" i="61" s="1"/>
  <c r="D103" i="61" s="1"/>
  <c r="H79" i="61"/>
  <c r="L79" i="61"/>
  <c r="L83" i="61" s="1"/>
  <c r="L103" i="61" s="1"/>
  <c r="C103" i="61"/>
  <c r="G103" i="61"/>
  <c r="D129" i="61"/>
  <c r="M129" i="61" s="1"/>
  <c r="H129" i="61"/>
  <c r="L129" i="61"/>
  <c r="F131" i="61"/>
  <c r="J131" i="61"/>
  <c r="J135" i="61" s="1"/>
  <c r="J155" i="61" s="1"/>
  <c r="E155" i="61"/>
  <c r="I155" i="61"/>
  <c r="F181" i="61"/>
  <c r="J181" i="61"/>
  <c r="D183" i="61"/>
  <c r="H183" i="61"/>
  <c r="H187" i="61" s="1"/>
  <c r="H207" i="61" s="1"/>
  <c r="L183" i="61"/>
  <c r="L187" i="61" s="1"/>
  <c r="L207" i="61" s="1"/>
  <c r="C207" i="61"/>
  <c r="K207" i="61"/>
  <c r="G31" i="61"/>
  <c r="G51" i="61" s="1"/>
  <c r="L82" i="61"/>
  <c r="I83" i="61"/>
  <c r="I103" i="61" s="1"/>
  <c r="C135" i="61"/>
  <c r="L186" i="61"/>
  <c r="M247" i="61"/>
  <c r="D30" i="61"/>
  <c r="M30" i="61" s="1"/>
  <c r="H30" i="61"/>
  <c r="L30" i="61"/>
  <c r="E79" i="61"/>
  <c r="E83" i="61" s="1"/>
  <c r="E103" i="61" s="1"/>
  <c r="F82" i="61"/>
  <c r="J82" i="61"/>
  <c r="G131" i="61"/>
  <c r="G135" i="61" s="1"/>
  <c r="G155" i="61" s="1"/>
  <c r="D134" i="61"/>
  <c r="M134" i="61" s="1"/>
  <c r="H134" i="61"/>
  <c r="L134" i="61"/>
  <c r="F155" i="61"/>
  <c r="E183" i="61"/>
  <c r="E187" i="61" s="1"/>
  <c r="E207" i="61" s="1"/>
  <c r="F186" i="61"/>
  <c r="J186" i="61"/>
  <c r="J30" i="61"/>
  <c r="J31" i="61" s="1"/>
  <c r="J51" i="61" s="1"/>
  <c r="D82" i="61"/>
  <c r="M82" i="61" s="1"/>
  <c r="F134" i="61"/>
  <c r="D186" i="61"/>
  <c r="M186" i="61" s="1"/>
  <c r="H27" i="60"/>
  <c r="H83" i="60"/>
  <c r="H103" i="60" s="1"/>
  <c r="D131" i="60"/>
  <c r="L131" i="60"/>
  <c r="M14" i="60"/>
  <c r="C27" i="60"/>
  <c r="C31" i="60"/>
  <c r="F25" i="60"/>
  <c r="F30" i="60"/>
  <c r="J25" i="60"/>
  <c r="J30" i="60"/>
  <c r="G31" i="60"/>
  <c r="G51" i="60" s="1"/>
  <c r="G27" i="60"/>
  <c r="D83" i="60"/>
  <c r="D103" i="60" s="1"/>
  <c r="K27" i="60"/>
  <c r="K31" i="60" s="1"/>
  <c r="K51" i="60" s="1"/>
  <c r="K135" i="60"/>
  <c r="K155" i="60" s="1"/>
  <c r="F183" i="60"/>
  <c r="J183" i="60"/>
  <c r="M231" i="60"/>
  <c r="L82" i="60"/>
  <c r="L83" i="60" s="1"/>
  <c r="L103" i="60" s="1"/>
  <c r="F134" i="60"/>
  <c r="C135" i="60"/>
  <c r="D186" i="60"/>
  <c r="M186" i="60" s="1"/>
  <c r="E187" i="60"/>
  <c r="E207" i="60" s="1"/>
  <c r="D25" i="60"/>
  <c r="H25" i="60"/>
  <c r="L25" i="60"/>
  <c r="F77" i="60"/>
  <c r="J77" i="60"/>
  <c r="D79" i="60"/>
  <c r="H79" i="60"/>
  <c r="L79" i="60"/>
  <c r="D129" i="60"/>
  <c r="H129" i="60"/>
  <c r="L129" i="60"/>
  <c r="F131" i="60"/>
  <c r="F135" i="60" s="1"/>
  <c r="F155" i="60" s="1"/>
  <c r="J131" i="60"/>
  <c r="J135" i="60" s="1"/>
  <c r="J155" i="60" s="1"/>
  <c r="F181" i="60"/>
  <c r="J181" i="60"/>
  <c r="D183" i="60"/>
  <c r="D187" i="60" s="1"/>
  <c r="D207" i="60" s="1"/>
  <c r="H183" i="60"/>
  <c r="H187" i="60" s="1"/>
  <c r="H207" i="60" s="1"/>
  <c r="L183" i="60"/>
  <c r="L187" i="60" s="1"/>
  <c r="L207" i="60" s="1"/>
  <c r="H82" i="60"/>
  <c r="I83" i="60"/>
  <c r="I103" i="60" s="1"/>
  <c r="G135" i="60"/>
  <c r="G155" i="60" s="1"/>
  <c r="H186" i="60"/>
  <c r="E25" i="60"/>
  <c r="I25" i="60"/>
  <c r="D30" i="60"/>
  <c r="M30" i="60" s="1"/>
  <c r="H30" i="60"/>
  <c r="L30" i="60"/>
  <c r="C77" i="60"/>
  <c r="G77" i="60"/>
  <c r="K77" i="60"/>
  <c r="E79" i="60"/>
  <c r="E83" i="60" s="1"/>
  <c r="E103" i="60" s="1"/>
  <c r="F82" i="60"/>
  <c r="J82" i="60"/>
  <c r="M82" i="60" s="1"/>
  <c r="E129" i="60"/>
  <c r="I129" i="60"/>
  <c r="K131" i="60"/>
  <c r="D134" i="60"/>
  <c r="M134" i="60" s="1"/>
  <c r="H134" i="60"/>
  <c r="L134" i="60"/>
  <c r="C181" i="60"/>
  <c r="G181" i="60"/>
  <c r="K181" i="60"/>
  <c r="I183" i="60"/>
  <c r="I187" i="60" s="1"/>
  <c r="I207" i="60" s="1"/>
  <c r="F186" i="60"/>
  <c r="J186" i="60"/>
  <c r="D82" i="60"/>
  <c r="J134" i="60"/>
  <c r="L186" i="60"/>
  <c r="M247" i="60"/>
  <c r="D131" i="59"/>
  <c r="C27" i="59"/>
  <c r="C31" i="59" s="1"/>
  <c r="H187" i="59"/>
  <c r="H27" i="59"/>
  <c r="M14" i="59"/>
  <c r="F25" i="59"/>
  <c r="F30" i="59"/>
  <c r="J25" i="59"/>
  <c r="J30" i="59"/>
  <c r="G27" i="59"/>
  <c r="G31" i="59" s="1"/>
  <c r="G51" i="59" s="1"/>
  <c r="K27" i="59"/>
  <c r="K31" i="59" s="1"/>
  <c r="K51" i="59" s="1"/>
  <c r="F183" i="59"/>
  <c r="M232" i="59"/>
  <c r="M231" i="59"/>
  <c r="H82" i="59"/>
  <c r="H83" i="59" s="1"/>
  <c r="H103" i="59" s="1"/>
  <c r="I83" i="59"/>
  <c r="I103" i="59" s="1"/>
  <c r="F134" i="59"/>
  <c r="C135" i="59"/>
  <c r="H186" i="59"/>
  <c r="I187" i="59"/>
  <c r="I207" i="59" s="1"/>
  <c r="D25" i="59"/>
  <c r="H25" i="59"/>
  <c r="L25" i="59"/>
  <c r="F77" i="59"/>
  <c r="J77" i="59"/>
  <c r="D79" i="59"/>
  <c r="D83" i="59" s="1"/>
  <c r="D103" i="59" s="1"/>
  <c r="H79" i="59"/>
  <c r="L79" i="59"/>
  <c r="L83" i="59" s="1"/>
  <c r="L103" i="59" s="1"/>
  <c r="D129" i="59"/>
  <c r="H129" i="59"/>
  <c r="L129" i="59"/>
  <c r="F131" i="59"/>
  <c r="F135" i="59" s="1"/>
  <c r="F155" i="59" s="1"/>
  <c r="J131" i="59"/>
  <c r="J135" i="59" s="1"/>
  <c r="J155" i="59" s="1"/>
  <c r="F181" i="59"/>
  <c r="J181" i="59"/>
  <c r="D183" i="59"/>
  <c r="D187" i="59" s="1"/>
  <c r="D207" i="59" s="1"/>
  <c r="H183" i="59"/>
  <c r="L183" i="59"/>
  <c r="L187" i="59" s="1"/>
  <c r="L207" i="59" s="1"/>
  <c r="D82" i="59"/>
  <c r="E83" i="59"/>
  <c r="E103" i="59" s="1"/>
  <c r="G135" i="59"/>
  <c r="G155" i="59" s="1"/>
  <c r="L186" i="59"/>
  <c r="M247" i="59"/>
  <c r="E25" i="59"/>
  <c r="I25" i="59"/>
  <c r="D30" i="59"/>
  <c r="M30" i="59" s="1"/>
  <c r="H30" i="59"/>
  <c r="L30" i="59"/>
  <c r="C77" i="59"/>
  <c r="G77" i="59"/>
  <c r="K77" i="59"/>
  <c r="F82" i="59"/>
  <c r="J82" i="59"/>
  <c r="E129" i="59"/>
  <c r="I129" i="59"/>
  <c r="K131" i="59"/>
  <c r="K135" i="59" s="1"/>
  <c r="K155" i="59" s="1"/>
  <c r="D134" i="59"/>
  <c r="M134" i="59" s="1"/>
  <c r="H134" i="59"/>
  <c r="L134" i="59"/>
  <c r="C181" i="59"/>
  <c r="G181" i="59"/>
  <c r="K181" i="59"/>
  <c r="E183" i="59"/>
  <c r="E187" i="59" s="1"/>
  <c r="E207" i="59" s="1"/>
  <c r="F186" i="59"/>
  <c r="J186" i="59"/>
  <c r="H207" i="59"/>
  <c r="L82" i="59"/>
  <c r="J134" i="59"/>
  <c r="D186" i="59"/>
  <c r="M186" i="59" s="1"/>
  <c r="F25" i="58"/>
  <c r="F30" i="58"/>
  <c r="F27" i="58"/>
  <c r="J25" i="58"/>
  <c r="J30" i="58"/>
  <c r="J27" i="58"/>
  <c r="F79" i="58"/>
  <c r="J79" i="58"/>
  <c r="E187" i="58"/>
  <c r="E207" i="58" s="1"/>
  <c r="L131" i="58"/>
  <c r="F183" i="58"/>
  <c r="J183" i="58"/>
  <c r="J134" i="58"/>
  <c r="J135" i="58" s="1"/>
  <c r="J155" i="58" s="1"/>
  <c r="D25" i="58"/>
  <c r="M25" i="58" s="1"/>
  <c r="H25" i="58"/>
  <c r="L25" i="58"/>
  <c r="C30" i="58"/>
  <c r="M30" i="58" s="1"/>
  <c r="G30" i="58"/>
  <c r="K30" i="58"/>
  <c r="F77" i="58"/>
  <c r="J77" i="58"/>
  <c r="D79" i="58"/>
  <c r="D83" i="58" s="1"/>
  <c r="D103" i="58" s="1"/>
  <c r="H79" i="58"/>
  <c r="H83" i="58" s="1"/>
  <c r="H103" i="58" s="1"/>
  <c r="L79" i="58"/>
  <c r="L83" i="58" s="1"/>
  <c r="L103" i="58" s="1"/>
  <c r="E82" i="58"/>
  <c r="I82" i="58"/>
  <c r="D129" i="58"/>
  <c r="H129" i="58"/>
  <c r="L129" i="58"/>
  <c r="F131" i="58"/>
  <c r="J131" i="58"/>
  <c r="C134" i="58"/>
  <c r="G134" i="58"/>
  <c r="K134" i="58"/>
  <c r="F181" i="58"/>
  <c r="J181" i="58"/>
  <c r="D183" i="58"/>
  <c r="D187" i="58" s="1"/>
  <c r="D207" i="58" s="1"/>
  <c r="H183" i="58"/>
  <c r="H187" i="58" s="1"/>
  <c r="H207" i="58" s="1"/>
  <c r="L183" i="58"/>
  <c r="L187" i="58" s="1"/>
  <c r="L207" i="58" s="1"/>
  <c r="E186" i="58"/>
  <c r="I186" i="58"/>
  <c r="L82" i="58"/>
  <c r="F134" i="58"/>
  <c r="F135" i="58" s="1"/>
  <c r="F155" i="58" s="1"/>
  <c r="D186" i="58"/>
  <c r="L186" i="58"/>
  <c r="E25" i="58"/>
  <c r="I25" i="58"/>
  <c r="C27" i="58"/>
  <c r="G27" i="58"/>
  <c r="G31" i="58" s="1"/>
  <c r="G51" i="58" s="1"/>
  <c r="K27" i="58"/>
  <c r="K31" i="58" s="1"/>
  <c r="K51" i="58" s="1"/>
  <c r="D30" i="58"/>
  <c r="H30" i="58"/>
  <c r="L30" i="58"/>
  <c r="C77" i="58"/>
  <c r="G77" i="58"/>
  <c r="K77" i="58"/>
  <c r="E79" i="58"/>
  <c r="E83" i="58" s="1"/>
  <c r="E103" i="58" s="1"/>
  <c r="I79" i="58"/>
  <c r="I83" i="58" s="1"/>
  <c r="I103" i="58" s="1"/>
  <c r="F82" i="58"/>
  <c r="J82" i="58"/>
  <c r="E129" i="58"/>
  <c r="I129" i="58"/>
  <c r="C131" i="58"/>
  <c r="G131" i="58"/>
  <c r="G135" i="58" s="1"/>
  <c r="G155" i="58" s="1"/>
  <c r="K131" i="58"/>
  <c r="K135" i="58" s="1"/>
  <c r="K155" i="58" s="1"/>
  <c r="D134" i="58"/>
  <c r="H134" i="58"/>
  <c r="L134" i="58"/>
  <c r="C181" i="58"/>
  <c r="G181" i="58"/>
  <c r="K181" i="58"/>
  <c r="E183" i="58"/>
  <c r="I183" i="58"/>
  <c r="I187" i="58" s="1"/>
  <c r="I207" i="58" s="1"/>
  <c r="F186" i="58"/>
  <c r="J186" i="58"/>
  <c r="D82" i="58"/>
  <c r="M82" i="58" s="1"/>
  <c r="H82" i="58"/>
  <c r="H186" i="58"/>
  <c r="M186" i="58" s="1"/>
  <c r="M247" i="58"/>
  <c r="J25" i="57"/>
  <c r="J30" i="57"/>
  <c r="L31" i="57"/>
  <c r="L51" i="57" s="1"/>
  <c r="H187" i="57"/>
  <c r="H207" i="57" s="1"/>
  <c r="I83" i="57"/>
  <c r="I103" i="57" s="1"/>
  <c r="K31" i="57"/>
  <c r="K51" i="57" s="1"/>
  <c r="H31" i="57"/>
  <c r="H51" i="57" s="1"/>
  <c r="D135" i="57"/>
  <c r="D155" i="57" s="1"/>
  <c r="F183" i="57"/>
  <c r="J183" i="57"/>
  <c r="C135" i="57"/>
  <c r="D186" i="57"/>
  <c r="M186" i="57" s="1"/>
  <c r="I187" i="57"/>
  <c r="I207" i="57" s="1"/>
  <c r="G30" i="57"/>
  <c r="K30" i="57"/>
  <c r="D79" i="57"/>
  <c r="D83" i="57" s="1"/>
  <c r="D103" i="57" s="1"/>
  <c r="H79" i="57"/>
  <c r="H83" i="57" s="1"/>
  <c r="H103" i="57" s="1"/>
  <c r="L79" i="57"/>
  <c r="L83" i="57" s="1"/>
  <c r="L103" i="57" s="1"/>
  <c r="E82" i="57"/>
  <c r="I82" i="57"/>
  <c r="F131" i="57"/>
  <c r="F135" i="57" s="1"/>
  <c r="F155" i="57" s="1"/>
  <c r="J131" i="57"/>
  <c r="J135" i="57" s="1"/>
  <c r="J155" i="57" s="1"/>
  <c r="C134" i="57"/>
  <c r="G134" i="57"/>
  <c r="K134" i="57"/>
  <c r="F181" i="57"/>
  <c r="J181" i="57"/>
  <c r="D183" i="57"/>
  <c r="D187" i="57" s="1"/>
  <c r="D207" i="57" s="1"/>
  <c r="H183" i="57"/>
  <c r="L183" i="57"/>
  <c r="D82" i="57"/>
  <c r="L82" i="57"/>
  <c r="J134" i="57"/>
  <c r="H186" i="57"/>
  <c r="E187" i="57"/>
  <c r="E207" i="57" s="1"/>
  <c r="E25" i="57"/>
  <c r="I25" i="57"/>
  <c r="C27" i="57"/>
  <c r="G31" i="57"/>
  <c r="G51" i="57" s="1"/>
  <c r="K27" i="57"/>
  <c r="D30" i="57"/>
  <c r="H30" i="57"/>
  <c r="L30" i="57"/>
  <c r="C77" i="57"/>
  <c r="G77" i="57"/>
  <c r="K77" i="57"/>
  <c r="E79" i="57"/>
  <c r="E83" i="57" s="1"/>
  <c r="E103" i="57" s="1"/>
  <c r="I79" i="57"/>
  <c r="F82" i="57"/>
  <c r="F83" i="57" s="1"/>
  <c r="F103" i="57" s="1"/>
  <c r="J82" i="57"/>
  <c r="J83" i="57" s="1"/>
  <c r="J103" i="57" s="1"/>
  <c r="E129" i="57"/>
  <c r="M129" i="57" s="1"/>
  <c r="I129" i="57"/>
  <c r="C131" i="57"/>
  <c r="G131" i="57"/>
  <c r="G135" i="57" s="1"/>
  <c r="G155" i="57" s="1"/>
  <c r="K131" i="57"/>
  <c r="K135" i="57" s="1"/>
  <c r="K155" i="57" s="1"/>
  <c r="D134" i="57"/>
  <c r="H134" i="57"/>
  <c r="H135" i="57" s="1"/>
  <c r="H155" i="57" s="1"/>
  <c r="L134" i="57"/>
  <c r="L135" i="57" s="1"/>
  <c r="L155" i="57" s="1"/>
  <c r="C181" i="57"/>
  <c r="G181" i="57"/>
  <c r="K181" i="57"/>
  <c r="F186" i="57"/>
  <c r="J186" i="57"/>
  <c r="H82" i="57"/>
  <c r="F134" i="57"/>
  <c r="L186" i="57"/>
  <c r="L187" i="57" s="1"/>
  <c r="L207" i="57" s="1"/>
  <c r="M247" i="57"/>
  <c r="L83" i="56"/>
  <c r="L103" i="56" s="1"/>
  <c r="C135" i="56"/>
  <c r="M14" i="56"/>
  <c r="G31" i="56"/>
  <c r="G51" i="56" s="1"/>
  <c r="F25" i="56"/>
  <c r="J25" i="56"/>
  <c r="E31" i="56"/>
  <c r="F30" i="56"/>
  <c r="F183" i="56"/>
  <c r="J183" i="56"/>
  <c r="M231" i="56"/>
  <c r="D82" i="56"/>
  <c r="E83" i="56"/>
  <c r="E103" i="56" s="1"/>
  <c r="F134" i="56"/>
  <c r="G135" i="56"/>
  <c r="G155" i="56" s="1"/>
  <c r="H186" i="56"/>
  <c r="I187" i="56"/>
  <c r="I207" i="56" s="1"/>
  <c r="D25" i="56"/>
  <c r="H25" i="56"/>
  <c r="L25" i="56"/>
  <c r="E51" i="56"/>
  <c r="F77" i="56"/>
  <c r="J77" i="56"/>
  <c r="D79" i="56"/>
  <c r="D83" i="56" s="1"/>
  <c r="D103" i="56" s="1"/>
  <c r="H79" i="56"/>
  <c r="H83" i="56" s="1"/>
  <c r="H103" i="56" s="1"/>
  <c r="L79" i="56"/>
  <c r="D129" i="56"/>
  <c r="H129" i="56"/>
  <c r="L129" i="56"/>
  <c r="F131" i="56"/>
  <c r="F135" i="56" s="1"/>
  <c r="F155" i="56" s="1"/>
  <c r="J131" i="56"/>
  <c r="J135" i="56" s="1"/>
  <c r="J155" i="56" s="1"/>
  <c r="F181" i="56"/>
  <c r="J181" i="56"/>
  <c r="D183" i="56"/>
  <c r="D187" i="56" s="1"/>
  <c r="D207" i="56" s="1"/>
  <c r="H183" i="56"/>
  <c r="H187" i="56" s="1"/>
  <c r="H207" i="56" s="1"/>
  <c r="L183" i="56"/>
  <c r="L187" i="56" s="1"/>
  <c r="L207" i="56" s="1"/>
  <c r="L82" i="56"/>
  <c r="I83" i="56"/>
  <c r="I103" i="56" s="1"/>
  <c r="J134" i="56"/>
  <c r="K135" i="56"/>
  <c r="K155" i="56" s="1"/>
  <c r="D186" i="56"/>
  <c r="E187" i="56"/>
  <c r="E207" i="56" s="1"/>
  <c r="I25" i="56"/>
  <c r="D30" i="56"/>
  <c r="M30" i="56" s="1"/>
  <c r="H30" i="56"/>
  <c r="L30" i="56"/>
  <c r="C77" i="56"/>
  <c r="G77" i="56"/>
  <c r="K77" i="56"/>
  <c r="F82" i="56"/>
  <c r="J82" i="56"/>
  <c r="E129" i="56"/>
  <c r="I129" i="56"/>
  <c r="C131" i="56"/>
  <c r="D134" i="56"/>
  <c r="M134" i="56" s="1"/>
  <c r="H134" i="56"/>
  <c r="L134" i="56"/>
  <c r="C181" i="56"/>
  <c r="G181" i="56"/>
  <c r="K181" i="56"/>
  <c r="F186" i="56"/>
  <c r="J186" i="56"/>
  <c r="M186" i="56" s="1"/>
  <c r="H82" i="56"/>
  <c r="M82" i="56" s="1"/>
  <c r="L186" i="56"/>
  <c r="M247" i="56"/>
  <c r="D27" i="54"/>
  <c r="I31" i="54"/>
  <c r="G83" i="54"/>
  <c r="D83" i="54"/>
  <c r="E31" i="54"/>
  <c r="E51" i="54" s="1"/>
  <c r="M232" i="54"/>
  <c r="M231" i="54"/>
  <c r="F30" i="54"/>
  <c r="G31" i="54"/>
  <c r="G51" i="54" s="1"/>
  <c r="L82" i="54"/>
  <c r="M82" i="54" s="1"/>
  <c r="J134" i="54"/>
  <c r="K135" i="54"/>
  <c r="K155" i="54" s="1"/>
  <c r="D186" i="54"/>
  <c r="M186" i="54" s="1"/>
  <c r="E187" i="54"/>
  <c r="E207" i="54" s="1"/>
  <c r="D25" i="54"/>
  <c r="H25" i="54"/>
  <c r="L25" i="54"/>
  <c r="F27" i="54"/>
  <c r="F31" i="54" s="1"/>
  <c r="F51" i="54" s="1"/>
  <c r="J27" i="54"/>
  <c r="J31" i="54" s="1"/>
  <c r="J51" i="54" s="1"/>
  <c r="I51" i="54"/>
  <c r="F77" i="54"/>
  <c r="J77" i="54"/>
  <c r="J79" i="54" s="1"/>
  <c r="D79" i="54"/>
  <c r="H79" i="54"/>
  <c r="H83" i="54" s="1"/>
  <c r="H103" i="54" s="1"/>
  <c r="L79" i="54"/>
  <c r="L83" i="54" s="1"/>
  <c r="L103" i="54" s="1"/>
  <c r="C103" i="54"/>
  <c r="G103" i="54"/>
  <c r="K103" i="54"/>
  <c r="D129" i="54"/>
  <c r="M129" i="54" s="1"/>
  <c r="H129" i="54"/>
  <c r="L129" i="54"/>
  <c r="F131" i="54"/>
  <c r="F135" i="54" s="1"/>
  <c r="F155" i="54" s="1"/>
  <c r="J131" i="54"/>
  <c r="J135" i="54" s="1"/>
  <c r="J155" i="54" s="1"/>
  <c r="E155" i="54"/>
  <c r="I155" i="54"/>
  <c r="F181" i="54"/>
  <c r="J181" i="54"/>
  <c r="D183" i="54"/>
  <c r="D187" i="54" s="1"/>
  <c r="D207" i="54" s="1"/>
  <c r="H183" i="54"/>
  <c r="L183" i="54"/>
  <c r="L187" i="54" s="1"/>
  <c r="L207" i="54" s="1"/>
  <c r="J30" i="54"/>
  <c r="K31" i="54"/>
  <c r="K51" i="54" s="1"/>
  <c r="D82" i="54"/>
  <c r="E83" i="54"/>
  <c r="E103" i="54" s="1"/>
  <c r="C135" i="54"/>
  <c r="L186" i="54"/>
  <c r="M25" i="54"/>
  <c r="C27" i="54"/>
  <c r="C31" i="54" s="1"/>
  <c r="D30" i="54"/>
  <c r="M30" i="54" s="1"/>
  <c r="H30" i="54"/>
  <c r="L30" i="54"/>
  <c r="I79" i="54"/>
  <c r="I83" i="54" s="1"/>
  <c r="I103" i="54" s="1"/>
  <c r="F82" i="54"/>
  <c r="J82" i="54"/>
  <c r="G131" i="54"/>
  <c r="G135" i="54" s="1"/>
  <c r="G155" i="54" s="1"/>
  <c r="D134" i="54"/>
  <c r="M134" i="54" s="1"/>
  <c r="H134" i="54"/>
  <c r="L134" i="54"/>
  <c r="C181" i="54"/>
  <c r="G181" i="54"/>
  <c r="K181" i="54"/>
  <c r="I183" i="54"/>
  <c r="I187" i="54" s="1"/>
  <c r="I207" i="54" s="1"/>
  <c r="F186" i="54"/>
  <c r="J186" i="54"/>
  <c r="H82" i="54"/>
  <c r="F134" i="54"/>
  <c r="H186" i="54"/>
  <c r="H187" i="54" s="1"/>
  <c r="H207" i="54" s="1"/>
  <c r="M247" i="54"/>
  <c r="F25" i="53"/>
  <c r="F30" i="53"/>
  <c r="J25" i="53"/>
  <c r="J30" i="53"/>
  <c r="F79" i="53"/>
  <c r="G83" i="53"/>
  <c r="G103" i="53" s="1"/>
  <c r="L187" i="53"/>
  <c r="M26" i="53"/>
  <c r="L83" i="53"/>
  <c r="I83" i="53"/>
  <c r="I207" i="53"/>
  <c r="I103" i="53"/>
  <c r="F183" i="53"/>
  <c r="I187" i="53"/>
  <c r="M231" i="53"/>
  <c r="D82" i="53"/>
  <c r="D83" i="53" s="1"/>
  <c r="L82" i="53"/>
  <c r="D186" i="53"/>
  <c r="M186" i="53" s="1"/>
  <c r="D25" i="53"/>
  <c r="H25" i="53"/>
  <c r="L25" i="53"/>
  <c r="C30" i="53"/>
  <c r="G30" i="53"/>
  <c r="K30" i="53"/>
  <c r="F77" i="53"/>
  <c r="J77" i="53"/>
  <c r="D79" i="53"/>
  <c r="H79" i="53"/>
  <c r="H83" i="53" s="1"/>
  <c r="H103" i="53" s="1"/>
  <c r="L79" i="53"/>
  <c r="E82" i="53"/>
  <c r="I82" i="53"/>
  <c r="C103" i="53"/>
  <c r="K103" i="53"/>
  <c r="D129" i="53"/>
  <c r="H129" i="53"/>
  <c r="L129" i="53"/>
  <c r="F131" i="53"/>
  <c r="J131" i="53"/>
  <c r="C134" i="53"/>
  <c r="G134" i="53"/>
  <c r="K134" i="53"/>
  <c r="F181" i="53"/>
  <c r="J181" i="53"/>
  <c r="D183" i="53"/>
  <c r="H183" i="53"/>
  <c r="H187" i="53" s="1"/>
  <c r="H207" i="53" s="1"/>
  <c r="L183" i="53"/>
  <c r="E186" i="53"/>
  <c r="I186" i="53"/>
  <c r="H82" i="53"/>
  <c r="F134" i="53"/>
  <c r="F135" i="53" s="1"/>
  <c r="F155" i="53" s="1"/>
  <c r="H186" i="53"/>
  <c r="E25" i="53"/>
  <c r="I25" i="53"/>
  <c r="C27" i="53"/>
  <c r="G27" i="53"/>
  <c r="G31" i="53" s="1"/>
  <c r="G51" i="53" s="1"/>
  <c r="K27" i="53"/>
  <c r="K31" i="53" s="1"/>
  <c r="K51" i="53" s="1"/>
  <c r="H30" i="53"/>
  <c r="L30" i="53"/>
  <c r="E79" i="53"/>
  <c r="E83" i="53" s="1"/>
  <c r="E103" i="53" s="1"/>
  <c r="I79" i="53"/>
  <c r="F82" i="53"/>
  <c r="J82" i="53"/>
  <c r="L103" i="53"/>
  <c r="E129" i="53"/>
  <c r="I129" i="53"/>
  <c r="C131" i="53"/>
  <c r="G131" i="53"/>
  <c r="G135" i="53" s="1"/>
  <c r="G155" i="53" s="1"/>
  <c r="K131" i="53"/>
  <c r="K135" i="53" s="1"/>
  <c r="K155" i="53" s="1"/>
  <c r="D134" i="53"/>
  <c r="H134" i="53"/>
  <c r="L134" i="53"/>
  <c r="C181" i="53"/>
  <c r="G181" i="53"/>
  <c r="K181" i="53"/>
  <c r="E183" i="53"/>
  <c r="E187" i="53" s="1"/>
  <c r="E207" i="53" s="1"/>
  <c r="I183" i="53"/>
  <c r="F186" i="53"/>
  <c r="J186" i="53"/>
  <c r="L207" i="53"/>
  <c r="J134" i="53"/>
  <c r="J135" i="53" s="1"/>
  <c r="J155" i="53" s="1"/>
  <c r="L186" i="53"/>
  <c r="M247" i="53"/>
  <c r="C27" i="52"/>
  <c r="C31" i="52" s="1"/>
  <c r="H131" i="52"/>
  <c r="F30" i="52"/>
  <c r="J25" i="52"/>
  <c r="J30" i="52"/>
  <c r="D187" i="52"/>
  <c r="D207" i="52" s="1"/>
  <c r="K27" i="52"/>
  <c r="K31" i="52" s="1"/>
  <c r="K51" i="52" s="1"/>
  <c r="J79" i="52"/>
  <c r="F135" i="52"/>
  <c r="F155" i="52" s="1"/>
  <c r="L27" i="52"/>
  <c r="M26" i="52"/>
  <c r="K135" i="52"/>
  <c r="K155" i="52" s="1"/>
  <c r="F183" i="52"/>
  <c r="M231" i="52"/>
  <c r="L82" i="52"/>
  <c r="G135" i="52"/>
  <c r="G155" i="52" s="1"/>
  <c r="D186" i="52"/>
  <c r="E187" i="52"/>
  <c r="E207" i="52" s="1"/>
  <c r="D25" i="52"/>
  <c r="H25" i="52"/>
  <c r="L25" i="52"/>
  <c r="F77" i="52"/>
  <c r="F79" i="52" s="1"/>
  <c r="J77" i="52"/>
  <c r="D79" i="52"/>
  <c r="H79" i="52"/>
  <c r="H83" i="52" s="1"/>
  <c r="H103" i="52" s="1"/>
  <c r="L79" i="52"/>
  <c r="L83" i="52" s="1"/>
  <c r="L103" i="52" s="1"/>
  <c r="D129" i="52"/>
  <c r="D131" i="52" s="1"/>
  <c r="H129" i="52"/>
  <c r="L129" i="52"/>
  <c r="F131" i="52"/>
  <c r="J131" i="52"/>
  <c r="J135" i="52" s="1"/>
  <c r="J155" i="52" s="1"/>
  <c r="F181" i="52"/>
  <c r="J181" i="52"/>
  <c r="D183" i="52"/>
  <c r="H183" i="52"/>
  <c r="H187" i="52" s="1"/>
  <c r="H207" i="52" s="1"/>
  <c r="L183" i="52"/>
  <c r="L187" i="52" s="1"/>
  <c r="L207" i="52" s="1"/>
  <c r="H82" i="52"/>
  <c r="I83" i="52"/>
  <c r="I103" i="52" s="1"/>
  <c r="F134" i="52"/>
  <c r="C135" i="52"/>
  <c r="L186" i="52"/>
  <c r="I25" i="52"/>
  <c r="D30" i="52"/>
  <c r="H30" i="52"/>
  <c r="L30" i="52"/>
  <c r="C77" i="52"/>
  <c r="G77" i="52"/>
  <c r="K77" i="52"/>
  <c r="F82" i="52"/>
  <c r="J82" i="52"/>
  <c r="E129" i="52"/>
  <c r="I129" i="52"/>
  <c r="K131" i="52"/>
  <c r="D134" i="52"/>
  <c r="M134" i="52" s="1"/>
  <c r="H134" i="52"/>
  <c r="L134" i="52"/>
  <c r="C181" i="52"/>
  <c r="G181" i="52"/>
  <c r="K181" i="52"/>
  <c r="I183" i="52"/>
  <c r="I187" i="52" s="1"/>
  <c r="I207" i="52" s="1"/>
  <c r="F186" i="52"/>
  <c r="M186" i="52" s="1"/>
  <c r="J186" i="52"/>
  <c r="D82" i="52"/>
  <c r="M82" i="52" s="1"/>
  <c r="J134" i="52"/>
  <c r="H186" i="52"/>
  <c r="M247" i="52"/>
  <c r="C27" i="51"/>
  <c r="G27" i="51"/>
  <c r="G31" i="51" s="1"/>
  <c r="G51" i="51" s="1"/>
  <c r="I83" i="51"/>
  <c r="I103" i="51" s="1"/>
  <c r="M129" i="51"/>
  <c r="F25" i="51"/>
  <c r="F30" i="51"/>
  <c r="F27" i="51"/>
  <c r="J25" i="51"/>
  <c r="J27" i="51"/>
  <c r="J30" i="51"/>
  <c r="M26" i="51"/>
  <c r="G135" i="51"/>
  <c r="G155" i="51" s="1"/>
  <c r="H82" i="51"/>
  <c r="H83" i="51" s="1"/>
  <c r="H103" i="51" s="1"/>
  <c r="J134" i="51"/>
  <c r="D186" i="51"/>
  <c r="M186" i="51" s="1"/>
  <c r="D25" i="51"/>
  <c r="H25" i="51"/>
  <c r="L25" i="51"/>
  <c r="C30" i="51"/>
  <c r="G30" i="51"/>
  <c r="K30" i="51"/>
  <c r="K31" i="51" s="1"/>
  <c r="K51" i="51" s="1"/>
  <c r="F77" i="51"/>
  <c r="J77" i="51"/>
  <c r="D79" i="51"/>
  <c r="H79" i="51"/>
  <c r="L79" i="51"/>
  <c r="L83" i="51" s="1"/>
  <c r="L103" i="51" s="1"/>
  <c r="E82" i="51"/>
  <c r="E83" i="51" s="1"/>
  <c r="E103" i="51" s="1"/>
  <c r="I82" i="51"/>
  <c r="D129" i="51"/>
  <c r="H129" i="51"/>
  <c r="L129" i="51"/>
  <c r="F131" i="51"/>
  <c r="F135" i="51" s="1"/>
  <c r="F155" i="51" s="1"/>
  <c r="J131" i="51"/>
  <c r="J135" i="51" s="1"/>
  <c r="J155" i="51" s="1"/>
  <c r="C134" i="51"/>
  <c r="G134" i="51"/>
  <c r="K134" i="51"/>
  <c r="K135" i="51" s="1"/>
  <c r="K155" i="51" s="1"/>
  <c r="F181" i="51"/>
  <c r="J181" i="51"/>
  <c r="D183" i="51"/>
  <c r="D187" i="51" s="1"/>
  <c r="D207" i="51" s="1"/>
  <c r="H183" i="51"/>
  <c r="H187" i="51" s="1"/>
  <c r="H207" i="51" s="1"/>
  <c r="L183" i="51"/>
  <c r="L187" i="51" s="1"/>
  <c r="L207" i="51" s="1"/>
  <c r="E186" i="51"/>
  <c r="E187" i="51" s="1"/>
  <c r="E207" i="51" s="1"/>
  <c r="I186" i="51"/>
  <c r="I187" i="51" s="1"/>
  <c r="I207" i="51" s="1"/>
  <c r="L82" i="51"/>
  <c r="F134" i="51"/>
  <c r="C135" i="51"/>
  <c r="H186" i="51"/>
  <c r="E25" i="51"/>
  <c r="I25" i="51"/>
  <c r="C77" i="51"/>
  <c r="G77" i="51"/>
  <c r="K77" i="51"/>
  <c r="E129" i="51"/>
  <c r="I129" i="51"/>
  <c r="C181" i="51"/>
  <c r="G181" i="51"/>
  <c r="K181" i="51"/>
  <c r="D82" i="51"/>
  <c r="M82" i="51" s="1"/>
  <c r="L186" i="51"/>
  <c r="M247" i="51"/>
  <c r="F79" i="50"/>
  <c r="D131" i="50"/>
  <c r="L131" i="50"/>
  <c r="I31" i="50"/>
  <c r="G83" i="50"/>
  <c r="H187" i="50"/>
  <c r="H207" i="50" s="1"/>
  <c r="K31" i="50"/>
  <c r="K51" i="50" s="1"/>
  <c r="D83" i="50"/>
  <c r="J135" i="50"/>
  <c r="J155" i="50" s="1"/>
  <c r="J30" i="50"/>
  <c r="D82" i="50"/>
  <c r="E83" i="50"/>
  <c r="E103" i="50" s="1"/>
  <c r="F134" i="50"/>
  <c r="G135" i="50"/>
  <c r="G155" i="50" s="1"/>
  <c r="L186" i="50"/>
  <c r="H25" i="50"/>
  <c r="L25" i="50"/>
  <c r="F27" i="50"/>
  <c r="F31" i="50" s="1"/>
  <c r="F51" i="50" s="1"/>
  <c r="J27" i="50"/>
  <c r="J31" i="50" s="1"/>
  <c r="J51" i="50" s="1"/>
  <c r="I51" i="50"/>
  <c r="F77" i="50"/>
  <c r="M77" i="50" s="1"/>
  <c r="J77" i="50"/>
  <c r="D79" i="50"/>
  <c r="H79" i="50"/>
  <c r="H83" i="50" s="1"/>
  <c r="H103" i="50" s="1"/>
  <c r="L79" i="50"/>
  <c r="L83" i="50" s="1"/>
  <c r="L103" i="50" s="1"/>
  <c r="C103" i="50"/>
  <c r="G103" i="50"/>
  <c r="K103" i="50"/>
  <c r="D129" i="50"/>
  <c r="H129" i="50"/>
  <c r="H131" i="50" s="1"/>
  <c r="L129" i="50"/>
  <c r="F131" i="50"/>
  <c r="F135" i="50" s="1"/>
  <c r="F155" i="50" s="1"/>
  <c r="J131" i="50"/>
  <c r="F181" i="50"/>
  <c r="J181" i="50"/>
  <c r="D183" i="50"/>
  <c r="D187" i="50" s="1"/>
  <c r="D207" i="50" s="1"/>
  <c r="H183" i="50"/>
  <c r="L183" i="50"/>
  <c r="L187" i="50" s="1"/>
  <c r="L207" i="50" s="1"/>
  <c r="L82" i="50"/>
  <c r="C135" i="50"/>
  <c r="H186" i="50"/>
  <c r="I187" i="50"/>
  <c r="I207" i="50" s="1"/>
  <c r="G27" i="50"/>
  <c r="G31" i="50" s="1"/>
  <c r="G51" i="50" s="1"/>
  <c r="K27" i="50"/>
  <c r="H30" i="50"/>
  <c r="L30" i="50"/>
  <c r="I79" i="50"/>
  <c r="I83" i="50" s="1"/>
  <c r="I103" i="50" s="1"/>
  <c r="F82" i="50"/>
  <c r="M82" i="50" s="1"/>
  <c r="J82" i="50"/>
  <c r="D103" i="50"/>
  <c r="E129" i="50"/>
  <c r="I129" i="50"/>
  <c r="K131" i="50"/>
  <c r="K135" i="50" s="1"/>
  <c r="K155" i="50" s="1"/>
  <c r="D134" i="50"/>
  <c r="H134" i="50"/>
  <c r="M134" i="50" s="1"/>
  <c r="L134" i="50"/>
  <c r="C181" i="50"/>
  <c r="G181" i="50"/>
  <c r="K181" i="50"/>
  <c r="E183" i="50"/>
  <c r="E187" i="50" s="1"/>
  <c r="E207" i="50" s="1"/>
  <c r="F186" i="50"/>
  <c r="J186" i="50"/>
  <c r="F30" i="50"/>
  <c r="M30" i="50" s="1"/>
  <c r="H82" i="50"/>
  <c r="J134" i="50"/>
  <c r="D186" i="50"/>
  <c r="M186" i="50" s="1"/>
  <c r="M247" i="50"/>
  <c r="K135" i="49"/>
  <c r="I187" i="49"/>
  <c r="D77" i="49"/>
  <c r="M14" i="49"/>
  <c r="C129" i="49"/>
  <c r="M133" i="49"/>
  <c r="F187" i="49"/>
  <c r="F207" i="49" s="1"/>
  <c r="K187" i="49"/>
  <c r="K207" i="49" s="1"/>
  <c r="M233" i="49"/>
  <c r="C25" i="49"/>
  <c r="F79" i="49"/>
  <c r="F83" i="49" s="1"/>
  <c r="F103" i="49" s="1"/>
  <c r="C83" i="49"/>
  <c r="M78" i="49"/>
  <c r="F129" i="49"/>
  <c r="F131" i="49"/>
  <c r="J129" i="49"/>
  <c r="J131" i="49"/>
  <c r="D135" i="49"/>
  <c r="D155" i="49" s="1"/>
  <c r="I135" i="49"/>
  <c r="I155" i="49" s="1"/>
  <c r="F134" i="49"/>
  <c r="D181" i="49"/>
  <c r="H181" i="49"/>
  <c r="L181" i="49"/>
  <c r="L183" i="49"/>
  <c r="G187" i="49"/>
  <c r="G207" i="49" s="1"/>
  <c r="M232" i="49"/>
  <c r="M234" i="49" s="1"/>
  <c r="K25" i="49"/>
  <c r="G30" i="49"/>
  <c r="H77" i="49"/>
  <c r="L77" i="49"/>
  <c r="G25" i="49"/>
  <c r="E79" i="49"/>
  <c r="I79" i="49"/>
  <c r="I83" i="49" s="1"/>
  <c r="I103" i="49" s="1"/>
  <c r="L79" i="49"/>
  <c r="D82" i="49"/>
  <c r="M247" i="49"/>
  <c r="M22" i="49"/>
  <c r="J25" i="49"/>
  <c r="I31" i="49"/>
  <c r="I51" i="49" s="1"/>
  <c r="F30" i="49"/>
  <c r="M82" i="49"/>
  <c r="E77" i="49"/>
  <c r="H79" i="49"/>
  <c r="M81" i="49"/>
  <c r="H82" i="49"/>
  <c r="K155" i="49"/>
  <c r="E135" i="49"/>
  <c r="E155" i="49" s="1"/>
  <c r="J134" i="49"/>
  <c r="I207" i="49"/>
  <c r="C187" i="49"/>
  <c r="M182" i="49"/>
  <c r="D186" i="49"/>
  <c r="M186" i="49" s="1"/>
  <c r="G134" i="49"/>
  <c r="I186" i="49"/>
  <c r="D30" i="49"/>
  <c r="L30" i="49"/>
  <c r="L31" i="49" s="1"/>
  <c r="L51" i="49" s="1"/>
  <c r="F82" i="49"/>
  <c r="J82" i="49"/>
  <c r="J83" i="49" s="1"/>
  <c r="J103" i="49" s="1"/>
  <c r="C131" i="49"/>
  <c r="G131" i="49"/>
  <c r="G135" i="49" s="1"/>
  <c r="G155" i="49" s="1"/>
  <c r="K131" i="49"/>
  <c r="D134" i="49"/>
  <c r="H134" i="49"/>
  <c r="H135" i="49" s="1"/>
  <c r="H155" i="49" s="1"/>
  <c r="L134" i="49"/>
  <c r="L135" i="49" s="1"/>
  <c r="L155" i="49" s="1"/>
  <c r="E183" i="49"/>
  <c r="I183" i="49"/>
  <c r="F186" i="49"/>
  <c r="J186" i="49"/>
  <c r="J187" i="49" s="1"/>
  <c r="J207" i="49" s="1"/>
  <c r="C134" i="49"/>
  <c r="K134" i="49"/>
  <c r="E186" i="49"/>
  <c r="E187" i="49" s="1"/>
  <c r="E207" i="49" s="1"/>
  <c r="H187" i="48"/>
  <c r="H83" i="48"/>
  <c r="J79" i="48"/>
  <c r="H27" i="48"/>
  <c r="I31" i="48"/>
  <c r="I51" i="48" s="1"/>
  <c r="M232" i="48"/>
  <c r="M231" i="48"/>
  <c r="L82" i="48"/>
  <c r="H186" i="48"/>
  <c r="H25" i="48"/>
  <c r="L25" i="48"/>
  <c r="J27" i="48"/>
  <c r="J31" i="48" s="1"/>
  <c r="J51" i="48" s="1"/>
  <c r="G30" i="48"/>
  <c r="G31" i="48" s="1"/>
  <c r="G51" i="48" s="1"/>
  <c r="K30" i="48"/>
  <c r="F77" i="48"/>
  <c r="J77" i="48"/>
  <c r="D79" i="48"/>
  <c r="D83" i="48" s="1"/>
  <c r="D103" i="48" s="1"/>
  <c r="H79" i="48"/>
  <c r="L79" i="48"/>
  <c r="L83" i="48" s="1"/>
  <c r="L103" i="48" s="1"/>
  <c r="E82" i="48"/>
  <c r="I82" i="48"/>
  <c r="D129" i="48"/>
  <c r="M129" i="48" s="1"/>
  <c r="H129" i="48"/>
  <c r="L129" i="48"/>
  <c r="F131" i="48"/>
  <c r="F135" i="48" s="1"/>
  <c r="F155" i="48" s="1"/>
  <c r="J131" i="48"/>
  <c r="J135" i="48" s="1"/>
  <c r="J155" i="48" s="1"/>
  <c r="C134" i="48"/>
  <c r="G134" i="48"/>
  <c r="G135" i="48" s="1"/>
  <c r="G155" i="48" s="1"/>
  <c r="K134" i="48"/>
  <c r="F181" i="48"/>
  <c r="J181" i="48"/>
  <c r="D183" i="48"/>
  <c r="D187" i="48" s="1"/>
  <c r="D207" i="48" s="1"/>
  <c r="H183" i="48"/>
  <c r="L183" i="48"/>
  <c r="L187" i="48" s="1"/>
  <c r="L207" i="48" s="1"/>
  <c r="E186" i="48"/>
  <c r="I186" i="48"/>
  <c r="H82" i="48"/>
  <c r="F134" i="48"/>
  <c r="L186" i="48"/>
  <c r="G27" i="48"/>
  <c r="K27" i="48"/>
  <c r="K31" i="48" s="1"/>
  <c r="K51" i="48" s="1"/>
  <c r="H30" i="48"/>
  <c r="L30" i="48"/>
  <c r="C77" i="48"/>
  <c r="G77" i="48"/>
  <c r="K77" i="48"/>
  <c r="E79" i="48"/>
  <c r="E83" i="48" s="1"/>
  <c r="E103" i="48" s="1"/>
  <c r="I79" i="48"/>
  <c r="I83" i="48" s="1"/>
  <c r="I103" i="48" s="1"/>
  <c r="F82" i="48"/>
  <c r="J82" i="48"/>
  <c r="H103" i="48"/>
  <c r="E129" i="48"/>
  <c r="I129" i="48"/>
  <c r="C131" i="48"/>
  <c r="C135" i="48" s="1"/>
  <c r="G131" i="48"/>
  <c r="K131" i="48"/>
  <c r="K135" i="48" s="1"/>
  <c r="K155" i="48" s="1"/>
  <c r="C181" i="48"/>
  <c r="G181" i="48"/>
  <c r="K181" i="48"/>
  <c r="E183" i="48"/>
  <c r="E187" i="48" s="1"/>
  <c r="E207" i="48" s="1"/>
  <c r="I183" i="48"/>
  <c r="I187" i="48" s="1"/>
  <c r="I207" i="48" s="1"/>
  <c r="H207" i="48"/>
  <c r="J30" i="48"/>
  <c r="D82" i="48"/>
  <c r="M82" i="48" s="1"/>
  <c r="J134" i="48"/>
  <c r="D186" i="48"/>
  <c r="M186" i="48" s="1"/>
  <c r="M247" i="48"/>
  <c r="E83" i="47"/>
  <c r="E103" i="47" s="1"/>
  <c r="D131" i="47"/>
  <c r="H27" i="47"/>
  <c r="I31" i="47"/>
  <c r="G83" i="47"/>
  <c r="D187" i="47"/>
  <c r="D207" i="47" s="1"/>
  <c r="H83" i="47"/>
  <c r="H103" i="47" s="1"/>
  <c r="E135" i="47"/>
  <c r="I187" i="47"/>
  <c r="I207" i="47" s="1"/>
  <c r="M232" i="47"/>
  <c r="M231" i="47"/>
  <c r="J134" i="47"/>
  <c r="L186" i="47"/>
  <c r="H25" i="47"/>
  <c r="L25" i="47"/>
  <c r="J27" i="47"/>
  <c r="C30" i="47"/>
  <c r="K30" i="47"/>
  <c r="I51" i="47"/>
  <c r="F77" i="47"/>
  <c r="M77" i="47" s="1"/>
  <c r="J77" i="47"/>
  <c r="J79" i="47" s="1"/>
  <c r="D79" i="47"/>
  <c r="D83" i="47" s="1"/>
  <c r="H79" i="47"/>
  <c r="L79" i="47"/>
  <c r="L83" i="47" s="1"/>
  <c r="L103" i="47" s="1"/>
  <c r="E82" i="47"/>
  <c r="I82" i="47"/>
  <c r="C103" i="47"/>
  <c r="G103" i="47"/>
  <c r="K103" i="47"/>
  <c r="D129" i="47"/>
  <c r="H129" i="47"/>
  <c r="L129" i="47"/>
  <c r="F131" i="47"/>
  <c r="F135" i="47" s="1"/>
  <c r="F155" i="47" s="1"/>
  <c r="J131" i="47"/>
  <c r="J135" i="47" s="1"/>
  <c r="J155" i="47" s="1"/>
  <c r="C134" i="47"/>
  <c r="G134" i="47"/>
  <c r="G135" i="47" s="1"/>
  <c r="G155" i="47" s="1"/>
  <c r="K134" i="47"/>
  <c r="E155" i="47"/>
  <c r="I155" i="47"/>
  <c r="F181" i="47"/>
  <c r="J181" i="47"/>
  <c r="J183" i="47" s="1"/>
  <c r="D183" i="47"/>
  <c r="H183" i="47"/>
  <c r="L183" i="47"/>
  <c r="L187" i="47" s="1"/>
  <c r="L207" i="47" s="1"/>
  <c r="E186" i="47"/>
  <c r="I186" i="47"/>
  <c r="H82" i="47"/>
  <c r="F134" i="47"/>
  <c r="H186" i="47"/>
  <c r="H187" i="47" s="1"/>
  <c r="H207" i="47" s="1"/>
  <c r="C27" i="47"/>
  <c r="C31" i="47" s="1"/>
  <c r="K27" i="47"/>
  <c r="K31" i="47" s="1"/>
  <c r="K51" i="47" s="1"/>
  <c r="H30" i="47"/>
  <c r="L30" i="47"/>
  <c r="E79" i="47"/>
  <c r="I79" i="47"/>
  <c r="I83" i="47" s="1"/>
  <c r="I103" i="47" s="1"/>
  <c r="F82" i="47"/>
  <c r="M82" i="47" s="1"/>
  <c r="J82" i="47"/>
  <c r="C131" i="47"/>
  <c r="G131" i="47"/>
  <c r="K131" i="47"/>
  <c r="K135" i="47" s="1"/>
  <c r="K155" i="47" s="1"/>
  <c r="D134" i="47"/>
  <c r="H134" i="47"/>
  <c r="L134" i="47"/>
  <c r="C181" i="47"/>
  <c r="G181" i="47"/>
  <c r="K181" i="47"/>
  <c r="E183" i="47"/>
  <c r="E187" i="47" s="1"/>
  <c r="E207" i="47" s="1"/>
  <c r="I183" i="47"/>
  <c r="F186" i="47"/>
  <c r="J186" i="47"/>
  <c r="J30" i="47"/>
  <c r="J31" i="47" s="1"/>
  <c r="J51" i="47" s="1"/>
  <c r="D82" i="47"/>
  <c r="L82" i="47"/>
  <c r="D186" i="47"/>
  <c r="M186" i="47" s="1"/>
  <c r="M247" i="47"/>
  <c r="M14" i="46"/>
  <c r="F25" i="46"/>
  <c r="F30" i="46"/>
  <c r="F27" i="46"/>
  <c r="J25" i="46"/>
  <c r="J27" i="46" s="1"/>
  <c r="J30" i="46"/>
  <c r="E83" i="46"/>
  <c r="E103" i="46" s="1"/>
  <c r="K31" i="46"/>
  <c r="K51" i="46" s="1"/>
  <c r="I83" i="46"/>
  <c r="I103" i="46" s="1"/>
  <c r="F135" i="46"/>
  <c r="M26" i="46"/>
  <c r="M231" i="46"/>
  <c r="M232" i="46" s="1"/>
  <c r="J134" i="46"/>
  <c r="D186" i="46"/>
  <c r="D25" i="46"/>
  <c r="H25" i="46"/>
  <c r="L25" i="46"/>
  <c r="G30" i="46"/>
  <c r="G31" i="46" s="1"/>
  <c r="G51" i="46" s="1"/>
  <c r="K30" i="46"/>
  <c r="F77" i="46"/>
  <c r="J77" i="46"/>
  <c r="D79" i="46"/>
  <c r="D83" i="46" s="1"/>
  <c r="D103" i="46" s="1"/>
  <c r="H79" i="46"/>
  <c r="H83" i="46" s="1"/>
  <c r="H103" i="46" s="1"/>
  <c r="L79" i="46"/>
  <c r="L83" i="46" s="1"/>
  <c r="L103" i="46" s="1"/>
  <c r="E82" i="46"/>
  <c r="I82" i="46"/>
  <c r="H129" i="46"/>
  <c r="L129" i="46"/>
  <c r="F131" i="46"/>
  <c r="J131" i="46"/>
  <c r="J135" i="46" s="1"/>
  <c r="J155" i="46" s="1"/>
  <c r="G134" i="46"/>
  <c r="G135" i="46" s="1"/>
  <c r="G155" i="46" s="1"/>
  <c r="K134" i="46"/>
  <c r="K135" i="46" s="1"/>
  <c r="K155" i="46" s="1"/>
  <c r="F181" i="46"/>
  <c r="J181" i="46"/>
  <c r="D183" i="46"/>
  <c r="D187" i="46" s="1"/>
  <c r="D207" i="46" s="1"/>
  <c r="H183" i="46"/>
  <c r="H187" i="46" s="1"/>
  <c r="H207" i="46" s="1"/>
  <c r="L183" i="46"/>
  <c r="L187" i="46" s="1"/>
  <c r="L207" i="46" s="1"/>
  <c r="E186" i="46"/>
  <c r="E187" i="46" s="1"/>
  <c r="E207" i="46" s="1"/>
  <c r="I186" i="46"/>
  <c r="I187" i="46" s="1"/>
  <c r="I207" i="46" s="1"/>
  <c r="D82" i="46"/>
  <c r="M82" i="46" s="1"/>
  <c r="L82" i="46"/>
  <c r="H186" i="46"/>
  <c r="E25" i="46"/>
  <c r="I25" i="46"/>
  <c r="G77" i="46"/>
  <c r="K77" i="46"/>
  <c r="E129" i="46"/>
  <c r="I129" i="46"/>
  <c r="F155" i="46"/>
  <c r="G181" i="46"/>
  <c r="K181" i="46"/>
  <c r="H82" i="46"/>
  <c r="F134" i="46"/>
  <c r="L186" i="46"/>
  <c r="M247" i="46"/>
  <c r="C83" i="45"/>
  <c r="I31" i="45"/>
  <c r="G83" i="45"/>
  <c r="G103" i="45" s="1"/>
  <c r="M232" i="45"/>
  <c r="M231" i="45"/>
  <c r="C31" i="45"/>
  <c r="H82" i="45"/>
  <c r="I83" i="45"/>
  <c r="I103" i="45" s="1"/>
  <c r="J134" i="45"/>
  <c r="D186" i="45"/>
  <c r="I187" i="45"/>
  <c r="I207" i="45" s="1"/>
  <c r="D25" i="45"/>
  <c r="H25" i="45"/>
  <c r="H27" i="45" s="1"/>
  <c r="L25" i="45"/>
  <c r="L27" i="45" s="1"/>
  <c r="F27" i="45"/>
  <c r="J27" i="45"/>
  <c r="I51" i="45"/>
  <c r="F77" i="45"/>
  <c r="J77" i="45"/>
  <c r="D79" i="45"/>
  <c r="H79" i="45"/>
  <c r="L79" i="45"/>
  <c r="C103" i="45"/>
  <c r="D129" i="45"/>
  <c r="D131" i="45" s="1"/>
  <c r="H129" i="45"/>
  <c r="L129" i="45"/>
  <c r="L131" i="45" s="1"/>
  <c r="F131" i="45"/>
  <c r="J131" i="45"/>
  <c r="J135" i="45" s="1"/>
  <c r="J155" i="45" s="1"/>
  <c r="F181" i="45"/>
  <c r="F183" i="45" s="1"/>
  <c r="J181" i="45"/>
  <c r="J183" i="45" s="1"/>
  <c r="D183" i="45"/>
  <c r="D187" i="45" s="1"/>
  <c r="D207" i="45" s="1"/>
  <c r="H183" i="45"/>
  <c r="L183" i="45"/>
  <c r="L187" i="45" s="1"/>
  <c r="L207" i="45" s="1"/>
  <c r="J30" i="45"/>
  <c r="K31" i="45"/>
  <c r="K51" i="45" s="1"/>
  <c r="D82" i="45"/>
  <c r="D83" i="45" s="1"/>
  <c r="D103" i="45" s="1"/>
  <c r="L82" i="45"/>
  <c r="F134" i="45"/>
  <c r="G135" i="45"/>
  <c r="G155" i="45" s="1"/>
  <c r="H186" i="45"/>
  <c r="E187" i="45"/>
  <c r="E207" i="45" s="1"/>
  <c r="G31" i="45"/>
  <c r="G51" i="45" s="1"/>
  <c r="D30" i="45"/>
  <c r="H30" i="45"/>
  <c r="L30" i="45"/>
  <c r="E79" i="45"/>
  <c r="E83" i="45" s="1"/>
  <c r="E103" i="45" s="1"/>
  <c r="F82" i="45"/>
  <c r="J82" i="45"/>
  <c r="E129" i="45"/>
  <c r="I129" i="45"/>
  <c r="C131" i="45"/>
  <c r="K131" i="45"/>
  <c r="K135" i="45" s="1"/>
  <c r="K155" i="45" s="1"/>
  <c r="D134" i="45"/>
  <c r="H134" i="45"/>
  <c r="L134" i="45"/>
  <c r="C181" i="45"/>
  <c r="G181" i="45"/>
  <c r="K181" i="45"/>
  <c r="F186" i="45"/>
  <c r="J186" i="45"/>
  <c r="F30" i="45"/>
  <c r="F31" i="45" s="1"/>
  <c r="F51" i="45" s="1"/>
  <c r="L186" i="45"/>
  <c r="M247" i="45"/>
  <c r="G83" i="44"/>
  <c r="H83" i="44"/>
  <c r="H103" i="44" s="1"/>
  <c r="L187" i="44"/>
  <c r="L207" i="44" s="1"/>
  <c r="C83" i="44"/>
  <c r="K83" i="44"/>
  <c r="K103" i="44" s="1"/>
  <c r="E83" i="44"/>
  <c r="E103" i="44" s="1"/>
  <c r="F183" i="44"/>
  <c r="J183" i="44"/>
  <c r="M231" i="44"/>
  <c r="J30" i="44"/>
  <c r="K31" i="44"/>
  <c r="K51" i="44" s="1"/>
  <c r="H82" i="44"/>
  <c r="I83" i="44"/>
  <c r="I103" i="44" s="1"/>
  <c r="F134" i="44"/>
  <c r="G135" i="44"/>
  <c r="G155" i="44" s="1"/>
  <c r="D186" i="44"/>
  <c r="E187" i="44"/>
  <c r="E207" i="44" s="1"/>
  <c r="D25" i="44"/>
  <c r="H25" i="44"/>
  <c r="M25" i="44" s="1"/>
  <c r="L25" i="44"/>
  <c r="F27" i="44"/>
  <c r="J27" i="44"/>
  <c r="J31" i="44" s="1"/>
  <c r="J51" i="44" s="1"/>
  <c r="E51" i="44"/>
  <c r="I51" i="44"/>
  <c r="F77" i="44"/>
  <c r="J77" i="44"/>
  <c r="D79" i="44"/>
  <c r="D83" i="44" s="1"/>
  <c r="D103" i="44" s="1"/>
  <c r="H79" i="44"/>
  <c r="L79" i="44"/>
  <c r="L83" i="44" s="1"/>
  <c r="L103" i="44" s="1"/>
  <c r="C103" i="44"/>
  <c r="G103" i="44"/>
  <c r="D129" i="44"/>
  <c r="H129" i="44"/>
  <c r="H131" i="44" s="1"/>
  <c r="L129" i="44"/>
  <c r="L131" i="44" s="1"/>
  <c r="F131" i="44"/>
  <c r="F135" i="44" s="1"/>
  <c r="F155" i="44" s="1"/>
  <c r="J131" i="44"/>
  <c r="J135" i="44" s="1"/>
  <c r="J155" i="44" s="1"/>
  <c r="I155" i="44"/>
  <c r="F181" i="44"/>
  <c r="J181" i="44"/>
  <c r="D183" i="44"/>
  <c r="D187" i="44" s="1"/>
  <c r="D207" i="44" s="1"/>
  <c r="H183" i="44"/>
  <c r="H187" i="44" s="1"/>
  <c r="H207" i="44" s="1"/>
  <c r="L183" i="44"/>
  <c r="C31" i="44"/>
  <c r="L82" i="44"/>
  <c r="C135" i="44"/>
  <c r="H186" i="44"/>
  <c r="M186" i="44" s="1"/>
  <c r="I187" i="44"/>
  <c r="I207" i="44" s="1"/>
  <c r="G27" i="44"/>
  <c r="G31" i="44" s="1"/>
  <c r="G51" i="44" s="1"/>
  <c r="D30" i="44"/>
  <c r="M30" i="44" s="1"/>
  <c r="H30" i="44"/>
  <c r="L30" i="44"/>
  <c r="E79" i="44"/>
  <c r="F82" i="44"/>
  <c r="J82" i="44"/>
  <c r="K131" i="44"/>
  <c r="K135" i="44" s="1"/>
  <c r="K155" i="44" s="1"/>
  <c r="D134" i="44"/>
  <c r="M134" i="44" s="1"/>
  <c r="H134" i="44"/>
  <c r="L134" i="44"/>
  <c r="C181" i="44"/>
  <c r="G181" i="44"/>
  <c r="K181" i="44"/>
  <c r="F186" i="44"/>
  <c r="J186" i="44"/>
  <c r="F30" i="44"/>
  <c r="F31" i="44" s="1"/>
  <c r="F51" i="44" s="1"/>
  <c r="D82" i="44"/>
  <c r="M82" i="44" s="1"/>
  <c r="J134" i="44"/>
  <c r="L186" i="44"/>
  <c r="M247" i="44"/>
  <c r="M82" i="43"/>
  <c r="H31" i="43"/>
  <c r="H51" i="43" s="1"/>
  <c r="L135" i="43"/>
  <c r="L155" i="43" s="1"/>
  <c r="I183" i="43"/>
  <c r="C249" i="43"/>
  <c r="K249" i="43"/>
  <c r="M247" i="43"/>
  <c r="J25" i="43"/>
  <c r="J183" i="43"/>
  <c r="J187" i="43" s="1"/>
  <c r="J207" i="43" s="1"/>
  <c r="C187" i="43"/>
  <c r="I181" i="43"/>
  <c r="E186" i="43"/>
  <c r="M220" i="43"/>
  <c r="D249" i="43"/>
  <c r="H249" i="43"/>
  <c r="L249" i="43"/>
  <c r="C27" i="43"/>
  <c r="G27" i="43"/>
  <c r="G31" i="43" s="1"/>
  <c r="G51" i="43" s="1"/>
  <c r="K27" i="43"/>
  <c r="E31" i="43"/>
  <c r="E51" i="43" s="1"/>
  <c r="K25" i="43"/>
  <c r="J27" i="43"/>
  <c r="G30" i="43"/>
  <c r="D77" i="43"/>
  <c r="H77" i="43"/>
  <c r="L77" i="43"/>
  <c r="K83" i="43"/>
  <c r="K103" i="43" s="1"/>
  <c r="C79" i="43"/>
  <c r="M126" i="43"/>
  <c r="F129" i="43"/>
  <c r="J129" i="43"/>
  <c r="I135" i="43"/>
  <c r="I155" i="43" s="1"/>
  <c r="F134" i="43"/>
  <c r="M185" i="43"/>
  <c r="E183" i="43"/>
  <c r="E187" i="43" s="1"/>
  <c r="E207" i="43" s="1"/>
  <c r="F25" i="43"/>
  <c r="I31" i="43"/>
  <c r="I51" i="43" s="1"/>
  <c r="M182" i="43"/>
  <c r="D27" i="43"/>
  <c r="D31" i="43" s="1"/>
  <c r="D51" i="43" s="1"/>
  <c r="H27" i="43"/>
  <c r="L27" i="43"/>
  <c r="L31" i="43" s="1"/>
  <c r="L51" i="43" s="1"/>
  <c r="J30" i="43"/>
  <c r="E79" i="43"/>
  <c r="E83" i="43" s="1"/>
  <c r="E103" i="43" s="1"/>
  <c r="I79" i="43"/>
  <c r="I83" i="43" s="1"/>
  <c r="I103" i="43" s="1"/>
  <c r="G83" i="43"/>
  <c r="G103" i="43" s="1"/>
  <c r="C131" i="43"/>
  <c r="C135" i="43" s="1"/>
  <c r="G131" i="43"/>
  <c r="G135" i="43" s="1"/>
  <c r="G155" i="43" s="1"/>
  <c r="K131" i="43"/>
  <c r="E135" i="43"/>
  <c r="E155" i="43" s="1"/>
  <c r="K129" i="43"/>
  <c r="G134" i="43"/>
  <c r="D181" i="43"/>
  <c r="H181" i="43"/>
  <c r="L181" i="43"/>
  <c r="K187" i="43"/>
  <c r="K207" i="43" s="1"/>
  <c r="I186" i="43"/>
  <c r="M186" i="43" s="1"/>
  <c r="M228" i="43"/>
  <c r="L30" i="43"/>
  <c r="F82" i="43"/>
  <c r="F83" i="43" s="1"/>
  <c r="F103" i="43" s="1"/>
  <c r="D134" i="43"/>
  <c r="M134" i="43" s="1"/>
  <c r="H134" i="43"/>
  <c r="H135" i="43" s="1"/>
  <c r="H155" i="43" s="1"/>
  <c r="L134" i="43"/>
  <c r="F186" i="43"/>
  <c r="F187" i="43" s="1"/>
  <c r="F207" i="43" s="1"/>
  <c r="J186" i="43"/>
  <c r="D30" i="43"/>
  <c r="M30" i="43" s="1"/>
  <c r="H30" i="43"/>
  <c r="J82" i="43"/>
  <c r="J83" i="43" s="1"/>
  <c r="J103" i="43" s="1"/>
  <c r="D187" i="42"/>
  <c r="M14" i="42"/>
  <c r="M26" i="42"/>
  <c r="C31" i="42"/>
  <c r="C51" i="42" s="1"/>
  <c r="F25" i="42"/>
  <c r="J25" i="42"/>
  <c r="J30" i="42"/>
  <c r="D83" i="42"/>
  <c r="H83" i="42"/>
  <c r="H131" i="42"/>
  <c r="M231" i="42"/>
  <c r="D82" i="42"/>
  <c r="M82" i="42" s="1"/>
  <c r="F134" i="42"/>
  <c r="D186" i="42"/>
  <c r="M186" i="42" s="1"/>
  <c r="D25" i="42"/>
  <c r="H25" i="42"/>
  <c r="L25" i="42"/>
  <c r="C30" i="42"/>
  <c r="G30" i="42"/>
  <c r="K30" i="42"/>
  <c r="F77" i="42"/>
  <c r="J77" i="42"/>
  <c r="J79" i="42" s="1"/>
  <c r="D79" i="42"/>
  <c r="H79" i="42"/>
  <c r="L79" i="42"/>
  <c r="L83" i="42" s="1"/>
  <c r="L103" i="42" s="1"/>
  <c r="E82" i="42"/>
  <c r="I82" i="42"/>
  <c r="D129" i="42"/>
  <c r="M129" i="42" s="1"/>
  <c r="H129" i="42"/>
  <c r="L129" i="42"/>
  <c r="F131" i="42"/>
  <c r="F135" i="42" s="1"/>
  <c r="F155" i="42" s="1"/>
  <c r="J131" i="42"/>
  <c r="J135" i="42" s="1"/>
  <c r="J155" i="42" s="1"/>
  <c r="C134" i="42"/>
  <c r="G134" i="42"/>
  <c r="K134" i="42"/>
  <c r="F181" i="42"/>
  <c r="J181" i="42"/>
  <c r="D183" i="42"/>
  <c r="H183" i="42"/>
  <c r="L183" i="42"/>
  <c r="L187" i="42" s="1"/>
  <c r="L207" i="42" s="1"/>
  <c r="E186" i="42"/>
  <c r="I186" i="42"/>
  <c r="L82" i="42"/>
  <c r="L186" i="42"/>
  <c r="E25" i="42"/>
  <c r="I25" i="42"/>
  <c r="C27" i="42"/>
  <c r="G27" i="42"/>
  <c r="G31" i="42" s="1"/>
  <c r="G51" i="42" s="1"/>
  <c r="K27" i="42"/>
  <c r="K31" i="42" s="1"/>
  <c r="K51" i="42" s="1"/>
  <c r="D30" i="42"/>
  <c r="H30" i="42"/>
  <c r="L30" i="42"/>
  <c r="C77" i="42"/>
  <c r="G77" i="42"/>
  <c r="K77" i="42"/>
  <c r="E79" i="42"/>
  <c r="E83" i="42" s="1"/>
  <c r="E103" i="42" s="1"/>
  <c r="I79" i="42"/>
  <c r="I83" i="42" s="1"/>
  <c r="I103" i="42" s="1"/>
  <c r="F82" i="42"/>
  <c r="J82" i="42"/>
  <c r="D103" i="42"/>
  <c r="H103" i="42"/>
  <c r="E129" i="42"/>
  <c r="I129" i="42"/>
  <c r="C131" i="42"/>
  <c r="C135" i="42" s="1"/>
  <c r="G131" i="42"/>
  <c r="G135" i="42" s="1"/>
  <c r="G155" i="42" s="1"/>
  <c r="K131" i="42"/>
  <c r="K135" i="42" s="1"/>
  <c r="K155" i="42" s="1"/>
  <c r="D134" i="42"/>
  <c r="H134" i="42"/>
  <c r="L134" i="42"/>
  <c r="C181" i="42"/>
  <c r="G181" i="42"/>
  <c r="K181" i="42"/>
  <c r="E183" i="42"/>
  <c r="E187" i="42" s="1"/>
  <c r="E207" i="42" s="1"/>
  <c r="I183" i="42"/>
  <c r="I187" i="42" s="1"/>
  <c r="I207" i="42" s="1"/>
  <c r="F186" i="42"/>
  <c r="J186" i="42"/>
  <c r="D207" i="42"/>
  <c r="H82" i="42"/>
  <c r="J134" i="42"/>
  <c r="H186" i="42"/>
  <c r="H187" i="42" s="1"/>
  <c r="H207" i="42" s="1"/>
  <c r="M247" i="42"/>
  <c r="F25" i="41"/>
  <c r="F27" i="41"/>
  <c r="J25" i="41"/>
  <c r="J27" i="41" s="1"/>
  <c r="D83" i="41"/>
  <c r="D103" i="41" s="1"/>
  <c r="F30" i="41"/>
  <c r="I31" i="41"/>
  <c r="I51" i="41" s="1"/>
  <c r="M231" i="41"/>
  <c r="D82" i="41"/>
  <c r="M82" i="41" s="1"/>
  <c r="L186" i="41"/>
  <c r="L25" i="41"/>
  <c r="C30" i="41"/>
  <c r="G30" i="41"/>
  <c r="K30" i="41"/>
  <c r="F77" i="41"/>
  <c r="F79" i="41" s="1"/>
  <c r="J77" i="41"/>
  <c r="J79" i="41" s="1"/>
  <c r="D79" i="41"/>
  <c r="H79" i="41"/>
  <c r="H83" i="41" s="1"/>
  <c r="H103" i="41" s="1"/>
  <c r="L79" i="41"/>
  <c r="L83" i="41" s="1"/>
  <c r="L103" i="41" s="1"/>
  <c r="E82" i="41"/>
  <c r="I82" i="41"/>
  <c r="D129" i="41"/>
  <c r="D131" i="41" s="1"/>
  <c r="H129" i="41"/>
  <c r="L129" i="41"/>
  <c r="L131" i="41" s="1"/>
  <c r="F131" i="41"/>
  <c r="F135" i="41" s="1"/>
  <c r="F155" i="41" s="1"/>
  <c r="J131" i="41"/>
  <c r="J135" i="41" s="1"/>
  <c r="J155" i="41" s="1"/>
  <c r="C134" i="41"/>
  <c r="G134" i="41"/>
  <c r="G135" i="41" s="1"/>
  <c r="G155" i="41" s="1"/>
  <c r="K134" i="41"/>
  <c r="F181" i="41"/>
  <c r="J181" i="41"/>
  <c r="D183" i="41"/>
  <c r="D187" i="41" s="1"/>
  <c r="D207" i="41" s="1"/>
  <c r="H183" i="41"/>
  <c r="H187" i="41" s="1"/>
  <c r="H207" i="41" s="1"/>
  <c r="L183" i="41"/>
  <c r="L187" i="41" s="1"/>
  <c r="L207" i="41" s="1"/>
  <c r="E186" i="41"/>
  <c r="I186" i="41"/>
  <c r="H82" i="41"/>
  <c r="J134" i="41"/>
  <c r="D186" i="41"/>
  <c r="M186" i="41" s="1"/>
  <c r="M247" i="41"/>
  <c r="C27" i="41"/>
  <c r="G27" i="41"/>
  <c r="G31" i="41" s="1"/>
  <c r="G51" i="41" s="1"/>
  <c r="K27" i="41"/>
  <c r="K31" i="41" s="1"/>
  <c r="K51" i="41" s="1"/>
  <c r="D30" i="41"/>
  <c r="C77" i="41"/>
  <c r="G77" i="41"/>
  <c r="K77" i="41"/>
  <c r="E79" i="41"/>
  <c r="E83" i="41" s="1"/>
  <c r="E103" i="41" s="1"/>
  <c r="I79" i="41"/>
  <c r="I83" i="41" s="1"/>
  <c r="I103" i="41" s="1"/>
  <c r="F82" i="41"/>
  <c r="J82" i="41"/>
  <c r="E129" i="41"/>
  <c r="I129" i="41"/>
  <c r="C131" i="41"/>
  <c r="C135" i="41" s="1"/>
  <c r="G131" i="41"/>
  <c r="K131" i="41"/>
  <c r="K135" i="41" s="1"/>
  <c r="K155" i="41" s="1"/>
  <c r="D134" i="41"/>
  <c r="H134" i="41"/>
  <c r="L134" i="41"/>
  <c r="C181" i="41"/>
  <c r="G181" i="41"/>
  <c r="K181" i="41"/>
  <c r="E183" i="41"/>
  <c r="E187" i="41" s="1"/>
  <c r="E207" i="41" s="1"/>
  <c r="I183" i="41"/>
  <c r="I187" i="41" s="1"/>
  <c r="I207" i="41" s="1"/>
  <c r="F186" i="41"/>
  <c r="J186" i="41"/>
  <c r="L82" i="41"/>
  <c r="F134" i="41"/>
  <c r="H186" i="41"/>
  <c r="E83" i="40"/>
  <c r="D31" i="40"/>
  <c r="D51" i="40" s="1"/>
  <c r="K135" i="40"/>
  <c r="E187" i="40"/>
  <c r="E207" i="40" s="1"/>
  <c r="I187" i="40"/>
  <c r="I207" i="40" s="1"/>
  <c r="M195" i="40"/>
  <c r="D77" i="40"/>
  <c r="H77" i="40"/>
  <c r="L77" i="40"/>
  <c r="D181" i="40"/>
  <c r="D183" i="40"/>
  <c r="H181" i="40"/>
  <c r="H183" i="40"/>
  <c r="L181" i="40"/>
  <c r="L183" i="40"/>
  <c r="L186" i="40"/>
  <c r="M247" i="40"/>
  <c r="M22" i="40"/>
  <c r="F25" i="40"/>
  <c r="J25" i="40"/>
  <c r="J30" i="40"/>
  <c r="E103" i="40"/>
  <c r="E79" i="40"/>
  <c r="I79" i="40"/>
  <c r="I83" i="40" s="1"/>
  <c r="I103" i="40" s="1"/>
  <c r="I82" i="40"/>
  <c r="C129" i="40"/>
  <c r="M232" i="40"/>
  <c r="D27" i="40"/>
  <c r="L27" i="40"/>
  <c r="L31" i="40" s="1"/>
  <c r="L51" i="40" s="1"/>
  <c r="K155" i="40"/>
  <c r="H79" i="40"/>
  <c r="H82" i="40"/>
  <c r="M91" i="40"/>
  <c r="M118" i="40"/>
  <c r="G27" i="40"/>
  <c r="K27" i="40"/>
  <c r="K31" i="40" s="1"/>
  <c r="K51" i="40" s="1"/>
  <c r="G25" i="40"/>
  <c r="C30" i="40"/>
  <c r="K30" i="40"/>
  <c r="M39" i="40"/>
  <c r="F79" i="40"/>
  <c r="F83" i="40" s="1"/>
  <c r="F103" i="40" s="1"/>
  <c r="D82" i="40"/>
  <c r="M82" i="40" s="1"/>
  <c r="L82" i="40"/>
  <c r="F129" i="40"/>
  <c r="J129" i="40"/>
  <c r="J131" i="40"/>
  <c r="D186" i="40"/>
  <c r="M186" i="40" s="1"/>
  <c r="C134" i="40"/>
  <c r="K134" i="40"/>
  <c r="E186" i="40"/>
  <c r="E25" i="40"/>
  <c r="I25" i="40"/>
  <c r="D30" i="40"/>
  <c r="H30" i="40"/>
  <c r="H31" i="40" s="1"/>
  <c r="H51" i="40" s="1"/>
  <c r="L30" i="40"/>
  <c r="C77" i="40"/>
  <c r="G77" i="40"/>
  <c r="K77" i="40"/>
  <c r="F82" i="40"/>
  <c r="J82" i="40"/>
  <c r="J83" i="40" s="1"/>
  <c r="J103" i="40" s="1"/>
  <c r="E129" i="40"/>
  <c r="I129" i="40"/>
  <c r="C131" i="40"/>
  <c r="G131" i="40"/>
  <c r="G135" i="40" s="1"/>
  <c r="G155" i="40" s="1"/>
  <c r="K131" i="40"/>
  <c r="D134" i="40"/>
  <c r="D135" i="40" s="1"/>
  <c r="D155" i="40" s="1"/>
  <c r="H134" i="40"/>
  <c r="H135" i="40" s="1"/>
  <c r="H155" i="40" s="1"/>
  <c r="L134" i="40"/>
  <c r="L135" i="40" s="1"/>
  <c r="L155" i="40" s="1"/>
  <c r="C181" i="40"/>
  <c r="G181" i="40"/>
  <c r="K181" i="40"/>
  <c r="E183" i="40"/>
  <c r="I183" i="40"/>
  <c r="F186" i="40"/>
  <c r="F187" i="40" s="1"/>
  <c r="F207" i="40" s="1"/>
  <c r="J186" i="40"/>
  <c r="J187" i="40" s="1"/>
  <c r="J207" i="40" s="1"/>
  <c r="G134" i="40"/>
  <c r="I186" i="40"/>
  <c r="I27" i="39"/>
  <c r="I31" i="39" s="1"/>
  <c r="I51" i="39" s="1"/>
  <c r="K79" i="39"/>
  <c r="K83" i="39"/>
  <c r="K103" i="39" s="1"/>
  <c r="K131" i="39"/>
  <c r="K27" i="39"/>
  <c r="K31" i="39" s="1"/>
  <c r="K51" i="39" s="1"/>
  <c r="I79" i="39"/>
  <c r="I83" i="39" s="1"/>
  <c r="I103" i="39" s="1"/>
  <c r="J25" i="39"/>
  <c r="J27" i="39"/>
  <c r="E31" i="39"/>
  <c r="E51" i="39" s="1"/>
  <c r="J30" i="39"/>
  <c r="E79" i="39"/>
  <c r="E83" i="39" s="1"/>
  <c r="E103" i="39" s="1"/>
  <c r="F129" i="39"/>
  <c r="E131" i="39"/>
  <c r="E135" i="39" s="1"/>
  <c r="E155" i="39" s="1"/>
  <c r="E183" i="39"/>
  <c r="E187" i="39"/>
  <c r="M26" i="39"/>
  <c r="M130" i="39"/>
  <c r="G187" i="39"/>
  <c r="G207" i="39" s="1"/>
  <c r="M182" i="39"/>
  <c r="M14" i="39"/>
  <c r="D25" i="39"/>
  <c r="D27" i="39" s="1"/>
  <c r="H27" i="39"/>
  <c r="H25" i="39"/>
  <c r="L25" i="39"/>
  <c r="M66" i="39"/>
  <c r="D77" i="39"/>
  <c r="D79" i="39"/>
  <c r="H77" i="39"/>
  <c r="H79" i="39"/>
  <c r="L77" i="39"/>
  <c r="L79" i="39"/>
  <c r="M118" i="39"/>
  <c r="D129" i="39"/>
  <c r="H129" i="39"/>
  <c r="L129" i="39"/>
  <c r="L131" i="39" s="1"/>
  <c r="F134" i="39"/>
  <c r="M170" i="39"/>
  <c r="D181" i="39"/>
  <c r="D186" i="39"/>
  <c r="M186" i="39" s="1"/>
  <c r="H181" i="39"/>
  <c r="H186" i="39"/>
  <c r="L181" i="39"/>
  <c r="L183" i="39" s="1"/>
  <c r="L186" i="39"/>
  <c r="I183" i="39"/>
  <c r="I187" i="39" s="1"/>
  <c r="I207" i="39" s="1"/>
  <c r="F79" i="39"/>
  <c r="F77" i="39"/>
  <c r="J77" i="39"/>
  <c r="J79" i="39" s="1"/>
  <c r="J129" i="39"/>
  <c r="J134" i="39"/>
  <c r="F183" i="39"/>
  <c r="F186" i="39"/>
  <c r="F181" i="39"/>
  <c r="J183" i="39"/>
  <c r="J186" i="39"/>
  <c r="J181" i="39"/>
  <c r="M78" i="39"/>
  <c r="C25" i="39"/>
  <c r="C77" i="39"/>
  <c r="C129" i="39"/>
  <c r="E207" i="39"/>
  <c r="K187" i="39"/>
  <c r="C183" i="39"/>
  <c r="M231" i="39"/>
  <c r="M247" i="39"/>
  <c r="C30" i="39"/>
  <c r="G30" i="39"/>
  <c r="G31" i="39" s="1"/>
  <c r="G51" i="39" s="1"/>
  <c r="K30" i="39"/>
  <c r="E82" i="39"/>
  <c r="M82" i="39" s="1"/>
  <c r="I82" i="39"/>
  <c r="G103" i="39"/>
  <c r="C134" i="39"/>
  <c r="G134" i="39"/>
  <c r="G135" i="39" s="1"/>
  <c r="G155" i="39" s="1"/>
  <c r="K134" i="39"/>
  <c r="K135" i="39" s="1"/>
  <c r="K155" i="39" s="1"/>
  <c r="I155" i="39"/>
  <c r="E186" i="39"/>
  <c r="I186" i="39"/>
  <c r="K207" i="39"/>
  <c r="L247" i="38"/>
  <c r="L249" i="38" s="1"/>
  <c r="K247" i="38"/>
  <c r="K249" i="38" s="1"/>
  <c r="J247" i="38"/>
  <c r="I247" i="38"/>
  <c r="I249" i="38" s="1"/>
  <c r="H247" i="38"/>
  <c r="H249" i="38" s="1"/>
  <c r="G247" i="38"/>
  <c r="G249" i="38" s="1"/>
  <c r="F247" i="38"/>
  <c r="E247" i="38"/>
  <c r="E249" i="38" s="1"/>
  <c r="D247" i="38"/>
  <c r="D249" i="38" s="1"/>
  <c r="C247" i="38"/>
  <c r="C249" i="38" s="1"/>
  <c r="L242" i="38"/>
  <c r="K242" i="38"/>
  <c r="J242" i="38"/>
  <c r="I242" i="38"/>
  <c r="H242" i="38"/>
  <c r="G242" i="38"/>
  <c r="F242" i="38"/>
  <c r="E242" i="38"/>
  <c r="D242" i="38"/>
  <c r="C242" i="38"/>
  <c r="L235" i="38"/>
  <c r="K235" i="38"/>
  <c r="J235" i="38"/>
  <c r="I235" i="38"/>
  <c r="H235" i="38"/>
  <c r="G235" i="38"/>
  <c r="F235" i="38"/>
  <c r="E235" i="38"/>
  <c r="D235" i="38"/>
  <c r="C235" i="38"/>
  <c r="L228" i="38"/>
  <c r="K228" i="38"/>
  <c r="J228" i="38"/>
  <c r="J249" i="38" s="1"/>
  <c r="I228" i="38"/>
  <c r="H228" i="38"/>
  <c r="G228" i="38"/>
  <c r="F228" i="38"/>
  <c r="F249" i="38" s="1"/>
  <c r="E228" i="38"/>
  <c r="D228" i="38"/>
  <c r="C228" i="38"/>
  <c r="M227" i="38"/>
  <c r="M226" i="38"/>
  <c r="M225" i="38"/>
  <c r="M224" i="38"/>
  <c r="M223" i="38"/>
  <c r="M228" i="38" s="1"/>
  <c r="L220" i="38"/>
  <c r="K220" i="38"/>
  <c r="J220" i="38"/>
  <c r="I220" i="38"/>
  <c r="H220" i="38"/>
  <c r="G220" i="38"/>
  <c r="F220" i="38"/>
  <c r="E220" i="38"/>
  <c r="D220" i="38"/>
  <c r="M220" i="38" s="1"/>
  <c r="C220" i="38"/>
  <c r="M219" i="38"/>
  <c r="M218" i="38"/>
  <c r="M217" i="38"/>
  <c r="M216" i="38"/>
  <c r="M215" i="38"/>
  <c r="M205" i="38"/>
  <c r="L205" i="38"/>
  <c r="K205" i="38"/>
  <c r="J205" i="38"/>
  <c r="I205" i="38"/>
  <c r="H205" i="38"/>
  <c r="G205" i="38"/>
  <c r="F205" i="38"/>
  <c r="E205" i="38"/>
  <c r="D205" i="38"/>
  <c r="C205" i="38"/>
  <c r="M201" i="38"/>
  <c r="M200" i="38"/>
  <c r="M199" i="38"/>
  <c r="M198" i="38"/>
  <c r="M197" i="38"/>
  <c r="L195" i="38"/>
  <c r="K195" i="38"/>
  <c r="J195" i="38"/>
  <c r="I195" i="38"/>
  <c r="H195" i="38"/>
  <c r="G195" i="38"/>
  <c r="F195" i="38"/>
  <c r="E195" i="38"/>
  <c r="M195" i="38" s="1"/>
  <c r="D195" i="38"/>
  <c r="C195" i="38"/>
  <c r="M194" i="38"/>
  <c r="M193" i="38"/>
  <c r="M192" i="38"/>
  <c r="M191" i="38"/>
  <c r="M190" i="38"/>
  <c r="L185" i="38"/>
  <c r="K185" i="38"/>
  <c r="J185" i="38"/>
  <c r="I185" i="38"/>
  <c r="H185" i="38"/>
  <c r="G185" i="38"/>
  <c r="F185" i="38"/>
  <c r="E185" i="38"/>
  <c r="D185" i="38"/>
  <c r="C185" i="38"/>
  <c r="M185" i="38" s="1"/>
  <c r="M184" i="38"/>
  <c r="L182" i="38"/>
  <c r="K182" i="38"/>
  <c r="J182" i="38"/>
  <c r="I182" i="38"/>
  <c r="H182" i="38"/>
  <c r="G182" i="38"/>
  <c r="F182" i="38"/>
  <c r="E182" i="38"/>
  <c r="D182" i="38"/>
  <c r="M182" i="38" s="1"/>
  <c r="C182" i="38"/>
  <c r="I181" i="38"/>
  <c r="I183" i="38" s="1"/>
  <c r="E181" i="38"/>
  <c r="E183" i="38" s="1"/>
  <c r="L178" i="38"/>
  <c r="L181" i="38" s="1"/>
  <c r="K178" i="38"/>
  <c r="K186" i="38" s="1"/>
  <c r="J178" i="38"/>
  <c r="I178" i="38"/>
  <c r="I186" i="38" s="1"/>
  <c r="H178" i="38"/>
  <c r="H181" i="38" s="1"/>
  <c r="G178" i="38"/>
  <c r="G186" i="38" s="1"/>
  <c r="F178" i="38"/>
  <c r="E178" i="38"/>
  <c r="E186" i="38" s="1"/>
  <c r="D178" i="38"/>
  <c r="D181" i="38" s="1"/>
  <c r="C178" i="38"/>
  <c r="C186" i="38" s="1"/>
  <c r="M177" i="38"/>
  <c r="M176" i="38"/>
  <c r="M175" i="38"/>
  <c r="M174" i="38"/>
  <c r="M173" i="38"/>
  <c r="M178" i="38" s="1"/>
  <c r="L170" i="38"/>
  <c r="K170" i="38"/>
  <c r="J170" i="38"/>
  <c r="I170" i="38"/>
  <c r="H170" i="38"/>
  <c r="G170" i="38"/>
  <c r="F170" i="38"/>
  <c r="E170" i="38"/>
  <c r="D170" i="38"/>
  <c r="C170" i="38"/>
  <c r="M170" i="38" s="1"/>
  <c r="M169" i="38"/>
  <c r="M168" i="38"/>
  <c r="M167" i="38"/>
  <c r="M166" i="38"/>
  <c r="M165" i="38"/>
  <c r="M153" i="38"/>
  <c r="L153" i="38"/>
  <c r="K153" i="38"/>
  <c r="J153" i="38"/>
  <c r="I153" i="38"/>
  <c r="H153" i="38"/>
  <c r="G153" i="38"/>
  <c r="F153" i="38"/>
  <c r="E153" i="38"/>
  <c r="D153" i="38"/>
  <c r="C153" i="38"/>
  <c r="M149" i="38"/>
  <c r="M148" i="38"/>
  <c r="M147" i="38"/>
  <c r="M146" i="38"/>
  <c r="M145" i="38"/>
  <c r="L143" i="38"/>
  <c r="K143" i="38"/>
  <c r="J143" i="38"/>
  <c r="I143" i="38"/>
  <c r="H143" i="38"/>
  <c r="G143" i="38"/>
  <c r="F143" i="38"/>
  <c r="E143" i="38"/>
  <c r="D143" i="38"/>
  <c r="C143" i="38"/>
  <c r="M143" i="38" s="1"/>
  <c r="M142" i="38"/>
  <c r="M141" i="38"/>
  <c r="M140" i="38"/>
  <c r="M139" i="38"/>
  <c r="M138" i="38"/>
  <c r="K135" i="38"/>
  <c r="K155" i="38" s="1"/>
  <c r="F134" i="38"/>
  <c r="L133" i="38"/>
  <c r="K133" i="38"/>
  <c r="J133" i="38"/>
  <c r="I133" i="38"/>
  <c r="H133" i="38"/>
  <c r="G133" i="38"/>
  <c r="F133" i="38"/>
  <c r="E133" i="38"/>
  <c r="M132" i="38"/>
  <c r="L130" i="38"/>
  <c r="K130" i="38"/>
  <c r="J130" i="38"/>
  <c r="I130" i="38"/>
  <c r="H130" i="38"/>
  <c r="G130" i="38"/>
  <c r="F130" i="38"/>
  <c r="D130" i="38"/>
  <c r="K129" i="38"/>
  <c r="K131" i="38" s="1"/>
  <c r="G129" i="38"/>
  <c r="G131" i="38" s="1"/>
  <c r="L126" i="38"/>
  <c r="K126" i="38"/>
  <c r="K134" i="38" s="1"/>
  <c r="J126" i="38"/>
  <c r="I126" i="38"/>
  <c r="I134" i="38" s="1"/>
  <c r="H126" i="38"/>
  <c r="G126" i="38"/>
  <c r="G134" i="38" s="1"/>
  <c r="F126" i="38"/>
  <c r="E126" i="38"/>
  <c r="D126" i="38"/>
  <c r="C126" i="38"/>
  <c r="C134" i="38" s="1"/>
  <c r="M125" i="38"/>
  <c r="M124" i="38"/>
  <c r="M123" i="38"/>
  <c r="M122" i="38"/>
  <c r="M121" i="38"/>
  <c r="L118" i="38"/>
  <c r="K118" i="38"/>
  <c r="J118" i="38"/>
  <c r="I118" i="38"/>
  <c r="H118" i="38"/>
  <c r="G118" i="38"/>
  <c r="F118" i="38"/>
  <c r="E118" i="38"/>
  <c r="D118" i="38"/>
  <c r="C118" i="38"/>
  <c r="M117" i="38"/>
  <c r="M116" i="38"/>
  <c r="M115" i="38"/>
  <c r="M114" i="38"/>
  <c r="M113" i="38"/>
  <c r="M101" i="38"/>
  <c r="L101" i="38"/>
  <c r="K101" i="38"/>
  <c r="J101" i="38"/>
  <c r="I101" i="38"/>
  <c r="H101" i="38"/>
  <c r="G101" i="38"/>
  <c r="F101" i="38"/>
  <c r="E101" i="38"/>
  <c r="D101" i="38"/>
  <c r="C101" i="38"/>
  <c r="M97" i="38"/>
  <c r="M96" i="38"/>
  <c r="M95" i="38"/>
  <c r="M94" i="38"/>
  <c r="M93" i="38"/>
  <c r="L91" i="38"/>
  <c r="K91" i="38"/>
  <c r="J91" i="38"/>
  <c r="I91" i="38"/>
  <c r="H91" i="38"/>
  <c r="G91" i="38"/>
  <c r="F91" i="38"/>
  <c r="E91" i="38"/>
  <c r="M91" i="38" s="1"/>
  <c r="D91" i="38"/>
  <c r="C91" i="38"/>
  <c r="M90" i="38"/>
  <c r="M89" i="38"/>
  <c r="M88" i="38"/>
  <c r="M87" i="38"/>
  <c r="M86" i="38"/>
  <c r="L82" i="38"/>
  <c r="D82" i="38"/>
  <c r="L81" i="38"/>
  <c r="K81" i="38"/>
  <c r="K79" i="38" s="1"/>
  <c r="J81" i="38"/>
  <c r="I81" i="38"/>
  <c r="H81" i="38"/>
  <c r="G81" i="38"/>
  <c r="G79" i="38" s="1"/>
  <c r="F81" i="38"/>
  <c r="E81" i="38"/>
  <c r="D81" i="38"/>
  <c r="C81" i="38"/>
  <c r="M81" i="38" s="1"/>
  <c r="M80" i="38"/>
  <c r="C79" i="38"/>
  <c r="L78" i="38"/>
  <c r="K78" i="38"/>
  <c r="J78" i="38"/>
  <c r="I78" i="38"/>
  <c r="H78" i="38"/>
  <c r="G78" i="38"/>
  <c r="F78" i="38"/>
  <c r="E78" i="38"/>
  <c r="D78" i="38"/>
  <c r="C78" i="38"/>
  <c r="K77" i="38"/>
  <c r="I77" i="38"/>
  <c r="I79" i="38" s="1"/>
  <c r="G77" i="38"/>
  <c r="E77" i="38"/>
  <c r="E79" i="38" s="1"/>
  <c r="C77" i="38"/>
  <c r="L74" i="38"/>
  <c r="K74" i="38"/>
  <c r="K82" i="38" s="1"/>
  <c r="J74" i="38"/>
  <c r="I74" i="38"/>
  <c r="I82" i="38" s="1"/>
  <c r="I83" i="38" s="1"/>
  <c r="I103" i="38" s="1"/>
  <c r="H74" i="38"/>
  <c r="G74" i="38"/>
  <c r="G82" i="38" s="1"/>
  <c r="F74" i="38"/>
  <c r="E74" i="38"/>
  <c r="E82" i="38" s="1"/>
  <c r="D74" i="38"/>
  <c r="C74" i="38"/>
  <c r="C82" i="38" s="1"/>
  <c r="M73" i="38"/>
  <c r="M72" i="38"/>
  <c r="M71" i="38"/>
  <c r="M70" i="38"/>
  <c r="M69" i="38"/>
  <c r="M74" i="38" s="1"/>
  <c r="L66" i="38"/>
  <c r="K66" i="38"/>
  <c r="J66" i="38"/>
  <c r="I66" i="38"/>
  <c r="H66" i="38"/>
  <c r="G66" i="38"/>
  <c r="F66" i="38"/>
  <c r="E66" i="38"/>
  <c r="D66" i="38"/>
  <c r="C66" i="38"/>
  <c r="M65" i="38"/>
  <c r="M64" i="38"/>
  <c r="M63" i="38"/>
  <c r="M62" i="38"/>
  <c r="M61" i="38"/>
  <c r="M49" i="38"/>
  <c r="L49" i="38"/>
  <c r="K49" i="38"/>
  <c r="J49" i="38"/>
  <c r="I49" i="38"/>
  <c r="H49" i="38"/>
  <c r="G49" i="38"/>
  <c r="F49" i="38"/>
  <c r="E49" i="38"/>
  <c r="D49" i="38"/>
  <c r="C49" i="38"/>
  <c r="M45" i="38"/>
  <c r="M44" i="38"/>
  <c r="M43" i="38"/>
  <c r="M42" i="38"/>
  <c r="M41" i="38"/>
  <c r="L39" i="38"/>
  <c r="K39" i="38"/>
  <c r="J39" i="38"/>
  <c r="I39" i="38"/>
  <c r="H39" i="38"/>
  <c r="G39" i="38"/>
  <c r="G25" i="38" s="1"/>
  <c r="F39" i="38"/>
  <c r="E39" i="38"/>
  <c r="D39" i="38"/>
  <c r="C39" i="38"/>
  <c r="M39" i="38" s="1"/>
  <c r="M38" i="38"/>
  <c r="M37" i="38"/>
  <c r="M36" i="38"/>
  <c r="M35" i="38"/>
  <c r="M34" i="38"/>
  <c r="J30" i="38"/>
  <c r="F30" i="38"/>
  <c r="L29" i="38"/>
  <c r="K29" i="38"/>
  <c r="J29" i="38"/>
  <c r="I29" i="38"/>
  <c r="H29" i="38"/>
  <c r="G29" i="38"/>
  <c r="F29" i="38"/>
  <c r="E29" i="38"/>
  <c r="M29" i="38" s="1"/>
  <c r="D29" i="38"/>
  <c r="C29" i="38"/>
  <c r="M28" i="38"/>
  <c r="L26" i="38"/>
  <c r="K26" i="38"/>
  <c r="J26" i="38"/>
  <c r="I26" i="38"/>
  <c r="H26" i="38"/>
  <c r="G26" i="38"/>
  <c r="F26" i="38"/>
  <c r="E26" i="38"/>
  <c r="D26" i="38"/>
  <c r="C26" i="38"/>
  <c r="K25" i="38"/>
  <c r="J25" i="38"/>
  <c r="F25" i="38"/>
  <c r="E25" i="38"/>
  <c r="L22" i="38"/>
  <c r="K22" i="38"/>
  <c r="K30" i="38" s="1"/>
  <c r="J22" i="38"/>
  <c r="I22" i="38"/>
  <c r="H22" i="38"/>
  <c r="H25" i="38" s="1"/>
  <c r="G22" i="38"/>
  <c r="G30" i="38" s="1"/>
  <c r="F22" i="38"/>
  <c r="E22" i="38"/>
  <c r="D22" i="38"/>
  <c r="D25" i="38" s="1"/>
  <c r="C22" i="38"/>
  <c r="C30" i="38" s="1"/>
  <c r="M21" i="38"/>
  <c r="M20" i="38"/>
  <c r="M19" i="38"/>
  <c r="M22" i="38" s="1"/>
  <c r="M18" i="38"/>
  <c r="M17" i="38"/>
  <c r="L14" i="38"/>
  <c r="J14" i="38"/>
  <c r="I14" i="38"/>
  <c r="H14" i="38"/>
  <c r="G14" i="38"/>
  <c r="F14" i="38"/>
  <c r="E14" i="38"/>
  <c r="D14" i="38"/>
  <c r="M14" i="38" s="1"/>
  <c r="C14" i="38"/>
  <c r="M13" i="38"/>
  <c r="M12" i="38"/>
  <c r="M11" i="38"/>
  <c r="M10" i="38"/>
  <c r="M9" i="38"/>
  <c r="F135" i="64" l="1"/>
  <c r="F155" i="64" s="1"/>
  <c r="M186" i="64"/>
  <c r="H183" i="64"/>
  <c r="H187" i="64" s="1"/>
  <c r="H207" i="64" s="1"/>
  <c r="K83" i="64"/>
  <c r="K103" i="64" s="1"/>
  <c r="M82" i="64"/>
  <c r="E131" i="64"/>
  <c r="E135" i="64" s="1"/>
  <c r="E155" i="64" s="1"/>
  <c r="K79" i="64"/>
  <c r="C79" i="64"/>
  <c r="C83" i="64" s="1"/>
  <c r="C103" i="64" s="1"/>
  <c r="J135" i="64"/>
  <c r="J155" i="64" s="1"/>
  <c r="L83" i="64"/>
  <c r="L103" i="64" s="1"/>
  <c r="I135" i="64"/>
  <c r="I155" i="64" s="1"/>
  <c r="C31" i="57"/>
  <c r="G31" i="52"/>
  <c r="G51" i="52" s="1"/>
  <c r="H31" i="49"/>
  <c r="H51" i="49" s="1"/>
  <c r="E31" i="49"/>
  <c r="E51" i="49" s="1"/>
  <c r="D31" i="49"/>
  <c r="D51" i="49" s="1"/>
  <c r="M30" i="49"/>
  <c r="M25" i="48"/>
  <c r="E135" i="44"/>
  <c r="E155" i="44" s="1"/>
  <c r="E131" i="44"/>
  <c r="M25" i="41"/>
  <c r="M30" i="39"/>
  <c r="G31" i="47"/>
  <c r="G51" i="47" s="1"/>
  <c r="F31" i="47"/>
  <c r="F51" i="47" s="1"/>
  <c r="E31" i="47"/>
  <c r="E51" i="47" s="1"/>
  <c r="D51" i="57"/>
  <c r="D83" i="52"/>
  <c r="D103" i="52" s="1"/>
  <c r="M30" i="52"/>
  <c r="M25" i="52"/>
  <c r="D27" i="52"/>
  <c r="C31" i="50"/>
  <c r="F31" i="48"/>
  <c r="F51" i="48" s="1"/>
  <c r="H187" i="45"/>
  <c r="H207" i="45" s="1"/>
  <c r="M186" i="45"/>
  <c r="J31" i="45"/>
  <c r="J51" i="45" s="1"/>
  <c r="M134" i="45"/>
  <c r="L83" i="45"/>
  <c r="L103" i="45" s="1"/>
  <c r="K79" i="45"/>
  <c r="K83" i="45" s="1"/>
  <c r="K103" i="45" s="1"/>
  <c r="M30" i="45"/>
  <c r="F135" i="45"/>
  <c r="F155" i="45" s="1"/>
  <c r="H83" i="45"/>
  <c r="H103" i="45" s="1"/>
  <c r="M126" i="38"/>
  <c r="M133" i="38"/>
  <c r="M118" i="38"/>
  <c r="M129" i="68"/>
  <c r="C135" i="68"/>
  <c r="M181" i="68"/>
  <c r="M30" i="68"/>
  <c r="M234" i="68"/>
  <c r="M235" i="68" s="1"/>
  <c r="E79" i="68"/>
  <c r="M79" i="68" s="1"/>
  <c r="H83" i="68"/>
  <c r="H103" i="68" s="1"/>
  <c r="F27" i="68"/>
  <c r="F31" i="68" s="1"/>
  <c r="F51" i="68" s="1"/>
  <c r="M186" i="68"/>
  <c r="J135" i="68"/>
  <c r="J155" i="68" s="1"/>
  <c r="J27" i="68"/>
  <c r="J31" i="68" s="1"/>
  <c r="J51" i="68" s="1"/>
  <c r="G31" i="68"/>
  <c r="G51" i="68" s="1"/>
  <c r="H187" i="68"/>
  <c r="H207" i="68" s="1"/>
  <c r="C103" i="68"/>
  <c r="M25" i="68"/>
  <c r="L83" i="68"/>
  <c r="L103" i="68" s="1"/>
  <c r="K31" i="68"/>
  <c r="K51" i="68" s="1"/>
  <c r="M134" i="68"/>
  <c r="C207" i="68"/>
  <c r="L187" i="68"/>
  <c r="L207" i="68" s="1"/>
  <c r="D183" i="68"/>
  <c r="M183" i="68" s="1"/>
  <c r="J131" i="68"/>
  <c r="M131" i="68" s="1"/>
  <c r="F135" i="68"/>
  <c r="F155" i="68" s="1"/>
  <c r="D83" i="68"/>
  <c r="D103" i="68" s="1"/>
  <c r="M77" i="68"/>
  <c r="C27" i="68"/>
  <c r="M27" i="68" s="1"/>
  <c r="D207" i="67"/>
  <c r="M233" i="67"/>
  <c r="J31" i="67"/>
  <c r="J51" i="67" s="1"/>
  <c r="L135" i="67"/>
  <c r="L155" i="67" s="1"/>
  <c r="D31" i="67"/>
  <c r="D51" i="67" s="1"/>
  <c r="M232" i="67"/>
  <c r="M234" i="67" s="1"/>
  <c r="M235" i="67" s="1"/>
  <c r="M181" i="67"/>
  <c r="L131" i="67"/>
  <c r="F79" i="67"/>
  <c r="J27" i="67"/>
  <c r="M25" i="67"/>
  <c r="J79" i="67"/>
  <c r="J83" i="67" s="1"/>
  <c r="J103" i="67" s="1"/>
  <c r="M134" i="67"/>
  <c r="M30" i="67"/>
  <c r="D27" i="67"/>
  <c r="H131" i="67"/>
  <c r="H135" i="67" s="1"/>
  <c r="H155" i="67" s="1"/>
  <c r="F183" i="67"/>
  <c r="F187" i="67" s="1"/>
  <c r="C155" i="67"/>
  <c r="M27" i="67"/>
  <c r="J187" i="67"/>
  <c r="J207" i="67" s="1"/>
  <c r="H31" i="67"/>
  <c r="H51" i="67" s="1"/>
  <c r="F31" i="67"/>
  <c r="F51" i="67" s="1"/>
  <c r="D135" i="67"/>
  <c r="D155" i="67" s="1"/>
  <c r="L31" i="67"/>
  <c r="L51" i="67" s="1"/>
  <c r="D131" i="67"/>
  <c r="M131" i="67" s="1"/>
  <c r="M77" i="67"/>
  <c r="C31" i="67"/>
  <c r="E131" i="66"/>
  <c r="E135" i="66" s="1"/>
  <c r="E155" i="66" s="1"/>
  <c r="C79" i="66"/>
  <c r="M77" i="66"/>
  <c r="M186" i="66"/>
  <c r="K183" i="66"/>
  <c r="K187" i="66" s="1"/>
  <c r="K207" i="66" s="1"/>
  <c r="L131" i="66"/>
  <c r="L135" i="66" s="1"/>
  <c r="L155" i="66" s="1"/>
  <c r="L27" i="66"/>
  <c r="L31" i="66" s="1"/>
  <c r="L51" i="66" s="1"/>
  <c r="G183" i="66"/>
  <c r="G187" i="66" s="1"/>
  <c r="G207" i="66" s="1"/>
  <c r="M129" i="66"/>
  <c r="K79" i="66"/>
  <c r="K83" i="66" s="1"/>
  <c r="K103" i="66" s="1"/>
  <c r="J187" i="66"/>
  <c r="J207" i="66" s="1"/>
  <c r="D135" i="66"/>
  <c r="D155" i="66" s="1"/>
  <c r="H31" i="66"/>
  <c r="H51" i="66" s="1"/>
  <c r="D131" i="66"/>
  <c r="F31" i="66"/>
  <c r="F51" i="66" s="1"/>
  <c r="F79" i="66"/>
  <c r="F83" i="66" s="1"/>
  <c r="F103" i="66" s="1"/>
  <c r="H27" i="66"/>
  <c r="I27" i="66"/>
  <c r="I31" i="66" s="1"/>
  <c r="I51" i="66" s="1"/>
  <c r="E31" i="66"/>
  <c r="E51" i="66" s="1"/>
  <c r="E27" i="66"/>
  <c r="C155" i="66"/>
  <c r="H135" i="66"/>
  <c r="H155" i="66" s="1"/>
  <c r="J83" i="66"/>
  <c r="J103" i="66" s="1"/>
  <c r="C183" i="66"/>
  <c r="M181" i="66"/>
  <c r="I131" i="66"/>
  <c r="I135" i="66" s="1"/>
  <c r="I155" i="66" s="1"/>
  <c r="G79" i="66"/>
  <c r="G83" i="66" s="1"/>
  <c r="G103" i="66" s="1"/>
  <c r="F187" i="66"/>
  <c r="F207" i="66" s="1"/>
  <c r="M232" i="66"/>
  <c r="M233" i="66" s="1"/>
  <c r="M27" i="66"/>
  <c r="J31" i="66"/>
  <c r="J51" i="66" s="1"/>
  <c r="D27" i="66"/>
  <c r="D31" i="66" s="1"/>
  <c r="D51" i="66" s="1"/>
  <c r="C31" i="66"/>
  <c r="C51" i="65"/>
  <c r="E131" i="65"/>
  <c r="E135" i="65" s="1"/>
  <c r="E155" i="65" s="1"/>
  <c r="G79" i="65"/>
  <c r="G83" i="65" s="1"/>
  <c r="G103" i="65" s="1"/>
  <c r="C155" i="65"/>
  <c r="K183" i="65"/>
  <c r="K187" i="65" s="1"/>
  <c r="K207" i="65" s="1"/>
  <c r="C79" i="65"/>
  <c r="M77" i="65"/>
  <c r="F187" i="65"/>
  <c r="F207" i="65" s="1"/>
  <c r="D31" i="65"/>
  <c r="D51" i="65" s="1"/>
  <c r="M232" i="65"/>
  <c r="G183" i="65"/>
  <c r="G187" i="65"/>
  <c r="G207" i="65" s="1"/>
  <c r="M129" i="65"/>
  <c r="L135" i="65"/>
  <c r="L155" i="65" s="1"/>
  <c r="J183" i="65"/>
  <c r="J187" i="65" s="1"/>
  <c r="J207" i="65" s="1"/>
  <c r="M25" i="65"/>
  <c r="F79" i="65"/>
  <c r="F83" i="65" s="1"/>
  <c r="F103" i="65" s="1"/>
  <c r="H27" i="65"/>
  <c r="H31" i="65" s="1"/>
  <c r="H51" i="65" s="1"/>
  <c r="D131" i="65"/>
  <c r="D135" i="65" s="1"/>
  <c r="F31" i="65"/>
  <c r="F51" i="65" s="1"/>
  <c r="C187" i="65"/>
  <c r="C183" i="65"/>
  <c r="M183" i="65" s="1"/>
  <c r="M181" i="65"/>
  <c r="I131" i="65"/>
  <c r="I135" i="65" s="1"/>
  <c r="I155" i="65" s="1"/>
  <c r="K83" i="65"/>
  <c r="K103" i="65" s="1"/>
  <c r="K79" i="65"/>
  <c r="H135" i="65"/>
  <c r="H155" i="65" s="1"/>
  <c r="J83" i="65"/>
  <c r="J103" i="65" s="1"/>
  <c r="L31" i="65"/>
  <c r="L51" i="65" s="1"/>
  <c r="J27" i="65"/>
  <c r="J31" i="65" s="1"/>
  <c r="J51" i="65" s="1"/>
  <c r="C51" i="64"/>
  <c r="D83" i="64"/>
  <c r="D31" i="64"/>
  <c r="D51" i="64" s="1"/>
  <c r="F183" i="64"/>
  <c r="F187" i="64" s="1"/>
  <c r="F207" i="64" s="1"/>
  <c r="C183" i="64"/>
  <c r="C187" i="64"/>
  <c r="M181" i="64"/>
  <c r="K183" i="64"/>
  <c r="K187" i="64" s="1"/>
  <c r="K207" i="64" s="1"/>
  <c r="L131" i="64"/>
  <c r="L135" i="64" s="1"/>
  <c r="L155" i="64" s="1"/>
  <c r="J187" i="64"/>
  <c r="J207" i="64" s="1"/>
  <c r="D135" i="64"/>
  <c r="D155" i="64" s="1"/>
  <c r="G187" i="64"/>
  <c r="G207" i="64" s="1"/>
  <c r="G183" i="64"/>
  <c r="M129" i="64"/>
  <c r="C155" i="64"/>
  <c r="J83" i="64"/>
  <c r="J103" i="64" s="1"/>
  <c r="L31" i="64"/>
  <c r="L51" i="64" s="1"/>
  <c r="M232" i="64"/>
  <c r="J31" i="64"/>
  <c r="J51" i="64" s="1"/>
  <c r="F31" i="64"/>
  <c r="F51" i="64" s="1"/>
  <c r="M77" i="64"/>
  <c r="M25" i="64"/>
  <c r="H27" i="64"/>
  <c r="M27" i="64" s="1"/>
  <c r="H131" i="64"/>
  <c r="H135" i="64" s="1"/>
  <c r="F79" i="64"/>
  <c r="M79" i="64" s="1"/>
  <c r="K79" i="63"/>
  <c r="K83" i="63" s="1"/>
  <c r="K103" i="63" s="1"/>
  <c r="C31" i="63"/>
  <c r="C135" i="63"/>
  <c r="M134" i="63"/>
  <c r="H131" i="63"/>
  <c r="H135" i="63" s="1"/>
  <c r="H155" i="63" s="1"/>
  <c r="M30" i="63"/>
  <c r="K187" i="63"/>
  <c r="K207" i="63" s="1"/>
  <c r="K183" i="63"/>
  <c r="I135" i="63"/>
  <c r="I155" i="63" s="1"/>
  <c r="I131" i="63"/>
  <c r="G79" i="63"/>
  <c r="G83" i="63" s="1"/>
  <c r="G103" i="63" s="1"/>
  <c r="I31" i="63"/>
  <c r="I51" i="63" s="1"/>
  <c r="I27" i="63"/>
  <c r="D131" i="63"/>
  <c r="M131" i="63" s="1"/>
  <c r="L31" i="63"/>
  <c r="L51" i="63" s="1"/>
  <c r="L27" i="63"/>
  <c r="G183" i="63"/>
  <c r="G187" i="63" s="1"/>
  <c r="G207" i="63" s="1"/>
  <c r="E131" i="63"/>
  <c r="E135" i="63" s="1"/>
  <c r="E155" i="63" s="1"/>
  <c r="C83" i="63"/>
  <c r="M77" i="63"/>
  <c r="C79" i="63"/>
  <c r="E31" i="63"/>
  <c r="E51" i="63" s="1"/>
  <c r="E27" i="63"/>
  <c r="J183" i="63"/>
  <c r="J187" i="63" s="1"/>
  <c r="J207" i="63" s="1"/>
  <c r="J79" i="63"/>
  <c r="J83" i="63" s="1"/>
  <c r="J103" i="63" s="1"/>
  <c r="F31" i="63"/>
  <c r="F51" i="63" s="1"/>
  <c r="H27" i="63"/>
  <c r="H31" i="63" s="1"/>
  <c r="H51" i="63" s="1"/>
  <c r="C183" i="63"/>
  <c r="M181" i="63"/>
  <c r="F183" i="63"/>
  <c r="F187" i="63" s="1"/>
  <c r="F207" i="63" s="1"/>
  <c r="L131" i="63"/>
  <c r="L135" i="63" s="1"/>
  <c r="L155" i="63" s="1"/>
  <c r="F79" i="63"/>
  <c r="F83" i="63" s="1"/>
  <c r="F103" i="63" s="1"/>
  <c r="M233" i="63"/>
  <c r="M234" i="63" s="1"/>
  <c r="M235" i="63" s="1"/>
  <c r="M82" i="63"/>
  <c r="J31" i="63"/>
  <c r="J51" i="63" s="1"/>
  <c r="M129" i="63"/>
  <c r="M25" i="63"/>
  <c r="M27" i="63"/>
  <c r="C183" i="62"/>
  <c r="C187" i="62"/>
  <c r="M181" i="62"/>
  <c r="J79" i="62"/>
  <c r="J83" i="62" s="1"/>
  <c r="J103" i="62" s="1"/>
  <c r="J187" i="62"/>
  <c r="J207" i="62" s="1"/>
  <c r="D135" i="62"/>
  <c r="D155" i="62" s="1"/>
  <c r="M233" i="62"/>
  <c r="M234" i="62" s="1"/>
  <c r="M235" i="62" s="1"/>
  <c r="F79" i="62"/>
  <c r="M79" i="62" s="1"/>
  <c r="J183" i="62"/>
  <c r="K183" i="62"/>
  <c r="K187" i="62" s="1"/>
  <c r="K207" i="62" s="1"/>
  <c r="C51" i="62"/>
  <c r="L31" i="62"/>
  <c r="L51" i="62" s="1"/>
  <c r="C155" i="62"/>
  <c r="H131" i="62"/>
  <c r="M131" i="62" s="1"/>
  <c r="F183" i="62"/>
  <c r="F187" i="62" s="1"/>
  <c r="F207" i="62" s="1"/>
  <c r="M77" i="62"/>
  <c r="G183" i="62"/>
  <c r="G187" i="62" s="1"/>
  <c r="G207" i="62" s="1"/>
  <c r="M129" i="62"/>
  <c r="L135" i="62"/>
  <c r="L155" i="62" s="1"/>
  <c r="H31" i="62"/>
  <c r="H51" i="62" s="1"/>
  <c r="M27" i="62"/>
  <c r="M131" i="61"/>
  <c r="C155" i="61"/>
  <c r="L135" i="61"/>
  <c r="L155" i="61" s="1"/>
  <c r="C51" i="61"/>
  <c r="M183" i="61"/>
  <c r="M25" i="61"/>
  <c r="H135" i="61"/>
  <c r="H155" i="61" s="1"/>
  <c r="J83" i="61"/>
  <c r="J103" i="61" s="1"/>
  <c r="D31" i="61"/>
  <c r="D51" i="61" s="1"/>
  <c r="J187" i="61"/>
  <c r="J207" i="61" s="1"/>
  <c r="D135" i="61"/>
  <c r="D155" i="61" s="1"/>
  <c r="M233" i="61"/>
  <c r="H27" i="61"/>
  <c r="M27" i="61" s="1"/>
  <c r="L131" i="61"/>
  <c r="F187" i="61"/>
  <c r="F207" i="61" s="1"/>
  <c r="L31" i="61"/>
  <c r="L51" i="61" s="1"/>
  <c r="M232" i="61"/>
  <c r="M234" i="61" s="1"/>
  <c r="M181" i="61"/>
  <c r="F79" i="61"/>
  <c r="M79" i="61" s="1"/>
  <c r="J183" i="61"/>
  <c r="E135" i="60"/>
  <c r="E155" i="60" s="1"/>
  <c r="E131" i="60"/>
  <c r="G79" i="60"/>
  <c r="G83" i="60"/>
  <c r="G103" i="60" s="1"/>
  <c r="H135" i="60"/>
  <c r="H155" i="60" s="1"/>
  <c r="J83" i="60"/>
  <c r="J103" i="60" s="1"/>
  <c r="J79" i="60"/>
  <c r="F31" i="60"/>
  <c r="F51" i="60" s="1"/>
  <c r="M25" i="60"/>
  <c r="K183" i="60"/>
  <c r="K187" i="60"/>
  <c r="K207" i="60" s="1"/>
  <c r="M77" i="60"/>
  <c r="C83" i="60"/>
  <c r="C79" i="60"/>
  <c r="I27" i="60"/>
  <c r="I31" i="60" s="1"/>
  <c r="I51" i="60" s="1"/>
  <c r="J187" i="60"/>
  <c r="J207" i="60" s="1"/>
  <c r="D135" i="60"/>
  <c r="D155" i="60" s="1"/>
  <c r="H31" i="60"/>
  <c r="H51" i="60" s="1"/>
  <c r="C155" i="60"/>
  <c r="M232" i="60"/>
  <c r="F79" i="60"/>
  <c r="F83" i="60" s="1"/>
  <c r="F103" i="60" s="1"/>
  <c r="F27" i="60"/>
  <c r="H131" i="60"/>
  <c r="M131" i="60" s="1"/>
  <c r="L27" i="60"/>
  <c r="L31" i="60" s="1"/>
  <c r="L51" i="60" s="1"/>
  <c r="G187" i="60"/>
  <c r="G207" i="60" s="1"/>
  <c r="G183" i="60"/>
  <c r="M129" i="60"/>
  <c r="E31" i="60"/>
  <c r="E51" i="60" s="1"/>
  <c r="E27" i="60"/>
  <c r="F187" i="60"/>
  <c r="F207" i="60" s="1"/>
  <c r="J27" i="60"/>
  <c r="J31" i="60" s="1"/>
  <c r="J51" i="60" s="1"/>
  <c r="C183" i="60"/>
  <c r="M183" i="60" s="1"/>
  <c r="M181" i="60"/>
  <c r="I131" i="60"/>
  <c r="I135" i="60" s="1"/>
  <c r="I155" i="60" s="1"/>
  <c r="K79" i="60"/>
  <c r="K83" i="60" s="1"/>
  <c r="K103" i="60" s="1"/>
  <c r="L135" i="60"/>
  <c r="L155" i="60" s="1"/>
  <c r="C51" i="60"/>
  <c r="D27" i="60"/>
  <c r="M27" i="60" s="1"/>
  <c r="C51" i="59"/>
  <c r="E131" i="59"/>
  <c r="E135" i="59" s="1"/>
  <c r="C79" i="59"/>
  <c r="M79" i="59" s="1"/>
  <c r="M77" i="59"/>
  <c r="J83" i="59"/>
  <c r="J103" i="59" s="1"/>
  <c r="M82" i="59"/>
  <c r="J79" i="59"/>
  <c r="J31" i="59"/>
  <c r="J51" i="59" s="1"/>
  <c r="K183" i="59"/>
  <c r="K187" i="59" s="1"/>
  <c r="K207" i="59" s="1"/>
  <c r="E27" i="59"/>
  <c r="E31" i="59" s="1"/>
  <c r="E51" i="59" s="1"/>
  <c r="D135" i="59"/>
  <c r="D155" i="59" s="1"/>
  <c r="F83" i="59"/>
  <c r="F103" i="59" s="1"/>
  <c r="H31" i="59"/>
  <c r="H51" i="59" s="1"/>
  <c r="C155" i="59"/>
  <c r="M234" i="59"/>
  <c r="M235" i="59"/>
  <c r="M233" i="59"/>
  <c r="F79" i="59"/>
  <c r="F27" i="59"/>
  <c r="F31" i="59" s="1"/>
  <c r="F51" i="59" s="1"/>
  <c r="I31" i="59"/>
  <c r="I51" i="59" s="1"/>
  <c r="I27" i="59"/>
  <c r="G183" i="59"/>
  <c r="G187" i="59"/>
  <c r="G207" i="59" s="1"/>
  <c r="M129" i="59"/>
  <c r="K79" i="59"/>
  <c r="K83" i="59" s="1"/>
  <c r="K103" i="59" s="1"/>
  <c r="F187" i="59"/>
  <c r="F207" i="59" s="1"/>
  <c r="J27" i="59"/>
  <c r="L27" i="59"/>
  <c r="L31" i="59" s="1"/>
  <c r="L51" i="59" s="1"/>
  <c r="M27" i="59"/>
  <c r="M181" i="59"/>
  <c r="C183" i="59"/>
  <c r="M183" i="59" s="1"/>
  <c r="I135" i="59"/>
  <c r="I155" i="59" s="1"/>
  <c r="I131" i="59"/>
  <c r="G79" i="59"/>
  <c r="G83" i="59"/>
  <c r="G103" i="59" s="1"/>
  <c r="J183" i="59"/>
  <c r="J187" i="59" s="1"/>
  <c r="J207" i="59" s="1"/>
  <c r="H131" i="59"/>
  <c r="M131" i="59" s="1"/>
  <c r="M25" i="59"/>
  <c r="L131" i="59"/>
  <c r="L135" i="59" s="1"/>
  <c r="L155" i="59" s="1"/>
  <c r="D27" i="59"/>
  <c r="D31" i="59" s="1"/>
  <c r="C183" i="58"/>
  <c r="M181" i="58"/>
  <c r="C79" i="58"/>
  <c r="M77" i="58"/>
  <c r="E27" i="58"/>
  <c r="E31" i="58" s="1"/>
  <c r="E51" i="58" s="1"/>
  <c r="I131" i="58"/>
  <c r="I135" i="58" s="1"/>
  <c r="I155" i="58" s="1"/>
  <c r="D135" i="58"/>
  <c r="D155" i="58" s="1"/>
  <c r="D131" i="58"/>
  <c r="H131" i="58"/>
  <c r="H135" i="58" s="1"/>
  <c r="H155" i="58" s="1"/>
  <c r="K183" i="58"/>
  <c r="K187" i="58"/>
  <c r="K207" i="58" s="1"/>
  <c r="E131" i="58"/>
  <c r="E135" i="58" s="1"/>
  <c r="E155" i="58" s="1"/>
  <c r="K79" i="58"/>
  <c r="K83" i="58" s="1"/>
  <c r="K103" i="58" s="1"/>
  <c r="J187" i="58"/>
  <c r="J207" i="58" s="1"/>
  <c r="J83" i="58"/>
  <c r="J103" i="58" s="1"/>
  <c r="H31" i="58"/>
  <c r="H51" i="58" s="1"/>
  <c r="L27" i="58"/>
  <c r="L31" i="58" s="1"/>
  <c r="L51" i="58" s="1"/>
  <c r="M129" i="58"/>
  <c r="M131" i="58"/>
  <c r="M134" i="58"/>
  <c r="G183" i="58"/>
  <c r="G187" i="58" s="1"/>
  <c r="G207" i="58" s="1"/>
  <c r="G79" i="58"/>
  <c r="G83" i="58" s="1"/>
  <c r="G103" i="58" s="1"/>
  <c r="I27" i="58"/>
  <c r="I31" i="58" s="1"/>
  <c r="I51" i="58" s="1"/>
  <c r="C135" i="58"/>
  <c r="F187" i="58"/>
  <c r="F207" i="58" s="1"/>
  <c r="L135" i="58"/>
  <c r="L155" i="58" s="1"/>
  <c r="F83" i="58"/>
  <c r="F103" i="58" s="1"/>
  <c r="D27" i="58"/>
  <c r="M27" i="58" s="1"/>
  <c r="J31" i="58"/>
  <c r="J51" i="58" s="1"/>
  <c r="F31" i="58"/>
  <c r="F51" i="58" s="1"/>
  <c r="C31" i="58"/>
  <c r="H27" i="58"/>
  <c r="C51" i="57"/>
  <c r="I27" i="57"/>
  <c r="I31" i="57" s="1"/>
  <c r="I51" i="57" s="1"/>
  <c r="C183" i="57"/>
  <c r="M181" i="57"/>
  <c r="C187" i="57"/>
  <c r="C83" i="57"/>
  <c r="C79" i="57"/>
  <c r="M77" i="57"/>
  <c r="E27" i="57"/>
  <c r="E31" i="57" s="1"/>
  <c r="J187" i="57"/>
  <c r="J207" i="57" s="1"/>
  <c r="M30" i="57"/>
  <c r="J31" i="57"/>
  <c r="J51" i="57" s="1"/>
  <c r="G79" i="57"/>
  <c r="G83" i="57" s="1"/>
  <c r="G103" i="57" s="1"/>
  <c r="M82" i="57"/>
  <c r="I135" i="57"/>
  <c r="I155" i="57" s="1"/>
  <c r="I131" i="57"/>
  <c r="F187" i="57"/>
  <c r="F207" i="57" s="1"/>
  <c r="C155" i="57"/>
  <c r="J27" i="57"/>
  <c r="F51" i="57"/>
  <c r="G183" i="57"/>
  <c r="G187" i="57" s="1"/>
  <c r="G207" i="57" s="1"/>
  <c r="K183" i="57"/>
  <c r="K187" i="57" s="1"/>
  <c r="K207" i="57" s="1"/>
  <c r="E131" i="57"/>
  <c r="M131" i="57" s="1"/>
  <c r="K79" i="57"/>
  <c r="K83" i="57" s="1"/>
  <c r="K103" i="57" s="1"/>
  <c r="M134" i="57"/>
  <c r="M25" i="57"/>
  <c r="I135" i="56"/>
  <c r="I155" i="56" s="1"/>
  <c r="I131" i="56"/>
  <c r="G79" i="56"/>
  <c r="G83" i="56"/>
  <c r="G103" i="56" s="1"/>
  <c r="E131" i="56"/>
  <c r="E135" i="56"/>
  <c r="E155" i="56" s="1"/>
  <c r="M77" i="56"/>
  <c r="C79" i="56"/>
  <c r="I31" i="56"/>
  <c r="I51" i="56" s="1"/>
  <c r="I27" i="56"/>
  <c r="J83" i="56"/>
  <c r="J103" i="56" s="1"/>
  <c r="J79" i="56"/>
  <c r="M25" i="56"/>
  <c r="L27" i="56"/>
  <c r="L31" i="56" s="1"/>
  <c r="L51" i="56" s="1"/>
  <c r="L131" i="56"/>
  <c r="L135" i="56" s="1"/>
  <c r="L155" i="56" s="1"/>
  <c r="C155" i="56"/>
  <c r="K183" i="56"/>
  <c r="K187" i="56" s="1"/>
  <c r="K207" i="56" s="1"/>
  <c r="J187" i="56"/>
  <c r="J207" i="56" s="1"/>
  <c r="H31" i="56"/>
  <c r="H51" i="56" s="1"/>
  <c r="F27" i="56"/>
  <c r="F31" i="56" s="1"/>
  <c r="F51" i="56" s="1"/>
  <c r="F79" i="56"/>
  <c r="F83" i="56" s="1"/>
  <c r="F103" i="56" s="1"/>
  <c r="H27" i="56"/>
  <c r="H131" i="56"/>
  <c r="H135" i="56" s="1"/>
  <c r="H155" i="56" s="1"/>
  <c r="C187" i="56"/>
  <c r="C183" i="56"/>
  <c r="M181" i="56"/>
  <c r="G183" i="56"/>
  <c r="G187" i="56" s="1"/>
  <c r="G207" i="56" s="1"/>
  <c r="M129" i="56"/>
  <c r="K79" i="56"/>
  <c r="K83" i="56" s="1"/>
  <c r="K103" i="56" s="1"/>
  <c r="F187" i="56"/>
  <c r="F207" i="56" s="1"/>
  <c r="M232" i="56"/>
  <c r="M233" i="56" s="1"/>
  <c r="J27" i="56"/>
  <c r="J31" i="56" s="1"/>
  <c r="J51" i="56" s="1"/>
  <c r="D27" i="56"/>
  <c r="M27" i="56" s="1"/>
  <c r="D131" i="56"/>
  <c r="D135" i="56" s="1"/>
  <c r="C31" i="56"/>
  <c r="C51" i="54"/>
  <c r="D131" i="54"/>
  <c r="K187" i="54"/>
  <c r="K207" i="54" s="1"/>
  <c r="K183" i="54"/>
  <c r="D103" i="54"/>
  <c r="C155" i="54"/>
  <c r="G183" i="54"/>
  <c r="G187" i="54"/>
  <c r="G207" i="54" s="1"/>
  <c r="H31" i="54"/>
  <c r="H51" i="54" s="1"/>
  <c r="J183" i="54"/>
  <c r="J187" i="54" s="1"/>
  <c r="J207" i="54" s="1"/>
  <c r="F79" i="54"/>
  <c r="M79" i="54" s="1"/>
  <c r="L27" i="54"/>
  <c r="L31" i="54" s="1"/>
  <c r="L131" i="54"/>
  <c r="L135" i="54" s="1"/>
  <c r="L155" i="54" s="1"/>
  <c r="D135" i="54"/>
  <c r="D155" i="54" s="1"/>
  <c r="C183" i="54"/>
  <c r="M181" i="54"/>
  <c r="J83" i="54"/>
  <c r="J103" i="54" s="1"/>
  <c r="D31" i="54"/>
  <c r="D51" i="54" s="1"/>
  <c r="M234" i="54"/>
  <c r="M233" i="54"/>
  <c r="M235" i="54" s="1"/>
  <c r="F183" i="54"/>
  <c r="F187" i="54" s="1"/>
  <c r="F207" i="54" s="1"/>
  <c r="M77" i="54"/>
  <c r="H27" i="54"/>
  <c r="M27" i="54" s="1"/>
  <c r="H131" i="54"/>
  <c r="H135" i="54" s="1"/>
  <c r="H155" i="54" s="1"/>
  <c r="D103" i="53"/>
  <c r="G183" i="53"/>
  <c r="G187" i="53" s="1"/>
  <c r="G207" i="53" s="1"/>
  <c r="M134" i="53"/>
  <c r="M30" i="53"/>
  <c r="H131" i="53"/>
  <c r="H135" i="53" s="1"/>
  <c r="H155" i="53" s="1"/>
  <c r="C187" i="53"/>
  <c r="C183" i="53"/>
  <c r="M181" i="53"/>
  <c r="I31" i="53"/>
  <c r="I51" i="53" s="1"/>
  <c r="I27" i="53"/>
  <c r="D135" i="53"/>
  <c r="D155" i="53" s="1"/>
  <c r="C135" i="53"/>
  <c r="M232" i="53"/>
  <c r="C31" i="53"/>
  <c r="L27" i="53"/>
  <c r="L31" i="53" s="1"/>
  <c r="L51" i="53" s="1"/>
  <c r="M82" i="53"/>
  <c r="D131" i="53"/>
  <c r="M131" i="53" s="1"/>
  <c r="I135" i="53"/>
  <c r="I155" i="53" s="1"/>
  <c r="I131" i="53"/>
  <c r="E31" i="53"/>
  <c r="E51" i="53" s="1"/>
  <c r="E27" i="53"/>
  <c r="J187" i="53"/>
  <c r="J207" i="53" s="1"/>
  <c r="M25" i="53"/>
  <c r="M79" i="53"/>
  <c r="M77" i="53"/>
  <c r="H27" i="53"/>
  <c r="H31" i="53" s="1"/>
  <c r="H51" i="53" s="1"/>
  <c r="D187" i="53"/>
  <c r="D207" i="53" s="1"/>
  <c r="J31" i="53"/>
  <c r="J51" i="53" s="1"/>
  <c r="K183" i="53"/>
  <c r="K187" i="53" s="1"/>
  <c r="K207" i="53" s="1"/>
  <c r="E131" i="53"/>
  <c r="E135" i="53" s="1"/>
  <c r="E155" i="53" s="1"/>
  <c r="F187" i="53"/>
  <c r="F207" i="53" s="1"/>
  <c r="L135" i="53"/>
  <c r="L155" i="53" s="1"/>
  <c r="F83" i="53"/>
  <c r="F103" i="53" s="1"/>
  <c r="J183" i="53"/>
  <c r="D27" i="53"/>
  <c r="M27" i="53" s="1"/>
  <c r="M129" i="53"/>
  <c r="L131" i="53"/>
  <c r="J79" i="53"/>
  <c r="J83" i="53" s="1"/>
  <c r="J103" i="53" s="1"/>
  <c r="J27" i="53"/>
  <c r="F27" i="53"/>
  <c r="F31" i="53" s="1"/>
  <c r="F51" i="53" s="1"/>
  <c r="C51" i="52"/>
  <c r="E131" i="52"/>
  <c r="E135" i="52"/>
  <c r="E155" i="52" s="1"/>
  <c r="G83" i="52"/>
  <c r="G103" i="52" s="1"/>
  <c r="G79" i="52"/>
  <c r="C155" i="52"/>
  <c r="J31" i="52"/>
  <c r="J51" i="52" s="1"/>
  <c r="K183" i="52"/>
  <c r="K187" i="52"/>
  <c r="K207" i="52" s="1"/>
  <c r="M77" i="52"/>
  <c r="C79" i="52"/>
  <c r="I27" i="52"/>
  <c r="I31" i="52" s="1"/>
  <c r="I51" i="52" s="1"/>
  <c r="H135" i="52"/>
  <c r="H155" i="52" s="1"/>
  <c r="J83" i="52"/>
  <c r="J103" i="52" s="1"/>
  <c r="L31" i="52"/>
  <c r="L51" i="52" s="1"/>
  <c r="M232" i="52"/>
  <c r="M233" i="52" s="1"/>
  <c r="J27" i="52"/>
  <c r="F31" i="52"/>
  <c r="F51" i="52" s="1"/>
  <c r="G183" i="52"/>
  <c r="G187" i="52" s="1"/>
  <c r="G207" i="52" s="1"/>
  <c r="M129" i="52"/>
  <c r="J187" i="52"/>
  <c r="J207" i="52" s="1"/>
  <c r="D135" i="52"/>
  <c r="D155" i="52" s="1"/>
  <c r="F83" i="52"/>
  <c r="F103" i="52" s="1"/>
  <c r="C183" i="52"/>
  <c r="M181" i="52"/>
  <c r="I135" i="52"/>
  <c r="I155" i="52" s="1"/>
  <c r="I131" i="52"/>
  <c r="K79" i="52"/>
  <c r="K83" i="52" s="1"/>
  <c r="K103" i="52" s="1"/>
  <c r="F187" i="52"/>
  <c r="F207" i="52" s="1"/>
  <c r="D31" i="52"/>
  <c r="D51" i="52" s="1"/>
  <c r="J183" i="52"/>
  <c r="H27" i="52"/>
  <c r="H31" i="52" s="1"/>
  <c r="H51" i="52" s="1"/>
  <c r="L131" i="52"/>
  <c r="M131" i="52" s="1"/>
  <c r="C79" i="51"/>
  <c r="C83" i="51" s="1"/>
  <c r="M77" i="51"/>
  <c r="C155" i="51"/>
  <c r="F183" i="51"/>
  <c r="F187" i="51"/>
  <c r="F207" i="51" s="1"/>
  <c r="L131" i="51"/>
  <c r="L135" i="51" s="1"/>
  <c r="L155" i="51" s="1"/>
  <c r="D27" i="51"/>
  <c r="D31" i="51"/>
  <c r="D51" i="51" s="1"/>
  <c r="G83" i="51"/>
  <c r="G103" i="51" s="1"/>
  <c r="G79" i="51"/>
  <c r="J79" i="51"/>
  <c r="J83" i="51"/>
  <c r="J103" i="51" s="1"/>
  <c r="H27" i="51"/>
  <c r="H31" i="51" s="1"/>
  <c r="H51" i="51" s="1"/>
  <c r="K183" i="51"/>
  <c r="K187" i="51"/>
  <c r="K207" i="51" s="1"/>
  <c r="F79" i="51"/>
  <c r="F83" i="51" s="1"/>
  <c r="F103" i="51" s="1"/>
  <c r="D83" i="51"/>
  <c r="D103" i="51" s="1"/>
  <c r="G183" i="51"/>
  <c r="G187" i="51" s="1"/>
  <c r="G207" i="51" s="1"/>
  <c r="I131" i="51"/>
  <c r="I135" i="51" s="1"/>
  <c r="I155" i="51" s="1"/>
  <c r="I27" i="51"/>
  <c r="I31" i="51" s="1"/>
  <c r="I51" i="51" s="1"/>
  <c r="M134" i="51"/>
  <c r="H131" i="51"/>
  <c r="H135" i="51"/>
  <c r="H155" i="51" s="1"/>
  <c r="M30" i="51"/>
  <c r="M25" i="51"/>
  <c r="J183" i="51"/>
  <c r="J187" i="51"/>
  <c r="J207" i="51" s="1"/>
  <c r="M181" i="51"/>
  <c r="C183" i="51"/>
  <c r="M183" i="51" s="1"/>
  <c r="E131" i="51"/>
  <c r="E135" i="51" s="1"/>
  <c r="E155" i="51" s="1"/>
  <c r="K79" i="51"/>
  <c r="K83" i="51" s="1"/>
  <c r="K103" i="51" s="1"/>
  <c r="E27" i="51"/>
  <c r="E31" i="51" s="1"/>
  <c r="E51" i="51" s="1"/>
  <c r="D131" i="51"/>
  <c r="D135" i="51"/>
  <c r="D155" i="51" s="1"/>
  <c r="L27" i="51"/>
  <c r="L31" i="51"/>
  <c r="L51" i="51" s="1"/>
  <c r="C31" i="51"/>
  <c r="J31" i="51"/>
  <c r="J51" i="51" s="1"/>
  <c r="F31" i="51"/>
  <c r="F51" i="51" s="1"/>
  <c r="M79" i="50"/>
  <c r="C183" i="50"/>
  <c r="M181" i="50"/>
  <c r="I131" i="50"/>
  <c r="I135" i="50" s="1"/>
  <c r="I155" i="50" s="1"/>
  <c r="C51" i="50"/>
  <c r="F187" i="50"/>
  <c r="F207" i="50" s="1"/>
  <c r="L31" i="50"/>
  <c r="L51" i="50" s="1"/>
  <c r="F183" i="50"/>
  <c r="L27" i="50"/>
  <c r="E135" i="50"/>
  <c r="E155" i="50" s="1"/>
  <c r="E131" i="50"/>
  <c r="L135" i="50"/>
  <c r="L155" i="50" s="1"/>
  <c r="H27" i="50"/>
  <c r="H31" i="50" s="1"/>
  <c r="H51" i="50" s="1"/>
  <c r="K187" i="50"/>
  <c r="K207" i="50" s="1"/>
  <c r="K183" i="50"/>
  <c r="C155" i="50"/>
  <c r="H135" i="50"/>
  <c r="H155" i="50" s="1"/>
  <c r="M27" i="50"/>
  <c r="G183" i="50"/>
  <c r="G187" i="50" s="1"/>
  <c r="G207" i="50" s="1"/>
  <c r="M129" i="50"/>
  <c r="M25" i="50"/>
  <c r="D135" i="50"/>
  <c r="D155" i="50" s="1"/>
  <c r="F83" i="50"/>
  <c r="F103" i="50" s="1"/>
  <c r="J183" i="50"/>
  <c r="J187" i="50" s="1"/>
  <c r="J207" i="50" s="1"/>
  <c r="J79" i="50"/>
  <c r="J83" i="50" s="1"/>
  <c r="J103" i="50" s="1"/>
  <c r="M235" i="49"/>
  <c r="J27" i="49"/>
  <c r="J31" i="49" s="1"/>
  <c r="J51" i="49" s="1"/>
  <c r="M181" i="49"/>
  <c r="C103" i="49"/>
  <c r="M77" i="49"/>
  <c r="F31" i="49"/>
  <c r="F51" i="49" s="1"/>
  <c r="K27" i="49"/>
  <c r="K31" i="49" s="1"/>
  <c r="K51" i="49" s="1"/>
  <c r="L187" i="49"/>
  <c r="L207" i="49" s="1"/>
  <c r="D183" i="49"/>
  <c r="F135" i="49"/>
  <c r="F155" i="49" s="1"/>
  <c r="M129" i="49"/>
  <c r="C135" i="49"/>
  <c r="G27" i="49"/>
  <c r="G31" i="49" s="1"/>
  <c r="G51" i="49" s="1"/>
  <c r="M131" i="49"/>
  <c r="L83" i="49"/>
  <c r="L103" i="49" s="1"/>
  <c r="M134" i="49"/>
  <c r="C207" i="49"/>
  <c r="E83" i="49"/>
  <c r="E103" i="49" s="1"/>
  <c r="H83" i="49"/>
  <c r="H103" i="49" s="1"/>
  <c r="H183" i="49"/>
  <c r="H187" i="49" s="1"/>
  <c r="H207" i="49" s="1"/>
  <c r="J135" i="49"/>
  <c r="J155" i="49" s="1"/>
  <c r="M25" i="49"/>
  <c r="C31" i="49"/>
  <c r="D79" i="49"/>
  <c r="M79" i="49" s="1"/>
  <c r="C155" i="48"/>
  <c r="G183" i="48"/>
  <c r="G187" i="48" s="1"/>
  <c r="G207" i="48" s="1"/>
  <c r="E135" i="48"/>
  <c r="E155" i="48" s="1"/>
  <c r="E131" i="48"/>
  <c r="K79" i="48"/>
  <c r="K83" i="48" s="1"/>
  <c r="K103" i="48" s="1"/>
  <c r="F183" i="48"/>
  <c r="F187" i="48" s="1"/>
  <c r="F207" i="48" s="1"/>
  <c r="L131" i="48"/>
  <c r="L135" i="48"/>
  <c r="L155" i="48" s="1"/>
  <c r="F83" i="48"/>
  <c r="F103" i="48" s="1"/>
  <c r="C183" i="48"/>
  <c r="C187" i="48"/>
  <c r="M181" i="48"/>
  <c r="G79" i="48"/>
  <c r="G83" i="48" s="1"/>
  <c r="G103" i="48" s="1"/>
  <c r="M134" i="48"/>
  <c r="H131" i="48"/>
  <c r="H135" i="48" s="1"/>
  <c r="H155" i="48" s="1"/>
  <c r="M30" i="48"/>
  <c r="H31" i="48"/>
  <c r="H51" i="48" s="1"/>
  <c r="L27" i="48"/>
  <c r="L31" i="48" s="1"/>
  <c r="L51" i="48" s="1"/>
  <c r="F79" i="48"/>
  <c r="C79" i="48"/>
  <c r="M79" i="48" s="1"/>
  <c r="M77" i="48"/>
  <c r="C31" i="48"/>
  <c r="D131" i="48"/>
  <c r="D135" i="48" s="1"/>
  <c r="K187" i="48"/>
  <c r="K207" i="48" s="1"/>
  <c r="K183" i="48"/>
  <c r="I131" i="48"/>
  <c r="I135" i="48" s="1"/>
  <c r="I155" i="48" s="1"/>
  <c r="J183" i="48"/>
  <c r="J187" i="48" s="1"/>
  <c r="J207" i="48" s="1"/>
  <c r="J83" i="48"/>
  <c r="J103" i="48" s="1"/>
  <c r="M234" i="48"/>
  <c r="M235" i="48"/>
  <c r="M233" i="48"/>
  <c r="M27" i="48"/>
  <c r="D103" i="47"/>
  <c r="C51" i="47"/>
  <c r="G183" i="47"/>
  <c r="G187" i="47" s="1"/>
  <c r="G207" i="47" s="1"/>
  <c r="M134" i="47"/>
  <c r="M30" i="47"/>
  <c r="H31" i="47"/>
  <c r="H51" i="47" s="1"/>
  <c r="H131" i="47"/>
  <c r="H135" i="47" s="1"/>
  <c r="H155" i="47" s="1"/>
  <c r="K183" i="47"/>
  <c r="K187" i="47" s="1"/>
  <c r="K207" i="47" s="1"/>
  <c r="M25" i="47"/>
  <c r="C183" i="47"/>
  <c r="M183" i="47" s="1"/>
  <c r="M181" i="47"/>
  <c r="M131" i="47"/>
  <c r="M27" i="47"/>
  <c r="D135" i="47"/>
  <c r="D155" i="47" s="1"/>
  <c r="D31" i="47"/>
  <c r="D51" i="47" s="1"/>
  <c r="M234" i="47"/>
  <c r="M235" i="47"/>
  <c r="M233" i="47"/>
  <c r="F183" i="47"/>
  <c r="F187" i="47" s="1"/>
  <c r="F207" i="47" s="1"/>
  <c r="F79" i="47"/>
  <c r="M79" i="47" s="1"/>
  <c r="C135" i="47"/>
  <c r="L27" i="47"/>
  <c r="L31" i="47" s="1"/>
  <c r="L51" i="47" s="1"/>
  <c r="L131" i="47"/>
  <c r="L135" i="47" s="1"/>
  <c r="L155" i="47" s="1"/>
  <c r="M129" i="47"/>
  <c r="J187" i="47"/>
  <c r="J207" i="47" s="1"/>
  <c r="J83" i="47"/>
  <c r="J103" i="47" s="1"/>
  <c r="M181" i="46"/>
  <c r="E131" i="46"/>
  <c r="E135" i="46" s="1"/>
  <c r="E155" i="46" s="1"/>
  <c r="K83" i="46"/>
  <c r="K103" i="46" s="1"/>
  <c r="K79" i="46"/>
  <c r="E31" i="46"/>
  <c r="E51" i="46" s="1"/>
  <c r="E27" i="46"/>
  <c r="D135" i="46"/>
  <c r="L27" i="46"/>
  <c r="L31" i="46" s="1"/>
  <c r="L51" i="46" s="1"/>
  <c r="G79" i="46"/>
  <c r="G83" i="46" s="1"/>
  <c r="G103" i="46" s="1"/>
  <c r="J183" i="46"/>
  <c r="J187" i="46" s="1"/>
  <c r="J207" i="46" s="1"/>
  <c r="J79" i="46"/>
  <c r="J83" i="46" s="1"/>
  <c r="J103" i="46" s="1"/>
  <c r="H27" i="46"/>
  <c r="H31" i="46" s="1"/>
  <c r="H51" i="46" s="1"/>
  <c r="M233" i="46"/>
  <c r="M234" i="46" s="1"/>
  <c r="M129" i="46"/>
  <c r="K183" i="46"/>
  <c r="K187" i="46" s="1"/>
  <c r="K207" i="46" s="1"/>
  <c r="M77" i="46"/>
  <c r="F183" i="46"/>
  <c r="F187" i="46" s="1"/>
  <c r="F207" i="46" s="1"/>
  <c r="L131" i="46"/>
  <c r="L135" i="46" s="1"/>
  <c r="L155" i="46" s="1"/>
  <c r="F79" i="46"/>
  <c r="F83" i="46" s="1"/>
  <c r="F103" i="46" s="1"/>
  <c r="D27" i="46"/>
  <c r="M27" i="46" s="1"/>
  <c r="M186" i="46"/>
  <c r="G183" i="46"/>
  <c r="G187" i="46" s="1"/>
  <c r="G207" i="46" s="1"/>
  <c r="I135" i="46"/>
  <c r="I155" i="46" s="1"/>
  <c r="I131" i="46"/>
  <c r="I31" i="46"/>
  <c r="I51" i="46" s="1"/>
  <c r="I27" i="46"/>
  <c r="M134" i="46"/>
  <c r="H131" i="46"/>
  <c r="H135" i="46"/>
  <c r="H155" i="46" s="1"/>
  <c r="M30" i="46"/>
  <c r="J31" i="46"/>
  <c r="J51" i="46" s="1"/>
  <c r="F31" i="46"/>
  <c r="F51" i="46" s="1"/>
  <c r="M25" i="46"/>
  <c r="K183" i="45"/>
  <c r="K187" i="45" s="1"/>
  <c r="K207" i="45" s="1"/>
  <c r="E131" i="45"/>
  <c r="E135" i="45" s="1"/>
  <c r="E155" i="45" s="1"/>
  <c r="J187" i="45"/>
  <c r="J207" i="45" s="1"/>
  <c r="D135" i="45"/>
  <c r="D155" i="45" s="1"/>
  <c r="M77" i="45"/>
  <c r="G183" i="45"/>
  <c r="G187" i="45" s="1"/>
  <c r="G207" i="45" s="1"/>
  <c r="M25" i="45"/>
  <c r="F187" i="45"/>
  <c r="F207" i="45" s="1"/>
  <c r="L31" i="45"/>
  <c r="L51" i="45" s="1"/>
  <c r="C51" i="45"/>
  <c r="M82" i="45"/>
  <c r="D27" i="45"/>
  <c r="M27" i="45" s="1"/>
  <c r="J79" i="45"/>
  <c r="J83" i="45" s="1"/>
  <c r="J103" i="45" s="1"/>
  <c r="I135" i="45"/>
  <c r="I155" i="45" s="1"/>
  <c r="I131" i="45"/>
  <c r="C187" i="45"/>
  <c r="C183" i="45"/>
  <c r="M183" i="45" s="1"/>
  <c r="M181" i="45"/>
  <c r="M129" i="45"/>
  <c r="L135" i="45"/>
  <c r="L155" i="45" s="1"/>
  <c r="H31" i="45"/>
  <c r="H51" i="45" s="1"/>
  <c r="M234" i="45"/>
  <c r="M233" i="45"/>
  <c r="H131" i="45"/>
  <c r="H135" i="45" s="1"/>
  <c r="H155" i="45" s="1"/>
  <c r="F79" i="45"/>
  <c r="M79" i="45" s="1"/>
  <c r="C135" i="45"/>
  <c r="C183" i="44"/>
  <c r="M181" i="44"/>
  <c r="J187" i="44"/>
  <c r="J207" i="44" s="1"/>
  <c r="F79" i="44"/>
  <c r="F83" i="44" s="1"/>
  <c r="M77" i="44"/>
  <c r="C51" i="44"/>
  <c r="F187" i="44"/>
  <c r="F207" i="44" s="1"/>
  <c r="M232" i="44"/>
  <c r="L27" i="44"/>
  <c r="L31" i="44" s="1"/>
  <c r="L51" i="44" s="1"/>
  <c r="K183" i="44"/>
  <c r="K187" i="44"/>
  <c r="K207" i="44" s="1"/>
  <c r="L135" i="44"/>
  <c r="L155" i="44" s="1"/>
  <c r="H31" i="44"/>
  <c r="H51" i="44" s="1"/>
  <c r="D131" i="44"/>
  <c r="M131" i="44" s="1"/>
  <c r="H27" i="44"/>
  <c r="G183" i="44"/>
  <c r="G187" i="44" s="1"/>
  <c r="G207" i="44" s="1"/>
  <c r="M129" i="44"/>
  <c r="C155" i="44"/>
  <c r="H135" i="44"/>
  <c r="H155" i="44" s="1"/>
  <c r="J79" i="44"/>
  <c r="J83" i="44" s="1"/>
  <c r="J103" i="44" s="1"/>
  <c r="D27" i="44"/>
  <c r="M27" i="44" s="1"/>
  <c r="F27" i="43"/>
  <c r="F31" i="43" s="1"/>
  <c r="F51" i="43" s="1"/>
  <c r="J135" i="43"/>
  <c r="J155" i="43" s="1"/>
  <c r="J131" i="43"/>
  <c r="M27" i="43"/>
  <c r="C207" i="43"/>
  <c r="L183" i="43"/>
  <c r="L187" i="43" s="1"/>
  <c r="L207" i="43" s="1"/>
  <c r="J31" i="43"/>
  <c r="J51" i="43" s="1"/>
  <c r="D135" i="43"/>
  <c r="D155" i="43" s="1"/>
  <c r="C155" i="43"/>
  <c r="F131" i="43"/>
  <c r="M131" i="43" s="1"/>
  <c r="K31" i="43"/>
  <c r="K51" i="43" s="1"/>
  <c r="M232" i="43"/>
  <c r="M231" i="43"/>
  <c r="M181" i="43"/>
  <c r="D183" i="43"/>
  <c r="C31" i="43"/>
  <c r="M25" i="43"/>
  <c r="H79" i="43"/>
  <c r="H83" i="43" s="1"/>
  <c r="H103" i="43" s="1"/>
  <c r="K135" i="43"/>
  <c r="K155" i="43" s="1"/>
  <c r="C83" i="43"/>
  <c r="H183" i="43"/>
  <c r="H187" i="43" s="1"/>
  <c r="H207" i="43" s="1"/>
  <c r="L79" i="43"/>
  <c r="L83" i="43" s="1"/>
  <c r="L103" i="43" s="1"/>
  <c r="D83" i="43"/>
  <c r="D103" i="43" s="1"/>
  <c r="D79" i="43"/>
  <c r="M77" i="43"/>
  <c r="I187" i="43"/>
  <c r="I207" i="43" s="1"/>
  <c r="M129" i="43"/>
  <c r="C155" i="42"/>
  <c r="I131" i="42"/>
  <c r="I135" i="42"/>
  <c r="I155" i="42" s="1"/>
  <c r="M25" i="42"/>
  <c r="K183" i="42"/>
  <c r="K187" i="42" s="1"/>
  <c r="K207" i="42" s="1"/>
  <c r="E131" i="42"/>
  <c r="E135" i="42" s="1"/>
  <c r="E155" i="42" s="1"/>
  <c r="K83" i="42"/>
  <c r="K103" i="42" s="1"/>
  <c r="K79" i="42"/>
  <c r="M134" i="42"/>
  <c r="H135" i="42"/>
  <c r="H155" i="42" s="1"/>
  <c r="M30" i="42"/>
  <c r="M232" i="42"/>
  <c r="M233" i="42" s="1"/>
  <c r="D131" i="42"/>
  <c r="J31" i="42"/>
  <c r="J51" i="42" s="1"/>
  <c r="F187" i="42"/>
  <c r="F207" i="42" s="1"/>
  <c r="F183" i="42"/>
  <c r="D27" i="42"/>
  <c r="D31" i="42" s="1"/>
  <c r="G187" i="42"/>
  <c r="G207" i="42" s="1"/>
  <c r="G183" i="42"/>
  <c r="G83" i="42"/>
  <c r="G103" i="42" s="1"/>
  <c r="G79" i="42"/>
  <c r="I31" i="42"/>
  <c r="I51" i="42" s="1"/>
  <c r="I27" i="42"/>
  <c r="D135" i="42"/>
  <c r="D155" i="42" s="1"/>
  <c r="J27" i="42"/>
  <c r="F27" i="42"/>
  <c r="F31" i="42" s="1"/>
  <c r="F51" i="42" s="1"/>
  <c r="L27" i="42"/>
  <c r="L31" i="42" s="1"/>
  <c r="L51" i="42" s="1"/>
  <c r="C187" i="42"/>
  <c r="C183" i="42"/>
  <c r="M181" i="42"/>
  <c r="M131" i="42"/>
  <c r="C79" i="42"/>
  <c r="C83" i="42" s="1"/>
  <c r="M77" i="42"/>
  <c r="E31" i="42"/>
  <c r="E51" i="42" s="1"/>
  <c r="E27" i="42"/>
  <c r="J83" i="42"/>
  <c r="J103" i="42" s="1"/>
  <c r="H31" i="42"/>
  <c r="H51" i="42" s="1"/>
  <c r="L131" i="42"/>
  <c r="L135" i="42" s="1"/>
  <c r="L155" i="42" s="1"/>
  <c r="J183" i="42"/>
  <c r="J187" i="42" s="1"/>
  <c r="J207" i="42" s="1"/>
  <c r="F79" i="42"/>
  <c r="F83" i="42" s="1"/>
  <c r="F103" i="42" s="1"/>
  <c r="H27" i="42"/>
  <c r="C155" i="41"/>
  <c r="I131" i="41"/>
  <c r="I135" i="41" s="1"/>
  <c r="I155" i="41" s="1"/>
  <c r="M134" i="41"/>
  <c r="M30" i="41"/>
  <c r="M232" i="41"/>
  <c r="M233" i="41" s="1"/>
  <c r="C187" i="41"/>
  <c r="C183" i="41"/>
  <c r="M181" i="41"/>
  <c r="F187" i="41"/>
  <c r="F207" i="41" s="1"/>
  <c r="L135" i="41"/>
  <c r="L155" i="41" s="1"/>
  <c r="F183" i="41"/>
  <c r="K183" i="41"/>
  <c r="K187" i="41" s="1"/>
  <c r="K207" i="41" s="1"/>
  <c r="E131" i="41"/>
  <c r="E135" i="41" s="1"/>
  <c r="E155" i="41" s="1"/>
  <c r="K79" i="41"/>
  <c r="K83" i="41"/>
  <c r="K103" i="41" s="1"/>
  <c r="D135" i="41"/>
  <c r="D155" i="41" s="1"/>
  <c r="L31" i="41"/>
  <c r="L51" i="41" s="1"/>
  <c r="D27" i="41"/>
  <c r="D31" i="41" s="1"/>
  <c r="D51" i="41" s="1"/>
  <c r="H131" i="41"/>
  <c r="H135" i="41" s="1"/>
  <c r="H155" i="41" s="1"/>
  <c r="F31" i="41"/>
  <c r="F51" i="41" s="1"/>
  <c r="C83" i="41"/>
  <c r="C79" i="41"/>
  <c r="M77" i="41"/>
  <c r="F83" i="41"/>
  <c r="F103" i="41" s="1"/>
  <c r="M129" i="41"/>
  <c r="G183" i="41"/>
  <c r="G187" i="41" s="1"/>
  <c r="G207" i="41" s="1"/>
  <c r="G79" i="41"/>
  <c r="G83" i="41" s="1"/>
  <c r="G103" i="41" s="1"/>
  <c r="J83" i="41"/>
  <c r="J103" i="41" s="1"/>
  <c r="H31" i="41"/>
  <c r="H51" i="41" s="1"/>
  <c r="J183" i="41"/>
  <c r="J187" i="41" s="1"/>
  <c r="J207" i="41" s="1"/>
  <c r="C31" i="41"/>
  <c r="J31" i="41"/>
  <c r="J51" i="41" s="1"/>
  <c r="E27" i="40"/>
  <c r="E31" i="40" s="1"/>
  <c r="E51" i="40" s="1"/>
  <c r="C31" i="40"/>
  <c r="M233" i="40"/>
  <c r="M234" i="40" s="1"/>
  <c r="M235" i="40" s="1"/>
  <c r="K79" i="40"/>
  <c r="K83" i="40" s="1"/>
  <c r="K103" i="40" s="1"/>
  <c r="L79" i="40"/>
  <c r="L83" i="40" s="1"/>
  <c r="L103" i="40" s="1"/>
  <c r="F27" i="40"/>
  <c r="F31" i="40" s="1"/>
  <c r="F51" i="40" s="1"/>
  <c r="D187" i="40"/>
  <c r="D207" i="40" s="1"/>
  <c r="M25" i="40"/>
  <c r="M181" i="40"/>
  <c r="C183" i="40"/>
  <c r="C187" i="40" s="1"/>
  <c r="E131" i="40"/>
  <c r="E135" i="40" s="1"/>
  <c r="E155" i="40" s="1"/>
  <c r="G79" i="40"/>
  <c r="G83" i="40" s="1"/>
  <c r="G103" i="40" s="1"/>
  <c r="J135" i="40"/>
  <c r="J155" i="40" s="1"/>
  <c r="D79" i="40"/>
  <c r="D83" i="40" s="1"/>
  <c r="D103" i="40" s="1"/>
  <c r="M30" i="40"/>
  <c r="H187" i="40"/>
  <c r="H207" i="40" s="1"/>
  <c r="H83" i="40"/>
  <c r="H103" i="40" s="1"/>
  <c r="K183" i="40"/>
  <c r="K187" i="40" s="1"/>
  <c r="K207" i="40" s="1"/>
  <c r="G183" i="40"/>
  <c r="G187" i="40" s="1"/>
  <c r="G207" i="40" s="1"/>
  <c r="I131" i="40"/>
  <c r="I135" i="40" s="1"/>
  <c r="I155" i="40" s="1"/>
  <c r="M77" i="40"/>
  <c r="C79" i="40"/>
  <c r="M79" i="40" s="1"/>
  <c r="I27" i="40"/>
  <c r="I31" i="40" s="1"/>
  <c r="I51" i="40" s="1"/>
  <c r="M134" i="40"/>
  <c r="F131" i="40"/>
  <c r="F135" i="40" s="1"/>
  <c r="F155" i="40" s="1"/>
  <c r="G31" i="40"/>
  <c r="G51" i="40" s="1"/>
  <c r="M129" i="40"/>
  <c r="C135" i="40"/>
  <c r="J31" i="40"/>
  <c r="J51" i="40" s="1"/>
  <c r="J27" i="40"/>
  <c r="L187" i="40"/>
  <c r="L207" i="40" s="1"/>
  <c r="C79" i="39"/>
  <c r="M79" i="39" s="1"/>
  <c r="M77" i="39"/>
  <c r="C83" i="39"/>
  <c r="M181" i="39"/>
  <c r="L83" i="39"/>
  <c r="L103" i="39" s="1"/>
  <c r="L31" i="39"/>
  <c r="L51" i="39" s="1"/>
  <c r="M134" i="39"/>
  <c r="C187" i="39"/>
  <c r="C131" i="39"/>
  <c r="M129" i="39"/>
  <c r="C135" i="39"/>
  <c r="J187" i="39"/>
  <c r="J207" i="39" s="1"/>
  <c r="F187" i="39"/>
  <c r="F207" i="39" s="1"/>
  <c r="H183" i="39"/>
  <c r="H187" i="39" s="1"/>
  <c r="H207" i="39" s="1"/>
  <c r="D183" i="39"/>
  <c r="M183" i="39" s="1"/>
  <c r="H135" i="39"/>
  <c r="H155" i="39" s="1"/>
  <c r="L27" i="39"/>
  <c r="J31" i="39"/>
  <c r="J51" i="39" s="1"/>
  <c r="C27" i="39"/>
  <c r="M25" i="39"/>
  <c r="L187" i="39"/>
  <c r="L207" i="39" s="1"/>
  <c r="L135" i="39"/>
  <c r="L155" i="39" s="1"/>
  <c r="F135" i="39"/>
  <c r="F155" i="39" s="1"/>
  <c r="J83" i="39"/>
  <c r="J103" i="39" s="1"/>
  <c r="D131" i="39"/>
  <c r="D135" i="39" s="1"/>
  <c r="D155" i="39" s="1"/>
  <c r="D83" i="39"/>
  <c r="D103" i="39" s="1"/>
  <c r="D31" i="39"/>
  <c r="D51" i="39" s="1"/>
  <c r="M232" i="39"/>
  <c r="J131" i="39"/>
  <c r="J135" i="39" s="1"/>
  <c r="J155" i="39" s="1"/>
  <c r="F83" i="39"/>
  <c r="F103" i="39" s="1"/>
  <c r="H131" i="39"/>
  <c r="H83" i="39"/>
  <c r="H103" i="39" s="1"/>
  <c r="H31" i="39"/>
  <c r="H51" i="39" s="1"/>
  <c r="F131" i="39"/>
  <c r="F31" i="39"/>
  <c r="F51" i="39" s="1"/>
  <c r="G27" i="38"/>
  <c r="G31" i="38"/>
  <c r="G51" i="38" s="1"/>
  <c r="J31" i="38"/>
  <c r="C83" i="38"/>
  <c r="L27" i="38"/>
  <c r="L30" i="38"/>
  <c r="L25" i="38"/>
  <c r="H27" i="38"/>
  <c r="H31" i="38" s="1"/>
  <c r="H51" i="38" s="1"/>
  <c r="D30" i="38"/>
  <c r="M30" i="38" s="1"/>
  <c r="F79" i="38"/>
  <c r="J79" i="38"/>
  <c r="F129" i="38"/>
  <c r="F131" i="38"/>
  <c r="J129" i="38"/>
  <c r="J131" i="38"/>
  <c r="J134" i="38"/>
  <c r="E30" i="38"/>
  <c r="E31" i="38" s="1"/>
  <c r="E51" i="38" s="1"/>
  <c r="I30" i="38"/>
  <c r="D27" i="38"/>
  <c r="G83" i="38"/>
  <c r="G103" i="38" s="1"/>
  <c r="F27" i="38"/>
  <c r="F31" i="38" s="1"/>
  <c r="F51" i="38" s="1"/>
  <c r="J51" i="38"/>
  <c r="J27" i="38"/>
  <c r="C25" i="38"/>
  <c r="I25" i="38"/>
  <c r="I27" i="38" s="1"/>
  <c r="M26" i="38"/>
  <c r="E27" i="38"/>
  <c r="K27" i="38"/>
  <c r="K31" i="38" s="1"/>
  <c r="K51" i="38" s="1"/>
  <c r="H30" i="38"/>
  <c r="M66" i="38"/>
  <c r="D77" i="38"/>
  <c r="H77" i="38"/>
  <c r="H79" i="38"/>
  <c r="L77" i="38"/>
  <c r="L79" i="38"/>
  <c r="M78" i="38"/>
  <c r="H82" i="38"/>
  <c r="L131" i="38"/>
  <c r="M130" i="38"/>
  <c r="G135" i="38"/>
  <c r="G155" i="38" s="1"/>
  <c r="H187" i="38"/>
  <c r="H207" i="38" s="1"/>
  <c r="K83" i="38"/>
  <c r="K103" i="38" s="1"/>
  <c r="D31" i="38"/>
  <c r="D51" i="38" s="1"/>
  <c r="E83" i="38"/>
  <c r="E103" i="38" s="1"/>
  <c r="M231" i="38"/>
  <c r="D186" i="38"/>
  <c r="M186" i="38" s="1"/>
  <c r="H186" i="38"/>
  <c r="L186" i="38"/>
  <c r="E187" i="38"/>
  <c r="E207" i="38" s="1"/>
  <c r="I187" i="38"/>
  <c r="I207" i="38" s="1"/>
  <c r="M247" i="38"/>
  <c r="F77" i="38"/>
  <c r="J77" i="38"/>
  <c r="C103" i="38"/>
  <c r="D129" i="38"/>
  <c r="H129" i="38"/>
  <c r="H131" i="38" s="1"/>
  <c r="L129" i="38"/>
  <c r="F181" i="38"/>
  <c r="J181" i="38"/>
  <c r="D183" i="38"/>
  <c r="H183" i="38"/>
  <c r="L183" i="38"/>
  <c r="L187" i="38" s="1"/>
  <c r="L207" i="38" s="1"/>
  <c r="F82" i="38"/>
  <c r="M82" i="38" s="1"/>
  <c r="J82" i="38"/>
  <c r="I129" i="38"/>
  <c r="D134" i="38"/>
  <c r="M134" i="38" s="1"/>
  <c r="H134" i="38"/>
  <c r="L134" i="38"/>
  <c r="C181" i="38"/>
  <c r="G181" i="38"/>
  <c r="K181" i="38"/>
  <c r="F186" i="38"/>
  <c r="J186" i="38"/>
  <c r="L249" i="1"/>
  <c r="K249" i="1"/>
  <c r="J249" i="1"/>
  <c r="I249" i="1"/>
  <c r="H249" i="1"/>
  <c r="G249" i="1"/>
  <c r="F249" i="1"/>
  <c r="E249" i="1"/>
  <c r="D249" i="1"/>
  <c r="C249" i="1"/>
  <c r="L247" i="1"/>
  <c r="K247" i="1"/>
  <c r="J247" i="1"/>
  <c r="I247" i="1"/>
  <c r="H247" i="1"/>
  <c r="G247" i="1"/>
  <c r="F247" i="1"/>
  <c r="E247" i="1"/>
  <c r="D247" i="1"/>
  <c r="C247" i="1"/>
  <c r="M247" i="1" s="1"/>
  <c r="M249" i="1" s="1"/>
  <c r="L235" i="1"/>
  <c r="K235" i="1"/>
  <c r="J235" i="1"/>
  <c r="I235" i="1"/>
  <c r="H235" i="1"/>
  <c r="G235" i="1"/>
  <c r="F235" i="1"/>
  <c r="E235" i="1"/>
  <c r="D235" i="1"/>
  <c r="C235" i="1"/>
  <c r="M232" i="1"/>
  <c r="M231" i="1"/>
  <c r="L242" i="1"/>
  <c r="K242" i="1"/>
  <c r="J242" i="1"/>
  <c r="I242" i="1"/>
  <c r="H242" i="1"/>
  <c r="G242" i="1"/>
  <c r="F242" i="1"/>
  <c r="E242" i="1"/>
  <c r="D242" i="1"/>
  <c r="C242" i="1"/>
  <c r="H31" i="64" l="1"/>
  <c r="H51" i="64" s="1"/>
  <c r="M235" i="51"/>
  <c r="M27" i="39"/>
  <c r="M27" i="52"/>
  <c r="D31" i="48"/>
  <c r="D51" i="48" s="1"/>
  <c r="M235" i="45"/>
  <c r="M238" i="68"/>
  <c r="M239" i="68"/>
  <c r="M83" i="68"/>
  <c r="M103" i="68" s="1"/>
  <c r="D187" i="68"/>
  <c r="E83" i="68"/>
  <c r="E103" i="68" s="1"/>
  <c r="M135" i="68"/>
  <c r="M155" i="68" s="1"/>
  <c r="C155" i="68"/>
  <c r="C31" i="68"/>
  <c r="M238" i="67"/>
  <c r="M239" i="67"/>
  <c r="F207" i="67"/>
  <c r="M187" i="67"/>
  <c r="M207" i="67" s="1"/>
  <c r="M183" i="67"/>
  <c r="M135" i="67"/>
  <c r="M155" i="67" s="1"/>
  <c r="M31" i="67"/>
  <c r="M51" i="67" s="1"/>
  <c r="C51" i="67"/>
  <c r="M79" i="67"/>
  <c r="F83" i="67"/>
  <c r="M79" i="66"/>
  <c r="C51" i="66"/>
  <c r="M31" i="66"/>
  <c r="M51" i="66" s="1"/>
  <c r="M183" i="66"/>
  <c r="M135" i="66"/>
  <c r="M155" i="66" s="1"/>
  <c r="M234" i="66"/>
  <c r="M235" i="66" s="1"/>
  <c r="C83" i="66"/>
  <c r="C187" i="66"/>
  <c r="M131" i="66"/>
  <c r="D155" i="65"/>
  <c r="M135" i="65"/>
  <c r="M155" i="65" s="1"/>
  <c r="M187" i="65"/>
  <c r="M207" i="65" s="1"/>
  <c r="C207" i="65"/>
  <c r="M79" i="65"/>
  <c r="C83" i="65"/>
  <c r="M233" i="65"/>
  <c r="M234" i="65" s="1"/>
  <c r="M235" i="65" s="1"/>
  <c r="M27" i="65"/>
  <c r="M31" i="65"/>
  <c r="M51" i="65" s="1"/>
  <c r="M131" i="65"/>
  <c r="H155" i="64"/>
  <c r="M135" i="64"/>
  <c r="M155" i="64" s="1"/>
  <c r="F83" i="64"/>
  <c r="F103" i="64" s="1"/>
  <c r="M233" i="64"/>
  <c r="M234" i="64" s="1"/>
  <c r="M235" i="64" s="1"/>
  <c r="M187" i="64"/>
  <c r="M207" i="64" s="1"/>
  <c r="C207" i="64"/>
  <c r="M131" i="64"/>
  <c r="M183" i="64"/>
  <c r="M31" i="64"/>
  <c r="M51" i="64" s="1"/>
  <c r="D103" i="64"/>
  <c r="M83" i="64"/>
  <c r="M103" i="64" s="1"/>
  <c r="M238" i="63"/>
  <c r="M239" i="63"/>
  <c r="M183" i="63"/>
  <c r="M83" i="63"/>
  <c r="M103" i="63" s="1"/>
  <c r="C103" i="63"/>
  <c r="D135" i="63"/>
  <c r="D155" i="63" s="1"/>
  <c r="C51" i="63"/>
  <c r="C187" i="63"/>
  <c r="M79" i="63"/>
  <c r="M135" i="63"/>
  <c r="M155" i="63" s="1"/>
  <c r="C155" i="63"/>
  <c r="D31" i="63"/>
  <c r="D51" i="63" s="1"/>
  <c r="M238" i="62"/>
  <c r="M239" i="62"/>
  <c r="F83" i="62"/>
  <c r="D31" i="62"/>
  <c r="M187" i="62"/>
  <c r="M207" i="62" s="1"/>
  <c r="C207" i="62"/>
  <c r="M183" i="62"/>
  <c r="M135" i="62"/>
  <c r="M155" i="62" s="1"/>
  <c r="H135" i="62"/>
  <c r="H155" i="62" s="1"/>
  <c r="M135" i="61"/>
  <c r="M155" i="61" s="1"/>
  <c r="M187" i="61"/>
  <c r="M207" i="61" s="1"/>
  <c r="M235" i="61"/>
  <c r="F83" i="61"/>
  <c r="H31" i="61"/>
  <c r="H51" i="61" s="1"/>
  <c r="M234" i="60"/>
  <c r="D31" i="60"/>
  <c r="C187" i="60"/>
  <c r="M135" i="60"/>
  <c r="M155" i="60" s="1"/>
  <c r="M79" i="60"/>
  <c r="M83" i="60"/>
  <c r="M103" i="60" s="1"/>
  <c r="C103" i="60"/>
  <c r="M233" i="60"/>
  <c r="E155" i="59"/>
  <c r="D51" i="59"/>
  <c r="M31" i="59"/>
  <c r="M51" i="59" s="1"/>
  <c r="C187" i="59"/>
  <c r="H135" i="59"/>
  <c r="H155" i="59" s="1"/>
  <c r="M238" i="59"/>
  <c r="C83" i="59"/>
  <c r="M79" i="58"/>
  <c r="C83" i="58"/>
  <c r="M183" i="58"/>
  <c r="C51" i="58"/>
  <c r="D31" i="58"/>
  <c r="D51" i="58" s="1"/>
  <c r="M135" i="58"/>
  <c r="M155" i="58" s="1"/>
  <c r="C155" i="58"/>
  <c r="C187" i="58"/>
  <c r="M235" i="57"/>
  <c r="E51" i="57"/>
  <c r="M31" i="57"/>
  <c r="M51" i="57" s="1"/>
  <c r="M187" i="57"/>
  <c r="M207" i="57" s="1"/>
  <c r="C207" i="57"/>
  <c r="M79" i="57"/>
  <c r="C103" i="57"/>
  <c r="M83" i="57"/>
  <c r="M103" i="57" s="1"/>
  <c r="M183" i="57"/>
  <c r="M27" i="57"/>
  <c r="E135" i="57"/>
  <c r="M234" i="56"/>
  <c r="M235" i="56" s="1"/>
  <c r="D155" i="56"/>
  <c r="M135" i="56"/>
  <c r="M155" i="56" s="1"/>
  <c r="M131" i="56"/>
  <c r="M79" i="56"/>
  <c r="M187" i="56"/>
  <c r="M207" i="56" s="1"/>
  <c r="C207" i="56"/>
  <c r="C51" i="56"/>
  <c r="M31" i="56"/>
  <c r="M51" i="56" s="1"/>
  <c r="C83" i="56"/>
  <c r="D31" i="56"/>
  <c r="D51" i="56" s="1"/>
  <c r="M183" i="56"/>
  <c r="L51" i="54"/>
  <c r="M31" i="54"/>
  <c r="M51" i="54" s="1"/>
  <c r="M238" i="54"/>
  <c r="M239" i="54"/>
  <c r="M135" i="54"/>
  <c r="M155" i="54" s="1"/>
  <c r="M183" i="54"/>
  <c r="M131" i="54"/>
  <c r="C187" i="54"/>
  <c r="F83" i="54"/>
  <c r="M183" i="53"/>
  <c r="M233" i="53"/>
  <c r="C51" i="53"/>
  <c r="M135" i="53"/>
  <c r="M155" i="53" s="1"/>
  <c r="C155" i="53"/>
  <c r="M187" i="53"/>
  <c r="M207" i="53" s="1"/>
  <c r="C207" i="53"/>
  <c r="D31" i="53"/>
  <c r="D51" i="53" s="1"/>
  <c r="M83" i="53"/>
  <c r="M103" i="53" s="1"/>
  <c r="M183" i="52"/>
  <c r="E31" i="52"/>
  <c r="E51" i="52" s="1"/>
  <c r="M79" i="52"/>
  <c r="C187" i="52"/>
  <c r="C83" i="52"/>
  <c r="M234" i="52"/>
  <c r="M235" i="52" s="1"/>
  <c r="L135" i="52"/>
  <c r="L155" i="52" s="1"/>
  <c r="M83" i="51"/>
  <c r="M103" i="51" s="1"/>
  <c r="C103" i="51"/>
  <c r="M131" i="51"/>
  <c r="M27" i="51"/>
  <c r="C51" i="51"/>
  <c r="M31" i="51"/>
  <c r="M51" i="51" s="1"/>
  <c r="C187" i="51"/>
  <c r="M135" i="51"/>
  <c r="M155" i="51" s="1"/>
  <c r="M79" i="51"/>
  <c r="M183" i="50"/>
  <c r="D31" i="50"/>
  <c r="M83" i="50"/>
  <c r="M103" i="50" s="1"/>
  <c r="M131" i="50"/>
  <c r="C187" i="50"/>
  <c r="M135" i="50"/>
  <c r="M155" i="50" s="1"/>
  <c r="M183" i="49"/>
  <c r="M27" i="49"/>
  <c r="M31" i="49"/>
  <c r="M51" i="49" s="1"/>
  <c r="C51" i="49"/>
  <c r="D83" i="49"/>
  <c r="M135" i="49"/>
  <c r="M155" i="49" s="1"/>
  <c r="C155" i="49"/>
  <c r="D187" i="49"/>
  <c r="M238" i="49"/>
  <c r="M239" i="49"/>
  <c r="D155" i="48"/>
  <c r="M135" i="48"/>
  <c r="M155" i="48" s="1"/>
  <c r="M131" i="48"/>
  <c r="C83" i="48"/>
  <c r="M183" i="48"/>
  <c r="M238" i="48"/>
  <c r="M239" i="48" s="1"/>
  <c r="C51" i="48"/>
  <c r="M187" i="48"/>
  <c r="M207" i="48" s="1"/>
  <c r="C207" i="48"/>
  <c r="M135" i="47"/>
  <c r="M155" i="47" s="1"/>
  <c r="C155" i="47"/>
  <c r="M238" i="47"/>
  <c r="M239" i="47"/>
  <c r="C187" i="47"/>
  <c r="M31" i="47"/>
  <c r="M51" i="47" s="1"/>
  <c r="F83" i="47"/>
  <c r="D155" i="46"/>
  <c r="M135" i="46"/>
  <c r="M155" i="46" s="1"/>
  <c r="M235" i="46"/>
  <c r="M79" i="46"/>
  <c r="M131" i="46"/>
  <c r="M183" i="46"/>
  <c r="D31" i="46"/>
  <c r="M238" i="45"/>
  <c r="M239" i="45"/>
  <c r="M131" i="45"/>
  <c r="F83" i="45"/>
  <c r="D31" i="45"/>
  <c r="C155" i="45"/>
  <c r="M135" i="45"/>
  <c r="M155" i="45" s="1"/>
  <c r="M187" i="45"/>
  <c r="M207" i="45" s="1"/>
  <c r="C207" i="45"/>
  <c r="F103" i="44"/>
  <c r="M83" i="44"/>
  <c r="M103" i="44" s="1"/>
  <c r="M79" i="44"/>
  <c r="M183" i="44"/>
  <c r="D31" i="44"/>
  <c r="M233" i="44"/>
  <c r="M234" i="44" s="1"/>
  <c r="D135" i="44"/>
  <c r="C187" i="44"/>
  <c r="M183" i="43"/>
  <c r="M79" i="43"/>
  <c r="C103" i="43"/>
  <c r="M83" i="43"/>
  <c r="M103" i="43" s="1"/>
  <c r="F135" i="43"/>
  <c r="D187" i="43"/>
  <c r="M31" i="43"/>
  <c r="M51" i="43" s="1"/>
  <c r="C51" i="43"/>
  <c r="M233" i="43"/>
  <c r="M234" i="43" s="1"/>
  <c r="M83" i="42"/>
  <c r="M103" i="42" s="1"/>
  <c r="C103" i="42"/>
  <c r="M234" i="42"/>
  <c r="M235" i="42" s="1"/>
  <c r="D51" i="42"/>
  <c r="M31" i="42"/>
  <c r="M51" i="42" s="1"/>
  <c r="M27" i="42"/>
  <c r="M183" i="42"/>
  <c r="M79" i="42"/>
  <c r="M187" i="42"/>
  <c r="M207" i="42" s="1"/>
  <c r="C207" i="42"/>
  <c r="M135" i="42"/>
  <c r="M155" i="42" s="1"/>
  <c r="M83" i="41"/>
  <c r="M103" i="41" s="1"/>
  <c r="C103" i="41"/>
  <c r="M131" i="41"/>
  <c r="M234" i="41"/>
  <c r="M235" i="41" s="1"/>
  <c r="M187" i="41"/>
  <c r="M207" i="41" s="1"/>
  <c r="C207" i="41"/>
  <c r="M31" i="41"/>
  <c r="M51" i="41" s="1"/>
  <c r="C51" i="41"/>
  <c r="M79" i="41"/>
  <c r="M27" i="41"/>
  <c r="M183" i="41"/>
  <c r="M135" i="41"/>
  <c r="M155" i="41" s="1"/>
  <c r="M238" i="40"/>
  <c r="M239" i="40"/>
  <c r="C207" i="40"/>
  <c r="M187" i="40"/>
  <c r="M207" i="40" s="1"/>
  <c r="M135" i="40"/>
  <c r="M155" i="40" s="1"/>
  <c r="C155" i="40"/>
  <c r="C83" i="40"/>
  <c r="M27" i="40"/>
  <c r="M131" i="40"/>
  <c r="M183" i="40"/>
  <c r="M31" i="40"/>
  <c r="M51" i="40" s="1"/>
  <c r="C51" i="40"/>
  <c r="C207" i="39"/>
  <c r="M83" i="39"/>
  <c r="M103" i="39" s="1"/>
  <c r="C103" i="39"/>
  <c r="M135" i="39"/>
  <c r="M155" i="39" s="1"/>
  <c r="C155" i="39"/>
  <c r="M233" i="39"/>
  <c r="M234" i="39" s="1"/>
  <c r="D187" i="39"/>
  <c r="D207" i="39" s="1"/>
  <c r="C31" i="39"/>
  <c r="M131" i="39"/>
  <c r="G187" i="38"/>
  <c r="G207" i="38" s="1"/>
  <c r="G183" i="38"/>
  <c r="F183" i="38"/>
  <c r="F187" i="38" s="1"/>
  <c r="F207" i="38" s="1"/>
  <c r="C187" i="38"/>
  <c r="C183" i="38"/>
  <c r="M181" i="38"/>
  <c r="J83" i="38"/>
  <c r="J103" i="38" s="1"/>
  <c r="D187" i="38"/>
  <c r="D207" i="38" s="1"/>
  <c r="D83" i="38"/>
  <c r="D103" i="38" s="1"/>
  <c r="M77" i="38"/>
  <c r="M25" i="38"/>
  <c r="C31" i="38"/>
  <c r="C27" i="38"/>
  <c r="M27" i="38" s="1"/>
  <c r="E135" i="38"/>
  <c r="E155" i="38" s="1"/>
  <c r="F83" i="38"/>
  <c r="F103" i="38" s="1"/>
  <c r="M232" i="38"/>
  <c r="D135" i="38"/>
  <c r="D155" i="38" s="1"/>
  <c r="H83" i="38"/>
  <c r="H103" i="38" s="1"/>
  <c r="F135" i="38"/>
  <c r="F155" i="38" s="1"/>
  <c r="L31" i="38"/>
  <c r="L51" i="38" s="1"/>
  <c r="I135" i="38"/>
  <c r="I155" i="38" s="1"/>
  <c r="I131" i="38"/>
  <c r="K183" i="38"/>
  <c r="K187" i="38" s="1"/>
  <c r="K207" i="38" s="1"/>
  <c r="J187" i="38"/>
  <c r="J207" i="38" s="1"/>
  <c r="L135" i="38"/>
  <c r="L155" i="38" s="1"/>
  <c r="J183" i="38"/>
  <c r="M129" i="38"/>
  <c r="L83" i="38"/>
  <c r="L103" i="38" s="1"/>
  <c r="D79" i="38"/>
  <c r="M79" i="38" s="1"/>
  <c r="J135" i="38"/>
  <c r="J155" i="38" s="1"/>
  <c r="H135" i="38"/>
  <c r="H155" i="38" s="1"/>
  <c r="I31" i="38"/>
  <c r="I51" i="38" s="1"/>
  <c r="C135" i="38"/>
  <c r="M233" i="1"/>
  <c r="M31" i="63" l="1"/>
  <c r="M51" i="63" s="1"/>
  <c r="M31" i="53"/>
  <c r="M51" i="53" s="1"/>
  <c r="M31" i="52"/>
  <c r="M51" i="52" s="1"/>
  <c r="M238" i="50"/>
  <c r="M239" i="50" s="1"/>
  <c r="M31" i="48"/>
  <c r="M51" i="48" s="1"/>
  <c r="M131" i="38"/>
  <c r="D207" i="68"/>
  <c r="M187" i="68"/>
  <c r="M207" i="68" s="1"/>
  <c r="M31" i="68"/>
  <c r="M51" i="68" s="1"/>
  <c r="C51" i="68"/>
  <c r="M240" i="68"/>
  <c r="M241" i="68" s="1"/>
  <c r="M242" i="68" s="1"/>
  <c r="M249" i="68" s="1"/>
  <c r="F103" i="67"/>
  <c r="M83" i="67"/>
  <c r="M103" i="67" s="1"/>
  <c r="M241" i="67"/>
  <c r="M240" i="67"/>
  <c r="M242" i="67" s="1"/>
  <c r="M249" i="67" s="1"/>
  <c r="M238" i="66"/>
  <c r="M239" i="66"/>
  <c r="M83" i="66"/>
  <c r="M103" i="66" s="1"/>
  <c r="C103" i="66"/>
  <c r="M187" i="66"/>
  <c r="M207" i="66" s="1"/>
  <c r="C207" i="66"/>
  <c r="M238" i="65"/>
  <c r="M239" i="65"/>
  <c r="M83" i="65"/>
  <c r="M103" i="65" s="1"/>
  <c r="C103" i="65"/>
  <c r="M238" i="64"/>
  <c r="M239" i="64" s="1"/>
  <c r="M187" i="63"/>
  <c r="M207" i="63" s="1"/>
  <c r="C207" i="63"/>
  <c r="M240" i="63"/>
  <c r="M241" i="63" s="1"/>
  <c r="D51" i="62"/>
  <c r="M31" i="62"/>
  <c r="M51" i="62" s="1"/>
  <c r="F103" i="62"/>
  <c r="M83" i="62"/>
  <c r="M103" i="62" s="1"/>
  <c r="M240" i="62"/>
  <c r="M241" i="62" s="1"/>
  <c r="M238" i="61"/>
  <c r="M239" i="61"/>
  <c r="M31" i="61"/>
  <c r="M51" i="61" s="1"/>
  <c r="F103" i="61"/>
  <c r="M83" i="61"/>
  <c r="M103" i="61" s="1"/>
  <c r="M187" i="60"/>
  <c r="M207" i="60" s="1"/>
  <c r="C207" i="60"/>
  <c r="D51" i="60"/>
  <c r="M31" i="60"/>
  <c r="M51" i="60" s="1"/>
  <c r="M235" i="60"/>
  <c r="M135" i="59"/>
  <c r="M155" i="59" s="1"/>
  <c r="M83" i="59"/>
  <c r="M103" i="59" s="1"/>
  <c r="C103" i="59"/>
  <c r="M187" i="59"/>
  <c r="M207" i="59" s="1"/>
  <c r="C207" i="59"/>
  <c r="M239" i="59"/>
  <c r="M83" i="58"/>
  <c r="M103" i="58" s="1"/>
  <c r="C103" i="58"/>
  <c r="M187" i="58"/>
  <c r="M207" i="58" s="1"/>
  <c r="C207" i="58"/>
  <c r="M31" i="58"/>
  <c r="M51" i="58" s="1"/>
  <c r="M238" i="57"/>
  <c r="M239" i="57" s="1"/>
  <c r="E155" i="57"/>
  <c r="M135" i="57"/>
  <c r="M155" i="57" s="1"/>
  <c r="M238" i="56"/>
  <c r="M239" i="56"/>
  <c r="M83" i="56"/>
  <c r="M103" i="56" s="1"/>
  <c r="C103" i="56"/>
  <c r="M187" i="54"/>
  <c r="M207" i="54" s="1"/>
  <c r="C207" i="54"/>
  <c r="M241" i="54"/>
  <c r="M242" i="54"/>
  <c r="M249" i="54" s="1"/>
  <c r="M240" i="54"/>
  <c r="F103" i="54"/>
  <c r="M83" i="54"/>
  <c r="M103" i="54" s="1"/>
  <c r="M234" i="53"/>
  <c r="M235" i="53" s="1"/>
  <c r="M238" i="52"/>
  <c r="M239" i="52" s="1"/>
  <c r="M187" i="52"/>
  <c r="M207" i="52" s="1"/>
  <c r="C207" i="52"/>
  <c r="M135" i="52"/>
  <c r="M155" i="52" s="1"/>
  <c r="M83" i="52"/>
  <c r="M103" i="52" s="1"/>
  <c r="C103" i="52"/>
  <c r="M187" i="51"/>
  <c r="M207" i="51" s="1"/>
  <c r="C207" i="51"/>
  <c r="D51" i="50"/>
  <c r="M31" i="50"/>
  <c r="M51" i="50" s="1"/>
  <c r="M187" i="50"/>
  <c r="M207" i="50" s="1"/>
  <c r="C207" i="50"/>
  <c r="D207" i="49"/>
  <c r="M187" i="49"/>
  <c r="M207" i="49" s="1"/>
  <c r="M240" i="49"/>
  <c r="M241" i="49" s="1"/>
  <c r="D103" i="49"/>
  <c r="M83" i="49"/>
  <c r="M103" i="49" s="1"/>
  <c r="M240" i="48"/>
  <c r="M241" i="48" s="1"/>
  <c r="M83" i="48"/>
  <c r="M103" i="48" s="1"/>
  <c r="C103" i="48"/>
  <c r="F103" i="47"/>
  <c r="M83" i="47"/>
  <c r="M103" i="47" s="1"/>
  <c r="M241" i="47"/>
  <c r="M242" i="47"/>
  <c r="M249" i="47" s="1"/>
  <c r="M240" i="47"/>
  <c r="M187" i="47"/>
  <c r="M207" i="47" s="1"/>
  <c r="C207" i="47"/>
  <c r="D51" i="46"/>
  <c r="M31" i="46"/>
  <c r="M51" i="46" s="1"/>
  <c r="M238" i="46"/>
  <c r="M239" i="46" s="1"/>
  <c r="M83" i="46"/>
  <c r="M103" i="46" s="1"/>
  <c r="M187" i="46"/>
  <c r="M207" i="46" s="1"/>
  <c r="F103" i="45"/>
  <c r="M83" i="45"/>
  <c r="M103" i="45" s="1"/>
  <c r="D51" i="45"/>
  <c r="M31" i="45"/>
  <c r="M51" i="45" s="1"/>
  <c r="M240" i="45"/>
  <c r="M241" i="45" s="1"/>
  <c r="M235" i="44"/>
  <c r="D155" i="44"/>
  <c r="M135" i="44"/>
  <c r="M155" i="44" s="1"/>
  <c r="D51" i="44"/>
  <c r="M31" i="44"/>
  <c r="M51" i="44" s="1"/>
  <c r="M187" i="44"/>
  <c r="M207" i="44" s="1"/>
  <c r="C207" i="44"/>
  <c r="M235" i="43"/>
  <c r="D207" i="43"/>
  <c r="M187" i="43"/>
  <c r="M207" i="43" s="1"/>
  <c r="F155" i="43"/>
  <c r="M135" i="43"/>
  <c r="M155" i="43" s="1"/>
  <c r="M238" i="42"/>
  <c r="M239" i="42"/>
  <c r="M238" i="41"/>
  <c r="M239" i="41" s="1"/>
  <c r="C103" i="40"/>
  <c r="M83" i="40"/>
  <c r="M103" i="40" s="1"/>
  <c r="M240" i="40"/>
  <c r="M242" i="40" s="1"/>
  <c r="M249" i="40" s="1"/>
  <c r="M241" i="40"/>
  <c r="M235" i="39"/>
  <c r="M187" i="39"/>
  <c r="M207" i="39" s="1"/>
  <c r="M31" i="39"/>
  <c r="M51" i="39" s="1"/>
  <c r="C51" i="39"/>
  <c r="C51" i="38"/>
  <c r="M31" i="38"/>
  <c r="M51" i="38" s="1"/>
  <c r="M187" i="38"/>
  <c r="M207" i="38" s="1"/>
  <c r="C207" i="38"/>
  <c r="M233" i="38"/>
  <c r="M234" i="38" s="1"/>
  <c r="M235" i="38" s="1"/>
  <c r="C155" i="38"/>
  <c r="M135" i="38"/>
  <c r="M155" i="38" s="1"/>
  <c r="M83" i="38"/>
  <c r="M103" i="38" s="1"/>
  <c r="M183" i="38"/>
  <c r="M234" i="1"/>
  <c r="M235" i="1" s="1"/>
  <c r="M240" i="50" l="1"/>
  <c r="M241" i="50" s="1"/>
  <c r="M240" i="66"/>
  <c r="M241" i="66" s="1"/>
  <c r="M240" i="65"/>
  <c r="M241" i="65" s="1"/>
  <c r="M240" i="64"/>
  <c r="M241" i="64" s="1"/>
  <c r="M242" i="63"/>
  <c r="M249" i="63" s="1"/>
  <c r="M242" i="62"/>
  <c r="M249" i="62" s="1"/>
  <c r="M240" i="61"/>
  <c r="M241" i="61" s="1"/>
  <c r="M238" i="60"/>
  <c r="M240" i="59"/>
  <c r="M240" i="58"/>
  <c r="M241" i="58" s="1"/>
  <c r="M240" i="57"/>
  <c r="M241" i="57" s="1"/>
  <c r="M240" i="56"/>
  <c r="M241" i="56" s="1"/>
  <c r="M238" i="53"/>
  <c r="M239" i="53"/>
  <c r="M240" i="52"/>
  <c r="M241" i="52" s="1"/>
  <c r="M242" i="49"/>
  <c r="M249" i="49" s="1"/>
  <c r="M242" i="48"/>
  <c r="M249" i="48" s="1"/>
  <c r="M240" i="46"/>
  <c r="M241" i="46" s="1"/>
  <c r="M242" i="45"/>
  <c r="M249" i="45" s="1"/>
  <c r="M238" i="44"/>
  <c r="M239" i="44"/>
  <c r="M238" i="43"/>
  <c r="M239" i="43"/>
  <c r="M240" i="42"/>
  <c r="M241" i="42" s="1"/>
  <c r="M240" i="41"/>
  <c r="M241" i="41" s="1"/>
  <c r="M238" i="39"/>
  <c r="M239" i="39"/>
  <c r="M238" i="38"/>
  <c r="M239" i="38"/>
  <c r="L228" i="1"/>
  <c r="K228" i="1"/>
  <c r="J228" i="1"/>
  <c r="I228" i="1"/>
  <c r="H228" i="1"/>
  <c r="G228" i="1"/>
  <c r="F228" i="1"/>
  <c r="E228" i="1"/>
  <c r="D228" i="1"/>
  <c r="C228" i="1"/>
  <c r="M227" i="1"/>
  <c r="M226" i="1"/>
  <c r="M225" i="1"/>
  <c r="M224" i="1"/>
  <c r="M223" i="1"/>
  <c r="L220" i="1"/>
  <c r="K220" i="1"/>
  <c r="J220" i="1"/>
  <c r="I220" i="1"/>
  <c r="H220" i="1"/>
  <c r="G220" i="1"/>
  <c r="F220" i="1"/>
  <c r="E220" i="1"/>
  <c r="D220" i="1"/>
  <c r="C220" i="1"/>
  <c r="M219" i="1"/>
  <c r="M218" i="1"/>
  <c r="M217" i="1"/>
  <c r="M216" i="1"/>
  <c r="M215" i="1"/>
  <c r="M205" i="1"/>
  <c r="L205" i="1"/>
  <c r="K205" i="1"/>
  <c r="J205" i="1"/>
  <c r="I205" i="1"/>
  <c r="H205" i="1"/>
  <c r="G205" i="1"/>
  <c r="F205" i="1"/>
  <c r="E205" i="1"/>
  <c r="D205" i="1"/>
  <c r="C205" i="1"/>
  <c r="M201" i="1"/>
  <c r="M200" i="1"/>
  <c r="M199" i="1"/>
  <c r="M198" i="1"/>
  <c r="M197" i="1"/>
  <c r="L195" i="1"/>
  <c r="K195" i="1"/>
  <c r="J195" i="1"/>
  <c r="I195" i="1"/>
  <c r="H195" i="1"/>
  <c r="G195" i="1"/>
  <c r="F195" i="1"/>
  <c r="E195" i="1"/>
  <c r="D195" i="1"/>
  <c r="C195" i="1"/>
  <c r="M194" i="1"/>
  <c r="M193" i="1"/>
  <c r="M192" i="1"/>
  <c r="M191" i="1"/>
  <c r="M190" i="1"/>
  <c r="C186" i="1"/>
  <c r="L185" i="1"/>
  <c r="K185" i="1"/>
  <c r="J185" i="1"/>
  <c r="I185" i="1"/>
  <c r="H185" i="1"/>
  <c r="G185" i="1"/>
  <c r="F185" i="1"/>
  <c r="E185" i="1"/>
  <c r="D185" i="1"/>
  <c r="C185" i="1"/>
  <c r="M184" i="1"/>
  <c r="L182" i="1"/>
  <c r="K182" i="1"/>
  <c r="J182" i="1"/>
  <c r="I182" i="1"/>
  <c r="H182" i="1"/>
  <c r="G182" i="1"/>
  <c r="F182" i="1"/>
  <c r="E182" i="1"/>
  <c r="D182" i="1"/>
  <c r="C182" i="1"/>
  <c r="L178" i="1"/>
  <c r="K178" i="1"/>
  <c r="K186" i="1" s="1"/>
  <c r="J178" i="1"/>
  <c r="J186" i="1" s="1"/>
  <c r="I178" i="1"/>
  <c r="H178" i="1"/>
  <c r="G178" i="1"/>
  <c r="G186" i="1" s="1"/>
  <c r="F178" i="1"/>
  <c r="F186" i="1" s="1"/>
  <c r="E178" i="1"/>
  <c r="D178" i="1"/>
  <c r="C178" i="1"/>
  <c r="M177" i="1"/>
  <c r="M176" i="1"/>
  <c r="M175" i="1"/>
  <c r="M174" i="1"/>
  <c r="M173" i="1"/>
  <c r="L170" i="1"/>
  <c r="K170" i="1"/>
  <c r="J170" i="1"/>
  <c r="I170" i="1"/>
  <c r="H170" i="1"/>
  <c r="G170" i="1"/>
  <c r="F170" i="1"/>
  <c r="E170" i="1"/>
  <c r="D170" i="1"/>
  <c r="C170" i="1"/>
  <c r="M169" i="1"/>
  <c r="M168" i="1"/>
  <c r="M167" i="1"/>
  <c r="M166" i="1"/>
  <c r="M165" i="1"/>
  <c r="M153" i="1"/>
  <c r="L153" i="1"/>
  <c r="K153" i="1"/>
  <c r="J153" i="1"/>
  <c r="I153" i="1"/>
  <c r="H153" i="1"/>
  <c r="G153" i="1"/>
  <c r="F153" i="1"/>
  <c r="E153" i="1"/>
  <c r="D153" i="1"/>
  <c r="C153" i="1"/>
  <c r="M149" i="1"/>
  <c r="M148" i="1"/>
  <c r="M147" i="1"/>
  <c r="M146" i="1"/>
  <c r="M145" i="1"/>
  <c r="L143" i="1"/>
  <c r="K143" i="1"/>
  <c r="J143" i="1"/>
  <c r="I143" i="1"/>
  <c r="H143" i="1"/>
  <c r="G143" i="1"/>
  <c r="F143" i="1"/>
  <c r="E143" i="1"/>
  <c r="D143" i="1"/>
  <c r="C143" i="1"/>
  <c r="M142" i="1"/>
  <c r="M141" i="1"/>
  <c r="M140" i="1"/>
  <c r="M139" i="1"/>
  <c r="M138" i="1"/>
  <c r="L133" i="1"/>
  <c r="K133" i="1"/>
  <c r="J133" i="1"/>
  <c r="I133" i="1"/>
  <c r="H133" i="1"/>
  <c r="G133" i="1"/>
  <c r="F133" i="1"/>
  <c r="E133" i="1"/>
  <c r="D133" i="1"/>
  <c r="M132" i="1"/>
  <c r="L130" i="1"/>
  <c r="K130" i="1"/>
  <c r="J130" i="1"/>
  <c r="I130" i="1"/>
  <c r="H130" i="1"/>
  <c r="G130" i="1"/>
  <c r="F130" i="1"/>
  <c r="E130" i="1"/>
  <c r="D130" i="1"/>
  <c r="C130" i="1"/>
  <c r="L126" i="1"/>
  <c r="K126" i="1"/>
  <c r="K129" i="1" s="1"/>
  <c r="K131" i="1" s="1"/>
  <c r="J126" i="1"/>
  <c r="J134" i="1" s="1"/>
  <c r="I126" i="1"/>
  <c r="H126" i="1"/>
  <c r="G126" i="1"/>
  <c r="G129" i="1" s="1"/>
  <c r="G131" i="1" s="1"/>
  <c r="F126" i="1"/>
  <c r="F134" i="1" s="1"/>
  <c r="E126" i="1"/>
  <c r="D126" i="1"/>
  <c r="C126" i="1"/>
  <c r="M125" i="1"/>
  <c r="M124" i="1"/>
  <c r="M123" i="1"/>
  <c r="M122" i="1"/>
  <c r="M121" i="1"/>
  <c r="L118" i="1"/>
  <c r="K118" i="1"/>
  <c r="J118" i="1"/>
  <c r="I118" i="1"/>
  <c r="H118" i="1"/>
  <c r="G118" i="1"/>
  <c r="F118" i="1"/>
  <c r="E118" i="1"/>
  <c r="D118" i="1"/>
  <c r="C118" i="1"/>
  <c r="M117" i="1"/>
  <c r="M116" i="1"/>
  <c r="M115" i="1"/>
  <c r="M114" i="1"/>
  <c r="M113" i="1"/>
  <c r="M101" i="1"/>
  <c r="L101" i="1"/>
  <c r="K101" i="1"/>
  <c r="J101" i="1"/>
  <c r="I101" i="1"/>
  <c r="H101" i="1"/>
  <c r="G101" i="1"/>
  <c r="F101" i="1"/>
  <c r="E101" i="1"/>
  <c r="D101" i="1"/>
  <c r="C101" i="1"/>
  <c r="M97" i="1"/>
  <c r="M96" i="1"/>
  <c r="M95" i="1"/>
  <c r="M94" i="1"/>
  <c r="M93" i="1"/>
  <c r="L91" i="1"/>
  <c r="K91" i="1"/>
  <c r="J91" i="1"/>
  <c r="I91" i="1"/>
  <c r="H91" i="1"/>
  <c r="G91" i="1"/>
  <c r="F91" i="1"/>
  <c r="E91" i="1"/>
  <c r="D91" i="1"/>
  <c r="C91" i="1"/>
  <c r="M90" i="1"/>
  <c r="M89" i="1"/>
  <c r="M88" i="1"/>
  <c r="M87" i="1"/>
  <c r="M86" i="1"/>
  <c r="L81" i="1"/>
  <c r="K81" i="1"/>
  <c r="J81" i="1"/>
  <c r="I81" i="1"/>
  <c r="H81" i="1"/>
  <c r="G81" i="1"/>
  <c r="F81" i="1"/>
  <c r="E81" i="1"/>
  <c r="D81" i="1"/>
  <c r="C81" i="1"/>
  <c r="M80" i="1"/>
  <c r="L78" i="1"/>
  <c r="K78" i="1"/>
  <c r="J78" i="1"/>
  <c r="I78" i="1"/>
  <c r="H78" i="1"/>
  <c r="G78" i="1"/>
  <c r="F78" i="1"/>
  <c r="E78" i="1"/>
  <c r="D78" i="1"/>
  <c r="C78" i="1"/>
  <c r="L74" i="1"/>
  <c r="L82" i="1" s="1"/>
  <c r="K74" i="1"/>
  <c r="J74" i="1"/>
  <c r="J82" i="1" s="1"/>
  <c r="I74" i="1"/>
  <c r="I82" i="1" s="1"/>
  <c r="H74" i="1"/>
  <c r="H82" i="1" s="1"/>
  <c r="G74" i="1"/>
  <c r="F74" i="1"/>
  <c r="F82" i="1" s="1"/>
  <c r="E74" i="1"/>
  <c r="E82" i="1" s="1"/>
  <c r="D74" i="1"/>
  <c r="D82" i="1" s="1"/>
  <c r="C74" i="1"/>
  <c r="C82" i="1" s="1"/>
  <c r="M73" i="1"/>
  <c r="M72" i="1"/>
  <c r="M71" i="1"/>
  <c r="M70" i="1"/>
  <c r="M69" i="1"/>
  <c r="L66" i="1"/>
  <c r="K66" i="1"/>
  <c r="J66" i="1"/>
  <c r="I66" i="1"/>
  <c r="H66" i="1"/>
  <c r="G66" i="1"/>
  <c r="F66" i="1"/>
  <c r="E66" i="1"/>
  <c r="D66" i="1"/>
  <c r="C66" i="1"/>
  <c r="M65" i="1"/>
  <c r="M64" i="1"/>
  <c r="M63" i="1"/>
  <c r="M62" i="1"/>
  <c r="M61" i="1"/>
  <c r="C131" i="1" l="1"/>
  <c r="M242" i="50"/>
  <c r="M249" i="50" s="1"/>
  <c r="M242" i="66"/>
  <c r="M249" i="66" s="1"/>
  <c r="M242" i="65"/>
  <c r="M249" i="65" s="1"/>
  <c r="M242" i="64"/>
  <c r="M249" i="64" s="1"/>
  <c r="M242" i="61"/>
  <c r="M239" i="60"/>
  <c r="M241" i="59"/>
  <c r="M242" i="59" s="1"/>
  <c r="M249" i="59" s="1"/>
  <c r="M242" i="58"/>
  <c r="M249" i="58" s="1"/>
  <c r="M242" i="57"/>
  <c r="M249" i="57" s="1"/>
  <c r="M242" i="56"/>
  <c r="M249" i="56" s="1"/>
  <c r="M240" i="53"/>
  <c r="M241" i="53" s="1"/>
  <c r="M242" i="52"/>
  <c r="M249" i="52" s="1"/>
  <c r="M242" i="51"/>
  <c r="M249" i="51" s="1"/>
  <c r="M242" i="46"/>
  <c r="M249" i="46" s="1"/>
  <c r="M240" i="44"/>
  <c r="M241" i="44" s="1"/>
  <c r="M240" i="43"/>
  <c r="M242" i="42"/>
  <c r="M249" i="42" s="1"/>
  <c r="M242" i="41"/>
  <c r="M249" i="41" s="1"/>
  <c r="M240" i="39"/>
  <c r="M241" i="39" s="1"/>
  <c r="M240" i="38"/>
  <c r="M241" i="38" s="1"/>
  <c r="C134" i="1"/>
  <c r="M228" i="1"/>
  <c r="H77" i="1"/>
  <c r="G134" i="1"/>
  <c r="D129" i="1"/>
  <c r="H129" i="1"/>
  <c r="H131" i="1" s="1"/>
  <c r="L129" i="1"/>
  <c r="M81" i="1"/>
  <c r="M91" i="1"/>
  <c r="K134" i="1"/>
  <c r="K135" i="1" s="1"/>
  <c r="K155" i="1" s="1"/>
  <c r="G77" i="1"/>
  <c r="G79" i="1" s="1"/>
  <c r="L181" i="1"/>
  <c r="M66" i="1"/>
  <c r="I77" i="1"/>
  <c r="I79" i="1" s="1"/>
  <c r="I83" i="1" s="1"/>
  <c r="I103" i="1" s="1"/>
  <c r="H79" i="1"/>
  <c r="G82" i="1"/>
  <c r="K82" i="1"/>
  <c r="K83" i="1" s="1"/>
  <c r="K103" i="1" s="1"/>
  <c r="M118" i="1"/>
  <c r="M126" i="1"/>
  <c r="E129" i="1"/>
  <c r="J129" i="1"/>
  <c r="J131" i="1" s="1"/>
  <c r="J135" i="1" s="1"/>
  <c r="J155" i="1" s="1"/>
  <c r="D134" i="1"/>
  <c r="H134" i="1"/>
  <c r="L134" i="1"/>
  <c r="M170" i="1"/>
  <c r="E181" i="1"/>
  <c r="E183" i="1" s="1"/>
  <c r="E187" i="1" s="1"/>
  <c r="E207" i="1" s="1"/>
  <c r="D186" i="1"/>
  <c r="H186" i="1"/>
  <c r="L186" i="1"/>
  <c r="M220" i="1"/>
  <c r="K77" i="1"/>
  <c r="K79" i="1" s="1"/>
  <c r="I129" i="1"/>
  <c r="I131" i="1" s="1"/>
  <c r="I135" i="1" s="1"/>
  <c r="I155" i="1" s="1"/>
  <c r="D181" i="1"/>
  <c r="D183" i="1" s="1"/>
  <c r="D187" i="1" s="1"/>
  <c r="D207" i="1" s="1"/>
  <c r="D77" i="1"/>
  <c r="D79" i="1" s="1"/>
  <c r="L77" i="1"/>
  <c r="L79" i="1" s="1"/>
  <c r="F129" i="1"/>
  <c r="F131" i="1" s="1"/>
  <c r="E134" i="1"/>
  <c r="I134" i="1"/>
  <c r="M178" i="1"/>
  <c r="I181" i="1"/>
  <c r="I183" i="1" s="1"/>
  <c r="I187" i="1" s="1"/>
  <c r="I207" i="1" s="1"/>
  <c r="M185" i="1"/>
  <c r="E186" i="1"/>
  <c r="I186" i="1"/>
  <c r="F181" i="1"/>
  <c r="F183" i="1" s="1"/>
  <c r="F187" i="1" s="1"/>
  <c r="F207" i="1" s="1"/>
  <c r="J181" i="1"/>
  <c r="J183" i="1" s="1"/>
  <c r="J187" i="1" s="1"/>
  <c r="J207" i="1" s="1"/>
  <c r="M238" i="1"/>
  <c r="H181" i="1"/>
  <c r="H183" i="1" s="1"/>
  <c r="E77" i="1"/>
  <c r="M78" i="1"/>
  <c r="F77" i="1"/>
  <c r="F79" i="1" s="1"/>
  <c r="J77" i="1"/>
  <c r="M133" i="1"/>
  <c r="M195" i="1"/>
  <c r="G181" i="1"/>
  <c r="K181" i="1"/>
  <c r="K183" i="1" s="1"/>
  <c r="K187" i="1" s="1"/>
  <c r="K207" i="1" s="1"/>
  <c r="G183" i="1"/>
  <c r="G187" i="1" s="1"/>
  <c r="G207" i="1" s="1"/>
  <c r="C181" i="1"/>
  <c r="M182" i="1"/>
  <c r="H187" i="1"/>
  <c r="H207" i="1" s="1"/>
  <c r="L183" i="1"/>
  <c r="D131" i="1"/>
  <c r="D135" i="1" s="1"/>
  <c r="D155" i="1" s="1"/>
  <c r="L131" i="1"/>
  <c r="L135" i="1" s="1"/>
  <c r="L155" i="1" s="1"/>
  <c r="M130" i="1"/>
  <c r="M143" i="1"/>
  <c r="E131" i="1"/>
  <c r="C135" i="1"/>
  <c r="C155" i="1" s="1"/>
  <c r="G135" i="1"/>
  <c r="G155" i="1" s="1"/>
  <c r="C77" i="1"/>
  <c r="C79" i="1" s="1"/>
  <c r="H83" i="1"/>
  <c r="H103" i="1" s="1"/>
  <c r="L83" i="1"/>
  <c r="L103" i="1" s="1"/>
  <c r="E79" i="1"/>
  <c r="E83" i="1" s="1"/>
  <c r="E103" i="1" s="1"/>
  <c r="F83" i="1"/>
  <c r="F103" i="1" s="1"/>
  <c r="J79" i="1"/>
  <c r="M74" i="1"/>
  <c r="M49" i="1"/>
  <c r="L49" i="1"/>
  <c r="K49" i="1"/>
  <c r="J49" i="1"/>
  <c r="I49" i="1"/>
  <c r="H49" i="1"/>
  <c r="G49" i="1"/>
  <c r="F49" i="1"/>
  <c r="E49" i="1"/>
  <c r="D49" i="1"/>
  <c r="C49" i="1"/>
  <c r="M45" i="1"/>
  <c r="M44" i="1"/>
  <c r="M43" i="1"/>
  <c r="M42" i="1"/>
  <c r="M41" i="1"/>
  <c r="L39" i="1"/>
  <c r="K39" i="1"/>
  <c r="J39" i="1"/>
  <c r="I39" i="1"/>
  <c r="H39" i="1"/>
  <c r="G39" i="1"/>
  <c r="F39" i="1"/>
  <c r="E39" i="1"/>
  <c r="D39" i="1"/>
  <c r="C39" i="1"/>
  <c r="M38" i="1"/>
  <c r="M37" i="1"/>
  <c r="M36" i="1"/>
  <c r="M35" i="1"/>
  <c r="M34" i="1"/>
  <c r="L29" i="1"/>
  <c r="K29" i="1"/>
  <c r="I29" i="1"/>
  <c r="H29" i="1"/>
  <c r="G29" i="1"/>
  <c r="F29" i="1"/>
  <c r="E29" i="1"/>
  <c r="D29" i="1"/>
  <c r="J29" i="1"/>
  <c r="M240" i="60" l="1"/>
  <c r="M241" i="60" s="1"/>
  <c r="M242" i="53"/>
  <c r="M249" i="53" s="1"/>
  <c r="M242" i="44"/>
  <c r="M249" i="44" s="1"/>
  <c r="M241" i="43"/>
  <c r="M242" i="43" s="1"/>
  <c r="M249" i="43" s="1"/>
  <c r="M242" i="39"/>
  <c r="M249" i="39" s="1"/>
  <c r="M242" i="38"/>
  <c r="M249" i="38" s="1"/>
  <c r="M82" i="1"/>
  <c r="D83" i="1"/>
  <c r="D103" i="1" s="1"/>
  <c r="F135" i="1"/>
  <c r="F155" i="1" s="1"/>
  <c r="M186" i="1"/>
  <c r="M134" i="1"/>
  <c r="M79" i="1"/>
  <c r="M129" i="1"/>
  <c r="H135" i="1"/>
  <c r="H155" i="1" s="1"/>
  <c r="L187" i="1"/>
  <c r="L207" i="1" s="1"/>
  <c r="M239" i="1"/>
  <c r="M240" i="1" s="1"/>
  <c r="M241" i="1" s="1"/>
  <c r="M242" i="1" s="1"/>
  <c r="G83" i="1"/>
  <c r="G103" i="1" s="1"/>
  <c r="M181" i="1"/>
  <c r="C183" i="1"/>
  <c r="C187" i="1" s="1"/>
  <c r="M131" i="1"/>
  <c r="E135" i="1"/>
  <c r="E155" i="1" s="1"/>
  <c r="C83" i="1"/>
  <c r="C103" i="1" s="1"/>
  <c r="M77" i="1"/>
  <c r="J83" i="1"/>
  <c r="M39" i="1"/>
  <c r="L26" i="1"/>
  <c r="K26" i="1"/>
  <c r="I26" i="1"/>
  <c r="H26" i="1"/>
  <c r="G26" i="1"/>
  <c r="F26" i="1"/>
  <c r="E26" i="1"/>
  <c r="D26" i="1"/>
  <c r="J26" i="1"/>
  <c r="M29" i="1"/>
  <c r="M28" i="1"/>
  <c r="C22" i="1"/>
  <c r="D22" i="1"/>
  <c r="E22" i="1"/>
  <c r="F22" i="1"/>
  <c r="G22" i="1"/>
  <c r="H22" i="1"/>
  <c r="I22" i="1"/>
  <c r="J22" i="1"/>
  <c r="K22" i="1"/>
  <c r="L22" i="1"/>
  <c r="M21" i="1"/>
  <c r="M20" i="1"/>
  <c r="M19" i="1"/>
  <c r="M18" i="1"/>
  <c r="M17" i="1"/>
  <c r="C14" i="1"/>
  <c r="D14" i="1"/>
  <c r="E14" i="1"/>
  <c r="F14" i="1"/>
  <c r="G14" i="1"/>
  <c r="H14" i="1"/>
  <c r="I14" i="1"/>
  <c r="J14" i="1"/>
  <c r="L14" i="1"/>
  <c r="M13" i="1"/>
  <c r="M12" i="1"/>
  <c r="M11" i="1"/>
  <c r="M10" i="1"/>
  <c r="M9" i="1"/>
  <c r="M242" i="60" l="1"/>
  <c r="M249" i="60" s="1"/>
  <c r="F25" i="1"/>
  <c r="M183" i="1"/>
  <c r="M187" i="1"/>
  <c r="M207" i="1" s="1"/>
  <c r="C207" i="1"/>
  <c r="M83" i="1"/>
  <c r="M103" i="1" s="1"/>
  <c r="J103" i="1"/>
  <c r="M135" i="1"/>
  <c r="M155" i="1" s="1"/>
  <c r="K30" i="1"/>
  <c r="G30" i="1"/>
  <c r="G27" i="1"/>
  <c r="G25" i="1"/>
  <c r="M22" i="1"/>
  <c r="F27" i="1"/>
  <c r="F30" i="1"/>
  <c r="I30" i="1"/>
  <c r="E30" i="1"/>
  <c r="E25" i="1"/>
  <c r="I25" i="1"/>
  <c r="I27" i="1" s="1"/>
  <c r="L30" i="1"/>
  <c r="L25" i="1"/>
  <c r="L27" i="1" s="1"/>
  <c r="H25" i="1"/>
  <c r="H27" i="1" s="1"/>
  <c r="H30" i="1"/>
  <c r="D25" i="1"/>
  <c r="D27" i="1" s="1"/>
  <c r="D30" i="1"/>
  <c r="F31" i="1"/>
  <c r="F51" i="1" s="1"/>
  <c r="K25" i="1"/>
  <c r="K27" i="1" s="1"/>
  <c r="J30" i="1"/>
  <c r="J25" i="1"/>
  <c r="J27" i="1" s="1"/>
  <c r="M26" i="1"/>
  <c r="M14" i="1"/>
  <c r="C31" i="1" l="1"/>
  <c r="L31" i="1"/>
  <c r="L51" i="1" s="1"/>
  <c r="E27" i="1"/>
  <c r="E31" i="1" s="1"/>
  <c r="E51" i="1" s="1"/>
  <c r="H31" i="1"/>
  <c r="H51" i="1" s="1"/>
  <c r="K31" i="1"/>
  <c r="K51" i="1" s="1"/>
  <c r="D51" i="1"/>
  <c r="I31" i="1"/>
  <c r="I51" i="1" s="1"/>
  <c r="G31" i="1"/>
  <c r="G51" i="1" s="1"/>
  <c r="M25" i="1"/>
  <c r="M30" i="1"/>
  <c r="J31" i="1"/>
  <c r="J51" i="1" s="1"/>
  <c r="M27" i="1" l="1"/>
  <c r="C51" i="1"/>
  <c r="M31" i="1" l="1"/>
  <c r="M51" i="1" s="1"/>
</calcChain>
</file>

<file path=xl/sharedStrings.xml><?xml version="1.0" encoding="utf-8"?>
<sst xmlns="http://schemas.openxmlformats.org/spreadsheetml/2006/main" count="7292" uniqueCount="197">
  <si>
    <t>DAY</t>
  </si>
  <si>
    <t>DATE</t>
  </si>
  <si>
    <t>BANQUETS  RECONCILIATION PAGE 1</t>
  </si>
  <si>
    <t>LOCATION</t>
  </si>
  <si>
    <t>BEO/CHECK NUMBER</t>
  </si>
  <si>
    <t>CAPTAIN</t>
  </si>
  <si>
    <t>GROUP NAME</t>
  </si>
  <si>
    <t>GRAND TTL</t>
  </si>
  <si>
    <t>COVERS</t>
  </si>
  <si>
    <t>BREAKFAST</t>
  </si>
  <si>
    <t>LUNCH</t>
  </si>
  <si>
    <t>DINNER</t>
  </si>
  <si>
    <t>COFFEE BREAK</t>
  </si>
  <si>
    <t>RECEPTION</t>
  </si>
  <si>
    <t>TOTAL COVERS</t>
  </si>
  <si>
    <t>#</t>
  </si>
  <si>
    <t>FOOD</t>
  </si>
  <si>
    <t>TOTAL FOOD</t>
  </si>
  <si>
    <t>TAX &amp; GRATUITY</t>
  </si>
  <si>
    <t>GRATUITY 25%</t>
  </si>
  <si>
    <t>STATE SALES TAX 7%</t>
  </si>
  <si>
    <t>ROOM RENTAL</t>
  </si>
  <si>
    <t>GRAT ROOM RENTAL</t>
  </si>
  <si>
    <t>CITY TAX OCCUPANCY</t>
  </si>
  <si>
    <t>TOTAL OTHER REVENUE</t>
  </si>
  <si>
    <t>BEVERAGE</t>
  </si>
  <si>
    <t>LIQUOR</t>
  </si>
  <si>
    <t>BEER</t>
  </si>
  <si>
    <t>WINE</t>
  </si>
  <si>
    <t>SODAS-SOFT DRINKS</t>
  </si>
  <si>
    <t>BOTTLED WATER Still&amp;Sparkling</t>
  </si>
  <si>
    <t>TOTAL BEVERAGE</t>
  </si>
  <si>
    <t>SET UP FEES</t>
  </si>
  <si>
    <t xml:space="preserve">SERVICE FEES </t>
  </si>
  <si>
    <t>SBH Chefs&amp;otherTalent</t>
  </si>
  <si>
    <r>
      <t xml:space="preserve">BNQT OTHER INCOME    </t>
    </r>
    <r>
      <rPr>
        <sz val="8"/>
        <rFont val="Times New Roman"/>
        <family val="1"/>
      </rPr>
      <t>(Fees for Items that we already own)</t>
    </r>
  </si>
  <si>
    <t>PSAV LUMP SUM  (EQUIPMENT RENTAL / SERVICE CHARGE / TAXES &amp; CITY TAXES)</t>
  </si>
  <si>
    <t>GRAND TOTALS</t>
  </si>
  <si>
    <t>BANQUETS  RECONCILIATION PAGE 2</t>
  </si>
  <si>
    <t>CATERING  RECONCILIATION PAGE 1</t>
  </si>
  <si>
    <t>CATERING  RECONCILIATION PAGE 2</t>
  </si>
  <si>
    <t>IN-HOUSE (POST IN MICROS)</t>
  </si>
  <si>
    <t>GROUP</t>
  </si>
  <si>
    <r>
      <t xml:space="preserve">OTHER </t>
    </r>
    <r>
      <rPr>
        <sz val="8"/>
        <rFont val="Times New Roman"/>
        <family val="1"/>
      </rPr>
      <t>(Sodas and Water for Bars)</t>
    </r>
  </si>
  <si>
    <t>OTHER INCOME</t>
  </si>
  <si>
    <t>MISC LABOR FEE</t>
  </si>
  <si>
    <r>
      <t xml:space="preserve">BNQT OTHER INCOME    </t>
    </r>
    <r>
      <rPr>
        <sz val="8"/>
        <rFont val="Times New Roman"/>
        <family val="1"/>
      </rPr>
      <t>(Fees for Items that we already Own)</t>
    </r>
  </si>
  <si>
    <t>TOTAL OTHER REV</t>
  </si>
  <si>
    <t>LABOR FEES</t>
  </si>
  <si>
    <t>SET-UP FEES</t>
  </si>
  <si>
    <t>SERVICE FEES</t>
  </si>
  <si>
    <t>TOTAL LABOR FEES</t>
  </si>
  <si>
    <r>
      <t xml:space="preserve">BNQT OTHER INCOME </t>
    </r>
    <r>
      <rPr>
        <sz val="8"/>
        <rFont val="Times New Roman"/>
        <family val="1"/>
      </rPr>
      <t>(Fees for Items that we already own)</t>
    </r>
  </si>
  <si>
    <t>PSAV LUMP SUm (EQUIPMENT RENTAL / SERVICE CHARGE / TAXES &amp; CITY TAXES)</t>
  </si>
  <si>
    <t xml:space="preserve">BNQT OTHER REV W/ EXP </t>
  </si>
  <si>
    <t xml:space="preserve">GRATUITY WATER 25% </t>
  </si>
  <si>
    <t>MISCELLANEOUS</t>
  </si>
  <si>
    <t>Non taxable / Service Chage Inclusive</t>
  </si>
  <si>
    <t xml:space="preserve">TOTAL </t>
  </si>
  <si>
    <t>03.31.21</t>
  </si>
  <si>
    <t>WEDNESDAY</t>
  </si>
  <si>
    <t>STUDIO 2</t>
  </si>
  <si>
    <t>Saturday</t>
  </si>
  <si>
    <t>Oct-2-21</t>
  </si>
  <si>
    <t>Eros</t>
  </si>
  <si>
    <t>Lawn</t>
  </si>
  <si>
    <t>Security Meeting 21</t>
  </si>
  <si>
    <t xml:space="preserve">Sunday </t>
  </si>
  <si>
    <t>10.10.21</t>
  </si>
  <si>
    <t>SATURDAY</t>
  </si>
  <si>
    <t>10.30.2021</t>
  </si>
  <si>
    <t>MARLON</t>
  </si>
  <si>
    <t>MIA'S BAT MITZVAH</t>
  </si>
  <si>
    <t>PRE-FUNC GREAT ROOM</t>
  </si>
  <si>
    <t>GREAT ROOM</t>
  </si>
  <si>
    <t xml:space="preserve">Thursday </t>
  </si>
  <si>
    <t>12.9.21</t>
  </si>
  <si>
    <t>Lineage Logistics</t>
  </si>
  <si>
    <t>Multiple</t>
  </si>
  <si>
    <t>Studio 3</t>
  </si>
  <si>
    <t>Suit 820</t>
  </si>
  <si>
    <t>SAGE Publishing</t>
  </si>
  <si>
    <t>Wet Deck</t>
  </si>
  <si>
    <t xml:space="preserve">Great Room </t>
  </si>
  <si>
    <t>Gerard</t>
  </si>
  <si>
    <t>Tuesday</t>
  </si>
  <si>
    <t>The Grove</t>
  </si>
  <si>
    <t>Gerald</t>
  </si>
  <si>
    <t>Partner Admistrassions</t>
  </si>
  <si>
    <t>Grove/Living</t>
  </si>
  <si>
    <t>Great Room</t>
  </si>
  <si>
    <t>Dec 14th, 2021</t>
  </si>
  <si>
    <t>Orientation Day 2</t>
  </si>
  <si>
    <t>Orientation Day 3</t>
  </si>
  <si>
    <t>Thursday</t>
  </si>
  <si>
    <t>Friday</t>
  </si>
  <si>
    <t>12.24.21</t>
  </si>
  <si>
    <t>Sales</t>
  </si>
  <si>
    <t>1.7.22</t>
  </si>
  <si>
    <t>Matthews Wedding</t>
  </si>
  <si>
    <t>1.20.22</t>
  </si>
  <si>
    <t>Pre Function</t>
  </si>
  <si>
    <t>Sales+Marketing</t>
  </si>
  <si>
    <t>1.22.22</t>
  </si>
  <si>
    <t>Studio 2</t>
  </si>
  <si>
    <t>Guindi Prayer Room</t>
  </si>
  <si>
    <t>2.11.22</t>
  </si>
  <si>
    <t>Mr Chow</t>
  </si>
  <si>
    <t>Mathuie</t>
  </si>
  <si>
    <t>JP Morgan</t>
  </si>
  <si>
    <t>Studio 1,2,3</t>
  </si>
  <si>
    <t>Suitn 522</t>
  </si>
  <si>
    <t>Suit 519</t>
  </si>
  <si>
    <t xml:space="preserve">Mathieu </t>
  </si>
  <si>
    <t>YPO</t>
  </si>
  <si>
    <t xml:space="preserve">Wet </t>
  </si>
  <si>
    <t>Great Room 1</t>
  </si>
  <si>
    <t>Mathieu</t>
  </si>
  <si>
    <t xml:space="preserve">Haley </t>
  </si>
  <si>
    <t>Mongotmery/Bajwa</t>
  </si>
  <si>
    <t>Studio 1</t>
  </si>
  <si>
    <t xml:space="preserve">Lawn </t>
  </si>
  <si>
    <t>Great Room 2</t>
  </si>
  <si>
    <t>Living Room</t>
  </si>
  <si>
    <t>Studio 2&amp;3</t>
  </si>
  <si>
    <t xml:space="preserve">Monday </t>
  </si>
  <si>
    <t>Oasis Suite</t>
  </si>
  <si>
    <t xml:space="preserve">Ivonne </t>
  </si>
  <si>
    <t>CI Training</t>
  </si>
  <si>
    <t xml:space="preserve">YPO </t>
  </si>
  <si>
    <t>Mr. Chow</t>
  </si>
  <si>
    <t>Hotel Entrance</t>
  </si>
  <si>
    <t xml:space="preserve">Friday </t>
  </si>
  <si>
    <t>4.8.22</t>
  </si>
  <si>
    <t>Eros/Mathieu</t>
  </si>
  <si>
    <t>Ramirez &amp; Melo 2022</t>
  </si>
  <si>
    <t>Ramirez &amp; Melo 2023</t>
  </si>
  <si>
    <t>Ramirez &amp; Melo 2024</t>
  </si>
  <si>
    <t>Ramirez &amp; Melo 2025</t>
  </si>
  <si>
    <t xml:space="preserve">Eros/Mathieu </t>
  </si>
  <si>
    <t xml:space="preserve">Studio 3 </t>
  </si>
  <si>
    <t>Ivonne</t>
  </si>
  <si>
    <t>Fortna</t>
  </si>
  <si>
    <t>Studio 123</t>
  </si>
  <si>
    <t>Grove</t>
  </si>
  <si>
    <t>Wednesday</t>
  </si>
  <si>
    <t xml:space="preserve">Great Room 2 </t>
  </si>
  <si>
    <t>SAP SWAT</t>
  </si>
  <si>
    <t>GTS</t>
  </si>
  <si>
    <t>4.15.22</t>
  </si>
  <si>
    <t xml:space="preserve">DNV </t>
  </si>
  <si>
    <t>Passover</t>
  </si>
  <si>
    <t>Room 1014</t>
  </si>
  <si>
    <t>Room 619</t>
  </si>
  <si>
    <t xml:space="preserve">Saturday </t>
  </si>
  <si>
    <t xml:space="preserve">Passover </t>
  </si>
  <si>
    <t>Room 1715</t>
  </si>
  <si>
    <t>04.18.22</t>
  </si>
  <si>
    <t xml:space="preserve">Shuterstock </t>
  </si>
  <si>
    <t>4.18.22</t>
  </si>
  <si>
    <t>passover</t>
  </si>
  <si>
    <t>4.19.22</t>
  </si>
  <si>
    <t>Oasis Suit</t>
  </si>
  <si>
    <t>Mathuie/Ivonne</t>
  </si>
  <si>
    <t>ShutterStock</t>
  </si>
  <si>
    <t>Room 105</t>
  </si>
  <si>
    <t>Room 106</t>
  </si>
  <si>
    <t>4.20.22</t>
  </si>
  <si>
    <t>4.21.22</t>
  </si>
  <si>
    <t>PassOver 1419</t>
  </si>
  <si>
    <t>PassOver 1422</t>
  </si>
  <si>
    <t>BEO 859835</t>
  </si>
  <si>
    <t>CHK 75208</t>
  </si>
  <si>
    <t>CHK 75209</t>
  </si>
  <si>
    <t>Movies at the Lawn</t>
  </si>
  <si>
    <t>04.23.22</t>
  </si>
  <si>
    <t>Mini Wet</t>
  </si>
  <si>
    <t>Alexandra/Schwartz</t>
  </si>
  <si>
    <t>Canteen</t>
  </si>
  <si>
    <t>Monday</t>
  </si>
  <si>
    <t>4.25.22</t>
  </si>
  <si>
    <t>4.26.22</t>
  </si>
  <si>
    <t>Pre function</t>
  </si>
  <si>
    <t>Nelson</t>
  </si>
  <si>
    <t>Wet</t>
  </si>
  <si>
    <t>4.27.22</t>
  </si>
  <si>
    <t>Eros/Sam</t>
  </si>
  <si>
    <t>DNV GL USA</t>
  </si>
  <si>
    <t>Mathiue</t>
  </si>
  <si>
    <t xml:space="preserve">Canteen </t>
  </si>
  <si>
    <t>Chow</t>
  </si>
  <si>
    <t>HR Adela</t>
  </si>
  <si>
    <t>SPA</t>
  </si>
  <si>
    <t>4.28.22</t>
  </si>
  <si>
    <t>D&amp;L Club</t>
  </si>
  <si>
    <t>Pre Fuction</t>
  </si>
  <si>
    <t>Canteen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</si>
</sst>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Gill Sans MT"/>
      <family val="2"/>
    </font>
    <font>
      <sz val="12"/>
      <name val="Gill Sans MT"/>
      <family val="2"/>
    </font>
    <font>
      <b/>
      <sz val="12"/>
      <name val="Times New Roman"/>
      <family val="1"/>
    </font>
    <font>
      <sz val="11"/>
      <name val="Times New Roman"/>
      <family val="1"/>
    </font>
    <font>
      <b/>
      <sz val="12"/>
      <name val="Arial"/>
      <family val="2"/>
    </font>
    <font>
      <b/>
      <sz val="18"/>
      <name val="Gill Sans MT"/>
      <family val="2"/>
    </font>
    <font>
      <b/>
      <sz val="11"/>
      <name val="Times New Roman"/>
      <family val="1"/>
    </font>
    <font>
      <sz val="11"/>
      <color indexed="12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1"/>
      <color indexed="4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11"/>
      <color indexed="2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mediumGray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darkTrellis"/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/>
    <xf numFmtId="16" fontId="4" fillId="0" borderId="1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Protection="1"/>
    <xf numFmtId="164" fontId="6" fillId="0" borderId="2" xfId="0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/>
    </xf>
    <xf numFmtId="0" fontId="0" fillId="0" borderId="0" xfId="0" applyAlignment="1"/>
    <xf numFmtId="0" fontId="9" fillId="0" borderId="5" xfId="0" applyFont="1" applyFill="1" applyBorder="1" applyAlignment="1" applyProtection="1">
      <alignment horizontal="center"/>
      <protection locked="0"/>
    </xf>
    <xf numFmtId="0" fontId="9" fillId="0" borderId="4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/>
    <xf numFmtId="0" fontId="9" fillId="0" borderId="8" xfId="0" applyFont="1" applyFill="1" applyBorder="1" applyAlignment="1" applyProtection="1">
      <alignment horizontal="center"/>
      <protection locked="0"/>
    </xf>
    <xf numFmtId="0" fontId="9" fillId="0" borderId="9" xfId="0" applyFont="1" applyFill="1" applyBorder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/>
    </xf>
    <xf numFmtId="0" fontId="9" fillId="0" borderId="12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5" fillId="0" borderId="14" xfId="0" applyFont="1" applyFill="1" applyBorder="1" applyProtection="1"/>
    <xf numFmtId="0" fontId="5" fillId="0" borderId="15" xfId="0" applyFont="1" applyFill="1" applyBorder="1" applyProtection="1"/>
    <xf numFmtId="0" fontId="5" fillId="0" borderId="16" xfId="0" applyFont="1" applyFill="1" applyBorder="1" applyProtection="1"/>
    <xf numFmtId="0" fontId="8" fillId="0" borderId="0" xfId="0" applyFont="1" applyFill="1" applyProtection="1"/>
    <xf numFmtId="0" fontId="8" fillId="0" borderId="17" xfId="0" applyFont="1" applyFill="1" applyBorder="1" applyProtection="1"/>
    <xf numFmtId="0" fontId="5" fillId="0" borderId="18" xfId="0" applyFont="1" applyFill="1" applyBorder="1" applyProtection="1"/>
    <xf numFmtId="0" fontId="5" fillId="0" borderId="4" xfId="0" applyFont="1" applyFill="1" applyBorder="1" applyProtection="1"/>
    <xf numFmtId="0" fontId="5" fillId="0" borderId="19" xfId="0" applyFont="1" applyFill="1" applyBorder="1" applyProtection="1"/>
    <xf numFmtId="0" fontId="5" fillId="0" borderId="20" xfId="0" applyFont="1" applyFill="1" applyBorder="1" applyProtection="1"/>
    <xf numFmtId="0" fontId="5" fillId="0" borderId="7" xfId="0" applyFont="1" applyFill="1" applyBorder="1" applyProtection="1"/>
    <xf numFmtId="0" fontId="9" fillId="0" borderId="8" xfId="2" applyNumberFormat="1" applyFont="1" applyFill="1" applyBorder="1" applyAlignment="1" applyProtection="1">
      <alignment horizontal="center"/>
      <protection locked="0"/>
    </xf>
    <xf numFmtId="0" fontId="9" fillId="2" borderId="8" xfId="2" applyNumberFormat="1" applyFont="1" applyFill="1" applyBorder="1" applyAlignment="1" applyProtection="1">
      <alignment horizontal="center"/>
    </xf>
    <xf numFmtId="0" fontId="8" fillId="0" borderId="10" xfId="0" applyFont="1" applyFill="1" applyBorder="1" applyProtection="1"/>
    <xf numFmtId="43" fontId="5" fillId="0" borderId="0" xfId="1" applyNumberFormat="1" applyFont="1" applyFill="1" applyBorder="1" applyProtection="1"/>
    <xf numFmtId="0" fontId="8" fillId="0" borderId="17" xfId="0" applyFont="1" applyFill="1" applyBorder="1" applyAlignment="1" applyProtection="1">
      <alignment horizontal="center"/>
    </xf>
    <xf numFmtId="0" fontId="8" fillId="0" borderId="21" xfId="0" applyFont="1" applyFill="1" applyBorder="1" applyProtection="1"/>
    <xf numFmtId="0" fontId="8" fillId="0" borderId="7" xfId="0" applyFont="1" applyFill="1" applyBorder="1" applyAlignment="1" applyProtection="1">
      <alignment horizontal="center"/>
    </xf>
    <xf numFmtId="0" fontId="5" fillId="0" borderId="1" xfId="0" applyFont="1" applyFill="1" applyBorder="1" applyProtection="1"/>
    <xf numFmtId="43" fontId="9" fillId="0" borderId="8" xfId="1" applyNumberFormat="1" applyFont="1" applyFill="1" applyBorder="1" applyProtection="1">
      <protection locked="0"/>
    </xf>
    <xf numFmtId="0" fontId="5" fillId="0" borderId="22" xfId="0" applyFont="1" applyFill="1" applyBorder="1" applyProtection="1"/>
    <xf numFmtId="0" fontId="8" fillId="0" borderId="23" xfId="0" applyFont="1" applyFill="1" applyBorder="1" applyProtection="1"/>
    <xf numFmtId="43" fontId="5" fillId="0" borderId="0" xfId="1" applyNumberFormat="1" applyFont="1" applyFill="1" applyProtection="1"/>
    <xf numFmtId="0" fontId="5" fillId="0" borderId="17" xfId="0" applyFont="1" applyFill="1" applyBorder="1" applyProtection="1"/>
    <xf numFmtId="43" fontId="12" fillId="0" borderId="18" xfId="1" applyNumberFormat="1" applyFont="1" applyFill="1" applyBorder="1" applyProtection="1"/>
    <xf numFmtId="43" fontId="5" fillId="0" borderId="20" xfId="1" applyNumberFormat="1" applyFont="1" applyFill="1" applyBorder="1" applyProtection="1"/>
    <xf numFmtId="0" fontId="5" fillId="0" borderId="1" xfId="0" applyFont="1" applyFill="1" applyBorder="1" applyAlignment="1" applyProtection="1">
      <alignment horizontal="left"/>
    </xf>
    <xf numFmtId="0" fontId="8" fillId="0" borderId="1" xfId="0" applyFont="1" applyFill="1" applyBorder="1" applyProtection="1"/>
    <xf numFmtId="0" fontId="8" fillId="0" borderId="22" xfId="0" applyFont="1" applyFill="1" applyBorder="1" applyAlignment="1" applyProtection="1">
      <alignment horizontal="center"/>
    </xf>
    <xf numFmtId="0" fontId="5" fillId="0" borderId="24" xfId="0" applyFont="1" applyFill="1" applyBorder="1" applyProtection="1"/>
    <xf numFmtId="0" fontId="8" fillId="0" borderId="0" xfId="0" applyFont="1" applyFill="1" applyBorder="1" applyAlignment="1" applyProtection="1">
      <alignment horizontal="center"/>
    </xf>
    <xf numFmtId="43" fontId="9" fillId="0" borderId="0" xfId="1" applyNumberFormat="1" applyFont="1" applyFill="1" applyBorder="1" applyProtection="1">
      <protection locked="0"/>
    </xf>
    <xf numFmtId="43" fontId="8" fillId="0" borderId="0" xfId="1" applyNumberFormat="1" applyFont="1" applyFill="1" applyBorder="1" applyProtection="1"/>
    <xf numFmtId="43" fontId="5" fillId="0" borderId="18" xfId="1" applyNumberFormat="1" applyFont="1" applyFill="1" applyBorder="1" applyProtection="1"/>
    <xf numFmtId="0" fontId="8" fillId="0" borderId="25" xfId="0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wrapText="1"/>
    </xf>
    <xf numFmtId="43" fontId="9" fillId="0" borderId="26" xfId="1" applyNumberFormat="1" applyFont="1" applyFill="1" applyBorder="1" applyProtection="1">
      <protection locked="0"/>
    </xf>
    <xf numFmtId="0" fontId="8" fillId="0" borderId="11" xfId="0" applyFont="1" applyFill="1" applyBorder="1" applyProtection="1"/>
    <xf numFmtId="0" fontId="8" fillId="0" borderId="3" xfId="0" applyFont="1" applyFill="1" applyBorder="1" applyAlignment="1" applyProtection="1">
      <alignment horizontal="center"/>
    </xf>
    <xf numFmtId="0" fontId="5" fillId="3" borderId="4" xfId="0" applyFont="1" applyFill="1" applyBorder="1" applyProtection="1"/>
    <xf numFmtId="43" fontId="9" fillId="3" borderId="8" xfId="1" applyNumberFormat="1" applyFont="1" applyFill="1" applyBorder="1" applyProtection="1">
      <protection locked="0"/>
    </xf>
    <xf numFmtId="0" fontId="5" fillId="4" borderId="1" xfId="0" applyFont="1" applyFill="1" applyBorder="1" applyProtection="1"/>
    <xf numFmtId="43" fontId="9" fillId="4" borderId="8" xfId="1" applyNumberFormat="1" applyFont="1" applyFill="1" applyBorder="1" applyProtection="1">
      <protection locked="0"/>
    </xf>
    <xf numFmtId="0" fontId="5" fillId="5" borderId="1" xfId="0" applyFont="1" applyFill="1" applyBorder="1" applyProtection="1"/>
    <xf numFmtId="43" fontId="9" fillId="5" borderId="8" xfId="1" applyNumberFormat="1" applyFont="1" applyFill="1" applyBorder="1" applyProtection="1">
      <protection locked="0"/>
    </xf>
    <xf numFmtId="0" fontId="5" fillId="0" borderId="1" xfId="0" applyFont="1" applyFill="1" applyBorder="1" applyAlignment="1" applyProtection="1">
      <alignment wrapText="1"/>
    </xf>
    <xf numFmtId="0" fontId="8" fillId="0" borderId="10" xfId="0" applyFont="1" applyFill="1" applyBorder="1" applyAlignment="1" applyProtection="1">
      <alignment horizontal="center"/>
    </xf>
    <xf numFmtId="0" fontId="14" fillId="0" borderId="11" xfId="0" applyFont="1" applyFill="1" applyBorder="1" applyAlignment="1" applyProtection="1">
      <alignment wrapText="1"/>
    </xf>
    <xf numFmtId="43" fontId="9" fillId="0" borderId="12" xfId="1" applyNumberFormat="1" applyFont="1" applyFill="1" applyBorder="1" applyProtection="1">
      <protection locked="0"/>
    </xf>
    <xf numFmtId="0" fontId="8" fillId="0" borderId="27" xfId="0" applyFont="1" applyFill="1" applyBorder="1" applyProtection="1"/>
    <xf numFmtId="0" fontId="5" fillId="0" borderId="0" xfId="0" applyFont="1" applyFill="1" applyAlignment="1" applyProtection="1">
      <alignment horizontal="left" vertical="center"/>
    </xf>
    <xf numFmtId="0" fontId="5" fillId="6" borderId="0" xfId="0" applyFont="1" applyFill="1" applyProtection="1"/>
    <xf numFmtId="0" fontId="5" fillId="6" borderId="0" xfId="0" applyFont="1" applyFill="1" applyBorder="1" applyAlignment="1" applyProtection="1">
      <alignment horizontal="center"/>
    </xf>
    <xf numFmtId="16" fontId="4" fillId="0" borderId="1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164" fontId="6" fillId="0" borderId="2" xfId="0" applyNumberFormat="1" applyFont="1" applyBorder="1" applyAlignment="1">
      <alignment horizontal="center"/>
    </xf>
    <xf numFmtId="164" fontId="6" fillId="0" borderId="2" xfId="0" applyNumberFormat="1" applyFont="1" applyBorder="1" applyAlignment="1" applyProtection="1">
      <alignment horizontal="center"/>
    </xf>
    <xf numFmtId="44" fontId="10" fillId="0" borderId="0" xfId="2" applyFont="1" applyFill="1" applyBorder="1" applyProtection="1"/>
    <xf numFmtId="0" fontId="7" fillId="0" borderId="0" xfId="0" applyFont="1" applyBorder="1" applyAlignment="1">
      <alignment horizontal="left"/>
    </xf>
    <xf numFmtId="0" fontId="0" fillId="0" borderId="0" xfId="0" applyBorder="1" applyAlignment="1"/>
    <xf numFmtId="0" fontId="8" fillId="0" borderId="3" xfId="0" applyFont="1" applyFill="1" applyBorder="1" applyProtection="1"/>
    <xf numFmtId="0" fontId="9" fillId="0" borderId="6" xfId="0" applyFont="1" applyFill="1" applyBorder="1" applyAlignment="1" applyProtection="1">
      <alignment horizontal="center"/>
    </xf>
    <xf numFmtId="0" fontId="9" fillId="0" borderId="11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</xf>
    <xf numFmtId="0" fontId="8" fillId="0" borderId="14" xfId="0" applyFont="1" applyFill="1" applyBorder="1" applyProtection="1"/>
    <xf numFmtId="43" fontId="9" fillId="0" borderId="1" xfId="1" applyNumberFormat="1" applyFont="1" applyFill="1" applyBorder="1" applyProtection="1">
      <protection locked="0"/>
    </xf>
    <xf numFmtId="0" fontId="5" fillId="0" borderId="7" xfId="0" applyFont="1" applyFill="1" applyBorder="1" applyAlignment="1" applyProtection="1">
      <alignment wrapText="1"/>
    </xf>
    <xf numFmtId="44" fontId="15" fillId="0" borderId="0" xfId="0" applyNumberFormat="1" applyFont="1" applyFill="1" applyProtection="1"/>
    <xf numFmtId="43" fontId="15" fillId="0" borderId="18" xfId="1" applyNumberFormat="1" applyFont="1" applyFill="1" applyBorder="1" applyProtection="1"/>
    <xf numFmtId="43" fontId="15" fillId="0" borderId="20" xfId="1" applyNumberFormat="1" applyFont="1" applyFill="1" applyBorder="1" applyProtection="1"/>
    <xf numFmtId="0" fontId="5" fillId="3" borderId="7" xfId="0" applyFont="1" applyFill="1" applyBorder="1" applyProtection="1"/>
    <xf numFmtId="43" fontId="9" fillId="3" borderId="1" xfId="1" applyNumberFormat="1" applyFont="1" applyFill="1" applyBorder="1" applyProtection="1">
      <protection locked="0"/>
    </xf>
    <xf numFmtId="43" fontId="9" fillId="3" borderId="9" xfId="1" applyNumberFormat="1" applyFont="1" applyFill="1" applyBorder="1" applyProtection="1"/>
    <xf numFmtId="0" fontId="5" fillId="4" borderId="30" xfId="0" applyFont="1" applyFill="1" applyBorder="1" applyAlignment="1" applyProtection="1">
      <alignment horizontal="left"/>
    </xf>
    <xf numFmtId="43" fontId="9" fillId="4" borderId="2" xfId="1" applyNumberFormat="1" applyFont="1" applyFill="1" applyBorder="1" applyProtection="1">
      <protection locked="0"/>
    </xf>
    <xf numFmtId="43" fontId="9" fillId="4" borderId="31" xfId="1" applyNumberFormat="1" applyFont="1" applyFill="1" applyBorder="1" applyProtection="1"/>
    <xf numFmtId="0" fontId="14" fillId="0" borderId="14" xfId="0" applyFont="1" applyFill="1" applyBorder="1" applyAlignment="1" applyProtection="1">
      <alignment wrapText="1"/>
    </xf>
    <xf numFmtId="0" fontId="5" fillId="7" borderId="9" xfId="2" applyNumberFormat="1" applyFont="1" applyFill="1" applyBorder="1" applyAlignment="1" applyProtection="1">
      <alignment horizontal="center"/>
    </xf>
    <xf numFmtId="0" fontId="5" fillId="7" borderId="13" xfId="2" applyNumberFormat="1" applyFont="1" applyFill="1" applyBorder="1" applyAlignment="1" applyProtection="1">
      <alignment horizontal="center"/>
    </xf>
    <xf numFmtId="0" fontId="10" fillId="7" borderId="12" xfId="2" applyNumberFormat="1" applyFont="1" applyFill="1" applyBorder="1" applyAlignment="1" applyProtection="1">
      <alignment horizontal="center"/>
    </xf>
    <xf numFmtId="43" fontId="5" fillId="7" borderId="9" xfId="1" applyNumberFormat="1" applyFont="1" applyFill="1" applyBorder="1" applyProtection="1"/>
    <xf numFmtId="44" fontId="10" fillId="7" borderId="13" xfId="2" applyFont="1" applyFill="1" applyBorder="1" applyProtection="1"/>
    <xf numFmtId="44" fontId="10" fillId="7" borderId="12" xfId="2" applyFont="1" applyFill="1" applyBorder="1" applyProtection="1"/>
    <xf numFmtId="43" fontId="9" fillId="7" borderId="8" xfId="1" applyNumberFormat="1" applyFont="1" applyFill="1" applyBorder="1" applyProtection="1"/>
    <xf numFmtId="43" fontId="8" fillId="7" borderId="13" xfId="1" applyNumberFormat="1" applyFont="1" applyFill="1" applyBorder="1" applyProtection="1"/>
    <xf numFmtId="44" fontId="10" fillId="7" borderId="8" xfId="2" applyFont="1" applyFill="1" applyBorder="1" applyProtection="1"/>
    <xf numFmtId="43" fontId="9" fillId="7" borderId="12" xfId="1" applyNumberFormat="1" applyFont="1" applyFill="1" applyBorder="1" applyProtection="1"/>
    <xf numFmtId="44" fontId="10" fillId="7" borderId="28" xfId="2" applyFont="1" applyFill="1" applyBorder="1" applyProtection="1"/>
    <xf numFmtId="43" fontId="5" fillId="7" borderId="6" xfId="1" applyNumberFormat="1" applyFont="1" applyFill="1" applyBorder="1" applyProtection="1"/>
    <xf numFmtId="43" fontId="5" fillId="7" borderId="13" xfId="1" applyNumberFormat="1" applyFont="1" applyFill="1" applyBorder="1" applyProtection="1"/>
    <xf numFmtId="44" fontId="10" fillId="7" borderId="11" xfId="2" applyFont="1" applyFill="1" applyBorder="1" applyProtection="1"/>
    <xf numFmtId="44" fontId="10" fillId="7" borderId="9" xfId="2" applyFont="1" applyFill="1" applyBorder="1" applyProtection="1"/>
    <xf numFmtId="43" fontId="8" fillId="7" borderId="32" xfId="1" applyNumberFormat="1" applyFont="1" applyFill="1" applyBorder="1" applyProtection="1"/>
    <xf numFmtId="44" fontId="10" fillId="7" borderId="32" xfId="2" applyFont="1" applyFill="1" applyBorder="1" applyProtection="1"/>
    <xf numFmtId="44" fontId="10" fillId="7" borderId="29" xfId="2" applyFont="1" applyFill="1" applyBorder="1" applyProtection="1"/>
    <xf numFmtId="43" fontId="9" fillId="7" borderId="8" xfId="1" applyFont="1" applyFill="1" applyBorder="1" applyProtection="1"/>
    <xf numFmtId="0" fontId="2" fillId="0" borderId="1" xfId="0" applyFont="1" applyFill="1" applyBorder="1" applyAlignment="1" applyProtection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2" xfId="0" applyFont="1" applyFill="1" applyBorder="1" applyAlignment="1" applyProtection="1">
      <alignment horizontal="center" wrapText="1"/>
    </xf>
    <xf numFmtId="0" fontId="3" fillId="0" borderId="2" xfId="0" applyFont="1" applyBorder="1" applyAlignment="1">
      <alignment horizontal="center" wrapText="1"/>
    </xf>
    <xf numFmtId="0" fontId="8" fillId="0" borderId="3" xfId="0" applyFont="1" applyFill="1" applyBorder="1" applyAlignment="1" applyProtection="1">
      <alignment wrapText="1"/>
    </xf>
    <xf numFmtId="0" fontId="0" fillId="0" borderId="4" xfId="0" applyBorder="1" applyAlignment="1">
      <alignment wrapText="1"/>
    </xf>
    <xf numFmtId="0" fontId="8" fillId="0" borderId="7" xfId="0" applyFon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10" fillId="0" borderId="7" xfId="0" applyFont="1" applyFill="1" applyBorder="1" applyAlignment="1" applyProtection="1">
      <alignment wrapText="1"/>
    </xf>
    <xf numFmtId="0" fontId="11" fillId="0" borderId="1" xfId="0" applyFont="1" applyBorder="1" applyAlignment="1">
      <alignment wrapText="1"/>
    </xf>
    <xf numFmtId="0" fontId="8" fillId="0" borderId="10" xfId="0" applyFon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14" fontId="2" fillId="0" borderId="1" xfId="0" applyNumberFormat="1" applyFont="1" applyFill="1" applyBorder="1" applyAlignment="1" applyProtection="1">
      <alignment horizontal="center" wrapText="1"/>
    </xf>
    <xf numFmtId="16" fontId="2" fillId="0" borderId="2" xfId="0" applyNumberFormat="1" applyFont="1" applyFill="1" applyBorder="1" applyAlignment="1" applyProtection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7" workbookViewId="0">
      <selection activeCell="L54" sqref="L54"/>
    </sheetView>
  </sheetViews>
  <sheetFormatPr defaultRowHeight="15" x14ac:dyDescent="0.25"/>
  <cols>
    <col min="2" max="2" width="37.42578125" bestFit="1" customWidth="1"/>
    <col min="3" max="3" width="15" customWidth="1"/>
    <col min="13" max="13" width="10.5703125" customWidth="1"/>
  </cols>
  <sheetData>
    <row r="1" spans="1:13" ht="19.5" x14ac:dyDescent="0.4">
      <c r="A1" s="122" t="s">
        <v>0</v>
      </c>
      <c r="B1" s="111"/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>
        <v>44652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116</v>
      </c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967538</v>
      </c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113</v>
      </c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114</v>
      </c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>
        <v>26</v>
      </c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26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26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26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>
        <v>545</v>
      </c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545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545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545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>193.25+80.25</f>
        <v>273.5</v>
      </c>
      <c r="D25" s="97">
        <f t="shared" ref="D25:L25" si="3">(D22+D39-D38)*0.25</f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273.5</v>
      </c>
    </row>
    <row r="26" spans="1:13" x14ac:dyDescent="0.25">
      <c r="A26" s="31"/>
      <c r="B26" s="32" t="s">
        <v>55</v>
      </c>
      <c r="C26" s="97"/>
      <c r="D26" s="97">
        <f t="shared" ref="D26:I26" si="4">(D38)*0.25</f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v>90.06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90.06</v>
      </c>
    </row>
    <row r="28" spans="1:13" x14ac:dyDescent="0.25">
      <c r="A28" s="31">
        <v>24</v>
      </c>
      <c r="B28" s="32" t="s">
        <v>21</v>
      </c>
      <c r="C28" s="33">
        <v>500</v>
      </c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500</v>
      </c>
    </row>
    <row r="29" spans="1:13" x14ac:dyDescent="0.25">
      <c r="A29" s="31">
        <v>10</v>
      </c>
      <c r="B29" s="41" t="s">
        <v>22</v>
      </c>
      <c r="C29" s="99"/>
      <c r="D29" s="99">
        <f t="shared" ref="D29:I29" si="8">SUM(D28*25/100)</f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v>10.26</v>
      </c>
      <c r="D30" s="97">
        <f t="shared" ref="D30:I30" si="10">(D22+D34+D35+D36+D37)*0.02</f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10.26</v>
      </c>
    </row>
    <row r="31" spans="1:13" ht="15.75" thickBot="1" x14ac:dyDescent="0.3">
      <c r="A31" s="42"/>
      <c r="B31" s="43" t="s">
        <v>24</v>
      </c>
      <c r="C31" s="100">
        <f>SUM(C25:C30)</f>
        <v>873.81999999999994</v>
      </c>
      <c r="D31" s="100">
        <f t="shared" ref="D31" si="12">(D26+D38+D40+D39+D41+D45+D46+D29+D48+D32+D33+D47)*0.07</f>
        <v>0</v>
      </c>
      <c r="E31" s="100">
        <f t="shared" ref="E31:I31" si="13">SUM(E25:E30)</f>
        <v>0</v>
      </c>
      <c r="F31" s="100">
        <f t="shared" si="13"/>
        <v>0</v>
      </c>
      <c r="G31" s="100">
        <f t="shared" si="13"/>
        <v>0</v>
      </c>
      <c r="H31" s="100">
        <f t="shared" si="13"/>
        <v>0</v>
      </c>
      <c r="I31" s="100">
        <f t="shared" si="13"/>
        <v>0</v>
      </c>
      <c r="J31" s="100">
        <f>SUM(J25:J30)</f>
        <v>0</v>
      </c>
      <c r="K31" s="100">
        <f t="shared" ref="K31:L31" si="14">SUM(K25:K30)</f>
        <v>0</v>
      </c>
      <c r="L31" s="100">
        <f t="shared" si="14"/>
        <v>0</v>
      </c>
      <c r="M31" s="98">
        <f>SUM(C31:L31)</f>
        <v>873.81999999999994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5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5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5"/>
        <v>0</v>
      </c>
    </row>
    <row r="37" spans="1:13" x14ac:dyDescent="0.25">
      <c r="A37" s="31">
        <v>13</v>
      </c>
      <c r="B37" s="32" t="s">
        <v>29</v>
      </c>
      <c r="C37" s="33">
        <v>49</v>
      </c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5"/>
        <v>49</v>
      </c>
    </row>
    <row r="38" spans="1:13" x14ac:dyDescent="0.25">
      <c r="A38" s="48">
        <v>14</v>
      </c>
      <c r="B38" s="49" t="s">
        <v>30</v>
      </c>
      <c r="C38" s="50">
        <v>120</v>
      </c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5"/>
        <v>120</v>
      </c>
    </row>
    <row r="39" spans="1:13" ht="15.75" thickBot="1" x14ac:dyDescent="0.3">
      <c r="A39" s="34"/>
      <c r="B39" s="51" t="s">
        <v>31</v>
      </c>
      <c r="C39" s="96">
        <f t="shared" ref="C39:L39" si="16">SUM(C34:C38)</f>
        <v>169</v>
      </c>
      <c r="D39" s="96">
        <f t="shared" si="16"/>
        <v>0</v>
      </c>
      <c r="E39" s="96">
        <f t="shared" si="16"/>
        <v>0</v>
      </c>
      <c r="F39" s="96">
        <f t="shared" si="16"/>
        <v>0</v>
      </c>
      <c r="G39" s="96">
        <f t="shared" si="16"/>
        <v>0</v>
      </c>
      <c r="H39" s="96">
        <f t="shared" si="16"/>
        <v>0</v>
      </c>
      <c r="I39" s="96">
        <f t="shared" si="16"/>
        <v>0</v>
      </c>
      <c r="J39" s="96">
        <f t="shared" si="16"/>
        <v>0</v>
      </c>
      <c r="K39" s="96">
        <f t="shared" si="16"/>
        <v>0</v>
      </c>
      <c r="L39" s="96">
        <f t="shared" si="16"/>
        <v>0</v>
      </c>
      <c r="M39" s="95">
        <f t="shared" si="15"/>
        <v>169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7">SUM(D48)</f>
        <v>0</v>
      </c>
      <c r="E49" s="96">
        <f t="shared" si="17"/>
        <v>0</v>
      </c>
      <c r="F49" s="96">
        <f t="shared" si="17"/>
        <v>0</v>
      </c>
      <c r="G49" s="96">
        <f t="shared" si="17"/>
        <v>0</v>
      </c>
      <c r="H49" s="96">
        <f t="shared" si="17"/>
        <v>0</v>
      </c>
      <c r="I49" s="96">
        <f t="shared" si="17"/>
        <v>0</v>
      </c>
      <c r="J49" s="96">
        <f t="shared" si="17"/>
        <v>0</v>
      </c>
      <c r="K49" s="96">
        <f t="shared" si="17"/>
        <v>0</v>
      </c>
      <c r="L49" s="96">
        <f t="shared" si="17"/>
        <v>0</v>
      </c>
      <c r="M49" s="96">
        <f t="shared" si="17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1587.82</v>
      </c>
      <c r="D51" s="101">
        <f t="shared" ref="D51:M51" si="18">+D22+D31+D39+D41+D42+D44+D43+D49+D45</f>
        <v>0</v>
      </c>
      <c r="E51" s="101">
        <f t="shared" si="18"/>
        <v>0</v>
      </c>
      <c r="F51" s="101">
        <f t="shared" si="18"/>
        <v>0</v>
      </c>
      <c r="G51" s="101">
        <f t="shared" si="18"/>
        <v>0</v>
      </c>
      <c r="H51" s="101">
        <f t="shared" si="18"/>
        <v>0</v>
      </c>
      <c r="I51" s="101">
        <f t="shared" si="18"/>
        <v>0</v>
      </c>
      <c r="J51" s="101">
        <f t="shared" si="18"/>
        <v>0</v>
      </c>
      <c r="K51" s="101">
        <f t="shared" si="18"/>
        <v>0</v>
      </c>
      <c r="L51" s="101">
        <f t="shared" si="18"/>
        <v>0</v>
      </c>
      <c r="M51" s="101">
        <f t="shared" si="18"/>
        <v>1587.82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" si="19">SUM(C61:C65)</f>
        <v>0</v>
      </c>
      <c r="D66" s="93">
        <f t="shared" ref="D66" si="20">SUM(D61:D65)</f>
        <v>0</v>
      </c>
      <c r="E66" s="93">
        <f t="shared" ref="E66" si="21">SUM(E61:E65)</f>
        <v>0</v>
      </c>
      <c r="F66" s="93">
        <f t="shared" ref="F66" si="22">SUM(F61:F65)</f>
        <v>0</v>
      </c>
      <c r="G66" s="93">
        <f t="shared" ref="G66" si="23">SUM(G61:G65)</f>
        <v>0</v>
      </c>
      <c r="H66" s="93">
        <f t="shared" ref="H66" si="24">SUM(H61:H65)</f>
        <v>0</v>
      </c>
      <c r="I66" s="93">
        <f t="shared" ref="I66" si="25">SUM(I61:I65)</f>
        <v>0</v>
      </c>
      <c r="J66" s="93">
        <f t="shared" ref="J66" si="26">SUM(J61:J65)</f>
        <v>0</v>
      </c>
      <c r="K66" s="93">
        <f>-SUM(K61:K65)</f>
        <v>0</v>
      </c>
      <c r="L66" s="93">
        <f>SUM(L61:L65)</f>
        <v>0</v>
      </c>
      <c r="M66" s="92">
        <f t="shared" ref="M66" si="27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" si="28">SUM(C69:C73)</f>
        <v>0</v>
      </c>
      <c r="D74" s="96">
        <f t="shared" ref="D74" si="29">SUM(D69:D73)</f>
        <v>0</v>
      </c>
      <c r="E74" s="96">
        <f t="shared" ref="E74" si="30">SUM(E69:E73)</f>
        <v>0</v>
      </c>
      <c r="F74" s="96">
        <f t="shared" ref="F74" si="31">SUM(F69:F73)</f>
        <v>0</v>
      </c>
      <c r="G74" s="96">
        <f t="shared" ref="G74" si="32">SUM(G69:G73)</f>
        <v>0</v>
      </c>
      <c r="H74" s="96">
        <f t="shared" ref="H74" si="33">SUM(H69:H73)</f>
        <v>0</v>
      </c>
      <c r="I74" s="96">
        <f t="shared" ref="I74" si="34">SUM(I69:I73)</f>
        <v>0</v>
      </c>
      <c r="J74" s="96">
        <f t="shared" ref="J74" si="35">SUM(J69:J73)</f>
        <v>0</v>
      </c>
      <c r="K74" s="96">
        <f t="shared" ref="K74" si="36">SUM(K69:K73)</f>
        <v>0</v>
      </c>
      <c r="L74" s="96">
        <f t="shared" ref="L74" si="37">SUM(L69:L73)</f>
        <v>0</v>
      </c>
      <c r="M74" s="95">
        <f t="shared" ref="M74" si="38">SUM(M69:M73)</f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39">(C74+C91-C90)*0.25</f>
        <v>0</v>
      </c>
      <c r="D77" s="97">
        <f t="shared" si="39"/>
        <v>0</v>
      </c>
      <c r="E77" s="97">
        <f t="shared" si="39"/>
        <v>0</v>
      </c>
      <c r="F77" s="97">
        <f t="shared" si="39"/>
        <v>0</v>
      </c>
      <c r="G77" s="97">
        <f t="shared" si="39"/>
        <v>0</v>
      </c>
      <c r="H77" s="97">
        <f t="shared" si="39"/>
        <v>0</v>
      </c>
      <c r="I77" s="97">
        <f t="shared" si="39"/>
        <v>0</v>
      </c>
      <c r="J77" s="97">
        <f t="shared" si="39"/>
        <v>0</v>
      </c>
      <c r="K77" s="97">
        <f t="shared" si="39"/>
        <v>0</v>
      </c>
      <c r="L77" s="97">
        <f t="shared" si="39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40">(C90)*0.25</f>
        <v>0</v>
      </c>
      <c r="D78" s="97">
        <f t="shared" si="40"/>
        <v>0</v>
      </c>
      <c r="E78" s="97">
        <f t="shared" si="40"/>
        <v>0</v>
      </c>
      <c r="F78" s="97">
        <f t="shared" si="40"/>
        <v>0</v>
      </c>
      <c r="G78" s="97">
        <f t="shared" si="40"/>
        <v>0</v>
      </c>
      <c r="H78" s="97">
        <f t="shared" si="40"/>
        <v>0</v>
      </c>
      <c r="I78" s="97">
        <f t="shared" si="40"/>
        <v>0</v>
      </c>
      <c r="J78" s="97">
        <f>(J90)*0.25</f>
        <v>0</v>
      </c>
      <c r="K78" s="97">
        <f t="shared" ref="K78:L78" si="41">(K90)*0.25</f>
        <v>0</v>
      </c>
      <c r="L78" s="97">
        <f t="shared" si="41"/>
        <v>0</v>
      </c>
      <c r="M78" s="97">
        <f t="shared" ref="M78:M82" si="42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43">(D74+D86+D88+D87+D89+D93+D94+D77+D96+D80+D81+D95)*0.07</f>
        <v>0</v>
      </c>
      <c r="E79" s="97">
        <f t="shared" si="43"/>
        <v>0</v>
      </c>
      <c r="F79" s="97">
        <f t="shared" si="43"/>
        <v>0</v>
      </c>
      <c r="G79" s="97">
        <f t="shared" si="43"/>
        <v>0</v>
      </c>
      <c r="H79" s="97">
        <f t="shared" si="43"/>
        <v>0</v>
      </c>
      <c r="I79" s="97">
        <f t="shared" si="43"/>
        <v>0</v>
      </c>
      <c r="J79" s="97">
        <f t="shared" si="43"/>
        <v>0</v>
      </c>
      <c r="K79" s="97">
        <f t="shared" si="43"/>
        <v>0</v>
      </c>
      <c r="L79" s="97">
        <f t="shared" si="43"/>
        <v>0</v>
      </c>
      <c r="M79" s="97">
        <f t="shared" si="42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42"/>
        <v>0</v>
      </c>
    </row>
    <row r="81" spans="1:13" x14ac:dyDescent="0.25">
      <c r="A81" s="31">
        <v>10</v>
      </c>
      <c r="B81" s="41" t="s">
        <v>22</v>
      </c>
      <c r="C81" s="99">
        <f t="shared" ref="C81:I81" si="44">SUM(C80*25/100)</f>
        <v>0</v>
      </c>
      <c r="D81" s="99">
        <f t="shared" si="44"/>
        <v>0</v>
      </c>
      <c r="E81" s="99">
        <f t="shared" si="44"/>
        <v>0</v>
      </c>
      <c r="F81" s="99">
        <f t="shared" si="44"/>
        <v>0</v>
      </c>
      <c r="G81" s="99">
        <f t="shared" si="44"/>
        <v>0</v>
      </c>
      <c r="H81" s="99">
        <f t="shared" si="44"/>
        <v>0</v>
      </c>
      <c r="I81" s="99">
        <f t="shared" si="44"/>
        <v>0</v>
      </c>
      <c r="J81" s="99">
        <f>SUM(J80*25/100)</f>
        <v>0</v>
      </c>
      <c r="K81" s="99">
        <f t="shared" ref="K81:L81" si="45">SUM(K80*25/100)</f>
        <v>0</v>
      </c>
      <c r="L81" s="99">
        <f t="shared" si="45"/>
        <v>0</v>
      </c>
      <c r="M81" s="97">
        <f t="shared" si="42"/>
        <v>0</v>
      </c>
    </row>
    <row r="82" spans="1:13" x14ac:dyDescent="0.25">
      <c r="A82" s="31">
        <v>44</v>
      </c>
      <c r="B82" s="32" t="s">
        <v>23</v>
      </c>
      <c r="C82" s="97">
        <f t="shared" ref="C82:I82" si="46">(C74+C86+C87+C88+C89)*0.02</f>
        <v>0</v>
      </c>
      <c r="D82" s="97">
        <f t="shared" si="46"/>
        <v>0</v>
      </c>
      <c r="E82" s="97">
        <f t="shared" si="46"/>
        <v>0</v>
      </c>
      <c r="F82" s="97">
        <f t="shared" si="46"/>
        <v>0</v>
      </c>
      <c r="G82" s="97">
        <f t="shared" si="46"/>
        <v>0</v>
      </c>
      <c r="H82" s="97">
        <f t="shared" si="46"/>
        <v>0</v>
      </c>
      <c r="I82" s="97">
        <f t="shared" si="46"/>
        <v>0</v>
      </c>
      <c r="J82" s="97">
        <f>(J74+J86+J87+J88+J89)*0.02</f>
        <v>0</v>
      </c>
      <c r="K82" s="97">
        <f t="shared" ref="K82:L82" si="47">(K74+K86+K87+K88+K89)*0.02</f>
        <v>0</v>
      </c>
      <c r="L82" s="97">
        <f t="shared" si="47"/>
        <v>0</v>
      </c>
      <c r="M82" s="97">
        <f t="shared" si="42"/>
        <v>0</v>
      </c>
    </row>
    <row r="83" spans="1:13" ht="15.75" thickBot="1" x14ac:dyDescent="0.3">
      <c r="A83" s="42"/>
      <c r="B83" s="43" t="s">
        <v>24</v>
      </c>
      <c r="C83" s="100">
        <f t="shared" ref="C83:I83" si="48">SUM(C77:C82)</f>
        <v>0</v>
      </c>
      <c r="D83" s="100">
        <f t="shared" si="48"/>
        <v>0</v>
      </c>
      <c r="E83" s="100">
        <f t="shared" si="48"/>
        <v>0</v>
      </c>
      <c r="F83" s="100">
        <f t="shared" si="48"/>
        <v>0</v>
      </c>
      <c r="G83" s="100">
        <f t="shared" si="48"/>
        <v>0</v>
      </c>
      <c r="H83" s="100">
        <f t="shared" si="48"/>
        <v>0</v>
      </c>
      <c r="I83" s="100">
        <f t="shared" si="48"/>
        <v>0</v>
      </c>
      <c r="J83" s="100">
        <f>SUM(J77:J82)</f>
        <v>0</v>
      </c>
      <c r="K83" s="100">
        <f t="shared" ref="K83:L83" si="49">SUM(K77:K82)</f>
        <v>0</v>
      </c>
      <c r="L83" s="100">
        <f t="shared" si="49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50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50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50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50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50"/>
        <v>0</v>
      </c>
    </row>
    <row r="91" spans="1:13" ht="15.75" thickBot="1" x14ac:dyDescent="0.3">
      <c r="A91" s="34"/>
      <c r="B91" s="51" t="s">
        <v>31</v>
      </c>
      <c r="C91" s="96">
        <f t="shared" ref="C91" si="51">SUM(C86:C90)</f>
        <v>0</v>
      </c>
      <c r="D91" s="96">
        <f t="shared" ref="D91" si="52">SUM(D86:D90)</f>
        <v>0</v>
      </c>
      <c r="E91" s="96">
        <f t="shared" ref="E91" si="53">SUM(E86:E90)</f>
        <v>0</v>
      </c>
      <c r="F91" s="96">
        <f t="shared" ref="F91" si="54">SUM(F86:F90)</f>
        <v>0</v>
      </c>
      <c r="G91" s="96">
        <f t="shared" ref="G91" si="55">SUM(G86:G90)</f>
        <v>0</v>
      </c>
      <c r="H91" s="96">
        <f t="shared" ref="H91" si="56">SUM(H86:H90)</f>
        <v>0</v>
      </c>
      <c r="I91" s="96">
        <f t="shared" ref="I91" si="57">SUM(I86:I90)</f>
        <v>0</v>
      </c>
      <c r="J91" s="96">
        <f t="shared" ref="J91" si="58">SUM(J86:J90)</f>
        <v>0</v>
      </c>
      <c r="K91" s="96">
        <f t="shared" ref="K91" si="59">SUM(K86:K90)</f>
        <v>0</v>
      </c>
      <c r="L91" s="96">
        <f t="shared" ref="L91" si="60">SUM(L86:L90)</f>
        <v>0</v>
      </c>
      <c r="M91" s="95">
        <f t="shared" si="50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61">SUM(D100)</f>
        <v>0</v>
      </c>
      <c r="E101" s="96">
        <f t="shared" si="61"/>
        <v>0</v>
      </c>
      <c r="F101" s="96">
        <f t="shared" si="61"/>
        <v>0</v>
      </c>
      <c r="G101" s="96">
        <f t="shared" si="61"/>
        <v>0</v>
      </c>
      <c r="H101" s="96">
        <f t="shared" si="61"/>
        <v>0</v>
      </c>
      <c r="I101" s="96">
        <f t="shared" si="61"/>
        <v>0</v>
      </c>
      <c r="J101" s="96">
        <f t="shared" si="61"/>
        <v>0</v>
      </c>
      <c r="K101" s="96">
        <f t="shared" si="61"/>
        <v>0</v>
      </c>
      <c r="L101" s="96">
        <f t="shared" si="61"/>
        <v>0</v>
      </c>
      <c r="M101" s="96">
        <f t="shared" si="61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62">+D74+D83+D91+D93+D94+D96+D95+D101+D97</f>
        <v>0</v>
      </c>
      <c r="E103" s="101">
        <f t="shared" si="62"/>
        <v>0</v>
      </c>
      <c r="F103" s="101">
        <f t="shared" si="62"/>
        <v>0</v>
      </c>
      <c r="G103" s="101">
        <f t="shared" si="62"/>
        <v>0</v>
      </c>
      <c r="H103" s="101">
        <f t="shared" si="62"/>
        <v>0</v>
      </c>
      <c r="I103" s="101">
        <f t="shared" si="62"/>
        <v>0</v>
      </c>
      <c r="J103" s="101">
        <f t="shared" si="62"/>
        <v>0</v>
      </c>
      <c r="K103" s="101">
        <f t="shared" si="62"/>
        <v>0</v>
      </c>
      <c r="L103" s="101">
        <f t="shared" si="62"/>
        <v>0</v>
      </c>
      <c r="M103" s="101">
        <f t="shared" si="62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 t="s">
        <v>95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>
        <v>44652</v>
      </c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 t="s">
        <v>115</v>
      </c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>
        <v>967558</v>
      </c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 t="s">
        <v>117</v>
      </c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 t="s">
        <v>118</v>
      </c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>
        <v>70</v>
      </c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70</v>
      </c>
    </row>
    <row r="118" spans="1:13" ht="15.75" thickBot="1" x14ac:dyDescent="0.3">
      <c r="A118" s="2"/>
      <c r="B118" s="27" t="s">
        <v>14</v>
      </c>
      <c r="C118" s="93">
        <f t="shared" ref="C118" si="63">SUM(C113:C117)</f>
        <v>70</v>
      </c>
      <c r="D118" s="93">
        <f t="shared" ref="D118" si="64">SUM(D113:D117)</f>
        <v>0</v>
      </c>
      <c r="E118" s="93">
        <f t="shared" ref="E118" si="65">SUM(E113:E117)</f>
        <v>0</v>
      </c>
      <c r="F118" s="93">
        <f t="shared" ref="F118" si="66">SUM(F113:F117)</f>
        <v>0</v>
      </c>
      <c r="G118" s="93">
        <f t="shared" ref="G118" si="67">SUM(G113:G117)</f>
        <v>0</v>
      </c>
      <c r="H118" s="93">
        <f t="shared" ref="H118" si="68">SUM(H113:H117)</f>
        <v>0</v>
      </c>
      <c r="I118" s="93">
        <f t="shared" ref="I118" si="69">SUM(I113:I117)</f>
        <v>0</v>
      </c>
      <c r="J118" s="93">
        <f t="shared" ref="J118" si="70">SUM(J113:J117)</f>
        <v>0</v>
      </c>
      <c r="K118" s="93">
        <f>-SUM(K113:K117)</f>
        <v>0</v>
      </c>
      <c r="L118" s="93">
        <f>SUM(L113:L117)</f>
        <v>0</v>
      </c>
      <c r="M118" s="92">
        <f t="shared" ref="M118" si="71">SUM(C118:L118)</f>
        <v>70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>
        <v>2240</v>
      </c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2240</v>
      </c>
    </row>
    <row r="126" spans="1:13" ht="15.75" thickBot="1" x14ac:dyDescent="0.3">
      <c r="A126" s="34"/>
      <c r="B126" s="35" t="s">
        <v>17</v>
      </c>
      <c r="C126" s="96">
        <f t="shared" ref="C126" si="72">SUM(C121:C125)</f>
        <v>2240</v>
      </c>
      <c r="D126" s="96">
        <f t="shared" ref="D126" si="73">SUM(D121:D125)</f>
        <v>0</v>
      </c>
      <c r="E126" s="96">
        <f t="shared" ref="E126" si="74">SUM(E121:E125)</f>
        <v>0</v>
      </c>
      <c r="F126" s="96">
        <f t="shared" ref="F126" si="75">SUM(F121:F125)</f>
        <v>0</v>
      </c>
      <c r="G126" s="96">
        <f t="shared" ref="G126" si="76">SUM(G121:G125)</f>
        <v>0</v>
      </c>
      <c r="H126" s="96">
        <f t="shared" ref="H126" si="77">SUM(H121:H125)</f>
        <v>0</v>
      </c>
      <c r="I126" s="96">
        <f t="shared" ref="I126" si="78">SUM(I121:I125)</f>
        <v>0</v>
      </c>
      <c r="J126" s="96">
        <f t="shared" ref="J126" si="79">SUM(J121:J125)</f>
        <v>0</v>
      </c>
      <c r="K126" s="96">
        <f t="shared" ref="K126" si="80">SUM(K121:K125)</f>
        <v>0</v>
      </c>
      <c r="L126" s="96">
        <f t="shared" ref="L126" si="81">SUM(L121:L125)</f>
        <v>0</v>
      </c>
      <c r="M126" s="95">
        <f t="shared" ref="M126" si="82">SUM(M121:M125)</f>
        <v>2240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v>2045</v>
      </c>
      <c r="D129" s="97">
        <f t="shared" ref="D129:L129" si="83">(D126+D143-D142)*0.25</f>
        <v>0</v>
      </c>
      <c r="E129" s="97">
        <f t="shared" si="83"/>
        <v>0</v>
      </c>
      <c r="F129" s="97">
        <f t="shared" si="83"/>
        <v>0</v>
      </c>
      <c r="G129" s="97">
        <f t="shared" si="83"/>
        <v>0</v>
      </c>
      <c r="H129" s="97">
        <f t="shared" si="83"/>
        <v>0</v>
      </c>
      <c r="I129" s="97">
        <f t="shared" si="83"/>
        <v>0</v>
      </c>
      <c r="J129" s="97">
        <f t="shared" si="83"/>
        <v>0</v>
      </c>
      <c r="K129" s="97">
        <f t="shared" si="83"/>
        <v>0</v>
      </c>
      <c r="L129" s="97">
        <f t="shared" si="83"/>
        <v>0</v>
      </c>
      <c r="M129" s="97">
        <f>SUM(C129:L129)</f>
        <v>2045</v>
      </c>
    </row>
    <row r="130" spans="1:13" x14ac:dyDescent="0.25">
      <c r="A130" s="31"/>
      <c r="B130" s="32" t="s">
        <v>55</v>
      </c>
      <c r="C130" s="97">
        <f t="shared" ref="C130:I130" si="84">(C142)*0.25</f>
        <v>0</v>
      </c>
      <c r="D130" s="97">
        <f t="shared" si="84"/>
        <v>0</v>
      </c>
      <c r="E130" s="97">
        <f t="shared" si="84"/>
        <v>0</v>
      </c>
      <c r="F130" s="97">
        <f t="shared" si="84"/>
        <v>0</v>
      </c>
      <c r="G130" s="97">
        <f t="shared" si="84"/>
        <v>0</v>
      </c>
      <c r="H130" s="97">
        <f t="shared" si="84"/>
        <v>0</v>
      </c>
      <c r="I130" s="97">
        <f t="shared" si="84"/>
        <v>0</v>
      </c>
      <c r="J130" s="97">
        <f>(J142)*0.25</f>
        <v>0</v>
      </c>
      <c r="K130" s="97">
        <f t="shared" ref="K130:L130" si="85">(K142)*0.25</f>
        <v>0</v>
      </c>
      <c r="L130" s="97">
        <f t="shared" si="85"/>
        <v>0</v>
      </c>
      <c r="M130" s="97">
        <f t="shared" ref="M130:M134" si="86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726.25000000000011</v>
      </c>
      <c r="D131" s="97">
        <f t="shared" ref="D131:L131" si="87">(D126+D138+D140+D139+D141+D145+D146+D129+D148+D132+D133+D147)*0.07</f>
        <v>0</v>
      </c>
      <c r="E131" s="97">
        <f t="shared" si="87"/>
        <v>0</v>
      </c>
      <c r="F131" s="97">
        <f t="shared" si="87"/>
        <v>0</v>
      </c>
      <c r="G131" s="97">
        <f t="shared" si="87"/>
        <v>0</v>
      </c>
      <c r="H131" s="97">
        <f t="shared" si="87"/>
        <v>0</v>
      </c>
      <c r="I131" s="97">
        <f t="shared" si="87"/>
        <v>0</v>
      </c>
      <c r="J131" s="97">
        <f t="shared" si="87"/>
        <v>0</v>
      </c>
      <c r="K131" s="97">
        <f t="shared" si="87"/>
        <v>0</v>
      </c>
      <c r="L131" s="97">
        <f t="shared" si="87"/>
        <v>0</v>
      </c>
      <c r="M131" s="97">
        <f t="shared" si="86"/>
        <v>726.25000000000011</v>
      </c>
    </row>
    <row r="132" spans="1:13" x14ac:dyDescent="0.25">
      <c r="A132" s="31">
        <v>24</v>
      </c>
      <c r="B132" s="32" t="s">
        <v>21</v>
      </c>
      <c r="C132" s="33">
        <v>1500</v>
      </c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86"/>
        <v>1500</v>
      </c>
    </row>
    <row r="133" spans="1:13" x14ac:dyDescent="0.25">
      <c r="A133" s="31">
        <v>10</v>
      </c>
      <c r="B133" s="41" t="s">
        <v>22</v>
      </c>
      <c r="C133" s="99"/>
      <c r="D133" s="99">
        <f t="shared" ref="D133:I133" si="88">SUM(D132*25/100)</f>
        <v>0</v>
      </c>
      <c r="E133" s="99">
        <f t="shared" si="88"/>
        <v>0</v>
      </c>
      <c r="F133" s="99">
        <f t="shared" si="88"/>
        <v>0</v>
      </c>
      <c r="G133" s="99">
        <f t="shared" si="88"/>
        <v>0</v>
      </c>
      <c r="H133" s="99">
        <f t="shared" si="88"/>
        <v>0</v>
      </c>
      <c r="I133" s="99">
        <f t="shared" si="88"/>
        <v>0</v>
      </c>
      <c r="J133" s="99">
        <f>SUM(J132*25/100)</f>
        <v>0</v>
      </c>
      <c r="K133" s="99">
        <f t="shared" ref="K133:L133" si="89">SUM(K132*25/100)</f>
        <v>0</v>
      </c>
      <c r="L133" s="99">
        <f t="shared" si="89"/>
        <v>0</v>
      </c>
      <c r="M133" s="97">
        <f t="shared" si="86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90">(C126+C138+C139+C140+C141)*0.02</f>
        <v>133.6</v>
      </c>
      <c r="D134" s="97">
        <f t="shared" si="90"/>
        <v>0</v>
      </c>
      <c r="E134" s="97">
        <f t="shared" si="90"/>
        <v>0</v>
      </c>
      <c r="F134" s="97">
        <f t="shared" si="90"/>
        <v>0</v>
      </c>
      <c r="G134" s="97">
        <f t="shared" si="90"/>
        <v>0</v>
      </c>
      <c r="H134" s="97">
        <f t="shared" si="90"/>
        <v>0</v>
      </c>
      <c r="I134" s="97">
        <f t="shared" si="90"/>
        <v>0</v>
      </c>
      <c r="J134" s="97">
        <f>(J126+J138+J139+J140+J141)*0.02</f>
        <v>0</v>
      </c>
      <c r="K134" s="97">
        <f t="shared" ref="K134:L134" si="91">(K126+K138+K139+K140+K141)*0.02</f>
        <v>0</v>
      </c>
      <c r="L134" s="97">
        <f t="shared" si="91"/>
        <v>0</v>
      </c>
      <c r="M134" s="97">
        <f t="shared" si="86"/>
        <v>133.6</v>
      </c>
    </row>
    <row r="135" spans="1:13" ht="15.75" thickBot="1" x14ac:dyDescent="0.3">
      <c r="A135" s="42"/>
      <c r="B135" s="43" t="s">
        <v>24</v>
      </c>
      <c r="C135" s="100">
        <f t="shared" ref="C135:I135" si="92">SUM(C129:C134)</f>
        <v>4404.8500000000004</v>
      </c>
      <c r="D135" s="100">
        <f t="shared" si="92"/>
        <v>0</v>
      </c>
      <c r="E135" s="100">
        <f t="shared" si="92"/>
        <v>0</v>
      </c>
      <c r="F135" s="100">
        <f t="shared" si="92"/>
        <v>0</v>
      </c>
      <c r="G135" s="100">
        <f t="shared" si="92"/>
        <v>0</v>
      </c>
      <c r="H135" s="100">
        <f t="shared" si="92"/>
        <v>0</v>
      </c>
      <c r="I135" s="100">
        <f t="shared" si="92"/>
        <v>0</v>
      </c>
      <c r="J135" s="100">
        <f>SUM(J129:J134)</f>
        <v>0</v>
      </c>
      <c r="K135" s="100">
        <f t="shared" ref="K135:L135" si="93">SUM(K129:K134)</f>
        <v>0</v>
      </c>
      <c r="L135" s="100">
        <f t="shared" si="93"/>
        <v>0</v>
      </c>
      <c r="M135" s="98">
        <f>SUM(C135:L135)</f>
        <v>4404.8500000000004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>
        <v>4440</v>
      </c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94">SUM(C138:L138)</f>
        <v>4440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94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94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94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94"/>
        <v>0</v>
      </c>
    </row>
    <row r="143" spans="1:13" ht="15.75" thickBot="1" x14ac:dyDescent="0.3">
      <c r="A143" s="34"/>
      <c r="B143" s="51" t="s">
        <v>31</v>
      </c>
      <c r="C143" s="96">
        <f t="shared" ref="C143" si="95">SUM(C138:C142)</f>
        <v>4440</v>
      </c>
      <c r="D143" s="96">
        <f t="shared" ref="D143" si="96">SUM(D138:D142)</f>
        <v>0</v>
      </c>
      <c r="E143" s="96">
        <f t="shared" ref="E143" si="97">SUM(E138:E142)</f>
        <v>0</v>
      </c>
      <c r="F143" s="96">
        <f t="shared" ref="F143" si="98">SUM(F138:F142)</f>
        <v>0</v>
      </c>
      <c r="G143" s="96">
        <f t="shared" ref="G143" si="99">SUM(G138:G142)</f>
        <v>0</v>
      </c>
      <c r="H143" s="96">
        <f t="shared" ref="H143" si="100">SUM(H138:H142)</f>
        <v>0</v>
      </c>
      <c r="I143" s="96">
        <f t="shared" ref="I143" si="101">SUM(I138:I142)</f>
        <v>0</v>
      </c>
      <c r="J143" s="96">
        <f t="shared" ref="J143" si="102">SUM(J138:J142)</f>
        <v>0</v>
      </c>
      <c r="K143" s="96">
        <f t="shared" ref="K143" si="103">SUM(K138:K142)</f>
        <v>0</v>
      </c>
      <c r="L143" s="96">
        <f t="shared" ref="L143" si="104">SUM(L138:L142)</f>
        <v>0</v>
      </c>
      <c r="M143" s="95">
        <f t="shared" si="94"/>
        <v>4440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>
        <v>150</v>
      </c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150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105">SUM(D152)</f>
        <v>0</v>
      </c>
      <c r="E153" s="96">
        <f t="shared" si="105"/>
        <v>0</v>
      </c>
      <c r="F153" s="96">
        <f t="shared" si="105"/>
        <v>0</v>
      </c>
      <c r="G153" s="96">
        <f t="shared" si="105"/>
        <v>0</v>
      </c>
      <c r="H153" s="96">
        <f t="shared" si="105"/>
        <v>0</v>
      </c>
      <c r="I153" s="96">
        <f t="shared" si="105"/>
        <v>0</v>
      </c>
      <c r="J153" s="96">
        <f t="shared" si="105"/>
        <v>0</v>
      </c>
      <c r="K153" s="96">
        <f t="shared" si="105"/>
        <v>0</v>
      </c>
      <c r="L153" s="96">
        <f t="shared" si="105"/>
        <v>0</v>
      </c>
      <c r="M153" s="96">
        <f t="shared" si="105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11234.85</v>
      </c>
      <c r="D155" s="101">
        <f t="shared" ref="D155:M155" si="106">+D126+D135+D143+D145+D146+D148+D147+D153+D149</f>
        <v>0</v>
      </c>
      <c r="E155" s="101">
        <f t="shared" si="106"/>
        <v>0</v>
      </c>
      <c r="F155" s="101">
        <f t="shared" si="106"/>
        <v>0</v>
      </c>
      <c r="G155" s="101">
        <f t="shared" si="106"/>
        <v>0</v>
      </c>
      <c r="H155" s="101">
        <f t="shared" si="106"/>
        <v>0</v>
      </c>
      <c r="I155" s="101">
        <f t="shared" si="106"/>
        <v>0</v>
      </c>
      <c r="J155" s="101">
        <f t="shared" si="106"/>
        <v>0</v>
      </c>
      <c r="K155" s="101">
        <f t="shared" si="106"/>
        <v>0</v>
      </c>
      <c r="L155" s="101">
        <f t="shared" si="106"/>
        <v>0</v>
      </c>
      <c r="M155" s="101">
        <f t="shared" si="106"/>
        <v>11234.85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" si="107">SUM(C165:C169)</f>
        <v>0</v>
      </c>
      <c r="D170" s="93">
        <f t="shared" ref="D170" si="108">SUM(D165:D169)</f>
        <v>0</v>
      </c>
      <c r="E170" s="93">
        <f t="shared" ref="E170" si="109">SUM(E165:E169)</f>
        <v>0</v>
      </c>
      <c r="F170" s="93">
        <f t="shared" ref="F170" si="110">SUM(F165:F169)</f>
        <v>0</v>
      </c>
      <c r="G170" s="93">
        <f t="shared" ref="G170" si="111">SUM(G165:G169)</f>
        <v>0</v>
      </c>
      <c r="H170" s="93">
        <f t="shared" ref="H170" si="112">SUM(H165:H169)</f>
        <v>0</v>
      </c>
      <c r="I170" s="93">
        <f t="shared" ref="I170" si="113">SUM(I165:I169)</f>
        <v>0</v>
      </c>
      <c r="J170" s="93">
        <f t="shared" ref="J170" si="114">SUM(J165:J169)</f>
        <v>0</v>
      </c>
      <c r="K170" s="93">
        <f>-SUM(K165:K169)</f>
        <v>0</v>
      </c>
      <c r="L170" s="93">
        <f>SUM(L165:L169)</f>
        <v>0</v>
      </c>
      <c r="M170" s="92">
        <f t="shared" ref="M170" si="11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" si="116">SUM(C173:C177)</f>
        <v>0</v>
      </c>
      <c r="D178" s="96">
        <f t="shared" ref="D178" si="117">SUM(D173:D177)</f>
        <v>0</v>
      </c>
      <c r="E178" s="96">
        <f t="shared" ref="E178" si="118">SUM(E173:E177)</f>
        <v>0</v>
      </c>
      <c r="F178" s="96">
        <f t="shared" ref="F178" si="119">SUM(F173:F177)</f>
        <v>0</v>
      </c>
      <c r="G178" s="96">
        <f t="shared" ref="G178" si="120">SUM(G173:G177)</f>
        <v>0</v>
      </c>
      <c r="H178" s="96">
        <f t="shared" ref="H178" si="121">SUM(H173:H177)</f>
        <v>0</v>
      </c>
      <c r="I178" s="96">
        <f t="shared" ref="I178" si="122">SUM(I173:I177)</f>
        <v>0</v>
      </c>
      <c r="J178" s="96">
        <f t="shared" ref="J178" si="123">SUM(J173:J177)</f>
        <v>0</v>
      </c>
      <c r="K178" s="96">
        <f t="shared" ref="K178" si="124">SUM(K173:K177)</f>
        <v>0</v>
      </c>
      <c r="L178" s="96">
        <f t="shared" ref="L178" si="125">SUM(L173:L177)</f>
        <v>0</v>
      </c>
      <c r="M178" s="95">
        <f t="shared" ref="M178" si="126">SUM(M173:M177)</f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127">(C178+C195-C194)*0.25</f>
        <v>0</v>
      </c>
      <c r="D181" s="97">
        <f t="shared" si="127"/>
        <v>0</v>
      </c>
      <c r="E181" s="97">
        <f t="shared" si="127"/>
        <v>0</v>
      </c>
      <c r="F181" s="97">
        <f t="shared" si="127"/>
        <v>0</v>
      </c>
      <c r="G181" s="97">
        <f t="shared" si="127"/>
        <v>0</v>
      </c>
      <c r="H181" s="97">
        <f t="shared" si="127"/>
        <v>0</v>
      </c>
      <c r="I181" s="97">
        <f t="shared" si="127"/>
        <v>0</v>
      </c>
      <c r="J181" s="97">
        <f t="shared" si="127"/>
        <v>0</v>
      </c>
      <c r="K181" s="97">
        <f t="shared" si="127"/>
        <v>0</v>
      </c>
      <c r="L181" s="97">
        <f t="shared" si="12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128">(C194)*0.25</f>
        <v>0</v>
      </c>
      <c r="D182" s="97">
        <f t="shared" si="128"/>
        <v>0</v>
      </c>
      <c r="E182" s="97">
        <f t="shared" si="128"/>
        <v>0</v>
      </c>
      <c r="F182" s="97">
        <f t="shared" si="128"/>
        <v>0</v>
      </c>
      <c r="G182" s="97">
        <f t="shared" si="128"/>
        <v>0</v>
      </c>
      <c r="H182" s="97">
        <f t="shared" si="128"/>
        <v>0</v>
      </c>
      <c r="I182" s="97">
        <f t="shared" si="128"/>
        <v>0</v>
      </c>
      <c r="J182" s="97">
        <f>(J194)*0.25</f>
        <v>0</v>
      </c>
      <c r="K182" s="97">
        <f t="shared" ref="K182:L182" si="129">(K194)*0.25</f>
        <v>0</v>
      </c>
      <c r="L182" s="97">
        <f t="shared" si="129"/>
        <v>0</v>
      </c>
      <c r="M182" s="97">
        <f t="shared" ref="M182:M186" si="13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131">(D178+D190+D192+D191+D193+D197+D198+D181+D200+D184+D185+D199)*0.07</f>
        <v>0</v>
      </c>
      <c r="E183" s="97">
        <f t="shared" si="131"/>
        <v>0</v>
      </c>
      <c r="F183" s="97">
        <f t="shared" si="131"/>
        <v>0</v>
      </c>
      <c r="G183" s="97">
        <f t="shared" si="131"/>
        <v>0</v>
      </c>
      <c r="H183" s="97">
        <f t="shared" si="131"/>
        <v>0</v>
      </c>
      <c r="I183" s="97">
        <f t="shared" si="131"/>
        <v>0</v>
      </c>
      <c r="J183" s="97">
        <f t="shared" si="131"/>
        <v>0</v>
      </c>
      <c r="K183" s="97">
        <f t="shared" si="131"/>
        <v>0</v>
      </c>
      <c r="L183" s="97">
        <f t="shared" si="131"/>
        <v>0</v>
      </c>
      <c r="M183" s="97">
        <f t="shared" si="13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13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132">SUM(C184*25/100)</f>
        <v>0</v>
      </c>
      <c r="D185" s="99">
        <f t="shared" si="132"/>
        <v>0</v>
      </c>
      <c r="E185" s="99">
        <f t="shared" si="132"/>
        <v>0</v>
      </c>
      <c r="F185" s="99">
        <f t="shared" si="132"/>
        <v>0</v>
      </c>
      <c r="G185" s="99">
        <f t="shared" si="132"/>
        <v>0</v>
      </c>
      <c r="H185" s="99">
        <f t="shared" si="132"/>
        <v>0</v>
      </c>
      <c r="I185" s="99">
        <f t="shared" si="132"/>
        <v>0</v>
      </c>
      <c r="J185" s="99">
        <f>SUM(J184*25/100)</f>
        <v>0</v>
      </c>
      <c r="K185" s="99">
        <f t="shared" ref="K185:L185" si="133">SUM(K184*25/100)</f>
        <v>0</v>
      </c>
      <c r="L185" s="99">
        <f t="shared" si="133"/>
        <v>0</v>
      </c>
      <c r="M185" s="97">
        <f t="shared" si="13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134">(C178+C190+C191+C192+C193)*0.02</f>
        <v>0</v>
      </c>
      <c r="D186" s="97">
        <f t="shared" si="134"/>
        <v>0</v>
      </c>
      <c r="E186" s="97">
        <f t="shared" si="134"/>
        <v>0</v>
      </c>
      <c r="F186" s="97">
        <f t="shared" si="134"/>
        <v>0</v>
      </c>
      <c r="G186" s="97">
        <f t="shared" si="134"/>
        <v>0</v>
      </c>
      <c r="H186" s="97">
        <f t="shared" si="134"/>
        <v>0</v>
      </c>
      <c r="I186" s="97">
        <f t="shared" si="134"/>
        <v>0</v>
      </c>
      <c r="J186" s="97">
        <f>(J178+J190+J191+J192+J193)*0.02</f>
        <v>0</v>
      </c>
      <c r="K186" s="97">
        <f t="shared" ref="K186:L186" si="135">(K178+K190+K191+K192+K193)*0.02</f>
        <v>0</v>
      </c>
      <c r="L186" s="97">
        <f t="shared" si="135"/>
        <v>0</v>
      </c>
      <c r="M186" s="97">
        <f t="shared" si="130"/>
        <v>0</v>
      </c>
    </row>
    <row r="187" spans="1:13" ht="15.75" thickBot="1" x14ac:dyDescent="0.3">
      <c r="A187" s="42"/>
      <c r="B187" s="43" t="s">
        <v>24</v>
      </c>
      <c r="C187" s="100">
        <f t="shared" ref="C187:I187" si="136">SUM(C181:C186)</f>
        <v>0</v>
      </c>
      <c r="D187" s="100">
        <f t="shared" si="136"/>
        <v>0</v>
      </c>
      <c r="E187" s="100">
        <f t="shared" si="136"/>
        <v>0</v>
      </c>
      <c r="F187" s="100">
        <f t="shared" si="136"/>
        <v>0</v>
      </c>
      <c r="G187" s="100">
        <f t="shared" si="136"/>
        <v>0</v>
      </c>
      <c r="H187" s="100">
        <f t="shared" si="136"/>
        <v>0</v>
      </c>
      <c r="I187" s="100">
        <f t="shared" si="136"/>
        <v>0</v>
      </c>
      <c r="J187" s="100">
        <f>SUM(J181:J186)</f>
        <v>0</v>
      </c>
      <c r="K187" s="100">
        <f t="shared" ref="K187:L187" si="137">SUM(K181:K186)</f>
        <v>0</v>
      </c>
      <c r="L187" s="100">
        <f t="shared" si="13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13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13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13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13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138"/>
        <v>0</v>
      </c>
    </row>
    <row r="195" spans="1:13" ht="15.75" thickBot="1" x14ac:dyDescent="0.3">
      <c r="A195" s="34"/>
      <c r="B195" s="51" t="s">
        <v>31</v>
      </c>
      <c r="C195" s="96">
        <f t="shared" ref="C195" si="139">SUM(C190:C194)</f>
        <v>0</v>
      </c>
      <c r="D195" s="96">
        <f t="shared" ref="D195" si="140">SUM(D190:D194)</f>
        <v>0</v>
      </c>
      <c r="E195" s="96">
        <f t="shared" ref="E195" si="141">SUM(E190:E194)</f>
        <v>0</v>
      </c>
      <c r="F195" s="96">
        <f t="shared" ref="F195" si="142">SUM(F190:F194)</f>
        <v>0</v>
      </c>
      <c r="G195" s="96">
        <f t="shared" ref="G195" si="143">SUM(G190:G194)</f>
        <v>0</v>
      </c>
      <c r="H195" s="96">
        <f t="shared" ref="H195" si="144">SUM(H190:H194)</f>
        <v>0</v>
      </c>
      <c r="I195" s="96">
        <f t="shared" ref="I195" si="145">SUM(I190:I194)</f>
        <v>0</v>
      </c>
      <c r="J195" s="96">
        <f t="shared" ref="J195" si="146">SUM(J190:J194)</f>
        <v>0</v>
      </c>
      <c r="K195" s="96">
        <f t="shared" ref="K195" si="147">SUM(K190:K194)</f>
        <v>0</v>
      </c>
      <c r="L195" s="96">
        <f t="shared" ref="L195" si="148">SUM(L190:L194)</f>
        <v>0</v>
      </c>
      <c r="M195" s="95">
        <f t="shared" si="13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149">SUM(D204)</f>
        <v>0</v>
      </c>
      <c r="E205" s="96">
        <f t="shared" si="149"/>
        <v>0</v>
      </c>
      <c r="F205" s="96">
        <f t="shared" si="149"/>
        <v>0</v>
      </c>
      <c r="G205" s="96">
        <f t="shared" si="149"/>
        <v>0</v>
      </c>
      <c r="H205" s="96">
        <f t="shared" si="149"/>
        <v>0</v>
      </c>
      <c r="I205" s="96">
        <f t="shared" si="149"/>
        <v>0</v>
      </c>
      <c r="J205" s="96">
        <f t="shared" si="149"/>
        <v>0</v>
      </c>
      <c r="K205" s="96">
        <f t="shared" si="149"/>
        <v>0</v>
      </c>
      <c r="L205" s="96">
        <f t="shared" si="149"/>
        <v>0</v>
      </c>
      <c r="M205" s="96">
        <f t="shared" si="149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150">+D178+D187+D195+D197+D198+D200+D199+D205+D201</f>
        <v>0</v>
      </c>
      <c r="E207" s="101">
        <f t="shared" si="150"/>
        <v>0</v>
      </c>
      <c r="F207" s="101">
        <f t="shared" si="150"/>
        <v>0</v>
      </c>
      <c r="G207" s="101">
        <f t="shared" si="150"/>
        <v>0</v>
      </c>
      <c r="H207" s="101">
        <f t="shared" si="150"/>
        <v>0</v>
      </c>
      <c r="I207" s="101">
        <f t="shared" si="150"/>
        <v>0</v>
      </c>
      <c r="J207" s="101">
        <f t="shared" si="150"/>
        <v>0</v>
      </c>
      <c r="K207" s="101">
        <f t="shared" si="150"/>
        <v>0</v>
      </c>
      <c r="L207" s="101">
        <f t="shared" si="150"/>
        <v>0</v>
      </c>
      <c r="M207" s="101">
        <f t="shared" si="150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" si="151">SUM(C215:C219)</f>
        <v>0</v>
      </c>
      <c r="D220" s="93">
        <f t="shared" ref="D220" si="152">SUM(D215:D219)</f>
        <v>0</v>
      </c>
      <c r="E220" s="93">
        <f t="shared" ref="E220" si="153">SUM(E215:E219)</f>
        <v>0</v>
      </c>
      <c r="F220" s="93">
        <f t="shared" ref="F220" si="154">SUM(F215:F219)</f>
        <v>0</v>
      </c>
      <c r="G220" s="93">
        <f t="shared" ref="G220" si="155">SUM(G215:G219)</f>
        <v>0</v>
      </c>
      <c r="H220" s="93">
        <f t="shared" ref="H220" si="156">SUM(H215:H219)</f>
        <v>0</v>
      </c>
      <c r="I220" s="93">
        <f t="shared" ref="I220" si="157">SUM(I215:I219)</f>
        <v>0</v>
      </c>
      <c r="J220" s="93">
        <f t="shared" ref="J220" si="158">SUM(J215:J219)</f>
        <v>0</v>
      </c>
      <c r="K220" s="93">
        <f>-SUM(K215:K219)</f>
        <v>0</v>
      </c>
      <c r="L220" s="93">
        <f>SUM(L215:L219)</f>
        <v>0</v>
      </c>
      <c r="M220" s="92">
        <f t="shared" ref="M220" si="159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" si="160">SUM(C223:C227)</f>
        <v>0</v>
      </c>
      <c r="D228" s="96">
        <f t="shared" ref="D228" si="161">SUM(D223:D227)</f>
        <v>0</v>
      </c>
      <c r="E228" s="96">
        <f t="shared" ref="E228" si="162">SUM(E223:E227)</f>
        <v>0</v>
      </c>
      <c r="F228" s="96">
        <f t="shared" ref="F228" si="163">SUM(F223:F227)</f>
        <v>0</v>
      </c>
      <c r="G228" s="96">
        <f t="shared" ref="G228" si="164">SUM(G223:G227)</f>
        <v>0</v>
      </c>
      <c r="H228" s="96">
        <f t="shared" ref="H228" si="165">SUM(H223:H227)</f>
        <v>0</v>
      </c>
      <c r="I228" s="96">
        <f t="shared" ref="I228" si="166">SUM(I223:I227)</f>
        <v>0</v>
      </c>
      <c r="J228" s="96">
        <f t="shared" ref="J228" si="167">SUM(J223:J227)</f>
        <v>0</v>
      </c>
      <c r="K228" s="96">
        <f t="shared" ref="K228" si="168">SUM(K223:K227)</f>
        <v>0</v>
      </c>
      <c r="L228" s="96">
        <f t="shared" ref="L228" si="169">SUM(L223:L227)</f>
        <v>0</v>
      </c>
      <c r="M228" s="95">
        <f t="shared" ref="M228" si="170">SUM(M223:M227)</f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171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171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171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171"/>
        <v>0</v>
      </c>
    </row>
    <row r="235" spans="1:13" ht="15.75" thickBot="1" x14ac:dyDescent="0.3">
      <c r="A235" s="2"/>
      <c r="B235" s="27" t="s">
        <v>31</v>
      </c>
      <c r="C235" s="104">
        <f t="shared" ref="C235:M235" si="172">SUM(C231:C234)</f>
        <v>0</v>
      </c>
      <c r="D235" s="104">
        <f t="shared" si="172"/>
        <v>0</v>
      </c>
      <c r="E235" s="104">
        <f t="shared" si="172"/>
        <v>0</v>
      </c>
      <c r="F235" s="104">
        <f t="shared" si="172"/>
        <v>0</v>
      </c>
      <c r="G235" s="104">
        <f t="shared" si="172"/>
        <v>0</v>
      </c>
      <c r="H235" s="104">
        <f t="shared" si="172"/>
        <v>0</v>
      </c>
      <c r="I235" s="104">
        <f t="shared" si="172"/>
        <v>0</v>
      </c>
      <c r="J235" s="104">
        <f t="shared" si="172"/>
        <v>0</v>
      </c>
      <c r="K235" s="104">
        <f t="shared" si="172"/>
        <v>0</v>
      </c>
      <c r="L235" s="104">
        <f t="shared" si="172"/>
        <v>0</v>
      </c>
      <c r="M235" s="95">
        <f t="shared" si="172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173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173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173"/>
        <v>0</v>
      </c>
    </row>
    <row r="242" spans="1:13" ht="15.75" thickBot="1" x14ac:dyDescent="0.3">
      <c r="A242" s="2"/>
      <c r="B242" s="27" t="s">
        <v>47</v>
      </c>
      <c r="C242" s="104">
        <f t="shared" ref="C242:M242" si="174">SUM(C238:C241)</f>
        <v>0</v>
      </c>
      <c r="D242" s="104">
        <f t="shared" si="174"/>
        <v>0</v>
      </c>
      <c r="E242" s="104">
        <f t="shared" si="174"/>
        <v>0</v>
      </c>
      <c r="F242" s="104">
        <f t="shared" si="174"/>
        <v>0</v>
      </c>
      <c r="G242" s="104">
        <f t="shared" si="174"/>
        <v>0</v>
      </c>
      <c r="H242" s="104">
        <f t="shared" si="174"/>
        <v>0</v>
      </c>
      <c r="I242" s="104">
        <f t="shared" si="174"/>
        <v>0</v>
      </c>
      <c r="J242" s="104">
        <f t="shared" si="174"/>
        <v>0</v>
      </c>
      <c r="K242" s="104">
        <f t="shared" si="174"/>
        <v>0</v>
      </c>
      <c r="L242" s="104">
        <f t="shared" si="174"/>
        <v>0</v>
      </c>
      <c r="M242" s="95">
        <f t="shared" si="174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175">SUM(D245+D246)</f>
        <v>0</v>
      </c>
      <c r="E247" s="106">
        <f t="shared" si="175"/>
        <v>0</v>
      </c>
      <c r="F247" s="106">
        <f t="shared" si="175"/>
        <v>0</v>
      </c>
      <c r="G247" s="106">
        <f t="shared" si="175"/>
        <v>0</v>
      </c>
      <c r="H247" s="106">
        <f t="shared" si="175"/>
        <v>0</v>
      </c>
      <c r="I247" s="106">
        <f t="shared" si="175"/>
        <v>0</v>
      </c>
      <c r="J247" s="106">
        <f t="shared" si="175"/>
        <v>0</v>
      </c>
      <c r="K247" s="106">
        <f t="shared" si="175"/>
        <v>0</v>
      </c>
      <c r="L247" s="106">
        <f t="shared" si="175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176">+C247+C242+C235+C228</f>
        <v>0</v>
      </c>
      <c r="D249" s="107">
        <f t="shared" si="176"/>
        <v>0</v>
      </c>
      <c r="E249" s="107">
        <f t="shared" si="176"/>
        <v>0</v>
      </c>
      <c r="F249" s="107">
        <f t="shared" si="176"/>
        <v>0</v>
      </c>
      <c r="G249" s="107">
        <f t="shared" si="176"/>
        <v>0</v>
      </c>
      <c r="H249" s="107">
        <f t="shared" si="176"/>
        <v>0</v>
      </c>
      <c r="I249" s="107">
        <f t="shared" si="176"/>
        <v>0</v>
      </c>
      <c r="J249" s="107">
        <f t="shared" si="176"/>
        <v>0</v>
      </c>
      <c r="K249" s="107">
        <f t="shared" si="176"/>
        <v>0</v>
      </c>
      <c r="L249" s="107">
        <f t="shared" si="176"/>
        <v>0</v>
      </c>
      <c r="M249" s="108">
        <f t="shared" si="176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workbookViewId="0">
      <selection activeCell="D46" sqref="D46"/>
    </sheetView>
  </sheetViews>
  <sheetFormatPr defaultRowHeight="15" x14ac:dyDescent="0.25"/>
  <cols>
    <col min="2" max="2" width="37.42578125" bestFit="1" customWidth="1"/>
    <col min="3" max="3" width="26" customWidth="1"/>
    <col min="4" max="4" width="24.5703125" customWidth="1"/>
    <col min="5" max="5" width="15.42578125" customWidth="1"/>
    <col min="13" max="13" width="14" customWidth="1"/>
  </cols>
  <sheetData>
    <row r="1" spans="1:13" ht="19.5" x14ac:dyDescent="0.4">
      <c r="A1" s="122" t="s">
        <v>0</v>
      </c>
      <c r="B1" s="111"/>
      <c r="C1" s="1" t="s">
        <v>69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70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73</v>
      </c>
      <c r="D3" s="6" t="s">
        <v>74</v>
      </c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467456</v>
      </c>
      <c r="D4" s="10">
        <v>698022</v>
      </c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71</v>
      </c>
      <c r="D5" s="10" t="s">
        <v>71</v>
      </c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72</v>
      </c>
      <c r="D6" s="13" t="s">
        <v>72</v>
      </c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>
        <v>118</v>
      </c>
      <c r="E11" s="25"/>
      <c r="F11" s="25"/>
      <c r="G11" s="25"/>
      <c r="H11" s="25"/>
      <c r="I11" s="25"/>
      <c r="J11" s="25"/>
      <c r="K11" s="25"/>
      <c r="L11" s="25"/>
      <c r="M11" s="91">
        <f>SUM(C11:L11)</f>
        <v>118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>
        <v>118</v>
      </c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118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118</v>
      </c>
      <c r="D14" s="93">
        <f t="shared" si="0"/>
        <v>118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236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>
        <v>14278</v>
      </c>
      <c r="E19" s="33"/>
      <c r="F19" s="33"/>
      <c r="G19" s="33"/>
      <c r="H19" s="33"/>
      <c r="I19" s="33"/>
      <c r="J19" s="33"/>
      <c r="K19" s="33"/>
      <c r="L19" s="33"/>
      <c r="M19" s="94">
        <f>SUM(C19:L19)</f>
        <v>14278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>
        <v>3422</v>
      </c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3422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3422</v>
      </c>
      <c r="D22" s="96">
        <f t="shared" si="2"/>
        <v>14278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17700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3101.75</v>
      </c>
      <c r="D25" s="97">
        <f t="shared" si="3"/>
        <v>3569.5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6671.25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1117.1125000000002</v>
      </c>
      <c r="D27" s="97">
        <f t="shared" ref="D27:L27" si="7">(D22+D34+D36+D35+D37+D41+D42+D25+D44+D28+D29+D43)*0.07</f>
        <v>1249.325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2366.4375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248.14000000000001</v>
      </c>
      <c r="D30" s="97">
        <f t="shared" si="10"/>
        <v>285.56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533.70000000000005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4467.0025000000005</v>
      </c>
      <c r="D31" s="100">
        <f t="shared" si="12"/>
        <v>5104.3850000000002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9571.3875000000007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>
        <v>8985</v>
      </c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8985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8985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8985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>
        <v>450</v>
      </c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450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>
        <v>5402.78</v>
      </c>
      <c r="E45" s="62"/>
      <c r="F45" s="62"/>
      <c r="G45" s="62"/>
      <c r="H45" s="62"/>
      <c r="I45" s="62"/>
      <c r="J45" s="62"/>
      <c r="K45" s="62"/>
      <c r="L45" s="62"/>
      <c r="M45" s="103">
        <f>SUM(C45:L45)</f>
        <v>5402.78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17324.002500000002</v>
      </c>
      <c r="D51" s="101">
        <f t="shared" ref="D51:M51" si="17">+D22+D31+D39+D41+D42+D44+D43+D49+D45</f>
        <v>24785.165000000001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42109.167499999996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 t="s">
        <v>67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 t="s">
        <v>68</v>
      </c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/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/>
      <c r="D131" s="97"/>
      <c r="E131" s="97">
        <f t="shared" ref="E131:L131" si="43">(E126+E138+E140+E139+E141+E145+E146+E129+E148+E132+E133+E147)*0.07</f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/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24" workbookViewId="0">
      <selection activeCell="C36" sqref="C36"/>
    </sheetView>
  </sheetViews>
  <sheetFormatPr defaultRowHeight="15" x14ac:dyDescent="0.25"/>
  <cols>
    <col min="2" max="2" width="37.42578125" bestFit="1" customWidth="1"/>
    <col min="3" max="3" width="14.28515625" customWidth="1"/>
    <col min="4" max="4" width="14.140625" customWidth="1"/>
    <col min="5" max="5" width="12.7109375" customWidth="1"/>
    <col min="6" max="6" width="12.5703125" customWidth="1"/>
    <col min="7" max="7" width="12.28515625" customWidth="1"/>
    <col min="13" max="13" width="12.42578125" customWidth="1"/>
  </cols>
  <sheetData>
    <row r="1" spans="1:13" ht="19.5" x14ac:dyDescent="0.4">
      <c r="A1" s="122" t="s">
        <v>0</v>
      </c>
      <c r="B1" s="111"/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106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107</v>
      </c>
      <c r="D3" s="6" t="s">
        <v>110</v>
      </c>
      <c r="E3" s="6" t="s">
        <v>90</v>
      </c>
      <c r="F3" s="6" t="s">
        <v>111</v>
      </c>
      <c r="G3" s="6" t="s">
        <v>112</v>
      </c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641805</v>
      </c>
      <c r="D4" s="10">
        <v>641868</v>
      </c>
      <c r="E4" s="10">
        <v>641830</v>
      </c>
      <c r="F4" s="10">
        <v>641448</v>
      </c>
      <c r="G4" s="10">
        <v>571727</v>
      </c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108</v>
      </c>
      <c r="D5" s="10" t="s">
        <v>108</v>
      </c>
      <c r="E5" s="10" t="s">
        <v>108</v>
      </c>
      <c r="F5" s="10" t="s">
        <v>108</v>
      </c>
      <c r="G5" s="10" t="s">
        <v>108</v>
      </c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109</v>
      </c>
      <c r="D6" s="13" t="s">
        <v>109</v>
      </c>
      <c r="E6" s="13" t="s">
        <v>109</v>
      </c>
      <c r="F6" s="13" t="s">
        <v>109</v>
      </c>
      <c r="G6" s="13" t="s">
        <v>109</v>
      </c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>
        <v>115</v>
      </c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115</v>
      </c>
    </row>
    <row r="10" spans="1:13" x14ac:dyDescent="0.25">
      <c r="A10" s="12"/>
      <c r="B10" s="24" t="s">
        <v>10</v>
      </c>
      <c r="C10" s="25"/>
      <c r="D10" s="25">
        <v>115</v>
      </c>
      <c r="E10" s="25"/>
      <c r="F10" s="25"/>
      <c r="G10" s="25"/>
      <c r="H10" s="25"/>
      <c r="I10" s="25"/>
      <c r="J10" s="25"/>
      <c r="K10" s="25"/>
      <c r="L10" s="25"/>
      <c r="M10" s="91">
        <f>SUM(C10:L10)</f>
        <v>115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>
        <v>115</v>
      </c>
      <c r="F12" s="26">
        <v>15</v>
      </c>
      <c r="G12" s="26">
        <v>15</v>
      </c>
      <c r="H12" s="26"/>
      <c r="I12" s="26"/>
      <c r="J12" s="26"/>
      <c r="K12" s="26"/>
      <c r="L12" s="26"/>
      <c r="M12" s="91">
        <f>SUM(C12:L12)</f>
        <v>145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115</v>
      </c>
      <c r="D14" s="93">
        <f t="shared" si="0"/>
        <v>115</v>
      </c>
      <c r="E14" s="93">
        <f t="shared" si="0"/>
        <v>115</v>
      </c>
      <c r="F14" s="93">
        <f t="shared" si="0"/>
        <v>15</v>
      </c>
      <c r="G14" s="93">
        <f t="shared" si="0"/>
        <v>15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375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>
        <v>6930</v>
      </c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6930</v>
      </c>
    </row>
    <row r="18" spans="1:13" x14ac:dyDescent="0.25">
      <c r="A18" s="31">
        <v>6</v>
      </c>
      <c r="B18" s="32" t="s">
        <v>10</v>
      </c>
      <c r="C18" s="33"/>
      <c r="D18" s="33">
        <v>4275</v>
      </c>
      <c r="E18" s="33"/>
      <c r="F18" s="33"/>
      <c r="G18" s="33"/>
      <c r="H18" s="33"/>
      <c r="I18" s="33"/>
      <c r="J18" s="33"/>
      <c r="K18" s="33"/>
      <c r="L18" s="33"/>
      <c r="M18" s="94">
        <f>SUM(C18:L18)</f>
        <v>4275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>
        <v>4332.6000000000004</v>
      </c>
      <c r="F20" s="33">
        <v>329.4</v>
      </c>
      <c r="G20" s="33">
        <v>340.2</v>
      </c>
      <c r="H20" s="33"/>
      <c r="I20" s="33"/>
      <c r="J20" s="33"/>
      <c r="K20" s="33"/>
      <c r="L20" s="33"/>
      <c r="M20" s="94">
        <f>SUM(C20:L20)</f>
        <v>5002.2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6930</v>
      </c>
      <c r="D22" s="96">
        <f t="shared" si="2"/>
        <v>4275</v>
      </c>
      <c r="E22" s="96">
        <f t="shared" si="2"/>
        <v>4332.6000000000004</v>
      </c>
      <c r="F22" s="96">
        <f t="shared" si="2"/>
        <v>329.4</v>
      </c>
      <c r="G22" s="96">
        <f t="shared" si="2"/>
        <v>340.2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16207.2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1732.5</v>
      </c>
      <c r="D25" s="97">
        <v>1248.75</v>
      </c>
      <c r="E25" s="97">
        <v>1428.53</v>
      </c>
      <c r="F25" s="97">
        <v>174.38</v>
      </c>
      <c r="G25" s="97">
        <v>173.13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4757.29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/>
      <c r="E26" s="97"/>
      <c r="F26" s="97"/>
      <c r="G26" s="97"/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650.12500000000011</v>
      </c>
      <c r="D27" s="97">
        <v>480.81</v>
      </c>
      <c r="E27" s="97">
        <v>499.98</v>
      </c>
      <c r="F27" s="97">
        <v>35.270000000000003</v>
      </c>
      <c r="G27" s="97">
        <v>60.25</v>
      </c>
      <c r="H27" s="97">
        <f t="shared" ref="H27:L27" si="7">(H22+H34+H36+H35+H37+H41+H42+H25+H44+H28+H29+H43)*0.07</f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1726.4350000000002</v>
      </c>
    </row>
    <row r="28" spans="1:13" x14ac:dyDescent="0.25">
      <c r="A28" s="31">
        <v>24</v>
      </c>
      <c r="B28" s="32" t="s">
        <v>21</v>
      </c>
      <c r="C28" s="33">
        <v>500</v>
      </c>
      <c r="D28" s="33">
        <v>500</v>
      </c>
      <c r="E28" s="33"/>
      <c r="F28" s="33"/>
      <c r="G28" s="33"/>
      <c r="H28" s="33"/>
      <c r="I28" s="33"/>
      <c r="J28" s="33"/>
      <c r="K28" s="33"/>
      <c r="L28" s="33"/>
      <c r="M28" s="97">
        <f t="shared" si="6"/>
        <v>1000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125</v>
      </c>
      <c r="D29" s="99">
        <f t="shared" si="8"/>
        <v>125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250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138.6</v>
      </c>
      <c r="D30" s="97">
        <v>99.9</v>
      </c>
      <c r="E30" s="97">
        <v>114.28</v>
      </c>
      <c r="F30" s="97">
        <v>6.59</v>
      </c>
      <c r="G30" s="97">
        <v>13.78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373.14999999999992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3146.2249999999999</v>
      </c>
      <c r="D31" s="100">
        <f t="shared" si="12"/>
        <v>2454.46</v>
      </c>
      <c r="E31" s="100">
        <f t="shared" si="12"/>
        <v>2042.79</v>
      </c>
      <c r="F31" s="100">
        <f t="shared" si="12"/>
        <v>216.24</v>
      </c>
      <c r="G31" s="100">
        <f t="shared" si="12"/>
        <v>247.16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8106.8749999999991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>
        <v>207.9</v>
      </c>
      <c r="F37" s="33">
        <v>230.4</v>
      </c>
      <c r="G37" s="33">
        <v>283.5</v>
      </c>
      <c r="H37" s="33"/>
      <c r="I37" s="33"/>
      <c r="J37" s="33"/>
      <c r="K37" s="33"/>
      <c r="L37" s="33"/>
      <c r="M37" s="94">
        <f t="shared" si="14"/>
        <v>721.8</v>
      </c>
    </row>
    <row r="38" spans="1:13" x14ac:dyDescent="0.25">
      <c r="A38" s="48">
        <v>14</v>
      </c>
      <c r="B38" s="49" t="s">
        <v>30</v>
      </c>
      <c r="C38" s="50"/>
      <c r="D38" s="50">
        <v>720</v>
      </c>
      <c r="E38" s="50">
        <v>1173.5999999999999</v>
      </c>
      <c r="F38" s="50">
        <v>137.69999999999999</v>
      </c>
      <c r="G38" s="50">
        <v>64.8</v>
      </c>
      <c r="H38" s="50"/>
      <c r="I38" s="50"/>
      <c r="J38" s="50"/>
      <c r="K38" s="50"/>
      <c r="L38" s="50"/>
      <c r="M38" s="94">
        <f t="shared" si="14"/>
        <v>2096.1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720</v>
      </c>
      <c r="E39" s="96">
        <f t="shared" si="15"/>
        <v>1381.5</v>
      </c>
      <c r="F39" s="96">
        <f t="shared" si="15"/>
        <v>368.1</v>
      </c>
      <c r="G39" s="96">
        <f t="shared" si="15"/>
        <v>348.3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2817.9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10076.225</v>
      </c>
      <c r="D51" s="101">
        <f t="shared" ref="D51:M51" si="17">+D22+D31+D39+D41+D42+D44+D43+D49+D45</f>
        <v>7449.46</v>
      </c>
      <c r="E51" s="101">
        <f t="shared" si="17"/>
        <v>7756.89</v>
      </c>
      <c r="F51" s="101">
        <f t="shared" si="17"/>
        <v>913.74</v>
      </c>
      <c r="G51" s="101">
        <f t="shared" si="17"/>
        <v>935.66000000000008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27131.975000000002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10" workbookViewId="0">
      <selection activeCell="C17" sqref="C17"/>
    </sheetView>
  </sheetViews>
  <sheetFormatPr defaultRowHeight="15" x14ac:dyDescent="0.25"/>
  <cols>
    <col min="2" max="2" width="37.42578125" bestFit="1" customWidth="1"/>
    <col min="3" max="3" width="15.7109375" customWidth="1"/>
    <col min="4" max="4" width="15.42578125" customWidth="1"/>
    <col min="5" max="5" width="16.42578125" customWidth="1"/>
    <col min="6" max="6" width="14.7109375" customWidth="1"/>
    <col min="8" max="8" width="13" customWidth="1"/>
    <col min="9" max="9" width="13.85546875" customWidth="1"/>
    <col min="13" max="13" width="17" customWidth="1"/>
  </cols>
  <sheetData>
    <row r="1" spans="1:13" ht="19.5" x14ac:dyDescent="0.4">
      <c r="A1" s="122" t="s">
        <v>0</v>
      </c>
      <c r="B1" s="111"/>
      <c r="C1" s="1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>
        <v>44663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140</v>
      </c>
      <c r="D3" s="6" t="s">
        <v>65</v>
      </c>
      <c r="E3" s="6" t="s">
        <v>143</v>
      </c>
      <c r="F3" s="6" t="s">
        <v>144</v>
      </c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554698</v>
      </c>
      <c r="D4" s="10">
        <v>959585</v>
      </c>
      <c r="E4" s="10">
        <v>403683</v>
      </c>
      <c r="F4" s="10">
        <v>297892</v>
      </c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141</v>
      </c>
      <c r="D5" s="10" t="s">
        <v>141</v>
      </c>
      <c r="E5" s="10" t="s">
        <v>117</v>
      </c>
      <c r="F5" s="10" t="s">
        <v>117</v>
      </c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142</v>
      </c>
      <c r="D6" s="13" t="s">
        <v>142</v>
      </c>
      <c r="E6" s="13" t="s">
        <v>142</v>
      </c>
      <c r="F6" s="13" t="s">
        <v>142</v>
      </c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>
        <v>25</v>
      </c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25</v>
      </c>
    </row>
    <row r="10" spans="1:13" x14ac:dyDescent="0.25">
      <c r="A10" s="12"/>
      <c r="B10" s="24" t="s">
        <v>10</v>
      </c>
      <c r="C10" s="25"/>
      <c r="D10" s="25">
        <v>25</v>
      </c>
      <c r="E10" s="25"/>
      <c r="F10" s="25"/>
      <c r="G10" s="25"/>
      <c r="H10" s="25"/>
      <c r="I10" s="25"/>
      <c r="J10" s="25"/>
      <c r="K10" s="25"/>
      <c r="L10" s="25"/>
      <c r="M10" s="91">
        <f>SUM(C10:L10)</f>
        <v>25</v>
      </c>
    </row>
    <row r="11" spans="1:13" x14ac:dyDescent="0.25">
      <c r="A11" s="12"/>
      <c r="B11" s="24" t="s">
        <v>11</v>
      </c>
      <c r="C11" s="25"/>
      <c r="D11" s="25"/>
      <c r="E11" s="25"/>
      <c r="F11" s="25">
        <v>35</v>
      </c>
      <c r="G11" s="25"/>
      <c r="H11" s="25"/>
      <c r="I11" s="25"/>
      <c r="J11" s="25"/>
      <c r="K11" s="25"/>
      <c r="L11" s="25"/>
      <c r="M11" s="91">
        <f>SUM(C11:L11)</f>
        <v>35</v>
      </c>
    </row>
    <row r="12" spans="1:13" x14ac:dyDescent="0.25">
      <c r="A12" s="12"/>
      <c r="B12" s="24" t="s">
        <v>12</v>
      </c>
      <c r="C12" s="26"/>
      <c r="D12" s="26"/>
      <c r="E12" s="26">
        <v>25</v>
      </c>
      <c r="F12" s="26"/>
      <c r="G12" s="26"/>
      <c r="H12" s="26"/>
      <c r="I12" s="26"/>
      <c r="J12" s="26"/>
      <c r="K12" s="26"/>
      <c r="L12" s="26"/>
      <c r="M12" s="91">
        <f>SUM(C12:L12)</f>
        <v>25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25</v>
      </c>
      <c r="D14" s="93">
        <f t="shared" si="0"/>
        <v>25</v>
      </c>
      <c r="E14" s="93">
        <f t="shared" si="0"/>
        <v>25</v>
      </c>
      <c r="F14" s="93">
        <f t="shared" si="0"/>
        <v>35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110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>
        <v>1250</v>
      </c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1250</v>
      </c>
    </row>
    <row r="18" spans="1:13" x14ac:dyDescent="0.25">
      <c r="A18" s="31">
        <v>6</v>
      </c>
      <c r="B18" s="32" t="s">
        <v>10</v>
      </c>
      <c r="C18" s="33"/>
      <c r="D18" s="33">
        <v>2850</v>
      </c>
      <c r="E18" s="33"/>
      <c r="F18" s="33"/>
      <c r="G18" s="33"/>
      <c r="H18" s="33"/>
      <c r="I18" s="33"/>
      <c r="J18" s="33"/>
      <c r="K18" s="33"/>
      <c r="L18" s="33"/>
      <c r="M18" s="94">
        <f>SUM(C18:L18)</f>
        <v>2850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>
        <v>6370</v>
      </c>
      <c r="G19" s="33"/>
      <c r="H19" s="33"/>
      <c r="I19" s="33"/>
      <c r="J19" s="33"/>
      <c r="K19" s="33"/>
      <c r="L19" s="33"/>
      <c r="M19" s="94">
        <f>SUM(C19:L19)</f>
        <v>6370</v>
      </c>
    </row>
    <row r="20" spans="1:13" x14ac:dyDescent="0.25">
      <c r="A20" s="31">
        <v>8</v>
      </c>
      <c r="B20" s="32" t="s">
        <v>12</v>
      </c>
      <c r="C20" s="33"/>
      <c r="D20" s="33"/>
      <c r="E20" s="33">
        <v>1100</v>
      </c>
      <c r="F20" s="33"/>
      <c r="G20" s="33"/>
      <c r="H20" s="33"/>
      <c r="I20" s="33"/>
      <c r="J20" s="33"/>
      <c r="K20" s="33"/>
      <c r="L20" s="33"/>
      <c r="M20" s="94">
        <f>SUM(C20:L20)</f>
        <v>1100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1250</v>
      </c>
      <c r="D22" s="96">
        <f t="shared" si="2"/>
        <v>2850</v>
      </c>
      <c r="E22" s="96">
        <f t="shared" si="2"/>
        <v>1100</v>
      </c>
      <c r="F22" s="96">
        <f t="shared" si="2"/>
        <v>6370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11570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>312.5+44</f>
        <v>356.5</v>
      </c>
      <c r="D25" s="97">
        <f>856.75+82</f>
        <v>938.75</v>
      </c>
      <c r="E25" s="97">
        <f t="shared" ref="E25:L25" si="3">(E22+E39-E38)*0.25</f>
        <v>313.5</v>
      </c>
      <c r="F25" s="97">
        <v>2439.5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4048.25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/>
      <c r="E26" s="97">
        <f t="shared" si="4"/>
        <v>68</v>
      </c>
      <c r="F26" s="97">
        <f t="shared" si="4"/>
        <v>64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132</v>
      </c>
    </row>
    <row r="27" spans="1:13" x14ac:dyDescent="0.25">
      <c r="A27" s="31">
        <v>40</v>
      </c>
      <c r="B27" s="40" t="s">
        <v>20</v>
      </c>
      <c r="C27" s="97">
        <v>112.46</v>
      </c>
      <c r="D27" s="97">
        <v>305.61</v>
      </c>
      <c r="E27" s="97">
        <v>114.51</v>
      </c>
      <c r="F27" s="97">
        <v>868.82</v>
      </c>
      <c r="G27" s="97">
        <f t="shared" ref="G27:L27" si="7">(G22+G34+G36+G35+G37+G41+G42+G25+G44+G28+G29+G43)*0.07</f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1401.4</v>
      </c>
    </row>
    <row r="28" spans="1:13" x14ac:dyDescent="0.25">
      <c r="A28" s="31">
        <v>24</v>
      </c>
      <c r="B28" s="32" t="s">
        <v>21</v>
      </c>
      <c r="C28" s="33"/>
      <c r="D28" s="33">
        <v>500</v>
      </c>
      <c r="E28" s="33"/>
      <c r="F28" s="33">
        <v>500</v>
      </c>
      <c r="G28" s="33"/>
      <c r="H28" s="33"/>
      <c r="I28" s="33"/>
      <c r="J28" s="33"/>
      <c r="K28" s="33"/>
      <c r="L28" s="33"/>
      <c r="M28" s="97">
        <f t="shared" si="6"/>
        <v>1000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/>
      <c r="E29" s="99">
        <f t="shared" si="8"/>
        <v>0</v>
      </c>
      <c r="F29" s="99"/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v>25</v>
      </c>
      <c r="D30" s="97">
        <v>58.54</v>
      </c>
      <c r="E30" s="97">
        <f t="shared" ref="E30:I30" si="10">(E22+E34+E35+E36+E37)*0.02</f>
        <v>25.080000000000002</v>
      </c>
      <c r="F30" s="97">
        <v>185.16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293.77999999999997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493.96</v>
      </c>
      <c r="D31" s="100">
        <f t="shared" si="12"/>
        <v>1802.9</v>
      </c>
      <c r="E31" s="100">
        <f t="shared" si="12"/>
        <v>521.09</v>
      </c>
      <c r="F31" s="100">
        <f t="shared" si="12"/>
        <v>4057.48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6875.43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>
        <v>1530</v>
      </c>
      <c r="G34" s="33"/>
      <c r="H34" s="33"/>
      <c r="I34" s="33"/>
      <c r="J34" s="33"/>
      <c r="K34" s="33"/>
      <c r="L34" s="33"/>
      <c r="M34" s="94">
        <f t="shared" ref="M34:M39" si="14">SUM(C34:L34)</f>
        <v>1530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>
        <v>81</v>
      </c>
      <c r="G35" s="33"/>
      <c r="H35" s="33"/>
      <c r="I35" s="33"/>
      <c r="J35" s="33"/>
      <c r="K35" s="33"/>
      <c r="L35" s="33"/>
      <c r="M35" s="94">
        <f t="shared" si="14"/>
        <v>81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>
        <v>1235</v>
      </c>
      <c r="G36" s="33"/>
      <c r="H36" s="33"/>
      <c r="I36" s="33"/>
      <c r="J36" s="33"/>
      <c r="K36" s="33"/>
      <c r="L36" s="33"/>
      <c r="M36" s="94">
        <f t="shared" si="14"/>
        <v>1235</v>
      </c>
    </row>
    <row r="37" spans="1:13" x14ac:dyDescent="0.25">
      <c r="A37" s="31">
        <v>13</v>
      </c>
      <c r="B37" s="32" t="s">
        <v>29</v>
      </c>
      <c r="C37" s="33">
        <v>176</v>
      </c>
      <c r="D37" s="33">
        <v>77</v>
      </c>
      <c r="E37" s="33">
        <v>154</v>
      </c>
      <c r="F37" s="33">
        <v>42</v>
      </c>
      <c r="G37" s="33"/>
      <c r="H37" s="33"/>
      <c r="I37" s="33"/>
      <c r="J37" s="33"/>
      <c r="K37" s="33"/>
      <c r="L37" s="33"/>
      <c r="M37" s="94">
        <f t="shared" si="14"/>
        <v>449</v>
      </c>
    </row>
    <row r="38" spans="1:13" x14ac:dyDescent="0.25">
      <c r="A38" s="48">
        <v>14</v>
      </c>
      <c r="B38" s="49" t="s">
        <v>30</v>
      </c>
      <c r="C38" s="50"/>
      <c r="D38" s="50">
        <v>328</v>
      </c>
      <c r="E38" s="50">
        <v>272</v>
      </c>
      <c r="F38" s="50">
        <v>256</v>
      </c>
      <c r="G38" s="50"/>
      <c r="H38" s="50"/>
      <c r="I38" s="50"/>
      <c r="J38" s="50"/>
      <c r="K38" s="50"/>
      <c r="L38" s="50"/>
      <c r="M38" s="94">
        <f t="shared" si="14"/>
        <v>856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176</v>
      </c>
      <c r="D39" s="96">
        <f t="shared" si="15"/>
        <v>405</v>
      </c>
      <c r="E39" s="96">
        <f t="shared" si="15"/>
        <v>426</v>
      </c>
      <c r="F39" s="96">
        <f t="shared" si="15"/>
        <v>3144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4151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>
        <v>150</v>
      </c>
      <c r="G42" s="56"/>
      <c r="H42" s="56"/>
      <c r="I42" s="56"/>
      <c r="J42" s="56"/>
      <c r="K42" s="56"/>
      <c r="L42" s="56"/>
      <c r="M42" s="94">
        <f>SUM(C42:L42)</f>
        <v>150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1919.96</v>
      </c>
      <c r="D51" s="101">
        <f t="shared" ref="D51:M51" si="17">+D22+D31+D39+D41+D42+D44+D43+D49+D45</f>
        <v>5057.8999999999996</v>
      </c>
      <c r="E51" s="101">
        <f t="shared" si="17"/>
        <v>2047.0900000000001</v>
      </c>
      <c r="F51" s="101">
        <f t="shared" si="17"/>
        <v>13721.48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22746.43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26" workbookViewId="0">
      <selection activeCell="G42" sqref="G42"/>
    </sheetView>
  </sheetViews>
  <sheetFormatPr defaultRowHeight="15" x14ac:dyDescent="0.25"/>
  <cols>
    <col min="2" max="2" width="37.42578125" bestFit="1" customWidth="1"/>
    <col min="3" max="3" width="11.28515625" customWidth="1"/>
    <col min="4" max="5" width="13.85546875" customWidth="1"/>
    <col min="6" max="6" width="11.5703125" bestFit="1" customWidth="1"/>
    <col min="7" max="7" width="10.5703125" customWidth="1"/>
    <col min="8" max="8" width="11.42578125" customWidth="1"/>
    <col min="13" max="13" width="12" customWidth="1"/>
  </cols>
  <sheetData>
    <row r="1" spans="1:13" ht="19.5" x14ac:dyDescent="0.4">
      <c r="A1" s="122" t="s">
        <v>0</v>
      </c>
      <c r="B1" s="111"/>
      <c r="C1" s="1" t="s">
        <v>145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>
        <v>44664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101</v>
      </c>
      <c r="D3" s="6" t="s">
        <v>101</v>
      </c>
      <c r="E3" s="6" t="s">
        <v>146</v>
      </c>
      <c r="F3" s="6" t="s">
        <v>144</v>
      </c>
      <c r="G3" s="6" t="s">
        <v>82</v>
      </c>
      <c r="H3" s="6" t="s">
        <v>82</v>
      </c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883785</v>
      </c>
      <c r="D4" s="10">
        <v>959585</v>
      </c>
      <c r="E4" s="10">
        <v>824118</v>
      </c>
      <c r="F4" s="10">
        <v>824132</v>
      </c>
      <c r="G4" s="10">
        <v>281114</v>
      </c>
      <c r="H4" s="10">
        <v>281143</v>
      </c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113</v>
      </c>
      <c r="D5" s="10" t="s">
        <v>117</v>
      </c>
      <c r="E5" s="10" t="s">
        <v>117</v>
      </c>
      <c r="F5" s="10" t="s">
        <v>117</v>
      </c>
      <c r="G5" s="10" t="s">
        <v>117</v>
      </c>
      <c r="H5" s="10" t="s">
        <v>117</v>
      </c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142</v>
      </c>
      <c r="D6" s="13" t="s">
        <v>142</v>
      </c>
      <c r="E6" s="13" t="s">
        <v>147</v>
      </c>
      <c r="F6" s="13" t="s">
        <v>147</v>
      </c>
      <c r="G6" s="13" t="s">
        <v>148</v>
      </c>
      <c r="H6" s="13" t="s">
        <v>148</v>
      </c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>
        <v>30</v>
      </c>
      <c r="E9" s="25"/>
      <c r="F9" s="25"/>
      <c r="G9" s="25"/>
      <c r="H9" s="25"/>
      <c r="I9" s="25"/>
      <c r="J9" s="25"/>
      <c r="K9" s="25"/>
      <c r="L9" s="25"/>
      <c r="M9" s="91">
        <f>SUM(C9:L9)</f>
        <v>30</v>
      </c>
    </row>
    <row r="10" spans="1:13" x14ac:dyDescent="0.25">
      <c r="A10" s="12"/>
      <c r="B10" s="24" t="s">
        <v>10</v>
      </c>
      <c r="C10" s="25"/>
      <c r="D10" s="25"/>
      <c r="E10" s="25"/>
      <c r="F10" s="25">
        <v>18</v>
      </c>
      <c r="G10" s="25"/>
      <c r="H10" s="25"/>
      <c r="I10" s="25"/>
      <c r="J10" s="25"/>
      <c r="K10" s="25"/>
      <c r="L10" s="25"/>
      <c r="M10" s="91">
        <f>SUM(C10:L10)</f>
        <v>18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>
        <v>30</v>
      </c>
      <c r="D12" s="26"/>
      <c r="E12" s="26">
        <v>18</v>
      </c>
      <c r="F12" s="26"/>
      <c r="G12" s="26"/>
      <c r="H12" s="26"/>
      <c r="I12" s="26"/>
      <c r="J12" s="26"/>
      <c r="K12" s="26"/>
      <c r="L12" s="26"/>
      <c r="M12" s="91">
        <f>SUM(C12:L12)</f>
        <v>48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>
        <v>260</v>
      </c>
      <c r="I13" s="26"/>
      <c r="J13" s="26"/>
      <c r="K13" s="26"/>
      <c r="L13" s="26"/>
      <c r="M13" s="91">
        <f>SUM(C13:L13)</f>
        <v>260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30</v>
      </c>
      <c r="D14" s="93">
        <f t="shared" si="0"/>
        <v>30</v>
      </c>
      <c r="E14" s="93">
        <f t="shared" si="0"/>
        <v>18</v>
      </c>
      <c r="F14" s="93">
        <f t="shared" si="0"/>
        <v>18</v>
      </c>
      <c r="G14" s="93">
        <f t="shared" si="0"/>
        <v>0</v>
      </c>
      <c r="H14" s="93">
        <f t="shared" si="0"/>
        <v>260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356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>
        <v>1500</v>
      </c>
      <c r="E17" s="33"/>
      <c r="F17" s="33"/>
      <c r="G17" s="33"/>
      <c r="H17" s="33"/>
      <c r="I17" s="33"/>
      <c r="J17" s="33"/>
      <c r="K17" s="33"/>
      <c r="L17" s="33"/>
      <c r="M17" s="94">
        <f>SUM(C17:L17)</f>
        <v>1500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>
        <v>1296</v>
      </c>
      <c r="G18" s="33"/>
      <c r="H18" s="33"/>
      <c r="I18" s="33"/>
      <c r="J18" s="33"/>
      <c r="K18" s="33"/>
      <c r="L18" s="33"/>
      <c r="M18" s="94">
        <f>SUM(C18:L18)</f>
        <v>1296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>
        <v>1470</v>
      </c>
      <c r="D20" s="33"/>
      <c r="E20" s="33">
        <v>1719</v>
      </c>
      <c r="F20" s="33"/>
      <c r="G20" s="33"/>
      <c r="H20" s="33"/>
      <c r="I20" s="33"/>
      <c r="J20" s="33"/>
      <c r="K20" s="33"/>
      <c r="L20" s="33"/>
      <c r="M20" s="94">
        <f>SUM(C20:L20)</f>
        <v>3189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>
        <v>23299.200000000001</v>
      </c>
      <c r="I21" s="33"/>
      <c r="J21" s="33"/>
      <c r="K21" s="33"/>
      <c r="L21" s="33"/>
      <c r="M21" s="94">
        <f>SUM(C21:L21)</f>
        <v>23299.200000000001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1470</v>
      </c>
      <c r="D22" s="96">
        <f t="shared" si="2"/>
        <v>1500</v>
      </c>
      <c r="E22" s="96">
        <f t="shared" si="2"/>
        <v>1719</v>
      </c>
      <c r="F22" s="96">
        <f t="shared" si="2"/>
        <v>1296</v>
      </c>
      <c r="G22" s="96">
        <f t="shared" si="2"/>
        <v>0</v>
      </c>
      <c r="H22" s="96">
        <f t="shared" si="2"/>
        <v>23299.200000000001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29284.2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367.5</v>
      </c>
      <c r="D25" s="97">
        <f t="shared" si="3"/>
        <v>415.25</v>
      </c>
      <c r="E25" s="97">
        <v>617.25</v>
      </c>
      <c r="F25" s="97">
        <v>449</v>
      </c>
      <c r="G25" s="97">
        <f t="shared" si="3"/>
        <v>0</v>
      </c>
      <c r="H25" s="97">
        <f>11472.8+125</f>
        <v>11597.8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13446.8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104</v>
      </c>
      <c r="E26" s="97"/>
      <c r="F26" s="97">
        <f t="shared" si="4"/>
        <v>0</v>
      </c>
      <c r="G26" s="97">
        <f t="shared" si="4"/>
        <v>0</v>
      </c>
      <c r="H26" s="97"/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104</v>
      </c>
    </row>
    <row r="27" spans="1:13" x14ac:dyDescent="0.25">
      <c r="A27" s="31">
        <v>40</v>
      </c>
      <c r="B27" s="40" t="s">
        <v>20</v>
      </c>
      <c r="C27" s="97">
        <v>78.239999999999995</v>
      </c>
      <c r="D27" s="97">
        <v>152.62</v>
      </c>
      <c r="E27" s="97">
        <f t="shared" ref="E27:L27" si="7">(E22+E34+E36+E35+E37+E41+E42+E25+E44+E28+E29+E43)*0.07</f>
        <v>216.03750000000002</v>
      </c>
      <c r="F27" s="97">
        <v>157.15</v>
      </c>
      <c r="G27" s="97">
        <f t="shared" si="7"/>
        <v>87.500000000000014</v>
      </c>
      <c r="H27" s="97">
        <v>4132.74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4824.2874999999995</v>
      </c>
    </row>
    <row r="28" spans="1:13" x14ac:dyDescent="0.25">
      <c r="A28" s="31">
        <v>24</v>
      </c>
      <c r="B28" s="32" t="s">
        <v>21</v>
      </c>
      <c r="C28" s="33"/>
      <c r="D28" s="33"/>
      <c r="E28" s="33">
        <v>750</v>
      </c>
      <c r="F28" s="33">
        <v>500</v>
      </c>
      <c r="G28" s="33"/>
      <c r="H28" s="33">
        <v>500</v>
      </c>
      <c r="I28" s="33"/>
      <c r="J28" s="33"/>
      <c r="K28" s="33"/>
      <c r="L28" s="33"/>
      <c r="M28" s="97">
        <f t="shared" si="6"/>
        <v>1750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/>
      <c r="F29" s="99"/>
      <c r="G29" s="99">
        <f t="shared" si="8"/>
        <v>0</v>
      </c>
      <c r="H29" s="99"/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v>15</v>
      </c>
      <c r="D30" s="97">
        <f t="shared" ref="D30:I30" si="10">(D22+D34+D35+D36+D37)*0.02</f>
        <v>33.22</v>
      </c>
      <c r="E30" s="97">
        <f t="shared" si="10"/>
        <v>34.380000000000003</v>
      </c>
      <c r="F30" s="97">
        <f t="shared" si="10"/>
        <v>25.92</v>
      </c>
      <c r="G30" s="97">
        <f t="shared" si="10"/>
        <v>0</v>
      </c>
      <c r="H30" s="97">
        <v>1147.28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1255.8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460.74</v>
      </c>
      <c r="D31" s="100">
        <f t="shared" si="12"/>
        <v>705.09</v>
      </c>
      <c r="E31" s="100">
        <f t="shared" si="12"/>
        <v>1617.6675</v>
      </c>
      <c r="F31" s="100">
        <f t="shared" si="12"/>
        <v>1132.0700000000002</v>
      </c>
      <c r="G31" s="100">
        <f t="shared" si="12"/>
        <v>87.500000000000014</v>
      </c>
      <c r="H31" s="100">
        <f t="shared" si="12"/>
        <v>17377.82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21380.887500000001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>
        <v>22592</v>
      </c>
      <c r="I34" s="33"/>
      <c r="J34" s="33"/>
      <c r="K34" s="33"/>
      <c r="L34" s="33"/>
      <c r="M34" s="94">
        <f t="shared" ref="M34:M39" si="14">SUM(C34:L34)</f>
        <v>22592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>
        <v>161</v>
      </c>
      <c r="E37" s="33"/>
      <c r="F37" s="33"/>
      <c r="G37" s="33"/>
      <c r="H37" s="33"/>
      <c r="I37" s="33"/>
      <c r="J37" s="33"/>
      <c r="K37" s="33"/>
      <c r="L37" s="33"/>
      <c r="M37" s="94">
        <f t="shared" si="14"/>
        <v>161</v>
      </c>
    </row>
    <row r="38" spans="1:13" x14ac:dyDescent="0.25">
      <c r="A38" s="48">
        <v>14</v>
      </c>
      <c r="B38" s="49" t="s">
        <v>30</v>
      </c>
      <c r="C38" s="50"/>
      <c r="D38" s="50">
        <v>416</v>
      </c>
      <c r="E38" s="50">
        <v>352</v>
      </c>
      <c r="F38" s="50"/>
      <c r="G38" s="50"/>
      <c r="H38" s="50"/>
      <c r="I38" s="50"/>
      <c r="J38" s="50"/>
      <c r="K38" s="50"/>
      <c r="L38" s="50"/>
      <c r="M38" s="94">
        <f t="shared" si="14"/>
        <v>768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577</v>
      </c>
      <c r="E39" s="96">
        <f t="shared" si="15"/>
        <v>352</v>
      </c>
      <c r="F39" s="96">
        <f t="shared" si="15"/>
        <v>0</v>
      </c>
      <c r="G39" s="96">
        <f t="shared" si="15"/>
        <v>0</v>
      </c>
      <c r="H39" s="96">
        <f t="shared" si="15"/>
        <v>22592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23521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>
        <v>1250</v>
      </c>
      <c r="H41" s="54"/>
      <c r="I41" s="54"/>
      <c r="J41" s="54"/>
      <c r="K41" s="54"/>
      <c r="L41" s="54"/>
      <c r="M41" s="102">
        <f>SUM(C41:L41)</f>
        <v>1250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>
        <v>1050</v>
      </c>
      <c r="I42" s="56"/>
      <c r="J42" s="56"/>
      <c r="K42" s="56"/>
      <c r="L42" s="56"/>
      <c r="M42" s="94">
        <f>SUM(C42:L42)</f>
        <v>1050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1930.74</v>
      </c>
      <c r="D51" s="101">
        <f t="shared" ref="D51:M51" si="17">+D22+D31+D39+D41+D42+D44+D43+D49+D45</f>
        <v>2782.09</v>
      </c>
      <c r="E51" s="101">
        <f t="shared" si="17"/>
        <v>3688.6675</v>
      </c>
      <c r="F51" s="101">
        <f t="shared" si="17"/>
        <v>2428.0700000000002</v>
      </c>
      <c r="G51" s="101">
        <f t="shared" si="17"/>
        <v>1337.5</v>
      </c>
      <c r="H51" s="101">
        <f t="shared" si="17"/>
        <v>64319.020000000004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76486.087499999994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145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>
        <v>44664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97</v>
      </c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>
        <v>980104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>
        <v>350</v>
      </c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350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350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350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350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29" workbookViewId="0">
      <selection activeCell="P36" sqref="P36"/>
    </sheetView>
  </sheetViews>
  <sheetFormatPr defaultRowHeight="15" x14ac:dyDescent="0.25"/>
  <cols>
    <col min="2" max="2" width="37.42578125" bestFit="1" customWidth="1"/>
    <col min="3" max="3" width="18.85546875" customWidth="1"/>
    <col min="4" max="4" width="19" customWidth="1"/>
    <col min="5" max="5" width="21" customWidth="1"/>
    <col min="6" max="6" width="21.140625" customWidth="1"/>
    <col min="7" max="7" width="21.85546875" customWidth="1"/>
    <col min="13" max="13" width="12.7109375" customWidth="1"/>
  </cols>
  <sheetData>
    <row r="1" spans="1:13" ht="19.5" x14ac:dyDescent="0.4">
      <c r="A1" s="122" t="s">
        <v>0</v>
      </c>
      <c r="B1" s="111"/>
      <c r="C1" s="1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>
        <v>44544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86</v>
      </c>
      <c r="D3" s="6" t="s">
        <v>78</v>
      </c>
      <c r="E3" s="6" t="s">
        <v>89</v>
      </c>
      <c r="F3" s="6" t="s">
        <v>90</v>
      </c>
      <c r="G3" s="6" t="s">
        <v>65</v>
      </c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820850</v>
      </c>
      <c r="D4" s="10">
        <v>820809</v>
      </c>
      <c r="E4" s="10">
        <v>820825</v>
      </c>
      <c r="F4" s="10">
        <v>820875</v>
      </c>
      <c r="G4" s="10">
        <v>84853</v>
      </c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87</v>
      </c>
      <c r="D5" s="10" t="s">
        <v>87</v>
      </c>
      <c r="E5" s="10" t="s">
        <v>87</v>
      </c>
      <c r="F5" s="10" t="s">
        <v>87</v>
      </c>
      <c r="G5" s="10" t="s">
        <v>87</v>
      </c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88</v>
      </c>
      <c r="D6" s="13" t="s">
        <v>88</v>
      </c>
      <c r="E6" s="13" t="s">
        <v>88</v>
      </c>
      <c r="F6" s="13" t="s">
        <v>88</v>
      </c>
      <c r="G6" s="13" t="s">
        <v>88</v>
      </c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>
        <v>35</v>
      </c>
      <c r="F9" s="25"/>
      <c r="G9" s="25"/>
      <c r="H9" s="25"/>
      <c r="I9" s="25"/>
      <c r="J9" s="25"/>
      <c r="K9" s="25"/>
      <c r="L9" s="25"/>
      <c r="M9" s="91">
        <f>SUM(C9:L9)</f>
        <v>35</v>
      </c>
    </row>
    <row r="10" spans="1:13" x14ac:dyDescent="0.25">
      <c r="A10" s="12"/>
      <c r="B10" s="24" t="s">
        <v>10</v>
      </c>
      <c r="C10" s="25">
        <v>35</v>
      </c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35</v>
      </c>
    </row>
    <row r="11" spans="1:13" x14ac:dyDescent="0.25">
      <c r="A11" s="12"/>
      <c r="B11" s="24" t="s">
        <v>11</v>
      </c>
      <c r="C11" s="25"/>
      <c r="D11" s="25"/>
      <c r="E11" s="25"/>
      <c r="F11" s="25">
        <v>35</v>
      </c>
      <c r="G11" s="25"/>
      <c r="H11" s="25"/>
      <c r="I11" s="25"/>
      <c r="J11" s="25"/>
      <c r="K11" s="25"/>
      <c r="L11" s="25"/>
      <c r="M11" s="91">
        <f>SUM(C11:L11)</f>
        <v>35</v>
      </c>
    </row>
    <row r="12" spans="1:13" x14ac:dyDescent="0.25">
      <c r="A12" s="12"/>
      <c r="B12" s="24" t="s">
        <v>12</v>
      </c>
      <c r="C12" s="26"/>
      <c r="D12" s="26">
        <v>35</v>
      </c>
      <c r="E12" s="26"/>
      <c r="F12" s="26"/>
      <c r="G12" s="26">
        <v>35</v>
      </c>
      <c r="H12" s="26"/>
      <c r="I12" s="26"/>
      <c r="J12" s="26"/>
      <c r="K12" s="26"/>
      <c r="L12" s="26"/>
      <c r="M12" s="91">
        <f>SUM(C12:L12)</f>
        <v>70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35</v>
      </c>
      <c r="D14" s="93">
        <f t="shared" si="0"/>
        <v>35</v>
      </c>
      <c r="E14" s="93">
        <f t="shared" si="0"/>
        <v>35</v>
      </c>
      <c r="F14" s="93">
        <f t="shared" si="0"/>
        <v>35</v>
      </c>
      <c r="G14" s="93">
        <f t="shared" si="0"/>
        <v>35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175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>
        <v>1581.3</v>
      </c>
      <c r="F17" s="33"/>
      <c r="G17" s="33"/>
      <c r="H17" s="33"/>
      <c r="I17" s="33"/>
      <c r="J17" s="33"/>
      <c r="K17" s="33"/>
      <c r="L17" s="33"/>
      <c r="M17" s="94">
        <f>SUM(C17:L17)</f>
        <v>1581.3</v>
      </c>
    </row>
    <row r="18" spans="1:13" x14ac:dyDescent="0.25">
      <c r="A18" s="31">
        <v>6</v>
      </c>
      <c r="B18" s="32" t="s">
        <v>10</v>
      </c>
      <c r="C18" s="33">
        <v>2835</v>
      </c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2835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>
        <v>3307.5</v>
      </c>
      <c r="G19" s="33"/>
      <c r="H19" s="33"/>
      <c r="I19" s="33"/>
      <c r="J19" s="33"/>
      <c r="K19" s="33"/>
      <c r="L19" s="33"/>
      <c r="M19" s="94">
        <f>SUM(C19:L19)</f>
        <v>3307.5</v>
      </c>
    </row>
    <row r="20" spans="1:13" x14ac:dyDescent="0.25">
      <c r="A20" s="31">
        <v>8</v>
      </c>
      <c r="B20" s="32" t="s">
        <v>12</v>
      </c>
      <c r="C20" s="33"/>
      <c r="D20" s="33">
        <v>1723.5</v>
      </c>
      <c r="E20" s="33"/>
      <c r="F20" s="33"/>
      <c r="G20" s="33">
        <v>630</v>
      </c>
      <c r="H20" s="33"/>
      <c r="I20" s="33"/>
      <c r="J20" s="33"/>
      <c r="K20" s="33"/>
      <c r="L20" s="33"/>
      <c r="M20" s="94">
        <f>SUM(C20:L20)</f>
        <v>2353.5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2835</v>
      </c>
      <c r="D22" s="96">
        <f t="shared" si="2"/>
        <v>1723.5</v>
      </c>
      <c r="E22" s="96">
        <f t="shared" si="2"/>
        <v>1581.3</v>
      </c>
      <c r="F22" s="96">
        <f t="shared" si="2"/>
        <v>3307.5</v>
      </c>
      <c r="G22" s="96">
        <f t="shared" si="2"/>
        <v>630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10077.299999999999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721.35</v>
      </c>
      <c r="D25" s="97">
        <v>565.21</v>
      </c>
      <c r="E25" s="97">
        <v>457.83</v>
      </c>
      <c r="F25" s="97">
        <f t="shared" si="3"/>
        <v>826.875</v>
      </c>
      <c r="G25" s="97">
        <v>1861.84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4433.1049999999996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252.47250000000003</v>
      </c>
      <c r="D27" s="97">
        <v>197.83</v>
      </c>
      <c r="E27" s="97">
        <v>160.24</v>
      </c>
      <c r="F27" s="97">
        <f t="shared" ref="F27:L27" si="7">(F22+F34+F36+F35+F37+F41+F42+F25+F44+F28+F29+F43)*0.07</f>
        <v>299.90625000000006</v>
      </c>
      <c r="G27" s="97">
        <f t="shared" si="7"/>
        <v>662.13980000000004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1572.5885499999999</v>
      </c>
    </row>
    <row r="28" spans="1:13" x14ac:dyDescent="0.25">
      <c r="A28" s="31">
        <v>24</v>
      </c>
      <c r="B28" s="32" t="s">
        <v>21</v>
      </c>
      <c r="C28" s="33"/>
      <c r="D28" s="33"/>
      <c r="E28" s="33">
        <v>250</v>
      </c>
      <c r="F28" s="33"/>
      <c r="G28" s="33">
        <v>250</v>
      </c>
      <c r="H28" s="33"/>
      <c r="I28" s="33"/>
      <c r="J28" s="33"/>
      <c r="K28" s="33"/>
      <c r="L28" s="33"/>
      <c r="M28" s="97">
        <f t="shared" si="6"/>
        <v>500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/>
      <c r="F29" s="99">
        <f t="shared" si="8"/>
        <v>0</v>
      </c>
      <c r="G29" s="99"/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57.708000000000006</v>
      </c>
      <c r="D30" s="97">
        <v>45.21</v>
      </c>
      <c r="E30" s="97">
        <f t="shared" si="10"/>
        <v>31.626000000000001</v>
      </c>
      <c r="F30" s="97">
        <f t="shared" si="10"/>
        <v>66.150000000000006</v>
      </c>
      <c r="G30" s="97">
        <f t="shared" si="10"/>
        <v>143.946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344.64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1031.5305000000001</v>
      </c>
      <c r="D31" s="100">
        <f t="shared" si="12"/>
        <v>808.25000000000011</v>
      </c>
      <c r="E31" s="100">
        <f t="shared" si="12"/>
        <v>899.69599999999991</v>
      </c>
      <c r="F31" s="100">
        <f t="shared" si="12"/>
        <v>1192.9312500000001</v>
      </c>
      <c r="G31" s="100">
        <f t="shared" si="12"/>
        <v>2917.9258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6850.3335500000003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>
        <v>6567.3</v>
      </c>
      <c r="H34" s="33"/>
      <c r="I34" s="33"/>
      <c r="J34" s="33"/>
      <c r="K34" s="33"/>
      <c r="L34" s="33"/>
      <c r="M34" s="94">
        <f t="shared" ref="M34:M39" si="14">SUM(C34:L34)</f>
        <v>6567.3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>
        <v>50.4</v>
      </c>
      <c r="D37" s="33">
        <v>491.4</v>
      </c>
      <c r="E37" s="33"/>
      <c r="F37" s="33"/>
      <c r="G37" s="33"/>
      <c r="H37" s="33"/>
      <c r="I37" s="33"/>
      <c r="J37" s="33"/>
      <c r="K37" s="33"/>
      <c r="L37" s="33"/>
      <c r="M37" s="94">
        <f t="shared" si="14"/>
        <v>541.79999999999995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50.4</v>
      </c>
      <c r="D39" s="96">
        <f t="shared" si="15"/>
        <v>491.4</v>
      </c>
      <c r="E39" s="96">
        <f t="shared" si="15"/>
        <v>0</v>
      </c>
      <c r="F39" s="96">
        <f t="shared" si="15"/>
        <v>0</v>
      </c>
      <c r="G39" s="96">
        <f t="shared" si="15"/>
        <v>6567.3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7109.1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>
        <v>150</v>
      </c>
      <c r="G42" s="56">
        <v>150</v>
      </c>
      <c r="H42" s="56"/>
      <c r="I42" s="56"/>
      <c r="J42" s="56"/>
      <c r="K42" s="56"/>
      <c r="L42" s="56"/>
      <c r="M42" s="94">
        <f>SUM(C42:L42)</f>
        <v>300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3916.9304999999999</v>
      </c>
      <c r="D51" s="101">
        <f t="shared" ref="D51:M51" si="17">+D22+D31+D39+D41+D42+D44+D43+D49+D45</f>
        <v>3023.15</v>
      </c>
      <c r="E51" s="101">
        <f t="shared" si="17"/>
        <v>2480.9960000000001</v>
      </c>
      <c r="F51" s="101">
        <f t="shared" si="17"/>
        <v>4650.4312499999996</v>
      </c>
      <c r="G51" s="101">
        <f t="shared" si="17"/>
        <v>10265.2258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24336.733549999997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85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91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thickBot="1" x14ac:dyDescent="0.3">
      <c r="A211" s="2"/>
      <c r="B211" s="74" t="s">
        <v>42</v>
      </c>
      <c r="C211" s="7" t="s">
        <v>92</v>
      </c>
      <c r="D211" s="7" t="s">
        <v>93</v>
      </c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">
        <v>770343</v>
      </c>
      <c r="D212" s="76">
        <v>770343</v>
      </c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>
        <v>30</v>
      </c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30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>
        <v>30</v>
      </c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30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30</v>
      </c>
      <c r="D220" s="93">
        <f t="shared" si="72"/>
        <v>30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60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>
        <v>1950</v>
      </c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1950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>
        <v>35</v>
      </c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35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35</v>
      </c>
      <c r="D228" s="96">
        <f t="shared" si="74"/>
        <v>1950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1985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/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/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/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/>
    </row>
    <row r="235" spans="1:13" ht="15.75" thickBot="1" x14ac:dyDescent="0.3">
      <c r="A235" s="2"/>
      <c r="B235" s="27" t="s">
        <v>31</v>
      </c>
      <c r="C235" s="104">
        <f t="shared" ref="C235:L235" si="75">SUM(C231:C234)</f>
        <v>0</v>
      </c>
      <c r="D235" s="104">
        <f t="shared" si="75"/>
        <v>0</v>
      </c>
      <c r="E235" s="104">
        <f t="shared" si="75"/>
        <v>0</v>
      </c>
      <c r="F235" s="104">
        <f t="shared" si="75"/>
        <v>0</v>
      </c>
      <c r="G235" s="104">
        <f t="shared" si="75"/>
        <v>0</v>
      </c>
      <c r="H235" s="104">
        <f t="shared" si="75"/>
        <v>0</v>
      </c>
      <c r="I235" s="104">
        <f t="shared" si="75"/>
        <v>0</v>
      </c>
      <c r="J235" s="104">
        <f t="shared" si="75"/>
        <v>0</v>
      </c>
      <c r="K235" s="104">
        <f t="shared" si="75"/>
        <v>0</v>
      </c>
      <c r="L235" s="104">
        <f t="shared" si="75"/>
        <v>0</v>
      </c>
      <c r="M235" s="95"/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6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6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6"/>
        <v>0</v>
      </c>
    </row>
    <row r="242" spans="1:13" ht="15.75" thickBot="1" x14ac:dyDescent="0.3">
      <c r="A242" s="2"/>
      <c r="B242" s="27" t="s">
        <v>47</v>
      </c>
      <c r="C242" s="104">
        <f t="shared" ref="C242:M242" si="77">SUM(C238:C241)</f>
        <v>0</v>
      </c>
      <c r="D242" s="104">
        <f t="shared" si="77"/>
        <v>0</v>
      </c>
      <c r="E242" s="104">
        <f t="shared" si="77"/>
        <v>0</v>
      </c>
      <c r="F242" s="104">
        <f t="shared" si="77"/>
        <v>0</v>
      </c>
      <c r="G242" s="104">
        <f t="shared" si="77"/>
        <v>0</v>
      </c>
      <c r="H242" s="104">
        <f t="shared" si="77"/>
        <v>0</v>
      </c>
      <c r="I242" s="104">
        <f t="shared" si="77"/>
        <v>0</v>
      </c>
      <c r="J242" s="104">
        <f t="shared" si="77"/>
        <v>0</v>
      </c>
      <c r="K242" s="104">
        <f t="shared" si="77"/>
        <v>0</v>
      </c>
      <c r="L242" s="104">
        <f t="shared" si="77"/>
        <v>0</v>
      </c>
      <c r="M242" s="95">
        <f t="shared" si="77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>
        <v>125</v>
      </c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8">SUM(D245+D246)</f>
        <v>125</v>
      </c>
      <c r="E247" s="106">
        <f t="shared" si="78"/>
        <v>0</v>
      </c>
      <c r="F247" s="106">
        <f t="shared" si="78"/>
        <v>0</v>
      </c>
      <c r="G247" s="106">
        <f t="shared" si="78"/>
        <v>0</v>
      </c>
      <c r="H247" s="106">
        <f t="shared" si="78"/>
        <v>0</v>
      </c>
      <c r="I247" s="106">
        <f t="shared" si="78"/>
        <v>0</v>
      </c>
      <c r="J247" s="106">
        <f t="shared" si="78"/>
        <v>0</v>
      </c>
      <c r="K247" s="106">
        <f t="shared" si="78"/>
        <v>0</v>
      </c>
      <c r="L247" s="106">
        <f t="shared" si="78"/>
        <v>0</v>
      </c>
      <c r="M247" s="106">
        <f>SUM(C247:L247)</f>
        <v>125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79">+C247+C242+C235+C228</f>
        <v>35</v>
      </c>
      <c r="D249" s="107">
        <f t="shared" si="79"/>
        <v>2075</v>
      </c>
      <c r="E249" s="107">
        <f t="shared" si="79"/>
        <v>0</v>
      </c>
      <c r="F249" s="107">
        <f t="shared" si="79"/>
        <v>0</v>
      </c>
      <c r="G249" s="107">
        <f t="shared" si="79"/>
        <v>0</v>
      </c>
      <c r="H249" s="107">
        <f t="shared" si="79"/>
        <v>0</v>
      </c>
      <c r="I249" s="107">
        <f t="shared" si="79"/>
        <v>0</v>
      </c>
      <c r="J249" s="107">
        <f t="shared" si="79"/>
        <v>0</v>
      </c>
      <c r="K249" s="107">
        <f t="shared" si="79"/>
        <v>0</v>
      </c>
      <c r="L249" s="107">
        <f t="shared" si="79"/>
        <v>0</v>
      </c>
      <c r="M249" s="108">
        <f t="shared" si="79"/>
        <v>2110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2"/>
  <sheetViews>
    <sheetView topLeftCell="A279" workbookViewId="0">
      <selection activeCell="C299" sqref="C299"/>
    </sheetView>
  </sheetViews>
  <sheetFormatPr defaultRowHeight="15" x14ac:dyDescent="0.25"/>
  <cols>
    <col min="2" max="2" width="37.42578125" bestFit="1" customWidth="1"/>
    <col min="3" max="3" width="16.85546875" customWidth="1"/>
    <col min="4" max="4" width="12.140625" customWidth="1"/>
    <col min="5" max="5" width="12.85546875" customWidth="1"/>
    <col min="6" max="6" width="14.140625" customWidth="1"/>
    <col min="7" max="7" width="12" customWidth="1"/>
    <col min="8" max="8" width="12.28515625" customWidth="1"/>
    <col min="9" max="9" width="12.140625" customWidth="1"/>
    <col min="10" max="10" width="13.42578125" customWidth="1"/>
    <col min="11" max="11" width="13.28515625" customWidth="1"/>
    <col min="13" max="13" width="13.5703125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95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149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150</v>
      </c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>
        <v>363303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>
        <v>4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4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4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4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>
        <v>500</v>
      </c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500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500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500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>
        <v>65</v>
      </c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v>65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/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/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/>
    </row>
    <row r="235" spans="1:13" ht="15.75" thickBot="1" x14ac:dyDescent="0.3">
      <c r="A235" s="2"/>
      <c r="B235" s="27" t="s">
        <v>31</v>
      </c>
      <c r="C235" s="104">
        <f t="shared" ref="C235:M235" si="75">SUM(C231:C234)</f>
        <v>65</v>
      </c>
      <c r="D235" s="104">
        <f t="shared" si="75"/>
        <v>0</v>
      </c>
      <c r="E235" s="104">
        <f t="shared" si="75"/>
        <v>0</v>
      </c>
      <c r="F235" s="104">
        <f t="shared" si="75"/>
        <v>0</v>
      </c>
      <c r="G235" s="104">
        <f t="shared" si="75"/>
        <v>0</v>
      </c>
      <c r="H235" s="104">
        <f t="shared" si="75"/>
        <v>0</v>
      </c>
      <c r="I235" s="104">
        <f t="shared" si="75"/>
        <v>0</v>
      </c>
      <c r="J235" s="104">
        <f t="shared" si="75"/>
        <v>0</v>
      </c>
      <c r="K235" s="104">
        <f t="shared" si="75"/>
        <v>0</v>
      </c>
      <c r="L235" s="104">
        <f t="shared" si="75"/>
        <v>0</v>
      </c>
      <c r="M235" s="95">
        <f t="shared" si="75"/>
        <v>65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/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/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/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/>
    </row>
    <row r="242" spans="1:13" ht="15.75" thickBot="1" x14ac:dyDescent="0.3">
      <c r="A242" s="2"/>
      <c r="B242" s="27" t="s">
        <v>47</v>
      </c>
      <c r="C242" s="104">
        <f t="shared" ref="C242:M242" si="76">SUM(C238:C241)</f>
        <v>0</v>
      </c>
      <c r="D242" s="104">
        <f t="shared" si="76"/>
        <v>0</v>
      </c>
      <c r="E242" s="104">
        <f t="shared" si="76"/>
        <v>0</v>
      </c>
      <c r="F242" s="104">
        <f t="shared" si="76"/>
        <v>0</v>
      </c>
      <c r="G242" s="104">
        <f t="shared" si="76"/>
        <v>0</v>
      </c>
      <c r="H242" s="104">
        <f t="shared" si="76"/>
        <v>0</v>
      </c>
      <c r="I242" s="104">
        <f t="shared" si="76"/>
        <v>0</v>
      </c>
      <c r="J242" s="104">
        <f t="shared" si="76"/>
        <v>0</v>
      </c>
      <c r="K242" s="104">
        <f t="shared" si="76"/>
        <v>0</v>
      </c>
      <c r="L242" s="104">
        <f t="shared" si="76"/>
        <v>0</v>
      </c>
      <c r="M242" s="95">
        <f t="shared" si="76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>
        <v>250</v>
      </c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250</v>
      </c>
      <c r="D247" s="106">
        <f t="shared" ref="D247:L247" si="77">SUM(D245+D246)</f>
        <v>0</v>
      </c>
      <c r="E247" s="106">
        <f t="shared" si="77"/>
        <v>0</v>
      </c>
      <c r="F247" s="106">
        <f t="shared" si="77"/>
        <v>0</v>
      </c>
      <c r="G247" s="106">
        <f t="shared" si="77"/>
        <v>0</v>
      </c>
      <c r="H247" s="106">
        <f t="shared" si="77"/>
        <v>0</v>
      </c>
      <c r="I247" s="106">
        <f t="shared" si="77"/>
        <v>0</v>
      </c>
      <c r="J247" s="106">
        <f t="shared" si="77"/>
        <v>0</v>
      </c>
      <c r="K247" s="106">
        <f t="shared" si="77"/>
        <v>0</v>
      </c>
      <c r="L247" s="106">
        <f t="shared" si="77"/>
        <v>0</v>
      </c>
      <c r="M247" s="106">
        <f>SUM(C247:L247)</f>
        <v>250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78">+C247+C242+C235+C228</f>
        <v>815</v>
      </c>
      <c r="D249" s="107">
        <f t="shared" si="78"/>
        <v>0</v>
      </c>
      <c r="E249" s="107">
        <f t="shared" si="78"/>
        <v>0</v>
      </c>
      <c r="F249" s="107">
        <f t="shared" si="78"/>
        <v>0</v>
      </c>
      <c r="G249" s="107">
        <f t="shared" si="78"/>
        <v>0</v>
      </c>
      <c r="H249" s="107">
        <f t="shared" si="78"/>
        <v>0</v>
      </c>
      <c r="I249" s="107">
        <f t="shared" si="78"/>
        <v>0</v>
      </c>
      <c r="J249" s="107">
        <f t="shared" si="78"/>
        <v>0</v>
      </c>
      <c r="K249" s="107">
        <f t="shared" si="78"/>
        <v>0</v>
      </c>
      <c r="L249" s="107">
        <f t="shared" si="78"/>
        <v>0</v>
      </c>
      <c r="M249" s="108">
        <f t="shared" si="78"/>
        <v>815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  <row r="251" spans="1:13" ht="19.5" x14ac:dyDescent="0.4">
      <c r="A251" s="110" t="s">
        <v>0</v>
      </c>
      <c r="B251" s="111"/>
      <c r="C251" s="67" t="s">
        <v>95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28.5" thickBot="1" x14ac:dyDescent="0.6">
      <c r="A252" s="112" t="s">
        <v>1</v>
      </c>
      <c r="B252" s="113"/>
      <c r="C252" s="70" t="s">
        <v>149</v>
      </c>
      <c r="D252" s="72" t="s">
        <v>41</v>
      </c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25">
      <c r="A253" s="2"/>
      <c r="B253" s="74" t="s">
        <v>42</v>
      </c>
      <c r="C253" s="7" t="s">
        <v>151</v>
      </c>
      <c r="D253" s="7" t="s">
        <v>151</v>
      </c>
      <c r="E253" s="7"/>
      <c r="F253" s="7"/>
      <c r="G253" s="7"/>
      <c r="H253" s="7"/>
      <c r="I253" s="7"/>
      <c r="J253" s="7"/>
      <c r="K253" s="7"/>
      <c r="L253" s="7"/>
      <c r="M253" s="75"/>
    </row>
    <row r="254" spans="1:13" ht="15.75" thickBot="1" x14ac:dyDescent="0.3">
      <c r="A254" s="2"/>
      <c r="B254" s="27" t="s">
        <v>4</v>
      </c>
      <c r="C254" s="76" t="s">
        <v>152</v>
      </c>
      <c r="D254" s="76" t="s">
        <v>153</v>
      </c>
      <c r="E254" s="76"/>
      <c r="F254" s="76"/>
      <c r="G254" s="76"/>
      <c r="H254" s="76"/>
      <c r="I254" s="76"/>
      <c r="J254" s="76"/>
      <c r="K254" s="76"/>
      <c r="L254" s="76"/>
      <c r="M254" s="77"/>
    </row>
    <row r="255" spans="1:13" ht="15.75" thickBot="1" x14ac:dyDescent="0.3">
      <c r="A255" s="2"/>
      <c r="B255" s="78"/>
      <c r="C255" s="2"/>
      <c r="D255" s="12"/>
      <c r="E255" s="2"/>
      <c r="F255" s="2"/>
      <c r="G255" s="2"/>
      <c r="H255" s="2"/>
      <c r="I255" s="2"/>
      <c r="J255" s="2"/>
      <c r="K255" s="2"/>
      <c r="L255" s="2"/>
      <c r="M255" s="9"/>
    </row>
    <row r="256" spans="1:13" x14ac:dyDescent="0.25">
      <c r="A256" s="2"/>
      <c r="B256" s="19" t="s">
        <v>8</v>
      </c>
      <c r="C256" s="20"/>
      <c r="D256" s="21"/>
      <c r="E256" s="21"/>
      <c r="F256" s="22"/>
      <c r="G256" s="21"/>
      <c r="H256" s="20"/>
      <c r="I256" s="20"/>
      <c r="J256" s="20"/>
      <c r="K256" s="20"/>
      <c r="L256" s="20"/>
      <c r="M256" s="23"/>
    </row>
    <row r="257" spans="1:13" x14ac:dyDescent="0.25">
      <c r="A257" s="2"/>
      <c r="B257" s="24" t="s">
        <v>9</v>
      </c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91">
        <f>SUM(C257:L257)</f>
        <v>0</v>
      </c>
    </row>
    <row r="258" spans="1:13" x14ac:dyDescent="0.25">
      <c r="A258" s="2"/>
      <c r="B258" s="24" t="s">
        <v>10</v>
      </c>
      <c r="C258" s="25">
        <v>1</v>
      </c>
      <c r="D258" s="25"/>
      <c r="E258" s="25"/>
      <c r="F258" s="25"/>
      <c r="G258" s="25"/>
      <c r="H258" s="25"/>
      <c r="I258" s="25"/>
      <c r="J258" s="25"/>
      <c r="K258" s="25"/>
      <c r="L258" s="25"/>
      <c r="M258" s="91">
        <f>SUM(C258:L258)</f>
        <v>1</v>
      </c>
    </row>
    <row r="259" spans="1:13" x14ac:dyDescent="0.25">
      <c r="A259" s="2"/>
      <c r="B259" s="24" t="s">
        <v>11</v>
      </c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91">
        <f>SUM(C259:L259)</f>
        <v>0</v>
      </c>
    </row>
    <row r="260" spans="1:13" x14ac:dyDescent="0.25">
      <c r="A260" s="2"/>
      <c r="B260" s="24" t="s">
        <v>12</v>
      </c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91">
        <f>SUM(C260:L260)</f>
        <v>0</v>
      </c>
    </row>
    <row r="261" spans="1:13" x14ac:dyDescent="0.25">
      <c r="A261" s="2"/>
      <c r="B261" s="24" t="s">
        <v>13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91">
        <f>SUM(C261:L261)</f>
        <v>0</v>
      </c>
    </row>
    <row r="262" spans="1:13" ht="15.75" thickBot="1" x14ac:dyDescent="0.3">
      <c r="A262" s="2"/>
      <c r="B262" s="27" t="s">
        <v>14</v>
      </c>
      <c r="C262" s="93">
        <f t="shared" ref="C262:J262" si="79">SUM(C257:C261)</f>
        <v>1</v>
      </c>
      <c r="D262" s="93">
        <f t="shared" si="79"/>
        <v>0</v>
      </c>
      <c r="E262" s="93">
        <f t="shared" si="79"/>
        <v>0</v>
      </c>
      <c r="F262" s="93">
        <f t="shared" si="79"/>
        <v>0</v>
      </c>
      <c r="G262" s="93">
        <f t="shared" si="79"/>
        <v>0</v>
      </c>
      <c r="H262" s="93">
        <f t="shared" si="79"/>
        <v>0</v>
      </c>
      <c r="I262" s="93">
        <f t="shared" si="79"/>
        <v>0</v>
      </c>
      <c r="J262" s="93">
        <f t="shared" si="79"/>
        <v>0</v>
      </c>
      <c r="K262" s="93">
        <f>-SUM(K257:K261)</f>
        <v>0</v>
      </c>
      <c r="L262" s="93">
        <f>SUM(L257:L261)</f>
        <v>0</v>
      </c>
      <c r="M262" s="92">
        <f t="shared" ref="M262" si="80">SUM(C262:L262)</f>
        <v>1</v>
      </c>
    </row>
    <row r="263" spans="1:13" ht="15.75" thickBot="1" x14ac:dyDescent="0.3">
      <c r="A263" s="2"/>
      <c r="B263" s="15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9"/>
    </row>
    <row r="264" spans="1:13" x14ac:dyDescent="0.25">
      <c r="A264" s="2"/>
      <c r="B264" s="30" t="s">
        <v>16</v>
      </c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3"/>
    </row>
    <row r="265" spans="1:13" x14ac:dyDescent="0.25">
      <c r="A265" s="2"/>
      <c r="B265" s="32" t="s">
        <v>9</v>
      </c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94">
        <f>SUM(C265:L265)</f>
        <v>0</v>
      </c>
    </row>
    <row r="266" spans="1:13" x14ac:dyDescent="0.25">
      <c r="A266" s="2"/>
      <c r="B266" s="32" t="s">
        <v>10</v>
      </c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94">
        <f>SUM(C266:L266)</f>
        <v>0</v>
      </c>
    </row>
    <row r="267" spans="1:13" x14ac:dyDescent="0.25">
      <c r="A267" s="2"/>
      <c r="B267" s="32" t="s">
        <v>11</v>
      </c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94">
        <f>SUM(C267:L267)</f>
        <v>0</v>
      </c>
    </row>
    <row r="268" spans="1:13" x14ac:dyDescent="0.25">
      <c r="A268" s="2"/>
      <c r="B268" s="32" t="s">
        <v>12</v>
      </c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94">
        <f>SUM(C268:L268)</f>
        <v>0</v>
      </c>
    </row>
    <row r="269" spans="1:13" x14ac:dyDescent="0.25">
      <c r="A269" s="2"/>
      <c r="B269" s="32" t="s">
        <v>13</v>
      </c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94">
        <f>SUM(C269:L269)</f>
        <v>0</v>
      </c>
    </row>
    <row r="270" spans="1:13" ht="15.75" thickBot="1" x14ac:dyDescent="0.3">
      <c r="A270" s="2"/>
      <c r="B270" s="35" t="s">
        <v>17</v>
      </c>
      <c r="C270" s="96">
        <f t="shared" ref="C270:M270" si="81">SUM(C265:C269)</f>
        <v>0</v>
      </c>
      <c r="D270" s="96">
        <f t="shared" si="81"/>
        <v>0</v>
      </c>
      <c r="E270" s="96">
        <f t="shared" si="81"/>
        <v>0</v>
      </c>
      <c r="F270" s="96">
        <f t="shared" si="81"/>
        <v>0</v>
      </c>
      <c r="G270" s="96">
        <f t="shared" si="81"/>
        <v>0</v>
      </c>
      <c r="H270" s="96">
        <f t="shared" si="81"/>
        <v>0</v>
      </c>
      <c r="I270" s="96">
        <f t="shared" si="81"/>
        <v>0</v>
      </c>
      <c r="J270" s="96">
        <f t="shared" si="81"/>
        <v>0</v>
      </c>
      <c r="K270" s="96">
        <f t="shared" si="81"/>
        <v>0</v>
      </c>
      <c r="L270" s="96">
        <f t="shared" si="81"/>
        <v>0</v>
      </c>
      <c r="M270" s="95">
        <f t="shared" si="81"/>
        <v>0</v>
      </c>
    </row>
    <row r="271" spans="1:13" ht="15.75" thickBot="1" x14ac:dyDescent="0.3">
      <c r="A271" s="2"/>
      <c r="B271" s="15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9"/>
    </row>
    <row r="272" spans="1:13" x14ac:dyDescent="0.25">
      <c r="A272" s="2"/>
      <c r="B272" s="19" t="s">
        <v>25</v>
      </c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39"/>
    </row>
    <row r="273" spans="1:13" x14ac:dyDescent="0.25">
      <c r="A273" s="2"/>
      <c r="B273" s="24" t="s">
        <v>26</v>
      </c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105"/>
    </row>
    <row r="274" spans="1:13" x14ac:dyDescent="0.25">
      <c r="A274" s="2"/>
      <c r="B274" s="24" t="s">
        <v>27</v>
      </c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105"/>
    </row>
    <row r="275" spans="1:13" x14ac:dyDescent="0.25">
      <c r="A275" s="2"/>
      <c r="B275" s="24" t="s">
        <v>28</v>
      </c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105"/>
    </row>
    <row r="276" spans="1:13" x14ac:dyDescent="0.25">
      <c r="A276" s="2"/>
      <c r="B276" s="24" t="s">
        <v>43</v>
      </c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105"/>
    </row>
    <row r="277" spans="1:13" ht="15.75" thickBot="1" x14ac:dyDescent="0.3">
      <c r="A277" s="2"/>
      <c r="B277" s="27" t="s">
        <v>31</v>
      </c>
      <c r="C277" s="104">
        <f t="shared" ref="C277:M277" si="82">SUM(C273:C276)</f>
        <v>0</v>
      </c>
      <c r="D277" s="104">
        <f t="shared" si="82"/>
        <v>0</v>
      </c>
      <c r="E277" s="104">
        <f t="shared" si="82"/>
        <v>0</v>
      </c>
      <c r="F277" s="104">
        <f t="shared" si="82"/>
        <v>0</v>
      </c>
      <c r="G277" s="104">
        <f t="shared" si="82"/>
        <v>0</v>
      </c>
      <c r="H277" s="104">
        <f t="shared" si="82"/>
        <v>0</v>
      </c>
      <c r="I277" s="104">
        <f t="shared" si="82"/>
        <v>0</v>
      </c>
      <c r="J277" s="104">
        <f t="shared" si="82"/>
        <v>0</v>
      </c>
      <c r="K277" s="104">
        <f t="shared" si="82"/>
        <v>0</v>
      </c>
      <c r="L277" s="104">
        <f t="shared" si="82"/>
        <v>0</v>
      </c>
      <c r="M277" s="95">
        <f t="shared" si="82"/>
        <v>0</v>
      </c>
    </row>
    <row r="278" spans="1:13" ht="15.75" thickBot="1" x14ac:dyDescent="0.3">
      <c r="A278" s="2"/>
      <c r="B278" s="15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9"/>
    </row>
    <row r="279" spans="1:13" x14ac:dyDescent="0.25">
      <c r="A279" s="2"/>
      <c r="B279" s="19" t="s">
        <v>44</v>
      </c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39"/>
    </row>
    <row r="280" spans="1:13" x14ac:dyDescent="0.25">
      <c r="A280" s="2"/>
      <c r="B280" s="24" t="s">
        <v>21</v>
      </c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105"/>
    </row>
    <row r="281" spans="1:13" x14ac:dyDescent="0.25">
      <c r="A281" s="2"/>
      <c r="B281" s="24" t="s">
        <v>45</v>
      </c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105"/>
    </row>
    <row r="282" spans="1:13" ht="27" x14ac:dyDescent="0.25">
      <c r="A282" s="2"/>
      <c r="B282" s="80" t="s">
        <v>46</v>
      </c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105"/>
    </row>
    <row r="283" spans="1:13" x14ac:dyDescent="0.25">
      <c r="A283" s="2"/>
      <c r="B283" s="80" t="s">
        <v>54</v>
      </c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105"/>
    </row>
    <row r="284" spans="1:13" ht="15.75" thickBot="1" x14ac:dyDescent="0.3">
      <c r="A284" s="2"/>
      <c r="B284" s="27" t="s">
        <v>47</v>
      </c>
      <c r="C284" s="104">
        <f t="shared" ref="C284:M284" si="83">SUM(C280:C283)</f>
        <v>0</v>
      </c>
      <c r="D284" s="104">
        <f t="shared" si="83"/>
        <v>0</v>
      </c>
      <c r="E284" s="104">
        <f t="shared" si="83"/>
        <v>0</v>
      </c>
      <c r="F284" s="104">
        <f t="shared" si="83"/>
        <v>0</v>
      </c>
      <c r="G284" s="104">
        <f t="shared" si="83"/>
        <v>0</v>
      </c>
      <c r="H284" s="104">
        <f t="shared" si="83"/>
        <v>0</v>
      </c>
      <c r="I284" s="104">
        <f t="shared" si="83"/>
        <v>0</v>
      </c>
      <c r="J284" s="104">
        <f t="shared" si="83"/>
        <v>0</v>
      </c>
      <c r="K284" s="104">
        <f t="shared" si="83"/>
        <v>0</v>
      </c>
      <c r="L284" s="104">
        <f t="shared" si="83"/>
        <v>0</v>
      </c>
      <c r="M284" s="95">
        <f t="shared" si="83"/>
        <v>0</v>
      </c>
    </row>
    <row r="285" spans="1:13" ht="15.75" thickBot="1" x14ac:dyDescent="0.3">
      <c r="A285" s="2"/>
      <c r="B285" s="15"/>
      <c r="C285" s="81"/>
      <c r="D285" s="81"/>
      <c r="E285" s="81"/>
      <c r="F285" s="81"/>
      <c r="G285" s="81"/>
      <c r="H285" s="81"/>
      <c r="I285" s="81"/>
      <c r="J285" s="81"/>
      <c r="K285" s="81"/>
      <c r="L285" s="81"/>
      <c r="M285" s="81"/>
    </row>
    <row r="286" spans="1:13" x14ac:dyDescent="0.25">
      <c r="A286" s="2"/>
      <c r="B286" s="19" t="s">
        <v>48</v>
      </c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3"/>
    </row>
    <row r="287" spans="1:13" x14ac:dyDescent="0.25">
      <c r="A287" s="2"/>
      <c r="B287" s="84" t="s">
        <v>49</v>
      </c>
      <c r="C287" s="85">
        <v>100</v>
      </c>
      <c r="D287" s="85">
        <v>100</v>
      </c>
      <c r="E287" s="85"/>
      <c r="F287" s="85"/>
      <c r="G287" s="85"/>
      <c r="H287" s="85"/>
      <c r="I287" s="85"/>
      <c r="J287" s="85"/>
      <c r="K287" s="85"/>
      <c r="L287" s="85"/>
      <c r="M287" s="86"/>
    </row>
    <row r="288" spans="1:13" ht="15.75" thickBot="1" x14ac:dyDescent="0.3">
      <c r="A288" s="2"/>
      <c r="B288" s="87" t="s">
        <v>50</v>
      </c>
      <c r="C288" s="88"/>
      <c r="D288" s="88"/>
      <c r="E288" s="88"/>
      <c r="F288" s="88"/>
      <c r="G288" s="88"/>
      <c r="H288" s="88"/>
      <c r="I288" s="88"/>
      <c r="J288" s="88"/>
      <c r="K288" s="88"/>
      <c r="L288" s="88"/>
      <c r="M288" s="89"/>
    </row>
    <row r="289" spans="1:13" ht="15.75" thickBot="1" x14ac:dyDescent="0.3">
      <c r="A289" s="2"/>
      <c r="B289" s="63" t="s">
        <v>51</v>
      </c>
      <c r="C289" s="106">
        <f>SUM(C287+C288)</f>
        <v>100</v>
      </c>
      <c r="D289" s="106">
        <f t="shared" ref="D289:L289" si="84">SUM(D287+D288)</f>
        <v>100</v>
      </c>
      <c r="E289" s="106">
        <f t="shared" si="84"/>
        <v>0</v>
      </c>
      <c r="F289" s="106">
        <f t="shared" si="84"/>
        <v>0</v>
      </c>
      <c r="G289" s="106">
        <f t="shared" si="84"/>
        <v>0</v>
      </c>
      <c r="H289" s="106">
        <f t="shared" si="84"/>
        <v>0</v>
      </c>
      <c r="I289" s="106">
        <f t="shared" si="84"/>
        <v>0</v>
      </c>
      <c r="J289" s="106">
        <f t="shared" si="84"/>
        <v>0</v>
      </c>
      <c r="K289" s="106">
        <f t="shared" si="84"/>
        <v>0</v>
      </c>
      <c r="L289" s="106">
        <f t="shared" si="84"/>
        <v>0</v>
      </c>
      <c r="M289" s="106">
        <f>SUM(C289:L289)</f>
        <v>200</v>
      </c>
    </row>
    <row r="290" spans="1:13" ht="15.75" thickBot="1" x14ac:dyDescent="0.3">
      <c r="A290" s="2"/>
      <c r="B290" s="15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9"/>
    </row>
    <row r="291" spans="1:13" ht="15.75" thickBot="1" x14ac:dyDescent="0.3">
      <c r="A291" s="2"/>
      <c r="B291" s="63" t="s">
        <v>37</v>
      </c>
      <c r="C291" s="107">
        <f t="shared" ref="C291:M291" si="85">+C289+C284+C277+C270</f>
        <v>100</v>
      </c>
      <c r="D291" s="107">
        <f t="shared" si="85"/>
        <v>100</v>
      </c>
      <c r="E291" s="107">
        <f t="shared" si="85"/>
        <v>0</v>
      </c>
      <c r="F291" s="107">
        <f t="shared" si="85"/>
        <v>0</v>
      </c>
      <c r="G291" s="107">
        <f t="shared" si="85"/>
        <v>0</v>
      </c>
      <c r="H291" s="107">
        <f t="shared" si="85"/>
        <v>0</v>
      </c>
      <c r="I291" s="107">
        <f t="shared" si="85"/>
        <v>0</v>
      </c>
      <c r="J291" s="107">
        <f t="shared" si="85"/>
        <v>0</v>
      </c>
      <c r="K291" s="107">
        <f t="shared" si="85"/>
        <v>0</v>
      </c>
      <c r="L291" s="107">
        <f t="shared" si="85"/>
        <v>0</v>
      </c>
      <c r="M291" s="108">
        <f t="shared" si="85"/>
        <v>200</v>
      </c>
    </row>
    <row r="292" spans="1:13" x14ac:dyDescent="0.25">
      <c r="A292" s="2"/>
      <c r="B292" s="65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</row>
  </sheetData>
  <mergeCells count="28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51:B251"/>
    <mergeCell ref="A252:B252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64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204" workbookViewId="0">
      <selection activeCell="C224" sqref="C224"/>
    </sheetView>
  </sheetViews>
  <sheetFormatPr defaultRowHeight="15" x14ac:dyDescent="0.25"/>
  <cols>
    <col min="2" max="2" width="37.42578125" bestFit="1" customWidth="1"/>
    <col min="3" max="3" width="21.85546875" customWidth="1"/>
    <col min="4" max="4" width="17.5703125" customWidth="1"/>
    <col min="5" max="5" width="19.42578125" customWidth="1"/>
    <col min="6" max="6" width="17.28515625" customWidth="1"/>
    <col min="7" max="7" width="23" customWidth="1"/>
    <col min="13" max="13" width="11.85546875" customWidth="1"/>
  </cols>
  <sheetData>
    <row r="1" spans="1:13" ht="19.5" x14ac:dyDescent="0.4">
      <c r="A1" s="122" t="s">
        <v>0</v>
      </c>
      <c r="B1" s="111"/>
      <c r="C1" s="1" t="s">
        <v>94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>SUM(F9:F13)</f>
        <v>0</v>
      </c>
      <c r="G14" s="93">
        <f>SUM(G9:G13)</f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/>
      <c r="D25" s="97">
        <f t="shared" ref="D25:L25" si="3">(D22+D39-D38)*0.25</f>
        <v>0</v>
      </c>
      <c r="E25" s="97"/>
      <c r="F25" s="97"/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/>
      <c r="F27" s="97"/>
      <c r="G27" s="97">
        <f>(G22+G34+G36+G35+G37+G41+G42+G25+G44+G28+G29+G43)*0.07</f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/>
      <c r="D29" s="99">
        <f t="shared" ref="D29:I29" si="8">SUM(D28*25/100)</f>
        <v>0</v>
      </c>
      <c r="E29" s="99">
        <f t="shared" si="8"/>
        <v>0</v>
      </c>
      <c r="F29" s="99"/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/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 t="s">
        <v>94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/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154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>
        <v>44667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155</v>
      </c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 t="s">
        <v>156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>
        <v>10</v>
      </c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10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10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10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>
        <v>150</v>
      </c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150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150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150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150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218" workbookViewId="0">
      <selection activeCell="Q240" sqref="Q240"/>
    </sheetView>
  </sheetViews>
  <sheetFormatPr defaultRowHeight="15" x14ac:dyDescent="0.25"/>
  <cols>
    <col min="2" max="2" width="37.42578125" bestFit="1" customWidth="1"/>
    <col min="3" max="3" width="15.28515625" customWidth="1"/>
    <col min="4" max="4" width="14.7109375" customWidth="1"/>
    <col min="13" max="13" width="15.140625" customWidth="1"/>
  </cols>
  <sheetData>
    <row r="1" spans="1:13" ht="19.5" x14ac:dyDescent="0.4">
      <c r="A1" s="122" t="s">
        <v>0</v>
      </c>
      <c r="B1" s="111"/>
      <c r="C1" s="1" t="s">
        <v>125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157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120</v>
      </c>
      <c r="D3" s="6">
        <v>904</v>
      </c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785918</v>
      </c>
      <c r="D4" s="10">
        <v>785918</v>
      </c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141</v>
      </c>
      <c r="D5" s="10" t="s">
        <v>141</v>
      </c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0" t="s">
        <v>158</v>
      </c>
      <c r="D6" s="10" t="s">
        <v>158</v>
      </c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>
        <v>0</v>
      </c>
      <c r="D13" s="26">
        <v>15</v>
      </c>
      <c r="E13" s="26"/>
      <c r="F13" s="26"/>
      <c r="G13" s="26"/>
      <c r="H13" s="26"/>
      <c r="I13" s="26"/>
      <c r="J13" s="26"/>
      <c r="K13" s="26"/>
      <c r="L13" s="26"/>
      <c r="M13" s="91">
        <f>SUM(C13:L13)</f>
        <v>15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15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15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>
        <v>810.75</v>
      </c>
      <c r="E21" s="33"/>
      <c r="F21" s="33"/>
      <c r="G21" s="33"/>
      <c r="H21" s="33"/>
      <c r="I21" s="33"/>
      <c r="J21" s="33"/>
      <c r="K21" s="33"/>
      <c r="L21" s="33"/>
      <c r="M21" s="94">
        <f>SUM(C21:L21)</f>
        <v>810.75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810.75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810.75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343.08749999999998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343.08749999999998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24.500000000000004</v>
      </c>
      <c r="D27" s="97">
        <f t="shared" ref="D27:L27" si="7">(D22+D34+D36+D35+D37+D41+D42+D25+D44+D28+D29+D43)*0.07</f>
        <v>174.33062500000003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198.83062500000003</v>
      </c>
    </row>
    <row r="28" spans="1:13" x14ac:dyDescent="0.25">
      <c r="A28" s="31">
        <v>24</v>
      </c>
      <c r="B28" s="32" t="s">
        <v>21</v>
      </c>
      <c r="C28" s="33"/>
      <c r="D28" s="33">
        <v>500</v>
      </c>
      <c r="E28" s="33"/>
      <c r="F28" s="33"/>
      <c r="G28" s="33"/>
      <c r="H28" s="33"/>
      <c r="I28" s="33"/>
      <c r="J28" s="33"/>
      <c r="K28" s="33"/>
      <c r="L28" s="33"/>
      <c r="M28" s="97">
        <f t="shared" si="6"/>
        <v>500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v>125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125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v>34.31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34.31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24.500000000000004</v>
      </c>
      <c r="D31" s="100">
        <f t="shared" si="12"/>
        <v>1176.7281250000001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1201.2281250000001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>
        <v>561.6</v>
      </c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561.6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561.6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561.6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>
        <v>350</v>
      </c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350</v>
      </c>
    </row>
    <row r="42" spans="1:13" x14ac:dyDescent="0.25">
      <c r="A42" s="31">
        <v>26</v>
      </c>
      <c r="B42" s="55" t="s">
        <v>33</v>
      </c>
      <c r="C42" s="56"/>
      <c r="D42" s="56">
        <v>150</v>
      </c>
      <c r="E42" s="56"/>
      <c r="F42" s="56"/>
      <c r="G42" s="56"/>
      <c r="H42" s="56"/>
      <c r="I42" s="56"/>
      <c r="J42" s="56"/>
      <c r="K42" s="56"/>
      <c r="L42" s="56"/>
      <c r="M42" s="94">
        <f>SUM(C42:L42)</f>
        <v>150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374.5</v>
      </c>
      <c r="D51" s="101">
        <f t="shared" ref="D51:M51" si="17">+D22+D31+D39+D41+D42+D44+D43+D49+D45</f>
        <v>2699.078125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3073.578125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125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159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>
        <v>1222</v>
      </c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 t="s">
        <v>160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>
        <v>250</v>
      </c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250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250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250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250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workbookViewId="0">
      <selection activeCell="K15" sqref="K15"/>
    </sheetView>
  </sheetViews>
  <sheetFormatPr defaultRowHeight="15" x14ac:dyDescent="0.25"/>
  <cols>
    <col min="2" max="2" width="37.42578125" bestFit="1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217" workbookViewId="0">
      <selection activeCell="A209" sqref="A209:M250"/>
    </sheetView>
  </sheetViews>
  <sheetFormatPr defaultRowHeight="15" x14ac:dyDescent="0.25"/>
  <cols>
    <col min="2" max="2" width="37.42578125" bestFit="1" customWidth="1"/>
    <col min="3" max="3" width="14.28515625" customWidth="1"/>
    <col min="4" max="4" width="14" customWidth="1"/>
    <col min="5" max="5" width="13.7109375" customWidth="1"/>
    <col min="6" max="6" width="14.28515625" customWidth="1"/>
    <col min="7" max="7" width="14" customWidth="1"/>
    <col min="8" max="8" width="13.42578125" customWidth="1"/>
    <col min="9" max="9" width="13.85546875" customWidth="1"/>
    <col min="10" max="10" width="13.7109375" customWidth="1"/>
    <col min="11" max="11" width="13" customWidth="1"/>
    <col min="12" max="12" width="12.42578125" customWidth="1"/>
    <col min="13" max="13" width="14.28515625" customWidth="1"/>
  </cols>
  <sheetData>
    <row r="1" spans="1:13" ht="19.5" x14ac:dyDescent="0.4">
      <c r="A1" s="122" t="s">
        <v>0</v>
      </c>
      <c r="B1" s="111"/>
      <c r="C1" s="1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161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162</v>
      </c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451314</v>
      </c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163</v>
      </c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164</v>
      </c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>
        <v>15</v>
      </c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15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15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15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>
        <v>1294.5</v>
      </c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1294.5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1294.5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1294.5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>(C22+C39-C38)*0.25+54</f>
        <v>398.375</v>
      </c>
      <c r="D25" s="97">
        <f t="shared" ref="D25:L25" si="3">(D22+D39-D38)*0.25</f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398.375</v>
      </c>
    </row>
    <row r="26" spans="1:13" x14ac:dyDescent="0.25">
      <c r="A26" s="31"/>
      <c r="B26" s="32" t="s">
        <v>55</v>
      </c>
      <c r="C26" s="97"/>
      <c r="D26" s="97">
        <f t="shared" ref="D26:I26" si="4">(D38)*0.25</f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v>99.12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99.12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v>25.44</v>
      </c>
      <c r="D30" s="97">
        <f t="shared" ref="D30:I30" si="10">(D22+D34+D35+D36+D37)*0.02</f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25.44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522.93500000000006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522.93500000000006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>
        <f>27+56</f>
        <v>83</v>
      </c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83</v>
      </c>
    </row>
    <row r="38" spans="1:13" x14ac:dyDescent="0.25">
      <c r="A38" s="48">
        <v>14</v>
      </c>
      <c r="B38" s="49" t="s">
        <v>30</v>
      </c>
      <c r="C38" s="50">
        <v>216</v>
      </c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216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299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299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2116.4349999999999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2116.4349999999999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85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161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165</v>
      </c>
      <c r="D211" s="7" t="s">
        <v>166</v>
      </c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>
        <v>75206</v>
      </c>
      <c r="D212" s="76">
        <v>75207</v>
      </c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>
        <v>50</v>
      </c>
      <c r="D246" s="88">
        <v>25</v>
      </c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50</v>
      </c>
      <c r="D247" s="106">
        <f t="shared" ref="D247:L247" si="79">SUM(D245+D246)</f>
        <v>25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75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50</v>
      </c>
      <c r="D249" s="107">
        <f t="shared" si="80"/>
        <v>25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75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109" workbookViewId="0">
      <selection activeCell="H148" sqref="H148"/>
    </sheetView>
  </sheetViews>
  <sheetFormatPr defaultRowHeight="15" x14ac:dyDescent="0.25"/>
  <cols>
    <col min="2" max="2" width="37.42578125" bestFit="1" customWidth="1"/>
    <col min="3" max="3" width="18.140625" bestFit="1" customWidth="1"/>
    <col min="4" max="4" width="18.140625" customWidth="1"/>
    <col min="5" max="5" width="17.5703125" customWidth="1"/>
    <col min="6" max="6" width="17.7109375" customWidth="1"/>
    <col min="7" max="7" width="7.140625" customWidth="1"/>
    <col min="8" max="8" width="11.7109375" customWidth="1"/>
    <col min="13" max="13" width="12.85546875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 t="s">
        <v>62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>
        <v>44653</v>
      </c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 t="s">
        <v>86</v>
      </c>
      <c r="D107" s="6" t="s">
        <v>65</v>
      </c>
      <c r="E107" s="6" t="s">
        <v>120</v>
      </c>
      <c r="F107" s="6" t="s">
        <v>121</v>
      </c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>
        <v>807888</v>
      </c>
      <c r="D108" s="10">
        <v>808018</v>
      </c>
      <c r="E108" s="10">
        <v>807958</v>
      </c>
      <c r="F108" s="10">
        <v>808048</v>
      </c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 t="s">
        <v>113</v>
      </c>
      <c r="D109" s="10" t="s">
        <v>113</v>
      </c>
      <c r="E109" s="10" t="s">
        <v>113</v>
      </c>
      <c r="F109" s="10" t="s">
        <v>117</v>
      </c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 t="s">
        <v>119</v>
      </c>
      <c r="D110" s="13" t="s">
        <v>119</v>
      </c>
      <c r="E110" s="13" t="s">
        <v>119</v>
      </c>
      <c r="F110" s="13" t="s">
        <v>119</v>
      </c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41" t="s">
        <v>8</v>
      </c>
      <c r="C112" s="32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>
        <v>90</v>
      </c>
      <c r="E115" s="25">
        <v>20</v>
      </c>
      <c r="F115" s="25"/>
      <c r="G115" s="25"/>
      <c r="H115" s="25"/>
      <c r="I115" s="25"/>
      <c r="J115" s="25"/>
      <c r="K115" s="25"/>
      <c r="L115" s="25"/>
      <c r="M115" s="91">
        <f>SUM(C115:L115)</f>
        <v>110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>
        <v>87</v>
      </c>
      <c r="D117" s="26"/>
      <c r="E117" s="26"/>
      <c r="F117" s="26">
        <v>0</v>
      </c>
      <c r="G117" s="26"/>
      <c r="H117" s="26"/>
      <c r="I117" s="26"/>
      <c r="J117" s="26"/>
      <c r="K117" s="26"/>
      <c r="L117" s="26"/>
      <c r="M117" s="91">
        <f>SUM(C117:L117)</f>
        <v>87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87</v>
      </c>
      <c r="D118" s="93">
        <f t="shared" si="36"/>
        <v>90</v>
      </c>
      <c r="E118" s="93">
        <f t="shared" si="36"/>
        <v>20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197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>
        <v>9795</v>
      </c>
      <c r="E123" s="33">
        <v>900</v>
      </c>
      <c r="F123" s="33"/>
      <c r="G123" s="33"/>
      <c r="H123" s="33"/>
      <c r="I123" s="33"/>
      <c r="J123" s="33"/>
      <c r="K123" s="33"/>
      <c r="L123" s="33"/>
      <c r="M123" s="94">
        <f>SUM(C123:L123)</f>
        <v>10695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>
        <v>3480</v>
      </c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3480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3480</v>
      </c>
      <c r="D126" s="96">
        <f t="shared" si="38"/>
        <v>9795</v>
      </c>
      <c r="E126" s="96">
        <f t="shared" si="38"/>
        <v>900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14175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v>3811.5</v>
      </c>
      <c r="D129" s="97">
        <f t="shared" ref="D129:L129" si="39">(D126+D143-D142)*0.25</f>
        <v>2448.75</v>
      </c>
      <c r="E129" s="97">
        <v>245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6505.25</v>
      </c>
    </row>
    <row r="130" spans="1:13" x14ac:dyDescent="0.25">
      <c r="A130" s="31"/>
      <c r="B130" s="32" t="s">
        <v>55</v>
      </c>
      <c r="C130" s="97"/>
      <c r="D130" s="97">
        <f t="shared" ref="D130:I130" si="40">(D142)*0.25</f>
        <v>0</v>
      </c>
      <c r="E130" s="97"/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v>1407.53</v>
      </c>
      <c r="D131" s="97">
        <v>857.06</v>
      </c>
      <c r="E131" s="97">
        <v>85.75</v>
      </c>
      <c r="F131" s="97">
        <f t="shared" ref="F131:L131" si="43">(F126+F138+F140+F139+F141+F145+F146+F129+F148+F132+F133+F147)*0.07</f>
        <v>218.75000000000003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2569.09</v>
      </c>
    </row>
    <row r="132" spans="1:13" x14ac:dyDescent="0.25">
      <c r="A132" s="31">
        <v>24</v>
      </c>
      <c r="B132" s="32" t="s">
        <v>21</v>
      </c>
      <c r="C132" s="33">
        <v>1500</v>
      </c>
      <c r="D132" s="33">
        <v>0</v>
      </c>
      <c r="E132" s="33"/>
      <c r="F132" s="33">
        <v>2500</v>
      </c>
      <c r="G132" s="33"/>
      <c r="H132" s="33"/>
      <c r="I132" s="33"/>
      <c r="J132" s="33"/>
      <c r="K132" s="33"/>
      <c r="L132" s="33"/>
      <c r="M132" s="97">
        <f t="shared" si="42"/>
        <v>4000</v>
      </c>
    </row>
    <row r="133" spans="1:13" x14ac:dyDescent="0.25">
      <c r="A133" s="31">
        <v>10</v>
      </c>
      <c r="B133" s="41" t="s">
        <v>22</v>
      </c>
      <c r="C133" s="99">
        <v>0</v>
      </c>
      <c r="D133" s="99">
        <v>0</v>
      </c>
      <c r="E133" s="99">
        <f t="shared" ref="E133:I133" si="44">SUM(E132*25/100)</f>
        <v>0</v>
      </c>
      <c r="F133" s="99">
        <f t="shared" si="44"/>
        <v>625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625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274.92</v>
      </c>
      <c r="D134" s="97">
        <f t="shared" si="46"/>
        <v>195.9</v>
      </c>
      <c r="E134" s="97">
        <v>19.600000000000001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490.42000000000007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6993.95</v>
      </c>
      <c r="D135" s="100">
        <f t="shared" si="48"/>
        <v>3501.71</v>
      </c>
      <c r="E135" s="100">
        <f t="shared" si="48"/>
        <v>350.35</v>
      </c>
      <c r="F135" s="100">
        <f t="shared" si="48"/>
        <v>3343.75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14189.76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>
        <v>10266</v>
      </c>
      <c r="D138" s="33"/>
      <c r="E138" s="33">
        <v>0</v>
      </c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10266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>
        <v>80</v>
      </c>
      <c r="F141" s="33"/>
      <c r="G141" s="33"/>
      <c r="H141" s="33"/>
      <c r="I141" s="33"/>
      <c r="J141" s="33"/>
      <c r="K141" s="33"/>
      <c r="L141" s="33"/>
      <c r="M141" s="94">
        <f t="shared" si="50"/>
        <v>80</v>
      </c>
    </row>
    <row r="142" spans="1:13" x14ac:dyDescent="0.25">
      <c r="A142" s="48">
        <v>14</v>
      </c>
      <c r="B142" s="49" t="s">
        <v>30</v>
      </c>
      <c r="C142" s="50"/>
      <c r="D142" s="50"/>
      <c r="E142" s="50">
        <v>80</v>
      </c>
      <c r="F142" s="50"/>
      <c r="G142" s="50"/>
      <c r="H142" s="50"/>
      <c r="I142" s="50"/>
      <c r="J142" s="50"/>
      <c r="K142" s="50"/>
      <c r="L142" s="50"/>
      <c r="M142" s="94">
        <f t="shared" si="50"/>
        <v>80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10266</v>
      </c>
      <c r="D143" s="96">
        <f t="shared" si="51"/>
        <v>0</v>
      </c>
      <c r="E143" s="96">
        <f t="shared" si="51"/>
        <v>160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10426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>
        <v>750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750</v>
      </c>
    </row>
    <row r="146" spans="1:13" x14ac:dyDescent="0.25">
      <c r="A146" s="31">
        <v>26</v>
      </c>
      <c r="B146" s="55" t="s">
        <v>33</v>
      </c>
      <c r="C146" s="56">
        <v>300</v>
      </c>
      <c r="D146" s="56"/>
      <c r="E146" s="56">
        <v>0</v>
      </c>
      <c r="F146" s="56"/>
      <c r="G146" s="56"/>
      <c r="H146" s="56"/>
      <c r="I146" s="56"/>
      <c r="J146" s="56"/>
      <c r="K146" s="56"/>
      <c r="L146" s="56"/>
      <c r="M146" s="94">
        <f>SUM(C146:L146)</f>
        <v>300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21789.95</v>
      </c>
      <c r="D155" s="101">
        <f t="shared" ref="D155:M155" si="53">+D126+D135+D143+D145+D146+D148+D147+D153+D149</f>
        <v>13296.71</v>
      </c>
      <c r="E155" s="101">
        <f t="shared" si="53"/>
        <v>1410.35</v>
      </c>
      <c r="F155" s="101">
        <f t="shared" si="53"/>
        <v>3343.75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39840.76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62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63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66</v>
      </c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>
        <v>859756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>
        <v>75</v>
      </c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75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75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75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75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34" workbookViewId="0">
      <selection sqref="A1:M52"/>
    </sheetView>
  </sheetViews>
  <sheetFormatPr defaultRowHeight="15" x14ac:dyDescent="0.25"/>
  <cols>
    <col min="2" max="2" width="37.42578125" bestFit="1" customWidth="1"/>
    <col min="3" max="3" width="16" customWidth="1"/>
    <col min="4" max="4" width="14" customWidth="1"/>
    <col min="5" max="5" width="14.85546875" customWidth="1"/>
    <col min="6" max="6" width="13.140625" customWidth="1"/>
    <col min="7" max="7" width="12.140625" customWidth="1"/>
    <col min="8" max="8" width="13.42578125" customWidth="1"/>
    <col min="9" max="9" width="11" customWidth="1"/>
    <col min="10" max="11" width="11.85546875" customWidth="1"/>
    <col min="12" max="12" width="11.42578125" customWidth="1"/>
    <col min="13" max="13" width="12.140625" customWidth="1"/>
  </cols>
  <sheetData>
    <row r="1" spans="1:13" ht="19.5" x14ac:dyDescent="0.4">
      <c r="A1" s="122" t="s">
        <v>0</v>
      </c>
      <c r="B1" s="111"/>
      <c r="C1" s="1" t="s">
        <v>145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167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162</v>
      </c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135622</v>
      </c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108</v>
      </c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164</v>
      </c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>
        <v>10</v>
      </c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10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10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10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>
        <v>575</v>
      </c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575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575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575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143.75</v>
      </c>
      <c r="D25" s="97">
        <f t="shared" si="3"/>
        <v>0</v>
      </c>
      <c r="E25" s="97">
        <f t="shared" si="3"/>
        <v>0</v>
      </c>
      <c r="F25" s="97">
        <f t="shared" ref="F25:G25" si="4">(F22+F39-F38)*0.25</f>
        <v>0</v>
      </c>
      <c r="G25" s="97">
        <f t="shared" si="4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143.75</v>
      </c>
    </row>
    <row r="26" spans="1:13" x14ac:dyDescent="0.25">
      <c r="A26" s="31"/>
      <c r="B26" s="32" t="s">
        <v>55</v>
      </c>
      <c r="C26" s="97">
        <f t="shared" ref="C26:I26" si="5">(C38)*0.25</f>
        <v>0</v>
      </c>
      <c r="D26" s="97">
        <f t="shared" si="5"/>
        <v>0</v>
      </c>
      <c r="E26" s="97">
        <f t="shared" si="5"/>
        <v>0</v>
      </c>
      <c r="F26" s="97">
        <f t="shared" ref="F26:G26" si="6">(F38)*0.25</f>
        <v>0</v>
      </c>
      <c r="G26" s="97">
        <f t="shared" si="6"/>
        <v>0</v>
      </c>
      <c r="H26" s="97">
        <f t="shared" si="5"/>
        <v>0</v>
      </c>
      <c r="I26" s="97">
        <f t="shared" si="5"/>
        <v>0</v>
      </c>
      <c r="J26" s="97">
        <f>(J38)*0.25</f>
        <v>0</v>
      </c>
      <c r="K26" s="97">
        <f t="shared" ref="K26:L26" si="7">(K38)*0.25</f>
        <v>0</v>
      </c>
      <c r="L26" s="97">
        <f t="shared" si="7"/>
        <v>0</v>
      </c>
      <c r="M26" s="97">
        <f t="shared" ref="M26:M30" si="8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50.312500000000007</v>
      </c>
      <c r="D27" s="97"/>
      <c r="E27" s="97">
        <f t="shared" ref="E27:L27" si="9">(E22+E34+E36+E35+E37+E41+E42+E25+E44+E28+E29+E43)*0.07</f>
        <v>0</v>
      </c>
      <c r="F27" s="97">
        <f t="shared" ref="F27:G27" si="10">(F22+F34+F36+F35+F37+F41+F42+F25+F44+F28+F29+F43)*0.07</f>
        <v>0</v>
      </c>
      <c r="G27" s="97">
        <f t="shared" si="10"/>
        <v>0</v>
      </c>
      <c r="H27" s="97">
        <f t="shared" si="9"/>
        <v>0</v>
      </c>
      <c r="I27" s="97">
        <f t="shared" si="9"/>
        <v>0</v>
      </c>
      <c r="J27" s="97">
        <f t="shared" si="9"/>
        <v>0</v>
      </c>
      <c r="K27" s="97">
        <f t="shared" si="9"/>
        <v>0</v>
      </c>
      <c r="L27" s="97">
        <f t="shared" si="9"/>
        <v>0</v>
      </c>
      <c r="M27" s="97">
        <f t="shared" si="8"/>
        <v>50.312500000000007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8"/>
        <v>0</v>
      </c>
    </row>
    <row r="29" spans="1:13" x14ac:dyDescent="0.25">
      <c r="A29" s="31">
        <v>10</v>
      </c>
      <c r="B29" s="41" t="s">
        <v>22</v>
      </c>
      <c r="C29" s="99">
        <f t="shared" ref="C29:I29" si="11">SUM(C28*25/100)</f>
        <v>0</v>
      </c>
      <c r="D29" s="99">
        <f t="shared" si="11"/>
        <v>0</v>
      </c>
      <c r="E29" s="99">
        <f t="shared" si="11"/>
        <v>0</v>
      </c>
      <c r="F29" s="99">
        <f t="shared" si="11"/>
        <v>0</v>
      </c>
      <c r="G29" s="99">
        <f t="shared" si="11"/>
        <v>0</v>
      </c>
      <c r="H29" s="99">
        <f t="shared" si="11"/>
        <v>0</v>
      </c>
      <c r="I29" s="99">
        <f t="shared" si="11"/>
        <v>0</v>
      </c>
      <c r="J29" s="99">
        <f>SUM(J28*25/100)</f>
        <v>0</v>
      </c>
      <c r="K29" s="99">
        <f t="shared" ref="K29:L29" si="12">SUM(K28*25/100)</f>
        <v>0</v>
      </c>
      <c r="L29" s="99">
        <f t="shared" si="12"/>
        <v>0</v>
      </c>
      <c r="M29" s="97">
        <f t="shared" si="8"/>
        <v>0</v>
      </c>
    </row>
    <row r="30" spans="1:13" x14ac:dyDescent="0.25">
      <c r="A30" s="31">
        <v>44</v>
      </c>
      <c r="B30" s="32" t="s">
        <v>23</v>
      </c>
      <c r="C30" s="97">
        <v>14.38</v>
      </c>
      <c r="D30" s="97">
        <f t="shared" ref="D30:I30" si="13">(D22+D34+D35+D36+D37)*0.02</f>
        <v>0</v>
      </c>
      <c r="E30" s="97">
        <f t="shared" si="13"/>
        <v>0</v>
      </c>
      <c r="F30" s="97">
        <f t="shared" si="13"/>
        <v>0</v>
      </c>
      <c r="G30" s="97">
        <f t="shared" si="13"/>
        <v>0</v>
      </c>
      <c r="H30" s="97">
        <f t="shared" si="13"/>
        <v>0</v>
      </c>
      <c r="I30" s="97">
        <f t="shared" si="13"/>
        <v>0</v>
      </c>
      <c r="J30" s="97">
        <f>(J22+J34+J35+J36+J37)*0.02</f>
        <v>0</v>
      </c>
      <c r="K30" s="97">
        <f t="shared" ref="K30:L30" si="14">(K22+K34+K35+K36+K37)*0.02</f>
        <v>0</v>
      </c>
      <c r="L30" s="97">
        <f t="shared" si="14"/>
        <v>0</v>
      </c>
      <c r="M30" s="97">
        <f t="shared" si="8"/>
        <v>14.38</v>
      </c>
    </row>
    <row r="31" spans="1:13" ht="15.75" thickBot="1" x14ac:dyDescent="0.3">
      <c r="A31" s="42"/>
      <c r="B31" s="43" t="s">
        <v>24</v>
      </c>
      <c r="C31" s="100">
        <f t="shared" ref="C31:I31" si="15">SUM(C25:C30)</f>
        <v>208.4425</v>
      </c>
      <c r="D31" s="100">
        <f t="shared" si="15"/>
        <v>0</v>
      </c>
      <c r="E31" s="100">
        <f t="shared" si="15"/>
        <v>0</v>
      </c>
      <c r="F31" s="100">
        <f t="shared" si="15"/>
        <v>0</v>
      </c>
      <c r="G31" s="100">
        <f t="shared" si="15"/>
        <v>0</v>
      </c>
      <c r="H31" s="100">
        <f t="shared" si="15"/>
        <v>0</v>
      </c>
      <c r="I31" s="100">
        <f t="shared" si="15"/>
        <v>0</v>
      </c>
      <c r="J31" s="100">
        <f>SUM(J25:J30)</f>
        <v>0</v>
      </c>
      <c r="K31" s="100">
        <f t="shared" ref="K31:L31" si="16">SUM(K25:K30)</f>
        <v>0</v>
      </c>
      <c r="L31" s="100">
        <f t="shared" si="16"/>
        <v>0</v>
      </c>
      <c r="M31" s="98">
        <f>SUM(C31:L31)</f>
        <v>208.4425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7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7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7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7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7"/>
        <v>0</v>
      </c>
    </row>
    <row r="39" spans="1:13" ht="15.75" thickBot="1" x14ac:dyDescent="0.3">
      <c r="A39" s="34"/>
      <c r="B39" s="51" t="s">
        <v>31</v>
      </c>
      <c r="C39" s="96">
        <f t="shared" ref="C39:L39" si="18">SUM(C34:C38)</f>
        <v>0</v>
      </c>
      <c r="D39" s="96">
        <f t="shared" si="18"/>
        <v>0</v>
      </c>
      <c r="E39" s="96">
        <f t="shared" si="18"/>
        <v>0</v>
      </c>
      <c r="F39" s="96">
        <f t="shared" si="18"/>
        <v>0</v>
      </c>
      <c r="G39" s="96">
        <f t="shared" si="18"/>
        <v>0</v>
      </c>
      <c r="H39" s="96">
        <f t="shared" si="18"/>
        <v>0</v>
      </c>
      <c r="I39" s="96">
        <f t="shared" si="18"/>
        <v>0</v>
      </c>
      <c r="J39" s="96">
        <f t="shared" si="18"/>
        <v>0</v>
      </c>
      <c r="K39" s="96">
        <f t="shared" si="18"/>
        <v>0</v>
      </c>
      <c r="L39" s="96">
        <f t="shared" si="18"/>
        <v>0</v>
      </c>
      <c r="M39" s="95">
        <f t="shared" si="17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9">SUM(D48)</f>
        <v>0</v>
      </c>
      <c r="E49" s="96">
        <f t="shared" si="19"/>
        <v>0</v>
      </c>
      <c r="F49" s="96">
        <f t="shared" si="19"/>
        <v>0</v>
      </c>
      <c r="G49" s="96">
        <f t="shared" si="19"/>
        <v>0</v>
      </c>
      <c r="H49" s="96">
        <f t="shared" si="19"/>
        <v>0</v>
      </c>
      <c r="I49" s="96">
        <f t="shared" si="19"/>
        <v>0</v>
      </c>
      <c r="J49" s="96">
        <f t="shared" si="19"/>
        <v>0</v>
      </c>
      <c r="K49" s="96">
        <f t="shared" si="19"/>
        <v>0</v>
      </c>
      <c r="L49" s="96">
        <f t="shared" si="19"/>
        <v>0</v>
      </c>
      <c r="M49" s="96">
        <f t="shared" si="19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783.4425</v>
      </c>
      <c r="D51" s="101">
        <f t="shared" ref="D51:M51" si="20">+D22+D31+D39+D41+D42+D44+D43+D49+D45</f>
        <v>0</v>
      </c>
      <c r="E51" s="101">
        <f t="shared" si="20"/>
        <v>0</v>
      </c>
      <c r="F51" s="101">
        <f t="shared" si="20"/>
        <v>0</v>
      </c>
      <c r="G51" s="101">
        <f t="shared" si="20"/>
        <v>0</v>
      </c>
      <c r="H51" s="101">
        <f t="shared" si="20"/>
        <v>0</v>
      </c>
      <c r="I51" s="101">
        <f t="shared" si="20"/>
        <v>0</v>
      </c>
      <c r="J51" s="101">
        <f t="shared" si="20"/>
        <v>0</v>
      </c>
      <c r="K51" s="101">
        <f t="shared" si="20"/>
        <v>0</v>
      </c>
      <c r="L51" s="101">
        <f t="shared" si="20"/>
        <v>0</v>
      </c>
      <c r="M51" s="101">
        <f t="shared" si="20"/>
        <v>783.4425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21">SUM(C61:C65)</f>
        <v>0</v>
      </c>
      <c r="D66" s="93">
        <f t="shared" si="21"/>
        <v>0</v>
      </c>
      <c r="E66" s="93">
        <f t="shared" si="21"/>
        <v>0</v>
      </c>
      <c r="F66" s="93">
        <f t="shared" si="21"/>
        <v>0</v>
      </c>
      <c r="G66" s="93">
        <f t="shared" si="21"/>
        <v>0</v>
      </c>
      <c r="H66" s="93">
        <f t="shared" si="21"/>
        <v>0</v>
      </c>
      <c r="I66" s="93">
        <f t="shared" si="21"/>
        <v>0</v>
      </c>
      <c r="J66" s="93">
        <f t="shared" si="21"/>
        <v>0</v>
      </c>
      <c r="K66" s="93">
        <f>-SUM(K61:K65)</f>
        <v>0</v>
      </c>
      <c r="L66" s="93">
        <f>SUM(L61:L65)</f>
        <v>0</v>
      </c>
      <c r="M66" s="92">
        <f t="shared" ref="M66" si="22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3">SUM(C69:C73)</f>
        <v>0</v>
      </c>
      <c r="D74" s="96">
        <f t="shared" si="23"/>
        <v>0</v>
      </c>
      <c r="E74" s="96">
        <f t="shared" si="23"/>
        <v>0</v>
      </c>
      <c r="F74" s="96">
        <f t="shared" si="23"/>
        <v>0</v>
      </c>
      <c r="G74" s="96">
        <f t="shared" si="23"/>
        <v>0</v>
      </c>
      <c r="H74" s="96">
        <f t="shared" si="23"/>
        <v>0</v>
      </c>
      <c r="I74" s="96">
        <f t="shared" si="23"/>
        <v>0</v>
      </c>
      <c r="J74" s="96">
        <f t="shared" si="23"/>
        <v>0</v>
      </c>
      <c r="K74" s="96">
        <f t="shared" si="23"/>
        <v>0</v>
      </c>
      <c r="L74" s="96">
        <f t="shared" si="23"/>
        <v>0</v>
      </c>
      <c r="M74" s="95">
        <f t="shared" si="23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4">(C74+C91-C90)*0.25</f>
        <v>0</v>
      </c>
      <c r="D77" s="97">
        <f t="shared" si="24"/>
        <v>0</v>
      </c>
      <c r="E77" s="97">
        <f t="shared" si="24"/>
        <v>0</v>
      </c>
      <c r="F77" s="97">
        <f t="shared" si="24"/>
        <v>0</v>
      </c>
      <c r="G77" s="97">
        <f t="shared" si="24"/>
        <v>0</v>
      </c>
      <c r="H77" s="97">
        <f t="shared" si="24"/>
        <v>0</v>
      </c>
      <c r="I77" s="97">
        <f t="shared" si="24"/>
        <v>0</v>
      </c>
      <c r="J77" s="97">
        <f t="shared" si="24"/>
        <v>0</v>
      </c>
      <c r="K77" s="97">
        <f t="shared" si="24"/>
        <v>0</v>
      </c>
      <c r="L77" s="97">
        <f t="shared" si="24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5">(C90)*0.25</f>
        <v>0</v>
      </c>
      <c r="D78" s="97">
        <f t="shared" si="25"/>
        <v>0</v>
      </c>
      <c r="E78" s="97">
        <f t="shared" si="25"/>
        <v>0</v>
      </c>
      <c r="F78" s="97">
        <f t="shared" si="25"/>
        <v>0</v>
      </c>
      <c r="G78" s="97">
        <f t="shared" si="25"/>
        <v>0</v>
      </c>
      <c r="H78" s="97">
        <f t="shared" si="25"/>
        <v>0</v>
      </c>
      <c r="I78" s="97">
        <f t="shared" si="25"/>
        <v>0</v>
      </c>
      <c r="J78" s="97">
        <f>(J90)*0.25</f>
        <v>0</v>
      </c>
      <c r="K78" s="97">
        <f t="shared" ref="K78:L78" si="26">(K90)*0.25</f>
        <v>0</v>
      </c>
      <c r="L78" s="97">
        <f t="shared" si="26"/>
        <v>0</v>
      </c>
      <c r="M78" s="97">
        <f t="shared" ref="M78:M82" si="27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8">(D74+D86+D88+D87+D89+D93+D94+D77+D96+D80+D81+D95)*0.07</f>
        <v>0</v>
      </c>
      <c r="E79" s="97">
        <f t="shared" si="28"/>
        <v>0</v>
      </c>
      <c r="F79" s="97">
        <f t="shared" si="28"/>
        <v>0</v>
      </c>
      <c r="G79" s="97">
        <f t="shared" si="28"/>
        <v>0</v>
      </c>
      <c r="H79" s="97">
        <f t="shared" si="28"/>
        <v>0</v>
      </c>
      <c r="I79" s="97">
        <f t="shared" si="28"/>
        <v>0</v>
      </c>
      <c r="J79" s="97">
        <f t="shared" si="28"/>
        <v>0</v>
      </c>
      <c r="K79" s="97">
        <f t="shared" si="28"/>
        <v>0</v>
      </c>
      <c r="L79" s="97">
        <f t="shared" si="28"/>
        <v>0</v>
      </c>
      <c r="M79" s="97">
        <f t="shared" si="27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7"/>
        <v>0</v>
      </c>
    </row>
    <row r="81" spans="1:13" x14ac:dyDescent="0.25">
      <c r="A81" s="31">
        <v>10</v>
      </c>
      <c r="B81" s="41" t="s">
        <v>22</v>
      </c>
      <c r="C81" s="99">
        <f t="shared" ref="C81:I81" si="29">SUM(C80*25/100)</f>
        <v>0</v>
      </c>
      <c r="D81" s="99">
        <f t="shared" si="29"/>
        <v>0</v>
      </c>
      <c r="E81" s="99">
        <f t="shared" si="29"/>
        <v>0</v>
      </c>
      <c r="F81" s="99">
        <f t="shared" si="29"/>
        <v>0</v>
      </c>
      <c r="G81" s="99">
        <f t="shared" si="29"/>
        <v>0</v>
      </c>
      <c r="H81" s="99">
        <f t="shared" si="29"/>
        <v>0</v>
      </c>
      <c r="I81" s="99">
        <f t="shared" si="29"/>
        <v>0</v>
      </c>
      <c r="J81" s="99">
        <f>SUM(J80*25/100)</f>
        <v>0</v>
      </c>
      <c r="K81" s="99">
        <f t="shared" ref="K81:L81" si="30">SUM(K80*25/100)</f>
        <v>0</v>
      </c>
      <c r="L81" s="99">
        <f t="shared" si="30"/>
        <v>0</v>
      </c>
      <c r="M81" s="97">
        <f t="shared" si="27"/>
        <v>0</v>
      </c>
    </row>
    <row r="82" spans="1:13" x14ac:dyDescent="0.25">
      <c r="A82" s="31">
        <v>44</v>
      </c>
      <c r="B82" s="32" t="s">
        <v>23</v>
      </c>
      <c r="C82" s="97">
        <f t="shared" ref="C82:I82" si="31">(C74+C86+C87+C88+C89)*0.02</f>
        <v>0</v>
      </c>
      <c r="D82" s="97">
        <f t="shared" si="31"/>
        <v>0</v>
      </c>
      <c r="E82" s="97">
        <f t="shared" si="31"/>
        <v>0</v>
      </c>
      <c r="F82" s="97">
        <f t="shared" si="31"/>
        <v>0</v>
      </c>
      <c r="G82" s="97">
        <f t="shared" si="31"/>
        <v>0</v>
      </c>
      <c r="H82" s="97">
        <f t="shared" si="31"/>
        <v>0</v>
      </c>
      <c r="I82" s="97">
        <f t="shared" si="31"/>
        <v>0</v>
      </c>
      <c r="J82" s="97">
        <f>(J74+J86+J87+J88+J89)*0.02</f>
        <v>0</v>
      </c>
      <c r="K82" s="97">
        <f t="shared" ref="K82:L82" si="32">(K74+K86+K87+K88+K89)*0.02</f>
        <v>0</v>
      </c>
      <c r="L82" s="97">
        <f t="shared" si="32"/>
        <v>0</v>
      </c>
      <c r="M82" s="97">
        <f t="shared" si="27"/>
        <v>0</v>
      </c>
    </row>
    <row r="83" spans="1:13" ht="15.75" thickBot="1" x14ac:dyDescent="0.3">
      <c r="A83" s="42"/>
      <c r="B83" s="43" t="s">
        <v>24</v>
      </c>
      <c r="C83" s="100">
        <f t="shared" ref="C83:I83" si="33">SUM(C77:C82)</f>
        <v>0</v>
      </c>
      <c r="D83" s="100">
        <f t="shared" si="33"/>
        <v>0</v>
      </c>
      <c r="E83" s="100">
        <f t="shared" si="33"/>
        <v>0</v>
      </c>
      <c r="F83" s="100">
        <f t="shared" si="33"/>
        <v>0</v>
      </c>
      <c r="G83" s="100">
        <f t="shared" si="33"/>
        <v>0</v>
      </c>
      <c r="H83" s="100">
        <f t="shared" si="33"/>
        <v>0</v>
      </c>
      <c r="I83" s="100">
        <f t="shared" si="33"/>
        <v>0</v>
      </c>
      <c r="J83" s="100">
        <f>SUM(J77:J82)</f>
        <v>0</v>
      </c>
      <c r="K83" s="100">
        <f t="shared" ref="K83:L83" si="34">SUM(K77:K82)</f>
        <v>0</v>
      </c>
      <c r="L83" s="100">
        <f t="shared" si="34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5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5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5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5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5"/>
        <v>0</v>
      </c>
    </row>
    <row r="91" spans="1:13" ht="15.75" thickBot="1" x14ac:dyDescent="0.3">
      <c r="A91" s="34"/>
      <c r="B91" s="51" t="s">
        <v>31</v>
      </c>
      <c r="C91" s="96">
        <f t="shared" ref="C91:L91" si="36">SUM(C86:C90)</f>
        <v>0</v>
      </c>
      <c r="D91" s="96">
        <f t="shared" si="36"/>
        <v>0</v>
      </c>
      <c r="E91" s="96">
        <f t="shared" si="36"/>
        <v>0</v>
      </c>
      <c r="F91" s="96">
        <f t="shared" si="36"/>
        <v>0</v>
      </c>
      <c r="G91" s="96">
        <f t="shared" si="36"/>
        <v>0</v>
      </c>
      <c r="H91" s="96">
        <f t="shared" si="36"/>
        <v>0</v>
      </c>
      <c r="I91" s="96">
        <f t="shared" si="36"/>
        <v>0</v>
      </c>
      <c r="J91" s="96">
        <f t="shared" si="36"/>
        <v>0</v>
      </c>
      <c r="K91" s="96">
        <f t="shared" si="36"/>
        <v>0</v>
      </c>
      <c r="L91" s="96">
        <f t="shared" si="36"/>
        <v>0</v>
      </c>
      <c r="M91" s="95">
        <f t="shared" si="35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7">SUM(D100)</f>
        <v>0</v>
      </c>
      <c r="E101" s="96">
        <f t="shared" si="37"/>
        <v>0</v>
      </c>
      <c r="F101" s="96">
        <f t="shared" si="37"/>
        <v>0</v>
      </c>
      <c r="G101" s="96">
        <f t="shared" si="37"/>
        <v>0</v>
      </c>
      <c r="H101" s="96">
        <f t="shared" si="37"/>
        <v>0</v>
      </c>
      <c r="I101" s="96">
        <f t="shared" si="37"/>
        <v>0</v>
      </c>
      <c r="J101" s="96">
        <f t="shared" si="37"/>
        <v>0</v>
      </c>
      <c r="K101" s="96">
        <f t="shared" si="37"/>
        <v>0</v>
      </c>
      <c r="L101" s="96">
        <f t="shared" si="37"/>
        <v>0</v>
      </c>
      <c r="M101" s="96">
        <f t="shared" si="37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8">+D74+D83+D91+D93+D94+D96+D95+D101+D97</f>
        <v>0</v>
      </c>
      <c r="E103" s="101">
        <f t="shared" si="38"/>
        <v>0</v>
      </c>
      <c r="F103" s="101">
        <f t="shared" si="38"/>
        <v>0</v>
      </c>
      <c r="G103" s="101">
        <f t="shared" si="38"/>
        <v>0</v>
      </c>
      <c r="H103" s="101">
        <f t="shared" si="38"/>
        <v>0</v>
      </c>
      <c r="I103" s="101">
        <f t="shared" si="38"/>
        <v>0</v>
      </c>
      <c r="J103" s="101">
        <f t="shared" si="38"/>
        <v>0</v>
      </c>
      <c r="K103" s="101">
        <f t="shared" si="38"/>
        <v>0</v>
      </c>
      <c r="L103" s="101">
        <f t="shared" si="38"/>
        <v>0</v>
      </c>
      <c r="M103" s="101">
        <f t="shared" si="38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9">SUM(C113:C117)</f>
        <v>0</v>
      </c>
      <c r="D118" s="93">
        <f t="shared" si="39"/>
        <v>0</v>
      </c>
      <c r="E118" s="93">
        <f t="shared" si="39"/>
        <v>0</v>
      </c>
      <c r="F118" s="93">
        <f t="shared" si="39"/>
        <v>0</v>
      </c>
      <c r="G118" s="93">
        <f t="shared" si="39"/>
        <v>0</v>
      </c>
      <c r="H118" s="93">
        <f t="shared" si="39"/>
        <v>0</v>
      </c>
      <c r="I118" s="93">
        <f t="shared" si="39"/>
        <v>0</v>
      </c>
      <c r="J118" s="93">
        <f t="shared" si="39"/>
        <v>0</v>
      </c>
      <c r="K118" s="93">
        <f>-SUM(K113:K117)</f>
        <v>0</v>
      </c>
      <c r="L118" s="93">
        <f>SUM(L113:L117)</f>
        <v>0</v>
      </c>
      <c r="M118" s="92">
        <f t="shared" ref="M118" si="40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41">SUM(C121:C125)</f>
        <v>0</v>
      </c>
      <c r="D126" s="96">
        <f t="shared" si="41"/>
        <v>0</v>
      </c>
      <c r="E126" s="96">
        <f t="shared" si="41"/>
        <v>0</v>
      </c>
      <c r="F126" s="96">
        <f t="shared" si="41"/>
        <v>0</v>
      </c>
      <c r="G126" s="96">
        <f t="shared" si="41"/>
        <v>0</v>
      </c>
      <c r="H126" s="96">
        <f t="shared" si="41"/>
        <v>0</v>
      </c>
      <c r="I126" s="96">
        <f t="shared" si="41"/>
        <v>0</v>
      </c>
      <c r="J126" s="96">
        <f t="shared" si="41"/>
        <v>0</v>
      </c>
      <c r="K126" s="96">
        <f t="shared" si="41"/>
        <v>0</v>
      </c>
      <c r="L126" s="96">
        <f t="shared" si="41"/>
        <v>0</v>
      </c>
      <c r="M126" s="95">
        <f t="shared" si="41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42">(C126+C143-C142)*0.25</f>
        <v>0</v>
      </c>
      <c r="D129" s="97">
        <f t="shared" si="42"/>
        <v>0</v>
      </c>
      <c r="E129" s="97">
        <f t="shared" si="42"/>
        <v>0</v>
      </c>
      <c r="F129" s="97">
        <f t="shared" si="42"/>
        <v>0</v>
      </c>
      <c r="G129" s="97">
        <f t="shared" si="42"/>
        <v>0</v>
      </c>
      <c r="H129" s="97">
        <f t="shared" si="42"/>
        <v>0</v>
      </c>
      <c r="I129" s="97">
        <f t="shared" si="42"/>
        <v>0</v>
      </c>
      <c r="J129" s="97">
        <f t="shared" si="42"/>
        <v>0</v>
      </c>
      <c r="K129" s="97">
        <f t="shared" si="42"/>
        <v>0</v>
      </c>
      <c r="L129" s="97">
        <f t="shared" si="42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3">(C142)*0.25</f>
        <v>0</v>
      </c>
      <c r="D130" s="97">
        <f t="shared" si="43"/>
        <v>0</v>
      </c>
      <c r="E130" s="97">
        <f t="shared" si="43"/>
        <v>0</v>
      </c>
      <c r="F130" s="97">
        <f t="shared" si="43"/>
        <v>0</v>
      </c>
      <c r="G130" s="97">
        <f t="shared" si="43"/>
        <v>0</v>
      </c>
      <c r="H130" s="97">
        <f t="shared" si="43"/>
        <v>0</v>
      </c>
      <c r="I130" s="97">
        <f t="shared" si="43"/>
        <v>0</v>
      </c>
      <c r="J130" s="97">
        <f>(J142)*0.25</f>
        <v>0</v>
      </c>
      <c r="K130" s="97">
        <f t="shared" ref="K130:L130" si="44">(K142)*0.25</f>
        <v>0</v>
      </c>
      <c r="L130" s="97">
        <f t="shared" si="44"/>
        <v>0</v>
      </c>
      <c r="M130" s="97">
        <f t="shared" ref="M130:M134" si="45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6">(D126+D138+D140+D139+D141+D145+D146+D129+D148+D132+D133+D147)*0.07</f>
        <v>0</v>
      </c>
      <c r="E131" s="97">
        <f t="shared" si="46"/>
        <v>0</v>
      </c>
      <c r="F131" s="97">
        <f t="shared" si="46"/>
        <v>0</v>
      </c>
      <c r="G131" s="97">
        <f t="shared" si="46"/>
        <v>0</v>
      </c>
      <c r="H131" s="97">
        <f t="shared" si="46"/>
        <v>0</v>
      </c>
      <c r="I131" s="97">
        <f t="shared" si="46"/>
        <v>0</v>
      </c>
      <c r="J131" s="97">
        <f t="shared" si="46"/>
        <v>0</v>
      </c>
      <c r="K131" s="97">
        <f t="shared" si="46"/>
        <v>0</v>
      </c>
      <c r="L131" s="97">
        <f t="shared" si="46"/>
        <v>0</v>
      </c>
      <c r="M131" s="97">
        <f t="shared" si="45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5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7">SUM(C132*25/100)</f>
        <v>0</v>
      </c>
      <c r="D133" s="99">
        <f t="shared" si="47"/>
        <v>0</v>
      </c>
      <c r="E133" s="99">
        <f t="shared" si="47"/>
        <v>0</v>
      </c>
      <c r="F133" s="99">
        <f t="shared" si="47"/>
        <v>0</v>
      </c>
      <c r="G133" s="99">
        <f t="shared" si="47"/>
        <v>0</v>
      </c>
      <c r="H133" s="99">
        <f t="shared" si="47"/>
        <v>0</v>
      </c>
      <c r="I133" s="99">
        <f t="shared" si="47"/>
        <v>0</v>
      </c>
      <c r="J133" s="99">
        <f>SUM(J132*25/100)</f>
        <v>0</v>
      </c>
      <c r="K133" s="99">
        <f t="shared" ref="K133:L133" si="48">SUM(K132*25/100)</f>
        <v>0</v>
      </c>
      <c r="L133" s="99">
        <f t="shared" si="48"/>
        <v>0</v>
      </c>
      <c r="M133" s="97">
        <f t="shared" si="45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9">(C126+C138+C139+C140+C141)*0.02</f>
        <v>0</v>
      </c>
      <c r="D134" s="97">
        <f t="shared" si="49"/>
        <v>0</v>
      </c>
      <c r="E134" s="97">
        <f t="shared" si="49"/>
        <v>0</v>
      </c>
      <c r="F134" s="97">
        <f t="shared" si="49"/>
        <v>0</v>
      </c>
      <c r="G134" s="97">
        <f t="shared" si="49"/>
        <v>0</v>
      </c>
      <c r="H134" s="97">
        <f t="shared" si="49"/>
        <v>0</v>
      </c>
      <c r="I134" s="97">
        <f t="shared" si="49"/>
        <v>0</v>
      </c>
      <c r="J134" s="97">
        <f>(J126+J138+J139+J140+J141)*0.02</f>
        <v>0</v>
      </c>
      <c r="K134" s="97">
        <f t="shared" ref="K134:L134" si="50">(K126+K138+K139+K140+K141)*0.02</f>
        <v>0</v>
      </c>
      <c r="L134" s="97">
        <f t="shared" si="50"/>
        <v>0</v>
      </c>
      <c r="M134" s="97">
        <f t="shared" si="45"/>
        <v>0</v>
      </c>
    </row>
    <row r="135" spans="1:13" ht="15.75" thickBot="1" x14ac:dyDescent="0.3">
      <c r="A135" s="42"/>
      <c r="B135" s="43" t="s">
        <v>24</v>
      </c>
      <c r="C135" s="100">
        <f t="shared" ref="C135:I135" si="51">SUM(C129:C134)</f>
        <v>0</v>
      </c>
      <c r="D135" s="100">
        <f t="shared" si="51"/>
        <v>0</v>
      </c>
      <c r="E135" s="100">
        <f t="shared" si="51"/>
        <v>0</v>
      </c>
      <c r="F135" s="100">
        <f t="shared" si="51"/>
        <v>0</v>
      </c>
      <c r="G135" s="100">
        <f t="shared" si="51"/>
        <v>0</v>
      </c>
      <c r="H135" s="100">
        <f t="shared" si="51"/>
        <v>0</v>
      </c>
      <c r="I135" s="100">
        <f t="shared" si="51"/>
        <v>0</v>
      </c>
      <c r="J135" s="100">
        <f>SUM(J129:J134)</f>
        <v>0</v>
      </c>
      <c r="K135" s="100">
        <f t="shared" ref="K135:L135" si="52">SUM(K129:K134)</f>
        <v>0</v>
      </c>
      <c r="L135" s="100">
        <f t="shared" si="52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3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3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3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3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3"/>
        <v>0</v>
      </c>
    </row>
    <row r="143" spans="1:13" ht="15.75" thickBot="1" x14ac:dyDescent="0.3">
      <c r="A143" s="34"/>
      <c r="B143" s="51" t="s">
        <v>31</v>
      </c>
      <c r="C143" s="96">
        <f t="shared" ref="C143:L143" si="54">SUM(C138:C142)</f>
        <v>0</v>
      </c>
      <c r="D143" s="96">
        <f t="shared" si="54"/>
        <v>0</v>
      </c>
      <c r="E143" s="96">
        <f t="shared" si="54"/>
        <v>0</v>
      </c>
      <c r="F143" s="96">
        <f t="shared" si="54"/>
        <v>0</v>
      </c>
      <c r="G143" s="96">
        <f t="shared" si="54"/>
        <v>0</v>
      </c>
      <c r="H143" s="96">
        <f t="shared" si="54"/>
        <v>0</v>
      </c>
      <c r="I143" s="96">
        <f t="shared" si="54"/>
        <v>0</v>
      </c>
      <c r="J143" s="96">
        <f t="shared" si="54"/>
        <v>0</v>
      </c>
      <c r="K143" s="96">
        <f t="shared" si="54"/>
        <v>0</v>
      </c>
      <c r="L143" s="96">
        <f t="shared" si="54"/>
        <v>0</v>
      </c>
      <c r="M143" s="95">
        <f t="shared" si="53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5">SUM(D152)</f>
        <v>0</v>
      </c>
      <c r="E153" s="96">
        <f t="shared" si="55"/>
        <v>0</v>
      </c>
      <c r="F153" s="96">
        <f t="shared" si="55"/>
        <v>0</v>
      </c>
      <c r="G153" s="96">
        <f t="shared" si="55"/>
        <v>0</v>
      </c>
      <c r="H153" s="96">
        <f t="shared" si="55"/>
        <v>0</v>
      </c>
      <c r="I153" s="96">
        <f t="shared" si="55"/>
        <v>0</v>
      </c>
      <c r="J153" s="96">
        <f t="shared" si="55"/>
        <v>0</v>
      </c>
      <c r="K153" s="96">
        <f t="shared" si="55"/>
        <v>0</v>
      </c>
      <c r="L153" s="96">
        <f t="shared" si="55"/>
        <v>0</v>
      </c>
      <c r="M153" s="96">
        <f t="shared" si="55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6">+D126+D135+D143+D145+D146+D148+D147+D153+D149</f>
        <v>0</v>
      </c>
      <c r="E155" s="101">
        <f t="shared" si="56"/>
        <v>0</v>
      </c>
      <c r="F155" s="101">
        <f t="shared" si="56"/>
        <v>0</v>
      </c>
      <c r="G155" s="101">
        <f t="shared" si="56"/>
        <v>0</v>
      </c>
      <c r="H155" s="101">
        <f t="shared" si="56"/>
        <v>0</v>
      </c>
      <c r="I155" s="101">
        <f t="shared" si="56"/>
        <v>0</v>
      </c>
      <c r="J155" s="101">
        <f t="shared" si="56"/>
        <v>0</v>
      </c>
      <c r="K155" s="101">
        <f t="shared" si="56"/>
        <v>0</v>
      </c>
      <c r="L155" s="101">
        <f t="shared" si="56"/>
        <v>0</v>
      </c>
      <c r="M155" s="101">
        <f t="shared" si="56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7">SUM(C165:C169)</f>
        <v>0</v>
      </c>
      <c r="D170" s="93">
        <f t="shared" si="57"/>
        <v>0</v>
      </c>
      <c r="E170" s="93">
        <f t="shared" si="57"/>
        <v>0</v>
      </c>
      <c r="F170" s="93">
        <f t="shared" si="57"/>
        <v>0</v>
      </c>
      <c r="G170" s="93">
        <f t="shared" si="57"/>
        <v>0</v>
      </c>
      <c r="H170" s="93">
        <f t="shared" si="57"/>
        <v>0</v>
      </c>
      <c r="I170" s="93">
        <f t="shared" si="57"/>
        <v>0</v>
      </c>
      <c r="J170" s="93">
        <f t="shared" si="57"/>
        <v>0</v>
      </c>
      <c r="K170" s="93">
        <f>-SUM(K165:K169)</f>
        <v>0</v>
      </c>
      <c r="L170" s="93">
        <f>SUM(L165:L169)</f>
        <v>0</v>
      </c>
      <c r="M170" s="92">
        <f t="shared" ref="M170" si="58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9">SUM(C173:C177)</f>
        <v>0</v>
      </c>
      <c r="D178" s="96">
        <f t="shared" si="59"/>
        <v>0</v>
      </c>
      <c r="E178" s="96">
        <f t="shared" si="59"/>
        <v>0</v>
      </c>
      <c r="F178" s="96">
        <f t="shared" si="59"/>
        <v>0</v>
      </c>
      <c r="G178" s="96">
        <f t="shared" si="59"/>
        <v>0</v>
      </c>
      <c r="H178" s="96">
        <f t="shared" si="59"/>
        <v>0</v>
      </c>
      <c r="I178" s="96">
        <f t="shared" si="59"/>
        <v>0</v>
      </c>
      <c r="J178" s="96">
        <f t="shared" si="59"/>
        <v>0</v>
      </c>
      <c r="K178" s="96">
        <f t="shared" si="59"/>
        <v>0</v>
      </c>
      <c r="L178" s="96">
        <f t="shared" si="59"/>
        <v>0</v>
      </c>
      <c r="M178" s="95">
        <f t="shared" si="59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60">(C178+C195-C194)*0.25</f>
        <v>0</v>
      </c>
      <c r="D181" s="97">
        <f t="shared" si="60"/>
        <v>0</v>
      </c>
      <c r="E181" s="97">
        <f t="shared" si="60"/>
        <v>0</v>
      </c>
      <c r="F181" s="97">
        <f t="shared" si="60"/>
        <v>0</v>
      </c>
      <c r="G181" s="97">
        <f t="shared" si="60"/>
        <v>0</v>
      </c>
      <c r="H181" s="97">
        <f t="shared" si="60"/>
        <v>0</v>
      </c>
      <c r="I181" s="97">
        <f t="shared" si="60"/>
        <v>0</v>
      </c>
      <c r="J181" s="97">
        <f t="shared" si="60"/>
        <v>0</v>
      </c>
      <c r="K181" s="97">
        <f t="shared" si="60"/>
        <v>0</v>
      </c>
      <c r="L181" s="97">
        <f t="shared" si="60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61">(C194)*0.25</f>
        <v>0</v>
      </c>
      <c r="D182" s="97">
        <f t="shared" si="61"/>
        <v>0</v>
      </c>
      <c r="E182" s="97">
        <f t="shared" si="61"/>
        <v>0</v>
      </c>
      <c r="F182" s="97">
        <f t="shared" si="61"/>
        <v>0</v>
      </c>
      <c r="G182" s="97">
        <f t="shared" si="61"/>
        <v>0</v>
      </c>
      <c r="H182" s="97">
        <f t="shared" si="61"/>
        <v>0</v>
      </c>
      <c r="I182" s="97">
        <f t="shared" si="61"/>
        <v>0</v>
      </c>
      <c r="J182" s="97">
        <f>(J194)*0.25</f>
        <v>0</v>
      </c>
      <c r="K182" s="97">
        <f t="shared" ref="K182:L182" si="62">(K194)*0.25</f>
        <v>0</v>
      </c>
      <c r="L182" s="97">
        <f t="shared" si="62"/>
        <v>0</v>
      </c>
      <c r="M182" s="97">
        <f t="shared" ref="M182:M186" si="63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4">(D178+D190+D192+D191+D193+D197+D198+D181+D200+D184+D185+D199)*0.07</f>
        <v>0</v>
      </c>
      <c r="E183" s="97">
        <f t="shared" si="64"/>
        <v>0</v>
      </c>
      <c r="F183" s="97">
        <f t="shared" si="64"/>
        <v>0</v>
      </c>
      <c r="G183" s="97">
        <f t="shared" si="64"/>
        <v>0</v>
      </c>
      <c r="H183" s="97">
        <f t="shared" si="64"/>
        <v>0</v>
      </c>
      <c r="I183" s="97">
        <f t="shared" si="64"/>
        <v>0</v>
      </c>
      <c r="J183" s="97">
        <f t="shared" si="64"/>
        <v>0</v>
      </c>
      <c r="K183" s="97">
        <f t="shared" si="64"/>
        <v>0</v>
      </c>
      <c r="L183" s="97">
        <f t="shared" si="64"/>
        <v>0</v>
      </c>
      <c r="M183" s="97">
        <f t="shared" si="63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3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5">SUM(C184*25/100)</f>
        <v>0</v>
      </c>
      <c r="D185" s="99">
        <f t="shared" si="65"/>
        <v>0</v>
      </c>
      <c r="E185" s="99">
        <f t="shared" si="65"/>
        <v>0</v>
      </c>
      <c r="F185" s="99">
        <f t="shared" si="65"/>
        <v>0</v>
      </c>
      <c r="G185" s="99">
        <f t="shared" si="65"/>
        <v>0</v>
      </c>
      <c r="H185" s="99">
        <f t="shared" si="65"/>
        <v>0</v>
      </c>
      <c r="I185" s="99">
        <f t="shared" si="65"/>
        <v>0</v>
      </c>
      <c r="J185" s="99">
        <f>SUM(J184*25/100)</f>
        <v>0</v>
      </c>
      <c r="K185" s="99">
        <f t="shared" ref="K185:L185" si="66">SUM(K184*25/100)</f>
        <v>0</v>
      </c>
      <c r="L185" s="99">
        <f t="shared" si="66"/>
        <v>0</v>
      </c>
      <c r="M185" s="97">
        <f t="shared" si="63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7">(C178+C190+C191+C192+C193)*0.02</f>
        <v>0</v>
      </c>
      <c r="D186" s="97">
        <f t="shared" si="67"/>
        <v>0</v>
      </c>
      <c r="E186" s="97">
        <f t="shared" si="67"/>
        <v>0</v>
      </c>
      <c r="F186" s="97">
        <f t="shared" si="67"/>
        <v>0</v>
      </c>
      <c r="G186" s="97">
        <f t="shared" si="67"/>
        <v>0</v>
      </c>
      <c r="H186" s="97">
        <f t="shared" si="67"/>
        <v>0</v>
      </c>
      <c r="I186" s="97">
        <f t="shared" si="67"/>
        <v>0</v>
      </c>
      <c r="J186" s="97">
        <f>(J178+J190+J191+J192+J193)*0.02</f>
        <v>0</v>
      </c>
      <c r="K186" s="97">
        <f t="shared" ref="K186:L186" si="68">(K178+K190+K191+K192+K193)*0.02</f>
        <v>0</v>
      </c>
      <c r="L186" s="97">
        <f t="shared" si="68"/>
        <v>0</v>
      </c>
      <c r="M186" s="97">
        <f t="shared" si="63"/>
        <v>0</v>
      </c>
    </row>
    <row r="187" spans="1:13" ht="15.75" thickBot="1" x14ac:dyDescent="0.3">
      <c r="A187" s="42"/>
      <c r="B187" s="43" t="s">
        <v>24</v>
      </c>
      <c r="C187" s="100">
        <f t="shared" ref="C187:I187" si="69">SUM(C181:C186)</f>
        <v>0</v>
      </c>
      <c r="D187" s="100">
        <f t="shared" si="69"/>
        <v>0</v>
      </c>
      <c r="E187" s="100">
        <f t="shared" si="69"/>
        <v>0</v>
      </c>
      <c r="F187" s="100">
        <f t="shared" si="69"/>
        <v>0</v>
      </c>
      <c r="G187" s="100">
        <f t="shared" si="69"/>
        <v>0</v>
      </c>
      <c r="H187" s="100">
        <f t="shared" si="69"/>
        <v>0</v>
      </c>
      <c r="I187" s="100">
        <f t="shared" si="69"/>
        <v>0</v>
      </c>
      <c r="J187" s="100">
        <f>SUM(J181:J186)</f>
        <v>0</v>
      </c>
      <c r="K187" s="100">
        <f t="shared" ref="K187:L187" si="70">SUM(K181:K186)</f>
        <v>0</v>
      </c>
      <c r="L187" s="100">
        <f t="shared" si="70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71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71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71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71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71"/>
        <v>0</v>
      </c>
    </row>
    <row r="195" spans="1:13" ht="15.75" thickBot="1" x14ac:dyDescent="0.3">
      <c r="A195" s="34"/>
      <c r="B195" s="51" t="s">
        <v>31</v>
      </c>
      <c r="C195" s="96">
        <f t="shared" ref="C195:L195" si="72">SUM(C190:C194)</f>
        <v>0</v>
      </c>
      <c r="D195" s="96">
        <f t="shared" si="72"/>
        <v>0</v>
      </c>
      <c r="E195" s="96">
        <f t="shared" si="72"/>
        <v>0</v>
      </c>
      <c r="F195" s="96">
        <f t="shared" si="72"/>
        <v>0</v>
      </c>
      <c r="G195" s="96">
        <f t="shared" si="72"/>
        <v>0</v>
      </c>
      <c r="H195" s="96">
        <f t="shared" si="72"/>
        <v>0</v>
      </c>
      <c r="I195" s="96">
        <f t="shared" si="72"/>
        <v>0</v>
      </c>
      <c r="J195" s="96">
        <f t="shared" si="72"/>
        <v>0</v>
      </c>
      <c r="K195" s="96">
        <f t="shared" si="72"/>
        <v>0</v>
      </c>
      <c r="L195" s="96">
        <f t="shared" si="72"/>
        <v>0</v>
      </c>
      <c r="M195" s="95">
        <f t="shared" si="71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3">SUM(D204)</f>
        <v>0</v>
      </c>
      <c r="E205" s="96">
        <f t="shared" si="73"/>
        <v>0</v>
      </c>
      <c r="F205" s="96">
        <f t="shared" si="73"/>
        <v>0</v>
      </c>
      <c r="G205" s="96">
        <f t="shared" si="73"/>
        <v>0</v>
      </c>
      <c r="H205" s="96">
        <f t="shared" si="73"/>
        <v>0</v>
      </c>
      <c r="I205" s="96">
        <f t="shared" si="73"/>
        <v>0</v>
      </c>
      <c r="J205" s="96">
        <f t="shared" si="73"/>
        <v>0</v>
      </c>
      <c r="K205" s="96">
        <f t="shared" si="73"/>
        <v>0</v>
      </c>
      <c r="L205" s="96">
        <f t="shared" si="73"/>
        <v>0</v>
      </c>
      <c r="M205" s="96">
        <f t="shared" si="73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4">+D178+D187+D195+D197+D198+D200+D199+D205+D201</f>
        <v>0</v>
      </c>
      <c r="E207" s="101">
        <f t="shared" si="74"/>
        <v>0</v>
      </c>
      <c r="F207" s="101">
        <f t="shared" si="74"/>
        <v>0</v>
      </c>
      <c r="G207" s="101">
        <f t="shared" si="74"/>
        <v>0</v>
      </c>
      <c r="H207" s="101">
        <f t="shared" si="74"/>
        <v>0</v>
      </c>
      <c r="I207" s="101">
        <f t="shared" si="74"/>
        <v>0</v>
      </c>
      <c r="J207" s="101">
        <f t="shared" si="74"/>
        <v>0</v>
      </c>
      <c r="K207" s="101">
        <f t="shared" si="74"/>
        <v>0</v>
      </c>
      <c r="L207" s="101">
        <f t="shared" si="74"/>
        <v>0</v>
      </c>
      <c r="M207" s="101">
        <f t="shared" si="74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94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100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102</v>
      </c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>
        <v>622340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>
        <v>3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3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5">SUM(C215:C219)</f>
        <v>3</v>
      </c>
      <c r="D220" s="93">
        <f t="shared" si="75"/>
        <v>0</v>
      </c>
      <c r="E220" s="93">
        <f t="shared" si="75"/>
        <v>0</v>
      </c>
      <c r="F220" s="93">
        <f t="shared" si="75"/>
        <v>0</v>
      </c>
      <c r="G220" s="93">
        <f t="shared" si="75"/>
        <v>0</v>
      </c>
      <c r="H220" s="93">
        <f t="shared" si="75"/>
        <v>0</v>
      </c>
      <c r="I220" s="93">
        <f t="shared" si="75"/>
        <v>0</v>
      </c>
      <c r="J220" s="93">
        <f t="shared" si="75"/>
        <v>0</v>
      </c>
      <c r="K220" s="93">
        <f>-SUM(K215:K219)</f>
        <v>0</v>
      </c>
      <c r="L220" s="93">
        <f>SUM(L215:L219)</f>
        <v>0</v>
      </c>
      <c r="M220" s="92">
        <f t="shared" ref="M220" si="76">SUM(C220:L220)</f>
        <v>3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>
        <v>135</v>
      </c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135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7">SUM(C223:C227)</f>
        <v>135</v>
      </c>
      <c r="D228" s="96">
        <f t="shared" si="77"/>
        <v>0</v>
      </c>
      <c r="E228" s="96">
        <f t="shared" si="77"/>
        <v>0</v>
      </c>
      <c r="F228" s="96">
        <f t="shared" si="77"/>
        <v>0</v>
      </c>
      <c r="G228" s="96">
        <f t="shared" si="77"/>
        <v>0</v>
      </c>
      <c r="H228" s="96">
        <f t="shared" si="77"/>
        <v>0</v>
      </c>
      <c r="I228" s="96">
        <f t="shared" si="77"/>
        <v>0</v>
      </c>
      <c r="J228" s="96">
        <f t="shared" si="77"/>
        <v>0</v>
      </c>
      <c r="K228" s="96">
        <f t="shared" si="77"/>
        <v>0</v>
      </c>
      <c r="L228" s="96">
        <f t="shared" si="77"/>
        <v>0</v>
      </c>
      <c r="M228" s="95">
        <f t="shared" si="77"/>
        <v>135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/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/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/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/>
    </row>
    <row r="235" spans="1:13" ht="15.75" thickBot="1" x14ac:dyDescent="0.3">
      <c r="A235" s="2"/>
      <c r="B235" s="27" t="s">
        <v>31</v>
      </c>
      <c r="C235" s="104">
        <f t="shared" ref="C235:M235" si="78">SUM(C231:C234)</f>
        <v>0</v>
      </c>
      <c r="D235" s="104">
        <f t="shared" si="78"/>
        <v>0</v>
      </c>
      <c r="E235" s="104">
        <f t="shared" si="78"/>
        <v>0</v>
      </c>
      <c r="F235" s="104">
        <f t="shared" si="78"/>
        <v>0</v>
      </c>
      <c r="G235" s="104">
        <f t="shared" si="78"/>
        <v>0</v>
      </c>
      <c r="H235" s="104">
        <f t="shared" si="78"/>
        <v>0</v>
      </c>
      <c r="I235" s="104">
        <f t="shared" si="78"/>
        <v>0</v>
      </c>
      <c r="J235" s="104">
        <f t="shared" si="78"/>
        <v>0</v>
      </c>
      <c r="K235" s="104">
        <f t="shared" si="78"/>
        <v>0</v>
      </c>
      <c r="L235" s="104">
        <f t="shared" si="78"/>
        <v>0</v>
      </c>
      <c r="M235" s="95">
        <f t="shared" si="78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9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9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9"/>
        <v>0</v>
      </c>
    </row>
    <row r="242" spans="1:13" ht="15.75" thickBot="1" x14ac:dyDescent="0.3">
      <c r="A242" s="2"/>
      <c r="B242" s="27" t="s">
        <v>47</v>
      </c>
      <c r="C242" s="104">
        <f t="shared" ref="C242:M242" si="80">SUM(C238:C241)</f>
        <v>0</v>
      </c>
      <c r="D242" s="104">
        <f t="shared" si="80"/>
        <v>0</v>
      </c>
      <c r="E242" s="104">
        <f t="shared" si="80"/>
        <v>0</v>
      </c>
      <c r="F242" s="104">
        <f t="shared" si="80"/>
        <v>0</v>
      </c>
      <c r="G242" s="104">
        <f t="shared" si="80"/>
        <v>0</v>
      </c>
      <c r="H242" s="104">
        <f t="shared" si="80"/>
        <v>0</v>
      </c>
      <c r="I242" s="104">
        <f t="shared" si="80"/>
        <v>0</v>
      </c>
      <c r="J242" s="104">
        <f t="shared" si="80"/>
        <v>0</v>
      </c>
      <c r="K242" s="104">
        <f t="shared" si="80"/>
        <v>0</v>
      </c>
      <c r="L242" s="104">
        <f t="shared" si="80"/>
        <v>0</v>
      </c>
      <c r="M242" s="95">
        <f t="shared" si="80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81">SUM(D245+D246)</f>
        <v>0</v>
      </c>
      <c r="E247" s="106">
        <f t="shared" si="81"/>
        <v>0</v>
      </c>
      <c r="F247" s="106">
        <f t="shared" si="81"/>
        <v>0</v>
      </c>
      <c r="G247" s="106">
        <f t="shared" si="81"/>
        <v>0</v>
      </c>
      <c r="H247" s="106">
        <f t="shared" si="81"/>
        <v>0</v>
      </c>
      <c r="I247" s="106">
        <f t="shared" si="81"/>
        <v>0</v>
      </c>
      <c r="J247" s="106">
        <f t="shared" si="81"/>
        <v>0</v>
      </c>
      <c r="K247" s="106">
        <f t="shared" si="81"/>
        <v>0</v>
      </c>
      <c r="L247" s="106">
        <f t="shared" si="81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2">+C247+C242+C235+C228</f>
        <v>135</v>
      </c>
      <c r="D249" s="107">
        <f t="shared" si="82"/>
        <v>0</v>
      </c>
      <c r="E249" s="107">
        <f t="shared" si="82"/>
        <v>0</v>
      </c>
      <c r="F249" s="107">
        <f t="shared" si="82"/>
        <v>0</v>
      </c>
      <c r="G249" s="107">
        <f t="shared" si="82"/>
        <v>0</v>
      </c>
      <c r="H249" s="107">
        <f t="shared" si="82"/>
        <v>0</v>
      </c>
      <c r="I249" s="107">
        <f t="shared" si="82"/>
        <v>0</v>
      </c>
      <c r="J249" s="107">
        <f t="shared" si="82"/>
        <v>0</v>
      </c>
      <c r="K249" s="107">
        <f t="shared" si="82"/>
        <v>0</v>
      </c>
      <c r="L249" s="107">
        <f t="shared" si="82"/>
        <v>0</v>
      </c>
      <c r="M249" s="108">
        <f t="shared" si="82"/>
        <v>135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217" workbookViewId="0">
      <selection activeCell="E239" sqref="E239"/>
    </sheetView>
  </sheetViews>
  <sheetFormatPr defaultRowHeight="15" x14ac:dyDescent="0.25"/>
  <cols>
    <col min="2" max="2" width="37.42578125" bestFit="1" customWidth="1"/>
    <col min="3" max="4" width="15.85546875" customWidth="1"/>
    <col min="5" max="5" width="19.7109375" customWidth="1"/>
    <col min="13" max="13" width="11.7109375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94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168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169</v>
      </c>
      <c r="D211" s="7" t="s">
        <v>170</v>
      </c>
      <c r="E211" s="7" t="s">
        <v>174</v>
      </c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 t="s">
        <v>173</v>
      </c>
      <c r="D212" s="76" t="s">
        <v>172</v>
      </c>
      <c r="E212" s="76" t="s">
        <v>171</v>
      </c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>
        <v>20</v>
      </c>
      <c r="F219" s="26"/>
      <c r="G219" s="26"/>
      <c r="H219" s="26"/>
      <c r="I219" s="26"/>
      <c r="J219" s="26"/>
      <c r="K219" s="26"/>
      <c r="L219" s="26"/>
      <c r="M219" s="91">
        <f>SUM(C219:L219)</f>
        <v>20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20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20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>
        <v>400</v>
      </c>
      <c r="F227" s="33"/>
      <c r="G227" s="33"/>
      <c r="H227" s="33"/>
      <c r="I227" s="33"/>
      <c r="J227" s="33"/>
      <c r="K227" s="33"/>
      <c r="L227" s="33"/>
      <c r="M227" s="94">
        <f>SUM(C227:L227)</f>
        <v>400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400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400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>
        <v>48</v>
      </c>
      <c r="F231" s="79"/>
      <c r="G231" s="79"/>
      <c r="H231" s="79"/>
      <c r="I231" s="79"/>
      <c r="J231" s="79"/>
      <c r="K231" s="79"/>
      <c r="L231" s="79"/>
      <c r="M231" s="105">
        <v>48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/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/>
    </row>
    <row r="234" spans="1:13" x14ac:dyDescent="0.25">
      <c r="A234" s="2"/>
      <c r="B234" s="24" t="s">
        <v>43</v>
      </c>
      <c r="C234" s="79"/>
      <c r="D234" s="79"/>
      <c r="E234" s="79">
        <v>24</v>
      </c>
      <c r="F234" s="79"/>
      <c r="G234" s="79"/>
      <c r="H234" s="79"/>
      <c r="I234" s="79"/>
      <c r="J234" s="79"/>
      <c r="K234" s="79"/>
      <c r="L234" s="79"/>
      <c r="M234" s="105"/>
    </row>
    <row r="235" spans="1:13" ht="15.75" thickBot="1" x14ac:dyDescent="0.3">
      <c r="A235" s="2"/>
      <c r="B235" s="27" t="s">
        <v>31</v>
      </c>
      <c r="C235" s="104">
        <f t="shared" ref="C235:M235" si="75">SUM(C231:C234)</f>
        <v>0</v>
      </c>
      <c r="D235" s="104">
        <f t="shared" si="75"/>
        <v>0</v>
      </c>
      <c r="E235" s="104">
        <f t="shared" si="75"/>
        <v>72</v>
      </c>
      <c r="F235" s="104">
        <f t="shared" si="75"/>
        <v>0</v>
      </c>
      <c r="G235" s="104">
        <f t="shared" si="75"/>
        <v>0</v>
      </c>
      <c r="H235" s="104">
        <f t="shared" si="75"/>
        <v>0</v>
      </c>
      <c r="I235" s="104">
        <f t="shared" si="75"/>
        <v>0</v>
      </c>
      <c r="J235" s="104">
        <f t="shared" si="75"/>
        <v>0</v>
      </c>
      <c r="K235" s="104">
        <f t="shared" si="75"/>
        <v>0</v>
      </c>
      <c r="L235" s="104">
        <f t="shared" si="75"/>
        <v>0</v>
      </c>
      <c r="M235" s="104">
        <f t="shared" si="75"/>
        <v>48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/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/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ref="M240:M241" si="76">SUM(M236:M239)</f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6"/>
        <v>0</v>
      </c>
    </row>
    <row r="242" spans="1:13" ht="15.75" thickBot="1" x14ac:dyDescent="0.3">
      <c r="A242" s="2"/>
      <c r="B242" s="27" t="s">
        <v>47</v>
      </c>
      <c r="C242" s="104">
        <f t="shared" ref="C242:M242" si="77">SUM(C238:C241)</f>
        <v>0</v>
      </c>
      <c r="D242" s="104">
        <f t="shared" si="77"/>
        <v>0</v>
      </c>
      <c r="E242" s="104">
        <f t="shared" si="77"/>
        <v>0</v>
      </c>
      <c r="F242" s="104">
        <f t="shared" si="77"/>
        <v>0</v>
      </c>
      <c r="G242" s="104">
        <f t="shared" si="77"/>
        <v>0</v>
      </c>
      <c r="H242" s="104">
        <f t="shared" si="77"/>
        <v>0</v>
      </c>
      <c r="I242" s="104">
        <f t="shared" si="77"/>
        <v>0</v>
      </c>
      <c r="J242" s="104">
        <f t="shared" si="77"/>
        <v>0</v>
      </c>
      <c r="K242" s="104">
        <f t="shared" si="77"/>
        <v>0</v>
      </c>
      <c r="L242" s="104">
        <f t="shared" si="77"/>
        <v>0</v>
      </c>
      <c r="M242" s="95">
        <f t="shared" si="77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>
        <v>230</v>
      </c>
      <c r="D245" s="85">
        <v>230</v>
      </c>
      <c r="E245" s="85">
        <v>350</v>
      </c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>
        <v>275</v>
      </c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230</v>
      </c>
      <c r="D247" s="106">
        <f t="shared" ref="D247:L247" si="78">SUM(D245+D246)</f>
        <v>230</v>
      </c>
      <c r="E247" s="106">
        <f t="shared" si="78"/>
        <v>625</v>
      </c>
      <c r="F247" s="106">
        <f t="shared" si="78"/>
        <v>0</v>
      </c>
      <c r="G247" s="106">
        <f t="shared" si="78"/>
        <v>0</v>
      </c>
      <c r="H247" s="106">
        <f t="shared" si="78"/>
        <v>0</v>
      </c>
      <c r="I247" s="106">
        <f t="shared" si="78"/>
        <v>0</v>
      </c>
      <c r="J247" s="106">
        <f t="shared" si="78"/>
        <v>0</v>
      </c>
      <c r="K247" s="106">
        <f t="shared" si="78"/>
        <v>0</v>
      </c>
      <c r="L247" s="106">
        <f t="shared" si="78"/>
        <v>0</v>
      </c>
      <c r="M247" s="106">
        <f>SUM(C247:L247)</f>
        <v>1085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79">+C247+C242+C235+C228</f>
        <v>230</v>
      </c>
      <c r="D249" s="107">
        <f t="shared" si="79"/>
        <v>230</v>
      </c>
      <c r="E249" s="107">
        <f t="shared" si="79"/>
        <v>1097</v>
      </c>
      <c r="F249" s="107">
        <f t="shared" si="79"/>
        <v>0</v>
      </c>
      <c r="G249" s="107">
        <f t="shared" si="79"/>
        <v>0</v>
      </c>
      <c r="H249" s="107">
        <f t="shared" si="79"/>
        <v>0</v>
      </c>
      <c r="I249" s="107">
        <f t="shared" si="79"/>
        <v>0</v>
      </c>
      <c r="J249" s="107">
        <f t="shared" si="79"/>
        <v>0</v>
      </c>
      <c r="K249" s="107">
        <f t="shared" si="79"/>
        <v>0</v>
      </c>
      <c r="L249" s="107">
        <f t="shared" si="79"/>
        <v>0</v>
      </c>
      <c r="M249" s="108">
        <f t="shared" si="79"/>
        <v>1533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81" workbookViewId="0">
      <selection activeCell="A156" sqref="A105:M156"/>
    </sheetView>
  </sheetViews>
  <sheetFormatPr defaultRowHeight="15" x14ac:dyDescent="0.25"/>
  <cols>
    <col min="2" max="2" width="37.42578125" bestFit="1" customWidth="1"/>
    <col min="3" max="3" width="19.5703125" customWidth="1"/>
    <col min="10" max="10" width="13" customWidth="1"/>
    <col min="11" max="11" width="12.28515625" customWidth="1"/>
    <col min="12" max="12" width="12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 t="s">
        <v>62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 t="s">
        <v>103</v>
      </c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 t="s">
        <v>104</v>
      </c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>
        <v>304462</v>
      </c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 t="s">
        <v>64</v>
      </c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 t="s">
        <v>105</v>
      </c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52.500000000000007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52.500000000000007</v>
      </c>
    </row>
    <row r="132" spans="1:13" x14ac:dyDescent="0.25">
      <c r="A132" s="31">
        <v>24</v>
      </c>
      <c r="B132" s="32" t="s">
        <v>21</v>
      </c>
      <c r="C132" s="33">
        <v>600</v>
      </c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600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150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150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802.5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802.5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802.5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802.5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132" workbookViewId="0">
      <selection activeCell="A105" sqref="A105:M156"/>
    </sheetView>
  </sheetViews>
  <sheetFormatPr defaultRowHeight="15" x14ac:dyDescent="0.25"/>
  <cols>
    <col min="2" max="2" width="37.42578125" bestFit="1" customWidth="1"/>
    <col min="3" max="3" width="25" customWidth="1"/>
    <col min="13" max="13" width="15.7109375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 t="s">
        <v>154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 t="s">
        <v>175</v>
      </c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 t="s">
        <v>176</v>
      </c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>
        <v>828068</v>
      </c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 t="s">
        <v>117</v>
      </c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 t="s">
        <v>177</v>
      </c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>
        <v>80</v>
      </c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80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80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80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>
        <v>10400</v>
      </c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10400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10400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10400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4182.5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4182.5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1742.1250000000002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1742.1250000000002</v>
      </c>
    </row>
    <row r="132" spans="1:13" x14ac:dyDescent="0.25">
      <c r="A132" s="31">
        <v>24</v>
      </c>
      <c r="B132" s="32" t="s">
        <v>21</v>
      </c>
      <c r="C132" s="33">
        <v>2500</v>
      </c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2500</v>
      </c>
    </row>
    <row r="133" spans="1:13" x14ac:dyDescent="0.25">
      <c r="A133" s="31">
        <v>10</v>
      </c>
      <c r="B133" s="41" t="s">
        <v>22</v>
      </c>
      <c r="C133" s="99">
        <v>625</v>
      </c>
      <c r="D133" s="99">
        <f t="shared" ref="D133:I133" si="44">SUM(D132*25/100)</f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625</v>
      </c>
    </row>
    <row r="134" spans="1:13" x14ac:dyDescent="0.25">
      <c r="A134" s="31">
        <v>44</v>
      </c>
      <c r="B134" s="32" t="s">
        <v>23</v>
      </c>
      <c r="C134" s="97">
        <v>418.25</v>
      </c>
      <c r="D134" s="97">
        <f t="shared" ref="D134:I134" si="46">(D126+D138+D139+D140+D141)*0.02</f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418.25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9467.875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9467.875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>
        <v>6330</v>
      </c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6330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6330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6330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>
        <v>300</v>
      </c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300</v>
      </c>
    </row>
    <row r="147" spans="1:13" x14ac:dyDescent="0.25">
      <c r="A147" s="31"/>
      <c r="B147" s="57" t="s">
        <v>34</v>
      </c>
      <c r="C147" s="58">
        <v>550</v>
      </c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550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27047.875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27047.875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215" workbookViewId="0">
      <selection activeCell="L240" sqref="L240"/>
    </sheetView>
  </sheetViews>
  <sheetFormatPr defaultRowHeight="15" x14ac:dyDescent="0.25"/>
  <cols>
    <col min="2" max="2" width="37.42578125" bestFit="1" customWidth="1"/>
    <col min="3" max="3" width="14.28515625" customWidth="1"/>
    <col min="13" max="13" width="15.42578125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95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96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97</v>
      </c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>
        <v>986359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>
        <v>0</v>
      </c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>
        <v>224</v>
      </c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224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L249" si="80">+C247+C242+C235+C228</f>
        <v>224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v>224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46" workbookViewId="0">
      <selection sqref="A1:M52"/>
    </sheetView>
  </sheetViews>
  <sheetFormatPr defaultRowHeight="15" x14ac:dyDescent="0.25"/>
  <cols>
    <col min="2" max="2" width="37.42578125" bestFit="1" customWidth="1"/>
    <col min="3" max="3" width="13" customWidth="1"/>
    <col min="4" max="4" width="13.7109375" customWidth="1"/>
    <col min="5" max="5" width="12.140625" customWidth="1"/>
    <col min="6" max="6" width="12" customWidth="1"/>
    <col min="7" max="7" width="12.85546875" customWidth="1"/>
    <col min="8" max="8" width="11.140625" customWidth="1"/>
    <col min="9" max="9" width="11.85546875" customWidth="1"/>
    <col min="10" max="10" width="12.140625" customWidth="1"/>
    <col min="11" max="11" width="13.5703125" customWidth="1"/>
    <col min="13" max="13" width="13" customWidth="1"/>
  </cols>
  <sheetData>
    <row r="1" spans="1:13" ht="19.5" x14ac:dyDescent="0.4">
      <c r="A1" s="122" t="s">
        <v>0</v>
      </c>
      <c r="B1" s="111"/>
      <c r="C1" s="1" t="s">
        <v>179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180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120</v>
      </c>
      <c r="D3" s="6" t="s">
        <v>90</v>
      </c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241975</v>
      </c>
      <c r="D4" s="10">
        <v>449151</v>
      </c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141</v>
      </c>
      <c r="D5" s="10" t="s">
        <v>141</v>
      </c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0" t="s">
        <v>178</v>
      </c>
      <c r="D6" s="13" t="s">
        <v>178</v>
      </c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>
        <v>10</v>
      </c>
      <c r="E12" s="26"/>
      <c r="F12" s="26"/>
      <c r="G12" s="26"/>
      <c r="H12" s="26"/>
      <c r="I12" s="26"/>
      <c r="J12" s="26"/>
      <c r="K12" s="26"/>
      <c r="L12" s="26"/>
      <c r="M12" s="91">
        <f>SUM(C12:L12)</f>
        <v>10</v>
      </c>
    </row>
    <row r="13" spans="1:13" x14ac:dyDescent="0.25">
      <c r="A13" s="12"/>
      <c r="B13" s="24" t="s">
        <v>13</v>
      </c>
      <c r="C13" s="26">
        <v>40</v>
      </c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40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40</v>
      </c>
      <c r="D14" s="93">
        <f t="shared" si="0"/>
        <v>10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50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>
        <v>450</v>
      </c>
      <c r="E20" s="33"/>
      <c r="F20" s="33"/>
      <c r="G20" s="33"/>
      <c r="H20" s="33"/>
      <c r="I20" s="33"/>
      <c r="J20" s="33"/>
      <c r="K20" s="33"/>
      <c r="L20" s="33"/>
      <c r="M20" s="94">
        <f>SUM(C20:L20)</f>
        <v>450</v>
      </c>
    </row>
    <row r="21" spans="1:13" x14ac:dyDescent="0.25">
      <c r="A21" s="31">
        <v>9</v>
      </c>
      <c r="B21" s="32" t="s">
        <v>13</v>
      </c>
      <c r="C21" s="33">
        <v>1000</v>
      </c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1000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1000</v>
      </c>
      <c r="D22" s="96">
        <f t="shared" si="2"/>
        <v>450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1450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v>172.5</v>
      </c>
      <c r="D25" s="97">
        <v>168.75</v>
      </c>
      <c r="E25" s="97">
        <f t="shared" ref="E25:L25" si="3">(E22+E39-E38)*0.25</f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341.25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v>70.88</v>
      </c>
      <c r="D27" s="97">
        <v>27.02</v>
      </c>
      <c r="E27" s="97">
        <f t="shared" ref="E27:L27" si="7">(E22+E34+E36+E35+E37+E41+E42+E25+E44+E28+E29+E43)*0.07</f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97.899999999999991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v>17.25</v>
      </c>
      <c r="D30" s="97">
        <v>5.43</v>
      </c>
      <c r="E30" s="97">
        <f t="shared" ref="E30:I30" si="10">(E22+E34+E35+E36+E37)*0.02</f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22.68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260.63</v>
      </c>
      <c r="D31" s="100">
        <f t="shared" si="12"/>
        <v>201.20000000000002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461.83000000000004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>
        <v>690</v>
      </c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690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>
        <v>225</v>
      </c>
      <c r="E37" s="33"/>
      <c r="F37" s="33"/>
      <c r="G37" s="33"/>
      <c r="H37" s="33"/>
      <c r="I37" s="33"/>
      <c r="J37" s="33"/>
      <c r="K37" s="33"/>
      <c r="L37" s="33"/>
      <c r="M37" s="94">
        <f t="shared" si="14"/>
        <v>225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690</v>
      </c>
      <c r="D39" s="96">
        <f t="shared" si="15"/>
        <v>225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915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>
        <v>150</v>
      </c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150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2100.63</v>
      </c>
      <c r="D51" s="101">
        <f t="shared" ref="D51:M51" si="17">+D22+D31+D39+D41+D42+D44+D43+D49+D45</f>
        <v>876.2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2976.83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workbookViewId="0">
      <selection activeCell="I6" sqref="I6"/>
    </sheetView>
  </sheetViews>
  <sheetFormatPr defaultRowHeight="15" x14ac:dyDescent="0.25"/>
  <cols>
    <col min="2" max="2" width="37.42578125" bestFit="1" customWidth="1"/>
    <col min="3" max="3" width="15.85546875" customWidth="1"/>
    <col min="4" max="4" width="12.7109375" customWidth="1"/>
    <col min="5" max="5" width="11.5703125" customWidth="1"/>
    <col min="6" max="6" width="12.140625" customWidth="1"/>
    <col min="13" max="13" width="12.85546875" customWidth="1"/>
  </cols>
  <sheetData>
    <row r="1" spans="1:13" ht="19.5" x14ac:dyDescent="0.4">
      <c r="A1" s="122" t="s">
        <v>0</v>
      </c>
      <c r="B1" s="111"/>
      <c r="C1" s="1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181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182</v>
      </c>
      <c r="D3" s="6" t="s">
        <v>120</v>
      </c>
      <c r="E3" s="6" t="s">
        <v>184</v>
      </c>
      <c r="F3" s="6" t="s">
        <v>184</v>
      </c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302054</v>
      </c>
      <c r="D4" s="10">
        <v>922511</v>
      </c>
      <c r="E4" s="10">
        <v>343564</v>
      </c>
      <c r="F4" s="10">
        <v>305644</v>
      </c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183</v>
      </c>
      <c r="D5" s="10" t="s">
        <v>183</v>
      </c>
      <c r="E5" s="10" t="s">
        <v>64</v>
      </c>
      <c r="F5" s="10" t="s">
        <v>64</v>
      </c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178</v>
      </c>
      <c r="D6" s="13" t="s">
        <v>178</v>
      </c>
      <c r="E6" s="13" t="s">
        <v>178</v>
      </c>
      <c r="F6" s="13" t="s">
        <v>178</v>
      </c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>
        <v>125</v>
      </c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125</v>
      </c>
    </row>
    <row r="13" spans="1:13" x14ac:dyDescent="0.25">
      <c r="A13" s="12"/>
      <c r="B13" s="24" t="s">
        <v>13</v>
      </c>
      <c r="C13" s="26"/>
      <c r="D13" s="26">
        <v>35</v>
      </c>
      <c r="E13" s="26"/>
      <c r="F13" s="26">
        <v>210</v>
      </c>
      <c r="G13" s="26"/>
      <c r="H13" s="26"/>
      <c r="I13" s="26"/>
      <c r="J13" s="26"/>
      <c r="K13" s="26"/>
      <c r="L13" s="26"/>
      <c r="M13" s="91">
        <f>SUM(C13:L13)</f>
        <v>245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125</v>
      </c>
      <c r="D14" s="93">
        <f t="shared" si="0"/>
        <v>35</v>
      </c>
      <c r="E14" s="93">
        <f t="shared" si="0"/>
        <v>0</v>
      </c>
      <c r="F14" s="93">
        <f t="shared" si="0"/>
        <v>210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370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>
        <v>2000</v>
      </c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2000</v>
      </c>
    </row>
    <row r="21" spans="1:13" x14ac:dyDescent="0.25">
      <c r="A21" s="31">
        <v>9</v>
      </c>
      <c r="B21" s="32" t="s">
        <v>13</v>
      </c>
      <c r="C21" s="33"/>
      <c r="D21" s="33">
        <v>500</v>
      </c>
      <c r="E21" s="33"/>
      <c r="F21" s="33">
        <v>6300</v>
      </c>
      <c r="G21" s="33"/>
      <c r="H21" s="33"/>
      <c r="I21" s="33"/>
      <c r="J21" s="33"/>
      <c r="K21" s="33"/>
      <c r="L21" s="33"/>
      <c r="M21" s="94">
        <f>SUM(C21:L21)</f>
        <v>6800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2000</v>
      </c>
      <c r="D22" s="96">
        <f t="shared" si="2"/>
        <v>500</v>
      </c>
      <c r="E22" s="96">
        <f t="shared" si="2"/>
        <v>0</v>
      </c>
      <c r="F22" s="96">
        <f t="shared" si="2"/>
        <v>6300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8800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v>860</v>
      </c>
      <c r="D25" s="97">
        <v>262.5</v>
      </c>
      <c r="E25" s="97">
        <f t="shared" ref="E25:L25" si="3">(E22+E39-E38)*0.25</f>
        <v>0</v>
      </c>
      <c r="F25" s="97">
        <f t="shared" si="3"/>
        <v>4665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5787.5</v>
      </c>
    </row>
    <row r="26" spans="1:13" x14ac:dyDescent="0.25">
      <c r="A26" s="31"/>
      <c r="B26" s="32" t="s">
        <v>55</v>
      </c>
      <c r="C26" s="97"/>
      <c r="D26" s="97">
        <f t="shared" ref="D26:I26" si="4">(D38)*0.25</f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v>150.24</v>
      </c>
      <c r="D27" s="97">
        <v>102.38</v>
      </c>
      <c r="E27" s="97">
        <f t="shared" ref="E27:L27" si="7">(E22+E34+E36+E35+E37+E41+E42+E25+E44+E28+E29+E43)*0.07</f>
        <v>210.00000000000003</v>
      </c>
      <c r="F27" s="97">
        <f t="shared" si="7"/>
        <v>1674.7500000000002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2137.3700000000003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v>32.15</v>
      </c>
      <c r="D30" s="97">
        <v>26.25</v>
      </c>
      <c r="E30" s="97">
        <f t="shared" ref="E30:I30" si="10">(E22+E34+E35+E36+E37)*0.02</f>
        <v>0</v>
      </c>
      <c r="F30" s="97">
        <v>466.5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524.9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1042.3900000000001</v>
      </c>
      <c r="D31" s="100">
        <f t="shared" si="12"/>
        <v>391.13</v>
      </c>
      <c r="E31" s="100">
        <f t="shared" si="12"/>
        <v>210.00000000000003</v>
      </c>
      <c r="F31" s="100">
        <f t="shared" si="12"/>
        <v>6806.25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8449.77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>
        <v>1050</v>
      </c>
      <c r="E34" s="33"/>
      <c r="F34" s="33">
        <v>12360</v>
      </c>
      <c r="G34" s="33"/>
      <c r="H34" s="33"/>
      <c r="I34" s="33"/>
      <c r="J34" s="33"/>
      <c r="K34" s="33"/>
      <c r="L34" s="33"/>
      <c r="M34" s="94">
        <f t="shared" ref="M34:M39" si="14">SUM(C34:L34)</f>
        <v>13410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>
        <v>96</v>
      </c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96</v>
      </c>
    </row>
    <row r="38" spans="1:13" x14ac:dyDescent="0.25">
      <c r="A38" s="48">
        <v>14</v>
      </c>
      <c r="B38" s="49" t="s">
        <v>30</v>
      </c>
      <c r="C38" s="50">
        <v>1344</v>
      </c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1344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1440</v>
      </c>
      <c r="D39" s="96">
        <f t="shared" si="15"/>
        <v>1050</v>
      </c>
      <c r="E39" s="96">
        <f t="shared" si="15"/>
        <v>0</v>
      </c>
      <c r="F39" s="96">
        <f t="shared" si="15"/>
        <v>12360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14850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>
        <v>3000</v>
      </c>
      <c r="F41" s="54"/>
      <c r="G41" s="54"/>
      <c r="H41" s="54"/>
      <c r="I41" s="54"/>
      <c r="J41" s="54"/>
      <c r="K41" s="54"/>
      <c r="L41" s="54"/>
      <c r="M41" s="102">
        <f>SUM(C41:L41)</f>
        <v>3000</v>
      </c>
    </row>
    <row r="42" spans="1:13" x14ac:dyDescent="0.25">
      <c r="A42" s="31">
        <v>26</v>
      </c>
      <c r="B42" s="55" t="s">
        <v>33</v>
      </c>
      <c r="C42" s="56"/>
      <c r="D42" s="56">
        <v>150</v>
      </c>
      <c r="E42" s="56"/>
      <c r="F42" s="56">
        <v>600</v>
      </c>
      <c r="G42" s="56"/>
      <c r="H42" s="56"/>
      <c r="I42" s="56"/>
      <c r="J42" s="56"/>
      <c r="K42" s="56"/>
      <c r="L42" s="56"/>
      <c r="M42" s="94">
        <f>SUM(C42:L42)</f>
        <v>750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4482.3900000000003</v>
      </c>
      <c r="D51" s="101">
        <f t="shared" ref="D51:M51" si="17">+D22+D31+D39+D41+D42+D44+D43+D49+D45</f>
        <v>2091.13</v>
      </c>
      <c r="E51" s="101">
        <f t="shared" si="17"/>
        <v>3210</v>
      </c>
      <c r="F51" s="101">
        <f t="shared" si="17"/>
        <v>26066.25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35849.770000000004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136" workbookViewId="0">
      <selection activeCell="A105" sqref="A105:M156"/>
    </sheetView>
  </sheetViews>
  <sheetFormatPr defaultRowHeight="15" x14ac:dyDescent="0.25"/>
  <cols>
    <col min="2" max="2" width="37.42578125" bestFit="1" customWidth="1"/>
    <col min="3" max="3" width="14.42578125" customWidth="1"/>
    <col min="4" max="4" width="15" customWidth="1"/>
    <col min="5" max="5" width="13.7109375" customWidth="1"/>
    <col min="6" max="6" width="13.42578125" customWidth="1"/>
    <col min="7" max="7" width="13.7109375" customWidth="1"/>
    <col min="8" max="8" width="13.85546875" customWidth="1"/>
    <col min="9" max="9" width="12" customWidth="1"/>
    <col min="10" max="10" width="13.140625" customWidth="1"/>
    <col min="11" max="11" width="14" customWidth="1"/>
    <col min="13" max="13" width="13.5703125" customWidth="1"/>
  </cols>
  <sheetData>
    <row r="1" spans="1:13" ht="19.5" x14ac:dyDescent="0.4">
      <c r="A1" s="122" t="s">
        <v>0</v>
      </c>
      <c r="B1" s="111"/>
      <c r="C1" s="1" t="s">
        <v>145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185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101</v>
      </c>
      <c r="D3" s="6" t="s">
        <v>190</v>
      </c>
      <c r="E3" s="6" t="s">
        <v>190</v>
      </c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599726</v>
      </c>
      <c r="D4" s="10">
        <v>599782</v>
      </c>
      <c r="E4" s="10">
        <v>599664</v>
      </c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188</v>
      </c>
      <c r="D5" s="10" t="s">
        <v>188</v>
      </c>
      <c r="E5" s="10" t="s">
        <v>188</v>
      </c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189</v>
      </c>
      <c r="D6" s="13" t="s">
        <v>189</v>
      </c>
      <c r="E6" s="13" t="s">
        <v>189</v>
      </c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>
        <v>150</v>
      </c>
      <c r="F9" s="25"/>
      <c r="G9" s="25"/>
      <c r="H9" s="25"/>
      <c r="I9" s="25"/>
      <c r="J9" s="25"/>
      <c r="K9" s="25"/>
      <c r="L9" s="25"/>
      <c r="M9" s="91">
        <f>SUM(C9:L9)</f>
        <v>150</v>
      </c>
    </row>
    <row r="10" spans="1:13" x14ac:dyDescent="0.25">
      <c r="A10" s="12"/>
      <c r="B10" s="24" t="s">
        <v>10</v>
      </c>
      <c r="C10" s="25"/>
      <c r="D10" s="25">
        <v>150</v>
      </c>
      <c r="E10" s="25"/>
      <c r="F10" s="25"/>
      <c r="G10" s="25"/>
      <c r="H10" s="25"/>
      <c r="I10" s="25"/>
      <c r="J10" s="25"/>
      <c r="K10" s="25"/>
      <c r="L10" s="25"/>
      <c r="M10" s="91">
        <f>SUM(C10:L10)</f>
        <v>150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>
        <v>125</v>
      </c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125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125</v>
      </c>
      <c r="D14" s="93">
        <f t="shared" si="0"/>
        <v>150</v>
      </c>
      <c r="E14" s="93">
        <f t="shared" si="0"/>
        <v>150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425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>
        <v>7500</v>
      </c>
      <c r="F17" s="33"/>
      <c r="G17" s="33"/>
      <c r="H17" s="33"/>
      <c r="I17" s="33"/>
      <c r="J17" s="33"/>
      <c r="K17" s="33"/>
      <c r="L17" s="33"/>
      <c r="M17" s="94">
        <f>SUM(C17:L17)</f>
        <v>7500</v>
      </c>
    </row>
    <row r="18" spans="1:13" x14ac:dyDescent="0.25">
      <c r="A18" s="31">
        <v>6</v>
      </c>
      <c r="B18" s="32" t="s">
        <v>10</v>
      </c>
      <c r="C18" s="33"/>
      <c r="D18" s="33">
        <v>15750</v>
      </c>
      <c r="E18" s="33"/>
      <c r="F18" s="33"/>
      <c r="G18" s="33"/>
      <c r="H18" s="33"/>
      <c r="I18" s="33"/>
      <c r="J18" s="33"/>
      <c r="K18" s="33"/>
      <c r="L18" s="33"/>
      <c r="M18" s="94">
        <f>SUM(C18:L18)</f>
        <v>15750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>
        <v>4050</v>
      </c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4050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4050</v>
      </c>
      <c r="D22" s="96">
        <f t="shared" si="2"/>
        <v>15750</v>
      </c>
      <c r="E22" s="96">
        <f t="shared" si="2"/>
        <v>7500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27300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>742.5+721</f>
        <v>1463.5</v>
      </c>
      <c r="D25" s="97">
        <f>(D22+D39-D38)*0.25+120</f>
        <v>4204.25</v>
      </c>
      <c r="E25" s="97">
        <f>(E22+E39-E38)*0.25+104</f>
        <v>2144.75</v>
      </c>
      <c r="F25" s="97">
        <f t="shared" ref="F25:L25" si="3">(F22+F39-F38)*0.25</f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7812.5</v>
      </c>
    </row>
    <row r="26" spans="1:13" x14ac:dyDescent="0.25">
      <c r="A26" s="31"/>
      <c r="B26" s="32" t="s">
        <v>55</v>
      </c>
      <c r="C26" s="97"/>
      <c r="D26" s="97"/>
      <c r="E26" s="97"/>
      <c r="F26" s="97">
        <f t="shared" ref="F26:I26" si="4">(F38)*0.25</f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v>304.33999999999997</v>
      </c>
      <c r="D27" s="97">
        <f t="shared" ref="D27:L27" si="7">(D22+D34+D36+D35+D37+D41+D42+D25+D44+D28+D29+D43)*0.07</f>
        <v>1481.6375</v>
      </c>
      <c r="E27" s="97">
        <f t="shared" si="7"/>
        <v>765.29250000000002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2551.27</v>
      </c>
    </row>
    <row r="28" spans="1:13" x14ac:dyDescent="0.25">
      <c r="A28" s="31">
        <v>24</v>
      </c>
      <c r="B28" s="32" t="s">
        <v>21</v>
      </c>
      <c r="C28" s="33"/>
      <c r="D28" s="33">
        <v>500</v>
      </c>
      <c r="E28" s="33">
        <v>500</v>
      </c>
      <c r="F28" s="33"/>
      <c r="G28" s="33"/>
      <c r="H28" s="33"/>
      <c r="I28" s="33"/>
      <c r="J28" s="33"/>
      <c r="K28" s="33"/>
      <c r="L28" s="33"/>
      <c r="M28" s="97">
        <f t="shared" si="6"/>
        <v>1000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125</v>
      </c>
      <c r="E29" s="99">
        <f t="shared" si="8"/>
        <v>125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250</v>
      </c>
    </row>
    <row r="30" spans="1:13" x14ac:dyDescent="0.25">
      <c r="A30" s="31">
        <v>44</v>
      </c>
      <c r="B30" s="32" t="s">
        <v>23</v>
      </c>
      <c r="C30" s="97">
        <v>72.099999999999994</v>
      </c>
      <c r="D30" s="97">
        <v>408.43</v>
      </c>
      <c r="E30" s="97">
        <v>204.08</v>
      </c>
      <c r="F30" s="97">
        <f t="shared" ref="F30:I30" si="10">(F22+F34+F35+F36+F37)*0.02</f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684.61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1839.9399999999998</v>
      </c>
      <c r="D31" s="100">
        <f t="shared" si="12"/>
        <v>6719.3175000000001</v>
      </c>
      <c r="E31" s="100">
        <f t="shared" si="12"/>
        <v>3739.1224999999999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12298.38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>
        <v>364</v>
      </c>
      <c r="D37" s="33">
        <f>427+72+88</f>
        <v>587</v>
      </c>
      <c r="E37" s="33">
        <f>119+472+72</f>
        <v>663</v>
      </c>
      <c r="F37" s="33"/>
      <c r="G37" s="33"/>
      <c r="H37" s="33"/>
      <c r="I37" s="33"/>
      <c r="J37" s="33"/>
      <c r="K37" s="33"/>
      <c r="L37" s="33"/>
      <c r="M37" s="94">
        <f t="shared" si="14"/>
        <v>1614</v>
      </c>
    </row>
    <row r="38" spans="1:13" x14ac:dyDescent="0.25">
      <c r="A38" s="48">
        <v>14</v>
      </c>
      <c r="B38" s="49" t="s">
        <v>30</v>
      </c>
      <c r="C38" s="50">
        <v>1440</v>
      </c>
      <c r="D38" s="50">
        <v>480</v>
      </c>
      <c r="E38" s="50">
        <v>416</v>
      </c>
      <c r="F38" s="50"/>
      <c r="G38" s="50"/>
      <c r="H38" s="50"/>
      <c r="I38" s="50"/>
      <c r="J38" s="50"/>
      <c r="K38" s="50"/>
      <c r="L38" s="50"/>
      <c r="M38" s="94">
        <f t="shared" si="14"/>
        <v>2336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1804</v>
      </c>
      <c r="D39" s="96">
        <f t="shared" si="15"/>
        <v>1067</v>
      </c>
      <c r="E39" s="96">
        <f t="shared" si="15"/>
        <v>1079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3950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7693.94</v>
      </c>
      <c r="D51" s="101">
        <f t="shared" ref="D51:M51" si="17">+D22+D31+D39+D41+D42+D44+D43+D49+D45</f>
        <v>23536.317500000001</v>
      </c>
      <c r="E51" s="101">
        <f t="shared" si="17"/>
        <v>12318.122499999999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43548.38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 t="s">
        <v>145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 t="s">
        <v>185</v>
      </c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 t="s">
        <v>82</v>
      </c>
      <c r="D107" s="6" t="s">
        <v>82</v>
      </c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>
        <v>235000</v>
      </c>
      <c r="D108" s="10">
        <v>235026</v>
      </c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 t="s">
        <v>186</v>
      </c>
      <c r="D109" s="10" t="s">
        <v>186</v>
      </c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 t="s">
        <v>187</v>
      </c>
      <c r="D110" s="13" t="s">
        <v>187</v>
      </c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>
        <v>50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50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50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50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>
        <v>11100</v>
      </c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11100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11100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11100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v>3516.25</v>
      </c>
      <c r="D129" s="97">
        <f t="shared" ref="D129:L129" si="39">(D126+D143-D142)*0.25</f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3516.25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v>1416.19</v>
      </c>
      <c r="D131" s="97">
        <f t="shared" ref="D131:L131" si="43">(D126+D138+D140+D139+D141+D145+D146+D129+D148+D132+D133+D147)*0.07</f>
        <v>35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1451.19</v>
      </c>
    </row>
    <row r="132" spans="1:13" x14ac:dyDescent="0.25">
      <c r="A132" s="31">
        <v>24</v>
      </c>
      <c r="B132" s="32" t="s">
        <v>21</v>
      </c>
      <c r="C132" s="33">
        <v>2000</v>
      </c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2000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500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500</v>
      </c>
    </row>
    <row r="134" spans="1:13" x14ac:dyDescent="0.25">
      <c r="A134" s="31">
        <v>44</v>
      </c>
      <c r="B134" s="32" t="s">
        <v>23</v>
      </c>
      <c r="C134" s="97">
        <v>351.63</v>
      </c>
      <c r="D134" s="97">
        <f t="shared" ref="D134:I134" si="46">(D126+D138+D139+D140+D141)*0.02</f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351.63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7784.0700000000006</v>
      </c>
      <c r="D135" s="100">
        <f t="shared" si="48"/>
        <v>35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7819.0700000000006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>
        <v>2965</v>
      </c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2965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2965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2965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>
        <v>500</v>
      </c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500</v>
      </c>
    </row>
    <row r="146" spans="1:13" x14ac:dyDescent="0.25">
      <c r="A146" s="31">
        <v>26</v>
      </c>
      <c r="B146" s="55" t="s">
        <v>33</v>
      </c>
      <c r="C146" s="56">
        <v>150</v>
      </c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150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21999.07</v>
      </c>
      <c r="D155" s="101">
        <f t="shared" ref="D155:M155" si="53">+D126+D135+D143+D145+D146+D148+D147+D153+D149</f>
        <v>535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22534.07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145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185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191</v>
      </c>
      <c r="D211" s="7" t="s">
        <v>192</v>
      </c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>
        <v>570617</v>
      </c>
      <c r="D212" s="76">
        <v>706504</v>
      </c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>
        <v>40</v>
      </c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40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40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40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>
        <v>1120</v>
      </c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>
        <v>37.5</v>
      </c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1157.5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>
        <v>300</v>
      </c>
      <c r="D245" s="85">
        <v>350</v>
      </c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>
        <v>250</v>
      </c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550</v>
      </c>
      <c r="D247" s="106">
        <f t="shared" ref="D247:L247" si="79">SUM(D245+D246)</f>
        <v>350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900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1707.5</v>
      </c>
      <c r="D249" s="107">
        <f t="shared" si="80"/>
        <v>350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900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topLeftCell="A4" workbookViewId="0">
      <selection sqref="A1:M52"/>
    </sheetView>
  </sheetViews>
  <sheetFormatPr defaultRowHeight="15" x14ac:dyDescent="0.25"/>
  <cols>
    <col min="2" max="2" width="37.42578125" bestFit="1" customWidth="1"/>
    <col min="3" max="3" width="14.85546875" customWidth="1"/>
    <col min="4" max="4" width="17.28515625" customWidth="1"/>
    <col min="5" max="5" width="11.85546875" customWidth="1"/>
    <col min="6" max="6" width="12.5703125" customWidth="1"/>
    <col min="7" max="7" width="11.5703125" customWidth="1"/>
    <col min="8" max="8" width="12.42578125" customWidth="1"/>
    <col min="9" max="9" width="12.7109375" customWidth="1"/>
    <col min="13" max="13" width="13" customWidth="1"/>
  </cols>
  <sheetData>
    <row r="1" spans="1:13" ht="19.5" x14ac:dyDescent="0.4">
      <c r="A1" s="122" t="s">
        <v>0</v>
      </c>
      <c r="B1" s="111"/>
      <c r="C1" s="1" t="s">
        <v>94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193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86</v>
      </c>
      <c r="D3" s="6" t="s">
        <v>195</v>
      </c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778713</v>
      </c>
      <c r="D4" s="10">
        <v>367825</v>
      </c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186</v>
      </c>
      <c r="D5" s="10" t="s">
        <v>183</v>
      </c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194</v>
      </c>
      <c r="D6" s="13" t="s">
        <v>196</v>
      </c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>
        <v>115</v>
      </c>
      <c r="E9" s="25"/>
      <c r="F9" s="25"/>
      <c r="G9" s="25"/>
      <c r="H9" s="25"/>
      <c r="I9" s="25"/>
      <c r="J9" s="25"/>
      <c r="K9" s="25"/>
      <c r="L9" s="25"/>
      <c r="M9" s="91">
        <f>SUM(C9:L9)</f>
        <v>115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>
        <v>104</v>
      </c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104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104</v>
      </c>
      <c r="D14" s="93">
        <f t="shared" si="0"/>
        <v>115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219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>
        <v>5175</v>
      </c>
      <c r="E17" s="33"/>
      <c r="F17" s="33"/>
      <c r="G17" s="33"/>
      <c r="H17" s="33"/>
      <c r="I17" s="33"/>
      <c r="J17" s="33"/>
      <c r="K17" s="33"/>
      <c r="L17" s="33"/>
      <c r="M17" s="94">
        <f>SUM(C17:L17)</f>
        <v>5175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>
        <v>11960</v>
      </c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11960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11960</v>
      </c>
      <c r="D22" s="96">
        <f t="shared" si="2"/>
        <v>5175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17135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5278</v>
      </c>
      <c r="D25" s="97">
        <f>1390.75+130</f>
        <v>1520.75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6798.75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/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1896.3000000000002</v>
      </c>
      <c r="D27" s="97">
        <v>495.87</v>
      </c>
      <c r="E27" s="97">
        <f t="shared" ref="D27:L27" si="7">(E22+E34+E36+E35+E37+E41+E42+E25+E44+E28+E29+E43)*0.07</f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2392.17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v>527.79999999999995</v>
      </c>
      <c r="D30" s="97">
        <v>139.08000000000001</v>
      </c>
      <c r="E30" s="97">
        <f t="shared" ref="C30:I30" si="10">(E22+E34+E35+E36+E37)*0.02</f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666.88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7702.1</v>
      </c>
      <c r="D31" s="100">
        <f t="shared" si="12"/>
        <v>2155.6999999999998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9857.7999999999993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>
        <v>9152</v>
      </c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9152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>
        <f>660-520+248</f>
        <v>388</v>
      </c>
      <c r="E37" s="33"/>
      <c r="F37" s="33"/>
      <c r="G37" s="33"/>
      <c r="H37" s="33"/>
      <c r="I37" s="33"/>
      <c r="J37" s="33"/>
      <c r="K37" s="33"/>
      <c r="L37" s="33"/>
      <c r="M37" s="94">
        <f t="shared" si="14"/>
        <v>388</v>
      </c>
    </row>
    <row r="38" spans="1:13" x14ac:dyDescent="0.25">
      <c r="A38" s="48">
        <v>14</v>
      </c>
      <c r="B38" s="49" t="s">
        <v>30</v>
      </c>
      <c r="C38" s="50"/>
      <c r="D38" s="50">
        <v>520</v>
      </c>
      <c r="E38" s="50"/>
      <c r="F38" s="50"/>
      <c r="G38" s="50"/>
      <c r="H38" s="50"/>
      <c r="I38" s="50"/>
      <c r="J38" s="50"/>
      <c r="K38" s="50"/>
      <c r="L38" s="50"/>
      <c r="M38" s="94">
        <f t="shared" si="14"/>
        <v>520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9152</v>
      </c>
      <c r="D39" s="96">
        <f t="shared" si="15"/>
        <v>908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10060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>
        <v>300</v>
      </c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300</v>
      </c>
    </row>
    <row r="43" spans="1:13" x14ac:dyDescent="0.25">
      <c r="A43" s="31"/>
      <c r="B43" s="57" t="s">
        <v>34</v>
      </c>
      <c r="C43" s="58">
        <v>400</v>
      </c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400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29514.1</v>
      </c>
      <c r="D51" s="101">
        <f t="shared" ref="D51:M51" si="17">+D22+D31+D39+D41+D42+D44+D43+D49+D45</f>
        <v>8238.7000000000007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37752.800000000003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workbookViewId="0">
      <selection activeCell="K15" sqref="K15"/>
    </sheetView>
  </sheetViews>
  <sheetFormatPr defaultRowHeight="15" x14ac:dyDescent="0.25"/>
  <cols>
    <col min="2" max="2" width="37.42578125" bestFit="1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workbookViewId="0">
      <selection activeCell="F19" sqref="F19"/>
    </sheetView>
  </sheetViews>
  <sheetFormatPr defaultRowHeight="15" x14ac:dyDescent="0.25"/>
  <cols>
    <col min="2" max="2" width="37.42578125" bestFit="1" customWidth="1"/>
    <col min="3" max="3" width="10.7109375" customWidth="1"/>
    <col min="4" max="4" width="14.42578125" customWidth="1"/>
    <col min="5" max="5" width="12" customWidth="1"/>
    <col min="6" max="6" width="11.140625" customWidth="1"/>
    <col min="7" max="7" width="12.140625" customWidth="1"/>
    <col min="8" max="8" width="10.85546875" customWidth="1"/>
    <col min="13" max="13" width="12.5703125" customWidth="1"/>
  </cols>
  <sheetData>
    <row r="1" spans="1:13" ht="19.5" x14ac:dyDescent="0.4">
      <c r="A1" s="122" t="s">
        <v>0</v>
      </c>
      <c r="B1" s="111"/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>
        <v>44654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120</v>
      </c>
      <c r="D3" s="6" t="s">
        <v>122</v>
      </c>
      <c r="E3" s="6" t="s">
        <v>123</v>
      </c>
      <c r="F3" s="6" t="s">
        <v>124</v>
      </c>
      <c r="G3" s="6" t="s">
        <v>83</v>
      </c>
      <c r="H3" s="6" t="s">
        <v>79</v>
      </c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862158</v>
      </c>
      <c r="D4" s="10">
        <v>948350</v>
      </c>
      <c r="E4" s="10">
        <v>862178</v>
      </c>
      <c r="F4" s="10">
        <v>862188</v>
      </c>
      <c r="G4" s="10">
        <v>862168</v>
      </c>
      <c r="H4" s="10">
        <v>1996558</v>
      </c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113</v>
      </c>
      <c r="D5" s="10" t="s">
        <v>113</v>
      </c>
      <c r="E5" s="10" t="s">
        <v>113</v>
      </c>
      <c r="F5" s="10" t="s">
        <v>113</v>
      </c>
      <c r="G5" s="10" t="s">
        <v>113</v>
      </c>
      <c r="H5" s="10" t="s">
        <v>117</v>
      </c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114</v>
      </c>
      <c r="D6" s="13" t="s">
        <v>114</v>
      </c>
      <c r="E6" s="13" t="s">
        <v>114</v>
      </c>
      <c r="F6" s="13" t="s">
        <v>114</v>
      </c>
      <c r="G6" s="13" t="s">
        <v>114</v>
      </c>
      <c r="H6" s="13" t="s">
        <v>114</v>
      </c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>
        <v>20</v>
      </c>
      <c r="E9" s="25"/>
      <c r="F9" s="25"/>
      <c r="G9" s="25"/>
      <c r="H9" s="25"/>
      <c r="I9" s="25"/>
      <c r="J9" s="25"/>
      <c r="K9" s="25"/>
      <c r="L9" s="25"/>
      <c r="M9" s="91">
        <f>SUM(C9:L9)</f>
        <v>20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>
        <v>20</v>
      </c>
      <c r="D11" s="25"/>
      <c r="E11" s="25"/>
      <c r="F11" s="25"/>
      <c r="G11" s="25">
        <v>400</v>
      </c>
      <c r="H11" s="25">
        <v>20</v>
      </c>
      <c r="I11" s="25"/>
      <c r="J11" s="25"/>
      <c r="K11" s="25"/>
      <c r="L11" s="25"/>
      <c r="M11" s="91">
        <f>SUM(C11:L11)</f>
        <v>440</v>
      </c>
    </row>
    <row r="12" spans="1:13" x14ac:dyDescent="0.25">
      <c r="A12" s="12"/>
      <c r="B12" s="24" t="s">
        <v>12</v>
      </c>
      <c r="C12" s="26"/>
      <c r="D12" s="26"/>
      <c r="E12" s="26"/>
      <c r="F12" s="26">
        <v>50</v>
      </c>
      <c r="G12" s="26"/>
      <c r="H12" s="26"/>
      <c r="I12" s="26"/>
      <c r="J12" s="26"/>
      <c r="K12" s="26"/>
      <c r="L12" s="26"/>
      <c r="M12" s="91">
        <f>SUM(C12:L12)</f>
        <v>50</v>
      </c>
    </row>
    <row r="13" spans="1:13" x14ac:dyDescent="0.25">
      <c r="A13" s="12"/>
      <c r="B13" s="24" t="s">
        <v>13</v>
      </c>
      <c r="C13" s="26"/>
      <c r="D13" s="26"/>
      <c r="E13" s="26">
        <v>200</v>
      </c>
      <c r="F13" s="26"/>
      <c r="G13" s="26"/>
      <c r="H13" s="26"/>
      <c r="I13" s="26"/>
      <c r="J13" s="26"/>
      <c r="K13" s="26"/>
      <c r="L13" s="26"/>
      <c r="M13" s="91">
        <f>SUM(C13:L13)</f>
        <v>200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20</v>
      </c>
      <c r="D14" s="93">
        <f t="shared" si="0"/>
        <v>20</v>
      </c>
      <c r="E14" s="93">
        <f t="shared" si="0"/>
        <v>200</v>
      </c>
      <c r="F14" s="93">
        <f t="shared" si="0"/>
        <v>50</v>
      </c>
      <c r="G14" s="93">
        <f t="shared" si="0"/>
        <v>400</v>
      </c>
      <c r="H14" s="93">
        <f t="shared" si="0"/>
        <v>20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710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>
        <v>900</v>
      </c>
      <c r="E17" s="33"/>
      <c r="F17" s="33"/>
      <c r="G17" s="33"/>
      <c r="H17" s="33"/>
      <c r="I17" s="33"/>
      <c r="J17" s="33"/>
      <c r="K17" s="33"/>
      <c r="L17" s="33"/>
      <c r="M17" s="94">
        <f>SUM(C17:L17)</f>
        <v>900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>
        <v>810</v>
      </c>
      <c r="D19" s="33"/>
      <c r="E19" s="33"/>
      <c r="F19" s="33"/>
      <c r="G19" s="33">
        <v>48960</v>
      </c>
      <c r="H19" s="33">
        <v>1300</v>
      </c>
      <c r="I19" s="33"/>
      <c r="J19" s="33"/>
      <c r="K19" s="33"/>
      <c r="L19" s="33"/>
      <c r="M19" s="94">
        <f>SUM(C19:L19)</f>
        <v>51070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>
        <v>405</v>
      </c>
      <c r="G20" s="33"/>
      <c r="H20" s="33"/>
      <c r="I20" s="33"/>
      <c r="J20" s="33"/>
      <c r="K20" s="33"/>
      <c r="L20" s="33"/>
      <c r="M20" s="94">
        <f>SUM(C20:L20)</f>
        <v>405</v>
      </c>
    </row>
    <row r="21" spans="1:13" x14ac:dyDescent="0.25">
      <c r="A21" s="31">
        <v>9</v>
      </c>
      <c r="B21" s="32" t="s">
        <v>13</v>
      </c>
      <c r="C21" s="33"/>
      <c r="D21" s="33"/>
      <c r="E21" s="33">
        <v>7193</v>
      </c>
      <c r="F21" s="33"/>
      <c r="G21" s="33"/>
      <c r="H21" s="33"/>
      <c r="I21" s="33"/>
      <c r="J21" s="33"/>
      <c r="K21" s="33"/>
      <c r="L21" s="33"/>
      <c r="M21" s="94">
        <f>SUM(C21:L21)</f>
        <v>7193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810</v>
      </c>
      <c r="D22" s="96">
        <f t="shared" si="2"/>
        <v>900</v>
      </c>
      <c r="E22" s="96">
        <f t="shared" si="2"/>
        <v>7193</v>
      </c>
      <c r="F22" s="96">
        <f t="shared" si="2"/>
        <v>405</v>
      </c>
      <c r="G22" s="96">
        <f t="shared" si="2"/>
        <v>48960</v>
      </c>
      <c r="H22" s="96">
        <f t="shared" si="2"/>
        <v>1300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59568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202.5</v>
      </c>
      <c r="D25" s="97">
        <f t="shared" si="3"/>
        <v>225</v>
      </c>
      <c r="E25" s="97">
        <f>1889.5+33.75</f>
        <v>1923.25</v>
      </c>
      <c r="F25" s="109">
        <f>(F22+F39-F38)*0.25</f>
        <v>123.30000000000001</v>
      </c>
      <c r="G25" s="97">
        <v>15415.27</v>
      </c>
      <c r="H25" s="97">
        <f t="shared" si="3"/>
        <v>325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18214.32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/>
      <c r="F26" s="97"/>
      <c r="G26" s="97"/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70.875</v>
      </c>
      <c r="D27" s="97">
        <f t="shared" ref="D27:L27" si="7">(D22+D34+D36+D35+D37+D41+D42+D25+D44+D28+D29+D43)*0.07</f>
        <v>78.750000000000014</v>
      </c>
      <c r="E27" s="97">
        <v>698.69</v>
      </c>
      <c r="F27" s="97">
        <v>14.81</v>
      </c>
      <c r="G27" s="97">
        <f t="shared" si="7"/>
        <v>5468.8416999999999</v>
      </c>
      <c r="H27" s="97">
        <f t="shared" si="7"/>
        <v>113.75000000000001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6445.7166999999999</v>
      </c>
    </row>
    <row r="28" spans="1:13" x14ac:dyDescent="0.25">
      <c r="A28" s="31">
        <v>24</v>
      </c>
      <c r="B28" s="32" t="s">
        <v>21</v>
      </c>
      <c r="C28" s="33"/>
      <c r="D28" s="33"/>
      <c r="E28" s="33">
        <v>500</v>
      </c>
      <c r="F28" s="33"/>
      <c r="G28" s="33">
        <v>1500</v>
      </c>
      <c r="H28" s="33"/>
      <c r="I28" s="33"/>
      <c r="J28" s="33"/>
      <c r="K28" s="33"/>
      <c r="L28" s="33"/>
      <c r="M28" s="97">
        <f t="shared" si="6"/>
        <v>2000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/>
      <c r="F29" s="99"/>
      <c r="G29" s="99"/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16.2</v>
      </c>
      <c r="D30" s="97">
        <f t="shared" si="10"/>
        <v>18</v>
      </c>
      <c r="E30" s="97">
        <v>141.16</v>
      </c>
      <c r="F30" s="97">
        <v>1.76</v>
      </c>
      <c r="G30" s="97">
        <f t="shared" si="10"/>
        <v>1203.2208000000001</v>
      </c>
      <c r="H30" s="97">
        <f t="shared" si="10"/>
        <v>26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1406.3407999999999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289.57499999999999</v>
      </c>
      <c r="D31" s="100">
        <f t="shared" si="12"/>
        <v>321.75</v>
      </c>
      <c r="E31" s="100">
        <f t="shared" si="12"/>
        <v>3263.1</v>
      </c>
      <c r="F31" s="100">
        <f t="shared" si="12"/>
        <v>139.87</v>
      </c>
      <c r="G31" s="100">
        <f t="shared" si="12"/>
        <v>23587.3325</v>
      </c>
      <c r="H31" s="100">
        <f t="shared" si="12"/>
        <v>464.75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28066.377500000002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>
        <v>10634.04</v>
      </c>
      <c r="H34" s="33"/>
      <c r="I34" s="33"/>
      <c r="J34" s="33"/>
      <c r="K34" s="33"/>
      <c r="L34" s="33"/>
      <c r="M34" s="94">
        <f t="shared" ref="M34:M39" si="14">SUM(C34:L34)</f>
        <v>10634.04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>
        <v>88.2</v>
      </c>
      <c r="G37" s="33">
        <v>567</v>
      </c>
      <c r="H37" s="33"/>
      <c r="I37" s="33"/>
      <c r="J37" s="33"/>
      <c r="K37" s="33"/>
      <c r="L37" s="33"/>
      <c r="M37" s="94">
        <f t="shared" si="14"/>
        <v>655.20000000000005</v>
      </c>
    </row>
    <row r="38" spans="1:13" x14ac:dyDescent="0.25">
      <c r="A38" s="48">
        <v>14</v>
      </c>
      <c r="B38" s="49" t="s">
        <v>30</v>
      </c>
      <c r="C38" s="50"/>
      <c r="D38" s="50"/>
      <c r="E38" s="50">
        <v>234</v>
      </c>
      <c r="F38" s="50">
        <v>748.8</v>
      </c>
      <c r="G38" s="50">
        <v>1159.2</v>
      </c>
      <c r="H38" s="50"/>
      <c r="I38" s="50"/>
      <c r="J38" s="50"/>
      <c r="K38" s="50"/>
      <c r="L38" s="50"/>
      <c r="M38" s="94">
        <f t="shared" si="14"/>
        <v>2142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234</v>
      </c>
      <c r="F39" s="96">
        <f t="shared" si="15"/>
        <v>837</v>
      </c>
      <c r="G39" s="96">
        <f t="shared" si="15"/>
        <v>12360.240000000002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13431.240000000002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>
        <v>1050</v>
      </c>
      <c r="H42" s="56"/>
      <c r="I42" s="56"/>
      <c r="J42" s="56"/>
      <c r="K42" s="56"/>
      <c r="L42" s="56"/>
      <c r="M42" s="94">
        <f>SUM(C42:L42)</f>
        <v>1050</v>
      </c>
    </row>
    <row r="43" spans="1:13" x14ac:dyDescent="0.25">
      <c r="A43" s="31"/>
      <c r="B43" s="57" t="s">
        <v>34</v>
      </c>
      <c r="C43" s="58"/>
      <c r="D43" s="58"/>
      <c r="E43" s="58">
        <v>500</v>
      </c>
      <c r="F43" s="58"/>
      <c r="G43" s="58"/>
      <c r="H43" s="58"/>
      <c r="I43" s="58"/>
      <c r="J43" s="58"/>
      <c r="K43" s="58"/>
      <c r="L43" s="58"/>
      <c r="M43" s="94">
        <f>SUM(C43:L43)</f>
        <v>500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1099.575</v>
      </c>
      <c r="D51" s="101">
        <f t="shared" ref="D51:M51" si="17">+D22+D31+D39+D41+D42+D44+D43+D49+D45</f>
        <v>1221.75</v>
      </c>
      <c r="E51" s="101">
        <f t="shared" si="17"/>
        <v>11190.1</v>
      </c>
      <c r="F51" s="101">
        <f t="shared" si="17"/>
        <v>1381.87</v>
      </c>
      <c r="G51" s="101">
        <f t="shared" si="17"/>
        <v>85957.572500000009</v>
      </c>
      <c r="H51" s="101">
        <f t="shared" si="17"/>
        <v>1764.75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102615.61750000001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workbookViewId="0">
      <selection activeCell="K15" sqref="K15"/>
    </sheetView>
  </sheetViews>
  <sheetFormatPr defaultRowHeight="15" x14ac:dyDescent="0.25"/>
  <cols>
    <col min="2" max="2" width="37.42578125" bestFit="1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192" workbookViewId="0">
      <selection activeCell="A209" sqref="A209:M250"/>
    </sheetView>
  </sheetViews>
  <sheetFormatPr defaultRowHeight="15" x14ac:dyDescent="0.25"/>
  <cols>
    <col min="2" max="2" width="37.42578125" bestFit="1" customWidth="1"/>
    <col min="3" max="3" width="15.7109375" customWidth="1"/>
    <col min="13" max="13" width="12.85546875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/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60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 t="s">
        <v>59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61</v>
      </c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>
        <v>780707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>
        <v>6</v>
      </c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6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6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6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>
        <v>870</v>
      </c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870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870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870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>
        <v>55</v>
      </c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870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1740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2610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5220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55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10440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10440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20880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31320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62640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125280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>
        <v>125</v>
      </c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125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125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1050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136715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7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workbookViewId="0">
      <selection activeCell="J16" sqref="J16"/>
    </sheetView>
  </sheetViews>
  <sheetFormatPr defaultRowHeight="15" x14ac:dyDescent="0.25"/>
  <cols>
    <col min="2" max="2" width="37.42578125" bestFit="1" customWidth="1"/>
    <col min="3" max="3" width="11.85546875" customWidth="1"/>
  </cols>
  <sheetData>
    <row r="1" spans="1:13" ht="19.5" x14ac:dyDescent="0.4">
      <c r="A1" s="122" t="s">
        <v>0</v>
      </c>
      <c r="B1" s="111"/>
      <c r="C1" s="1" t="s">
        <v>125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>
        <v>44655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126</v>
      </c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438068</v>
      </c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 t="s">
        <v>127</v>
      </c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 t="s">
        <v>114</v>
      </c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35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35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35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35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>
        <v>500</v>
      </c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500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535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535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 t="s">
        <v>125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>
        <v>44655</v>
      </c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 t="s">
        <v>128</v>
      </c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>
        <v>437988</v>
      </c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>
        <v>350</v>
      </c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350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350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350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350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workbookViewId="0">
      <selection activeCell="K30" sqref="K30"/>
    </sheetView>
  </sheetViews>
  <sheetFormatPr defaultRowHeight="15" x14ac:dyDescent="0.25"/>
  <cols>
    <col min="2" max="2" width="37.42578125" bestFit="1" customWidth="1"/>
    <col min="3" max="3" width="10.85546875" customWidth="1"/>
    <col min="4" max="4" width="11.28515625" customWidth="1"/>
    <col min="5" max="5" width="13.28515625" customWidth="1"/>
    <col min="8" max="8" width="11.7109375" customWidth="1"/>
    <col min="9" max="9" width="13" customWidth="1"/>
    <col min="10" max="10" width="12.85546875" customWidth="1"/>
    <col min="11" max="11" width="13.140625" customWidth="1"/>
    <col min="12" max="12" width="14.7109375" customWidth="1"/>
    <col min="13" max="13" width="12.140625" customWidth="1"/>
  </cols>
  <sheetData>
    <row r="1" spans="1:13" ht="19.5" x14ac:dyDescent="0.4">
      <c r="A1" s="122" t="s">
        <v>0</v>
      </c>
      <c r="B1" s="111"/>
      <c r="C1" s="1" t="s">
        <v>85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>
        <v>44656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>
        <v>1619</v>
      </c>
      <c r="D3" s="6" t="s">
        <v>86</v>
      </c>
      <c r="E3" s="6" t="s">
        <v>83</v>
      </c>
      <c r="F3" s="6" t="s">
        <v>130</v>
      </c>
      <c r="G3" s="6" t="s">
        <v>65</v>
      </c>
      <c r="H3" s="6" t="s">
        <v>126</v>
      </c>
      <c r="I3" s="6" t="s">
        <v>122</v>
      </c>
      <c r="J3" s="7" t="s">
        <v>122</v>
      </c>
      <c r="K3" s="7" t="s">
        <v>130</v>
      </c>
      <c r="L3" s="8" t="s">
        <v>131</v>
      </c>
      <c r="M3" s="9"/>
    </row>
    <row r="4" spans="1:13" x14ac:dyDescent="0.25">
      <c r="A4" s="116" t="s">
        <v>4</v>
      </c>
      <c r="B4" s="117"/>
      <c r="C4" s="10">
        <v>438028</v>
      </c>
      <c r="D4" s="10">
        <v>572749</v>
      </c>
      <c r="E4" s="10">
        <v>768186</v>
      </c>
      <c r="F4" s="10">
        <v>45578</v>
      </c>
      <c r="G4" s="10">
        <v>45698</v>
      </c>
      <c r="H4" s="10">
        <v>45478</v>
      </c>
      <c r="I4" s="10">
        <v>45438</v>
      </c>
      <c r="J4" s="10">
        <v>45538</v>
      </c>
      <c r="K4" s="10">
        <v>45608</v>
      </c>
      <c r="L4" s="11">
        <v>266434</v>
      </c>
      <c r="M4" s="2"/>
    </row>
    <row r="5" spans="1:13" x14ac:dyDescent="0.25">
      <c r="A5" s="118" t="s">
        <v>5</v>
      </c>
      <c r="B5" s="119"/>
      <c r="C5" s="10" t="s">
        <v>113</v>
      </c>
      <c r="D5" s="10" t="s">
        <v>113</v>
      </c>
      <c r="E5" s="10" t="s">
        <v>113</v>
      </c>
      <c r="F5" s="10" t="s">
        <v>113</v>
      </c>
      <c r="G5" s="10" t="s">
        <v>113</v>
      </c>
      <c r="H5" s="10" t="s">
        <v>113</v>
      </c>
      <c r="I5" s="10" t="s">
        <v>113</v>
      </c>
      <c r="J5" s="10" t="s">
        <v>113</v>
      </c>
      <c r="K5" s="10" t="s">
        <v>113</v>
      </c>
      <c r="L5" s="10" t="s">
        <v>113</v>
      </c>
      <c r="M5" s="12"/>
    </row>
    <row r="6" spans="1:13" ht="15.75" thickBot="1" x14ac:dyDescent="0.3">
      <c r="A6" s="120" t="s">
        <v>6</v>
      </c>
      <c r="B6" s="121"/>
      <c r="C6" s="13" t="s">
        <v>114</v>
      </c>
      <c r="D6" s="13" t="s">
        <v>129</v>
      </c>
      <c r="E6" s="13" t="s">
        <v>129</v>
      </c>
      <c r="F6" s="13" t="s">
        <v>129</v>
      </c>
      <c r="G6" s="13" t="s">
        <v>114</v>
      </c>
      <c r="H6" s="13" t="s">
        <v>114</v>
      </c>
      <c r="I6" s="13" t="s">
        <v>114</v>
      </c>
      <c r="J6" s="13" t="s">
        <v>114</v>
      </c>
      <c r="K6" s="13" t="s">
        <v>114</v>
      </c>
      <c r="L6" s="13" t="s">
        <v>114</v>
      </c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>
        <v>20</v>
      </c>
      <c r="K9" s="25"/>
      <c r="L9" s="25"/>
      <c r="M9" s="91">
        <f>SUM(C9:L9)</f>
        <v>20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>
        <v>20</v>
      </c>
      <c r="J10" s="25"/>
      <c r="K10" s="25">
        <v>350</v>
      </c>
      <c r="L10" s="25"/>
      <c r="M10" s="91">
        <f>SUM(C10:L10)</f>
        <v>370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>
        <v>10</v>
      </c>
      <c r="D12" s="26">
        <v>200</v>
      </c>
      <c r="E12" s="26">
        <v>200</v>
      </c>
      <c r="F12" s="26">
        <v>1</v>
      </c>
      <c r="G12" s="26">
        <v>1</v>
      </c>
      <c r="H12" s="26">
        <v>10</v>
      </c>
      <c r="I12" s="26"/>
      <c r="J12" s="26"/>
      <c r="K12" s="26"/>
      <c r="L12" s="26">
        <v>150</v>
      </c>
      <c r="M12" s="91">
        <f>SUM(C12:L12)</f>
        <v>572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10</v>
      </c>
      <c r="D14" s="93">
        <f t="shared" si="0"/>
        <v>200</v>
      </c>
      <c r="E14" s="93">
        <f t="shared" si="0"/>
        <v>200</v>
      </c>
      <c r="F14" s="93">
        <f t="shared" si="0"/>
        <v>1</v>
      </c>
      <c r="G14" s="93">
        <f t="shared" si="0"/>
        <v>1</v>
      </c>
      <c r="H14" s="93">
        <f t="shared" si="0"/>
        <v>10</v>
      </c>
      <c r="I14" s="93">
        <f t="shared" si="0"/>
        <v>20</v>
      </c>
      <c r="J14" s="93">
        <f t="shared" si="0"/>
        <v>20</v>
      </c>
      <c r="K14" s="93">
        <f>SUM(K9:K13)</f>
        <v>350</v>
      </c>
      <c r="L14" s="93">
        <f>SUM(L9:L13)</f>
        <v>150</v>
      </c>
      <c r="M14" s="92">
        <f t="shared" ref="M14" si="1">SUM(C14:L14)</f>
        <v>962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>
        <v>1000</v>
      </c>
      <c r="K17" s="33"/>
      <c r="L17" s="33"/>
      <c r="M17" s="94">
        <f>SUM(C17:L17)</f>
        <v>1000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>
        <v>1200</v>
      </c>
      <c r="J18" s="33"/>
      <c r="K18" s="33">
        <v>24500</v>
      </c>
      <c r="L18" s="33"/>
      <c r="M18" s="94">
        <f>SUM(C18:L18)</f>
        <v>25700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>
        <v>220</v>
      </c>
      <c r="D20" s="33">
        <v>11805</v>
      </c>
      <c r="E20" s="33">
        <v>13587</v>
      </c>
      <c r="F20" s="33"/>
      <c r="G20" s="33"/>
      <c r="H20" s="33">
        <v>157.19999999999999</v>
      </c>
      <c r="I20" s="33"/>
      <c r="J20" s="33"/>
      <c r="K20" s="33"/>
      <c r="L20" s="33"/>
      <c r="M20" s="94">
        <f>SUM(C20:L20)</f>
        <v>25769.200000000001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220</v>
      </c>
      <c r="D22" s="96">
        <f t="shared" si="2"/>
        <v>11805</v>
      </c>
      <c r="E22" s="96">
        <f t="shared" si="2"/>
        <v>13587</v>
      </c>
      <c r="F22" s="96">
        <f t="shared" si="2"/>
        <v>0</v>
      </c>
      <c r="G22" s="96">
        <f t="shared" si="2"/>
        <v>0</v>
      </c>
      <c r="H22" s="96">
        <f t="shared" si="2"/>
        <v>157.19999999999999</v>
      </c>
      <c r="I22" s="96">
        <f t="shared" si="2"/>
        <v>1200</v>
      </c>
      <c r="J22" s="96">
        <f t="shared" si="2"/>
        <v>1000</v>
      </c>
      <c r="K22" s="96">
        <f t="shared" si="2"/>
        <v>24500</v>
      </c>
      <c r="L22" s="96">
        <f t="shared" si="2"/>
        <v>0</v>
      </c>
      <c r="M22" s="95">
        <f t="shared" si="2"/>
        <v>52469.2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55</v>
      </c>
      <c r="D25" s="97">
        <f>971+2501.25</f>
        <v>3472.25</v>
      </c>
      <c r="E25" s="97">
        <f>1702.8+2946.75</f>
        <v>4649.55</v>
      </c>
      <c r="F25" s="97">
        <f t="shared" si="3"/>
        <v>0</v>
      </c>
      <c r="G25" s="97">
        <f t="shared" si="3"/>
        <v>0</v>
      </c>
      <c r="H25" s="97">
        <v>44.25</v>
      </c>
      <c r="I25" s="97">
        <f t="shared" si="3"/>
        <v>300</v>
      </c>
      <c r="J25" s="97">
        <f t="shared" si="3"/>
        <v>250</v>
      </c>
      <c r="K25" s="97">
        <v>6485</v>
      </c>
      <c r="L25" s="97">
        <f t="shared" si="3"/>
        <v>0</v>
      </c>
      <c r="M25" s="97">
        <f>SUM(C25:L25)</f>
        <v>15256.05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v>0</v>
      </c>
      <c r="E26" s="97">
        <v>0</v>
      </c>
      <c r="F26" s="97">
        <f t="shared" si="4"/>
        <v>0</v>
      </c>
      <c r="G26" s="97">
        <f t="shared" si="4"/>
        <v>0</v>
      </c>
      <c r="H26" s="97"/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144</v>
      </c>
      <c r="M26" s="97">
        <f t="shared" ref="M26:M30" si="6">SUM(C26:L26)</f>
        <v>144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19.250000000000004</v>
      </c>
      <c r="D27" s="97">
        <f t="shared" ref="D27:K27" si="7">(D22+D34+D36+D35+D37+D41+D42+D25+D44+D28+D29+D43)*0.07</f>
        <v>1104.4075</v>
      </c>
      <c r="E27" s="97">
        <v>1398.65</v>
      </c>
      <c r="F27" s="97">
        <f t="shared" si="7"/>
        <v>43.750000000000007</v>
      </c>
      <c r="G27" s="97">
        <f t="shared" si="7"/>
        <v>43.750000000000007</v>
      </c>
      <c r="H27" s="97">
        <v>9.82</v>
      </c>
      <c r="I27" s="97">
        <f t="shared" si="7"/>
        <v>105.00000000000001</v>
      </c>
      <c r="J27" s="97">
        <f t="shared" si="7"/>
        <v>87.500000000000014</v>
      </c>
      <c r="K27" s="97">
        <f t="shared" si="7"/>
        <v>2203.9500000000003</v>
      </c>
      <c r="L27" s="97">
        <v>50.4</v>
      </c>
      <c r="M27" s="97">
        <f t="shared" si="6"/>
        <v>5066.4775</v>
      </c>
    </row>
    <row r="28" spans="1:13" x14ac:dyDescent="0.25">
      <c r="A28" s="31">
        <v>24</v>
      </c>
      <c r="B28" s="32" t="s">
        <v>21</v>
      </c>
      <c r="C28" s="33"/>
      <c r="D28" s="33">
        <v>500</v>
      </c>
      <c r="E28" s="33"/>
      <c r="F28" s="33">
        <v>500</v>
      </c>
      <c r="G28" s="33">
        <v>500</v>
      </c>
      <c r="H28" s="33"/>
      <c r="I28" s="33"/>
      <c r="J28" s="33"/>
      <c r="K28" s="33">
        <v>500</v>
      </c>
      <c r="L28" s="33"/>
      <c r="M28" s="97">
        <f t="shared" si="6"/>
        <v>2000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v>0</v>
      </c>
      <c r="E29" s="99">
        <f t="shared" si="8"/>
        <v>0</v>
      </c>
      <c r="F29" s="99">
        <f t="shared" si="8"/>
        <v>125</v>
      </c>
      <c r="G29" s="99">
        <f t="shared" si="8"/>
        <v>125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v>0</v>
      </c>
      <c r="L29" s="99">
        <f t="shared" ref="L29" si="9">SUM(L28*25/100)</f>
        <v>0</v>
      </c>
      <c r="M29" s="97">
        <f t="shared" si="6"/>
        <v>250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4.4000000000000004</v>
      </c>
      <c r="D30" s="97">
        <f t="shared" si="10"/>
        <v>236.1</v>
      </c>
      <c r="E30" s="97">
        <v>306.62</v>
      </c>
      <c r="F30" s="97">
        <f t="shared" si="10"/>
        <v>0</v>
      </c>
      <c r="G30" s="97">
        <f t="shared" si="10"/>
        <v>0</v>
      </c>
      <c r="H30" s="97">
        <v>1.91</v>
      </c>
      <c r="I30" s="97">
        <f t="shared" si="10"/>
        <v>24</v>
      </c>
      <c r="J30" s="97">
        <f>(J22+J34+J35+J36+J37)*0.02</f>
        <v>20</v>
      </c>
      <c r="K30" s="97">
        <f t="shared" ref="K30" si="11">(K22+K34+K35+K36+K37)*0.02</f>
        <v>490</v>
      </c>
      <c r="L30" s="97">
        <v>11.52</v>
      </c>
      <c r="M30" s="97">
        <f t="shared" si="6"/>
        <v>1094.55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78.650000000000006</v>
      </c>
      <c r="D31" s="100">
        <f t="shared" si="12"/>
        <v>5312.7575000000006</v>
      </c>
      <c r="E31" s="100">
        <f t="shared" si="12"/>
        <v>6354.8200000000006</v>
      </c>
      <c r="F31" s="100">
        <f t="shared" si="12"/>
        <v>668.75</v>
      </c>
      <c r="G31" s="100">
        <f t="shared" si="12"/>
        <v>668.75</v>
      </c>
      <c r="H31" s="100">
        <f t="shared" si="12"/>
        <v>55.98</v>
      </c>
      <c r="I31" s="100">
        <f t="shared" si="12"/>
        <v>429</v>
      </c>
      <c r="J31" s="100">
        <f>SUM(J25:J30)</f>
        <v>357.5</v>
      </c>
      <c r="K31" s="100">
        <f t="shared" ref="K31:L31" si="13">SUM(K25:K30)</f>
        <v>9678.9500000000007</v>
      </c>
      <c r="L31" s="100">
        <f t="shared" si="13"/>
        <v>205.92000000000002</v>
      </c>
      <c r="M31" s="98">
        <f>SUM(C31:L31)</f>
        <v>23811.077499999999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>
        <v>12.6</v>
      </c>
      <c r="I37" s="33"/>
      <c r="J37" s="33"/>
      <c r="K37" s="33"/>
      <c r="L37" s="33"/>
      <c r="M37" s="94">
        <f t="shared" si="14"/>
        <v>12.6</v>
      </c>
    </row>
    <row r="38" spans="1:13" x14ac:dyDescent="0.25">
      <c r="A38" s="48">
        <v>14</v>
      </c>
      <c r="B38" s="49" t="s">
        <v>30</v>
      </c>
      <c r="C38" s="50"/>
      <c r="D38" s="50">
        <v>1584</v>
      </c>
      <c r="E38" s="50">
        <v>5011.2</v>
      </c>
      <c r="F38" s="50"/>
      <c r="G38" s="50"/>
      <c r="H38" s="50">
        <v>7.2</v>
      </c>
      <c r="I38" s="50"/>
      <c r="J38" s="50"/>
      <c r="K38" s="50"/>
      <c r="L38" s="50">
        <v>576</v>
      </c>
      <c r="M38" s="94">
        <f t="shared" si="14"/>
        <v>7178.4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1584</v>
      </c>
      <c r="E39" s="96">
        <f t="shared" si="15"/>
        <v>5011.2</v>
      </c>
      <c r="F39" s="96">
        <f t="shared" si="15"/>
        <v>0</v>
      </c>
      <c r="G39" s="96">
        <f t="shared" si="15"/>
        <v>0</v>
      </c>
      <c r="H39" s="96">
        <f t="shared" si="15"/>
        <v>19.8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576</v>
      </c>
      <c r="M39" s="95">
        <f t="shared" si="14"/>
        <v>7191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v>940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298.64999999999998</v>
      </c>
      <c r="D51" s="101">
        <f t="shared" ref="D51:M51" si="17">+D22+D31+D39+D41+D42+D44+D43+D49+D45</f>
        <v>18701.7575</v>
      </c>
      <c r="E51" s="101">
        <f t="shared" si="17"/>
        <v>24953.02</v>
      </c>
      <c r="F51" s="101">
        <f t="shared" si="17"/>
        <v>668.75</v>
      </c>
      <c r="G51" s="101">
        <f t="shared" si="17"/>
        <v>668.75</v>
      </c>
      <c r="H51" s="101">
        <f t="shared" si="17"/>
        <v>232.98</v>
      </c>
      <c r="I51" s="101">
        <f t="shared" si="17"/>
        <v>1629</v>
      </c>
      <c r="J51" s="101">
        <f t="shared" si="17"/>
        <v>1357.5</v>
      </c>
      <c r="K51" s="101">
        <f t="shared" si="17"/>
        <v>35118.949999999997</v>
      </c>
      <c r="L51" s="101">
        <f t="shared" si="17"/>
        <v>781.92000000000007</v>
      </c>
      <c r="M51" s="101">
        <f t="shared" si="17"/>
        <v>83471.277499999997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workbookViewId="0">
      <selection activeCell="K15" sqref="K15"/>
    </sheetView>
  </sheetViews>
  <sheetFormatPr defaultRowHeight="15" x14ac:dyDescent="0.25"/>
  <cols>
    <col min="2" max="2" width="37.42578125" bestFit="1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47" workbookViewId="0">
      <selection activeCell="A105" sqref="A105:M156"/>
    </sheetView>
  </sheetViews>
  <sheetFormatPr defaultRowHeight="15" x14ac:dyDescent="0.25"/>
  <cols>
    <col min="2" max="2" width="37.42578125" bestFit="1" customWidth="1"/>
    <col min="3" max="3" width="23.28515625" customWidth="1"/>
    <col min="13" max="13" width="14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 t="s">
        <v>95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 t="s">
        <v>98</v>
      </c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 t="s">
        <v>82</v>
      </c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>
        <v>131605</v>
      </c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 t="s">
        <v>84</v>
      </c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 t="s">
        <v>99</v>
      </c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>
        <v>39</v>
      </c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39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39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39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>
        <v>5906</v>
      </c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5906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5906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5906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1949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1949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848.40000000000009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848.40000000000009</v>
      </c>
    </row>
    <row r="132" spans="1:13" x14ac:dyDescent="0.25">
      <c r="A132" s="31">
        <v>24</v>
      </c>
      <c r="B132" s="32" t="s">
        <v>21</v>
      </c>
      <c r="C132" s="33">
        <v>1500</v>
      </c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1500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375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375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155.92000000000002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155.92000000000002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4828.32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4828.32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>
        <v>1890</v>
      </c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1890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1890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1890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>
        <v>350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350</v>
      </c>
    </row>
    <row r="146" spans="1:13" x14ac:dyDescent="0.25">
      <c r="A146" s="31">
        <v>26</v>
      </c>
      <c r="B146" s="55" t="s">
        <v>33</v>
      </c>
      <c r="C146" s="56">
        <v>150</v>
      </c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150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13124.32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13124.32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137" zoomScale="110" zoomScaleNormal="110" workbookViewId="0">
      <selection activeCell="E149" sqref="E149"/>
    </sheetView>
  </sheetViews>
  <sheetFormatPr defaultRowHeight="15" x14ac:dyDescent="0.25"/>
  <cols>
    <col min="2" max="2" width="37.42578125" bestFit="1" customWidth="1"/>
    <col min="3" max="3" width="18.5703125" customWidth="1"/>
    <col min="4" max="4" width="20.85546875" customWidth="1"/>
    <col min="5" max="5" width="22" customWidth="1"/>
    <col min="6" max="6" width="17.85546875" customWidth="1"/>
    <col min="7" max="7" width="19.7109375" customWidth="1"/>
    <col min="13" max="13" width="14.28515625" customWidth="1"/>
  </cols>
  <sheetData>
    <row r="1" spans="1:13" ht="19.5" x14ac:dyDescent="0.4">
      <c r="A1" s="122" t="s">
        <v>0</v>
      </c>
      <c r="B1" s="111"/>
      <c r="C1" s="1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/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/>
      <c r="D3" s="6"/>
      <c r="E3" s="6"/>
      <c r="F3" s="6"/>
      <c r="G3" s="6"/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/>
      <c r="D4" s="10"/>
      <c r="E4" s="10"/>
      <c r="F4" s="10"/>
      <c r="G4" s="10"/>
      <c r="H4" s="10"/>
      <c r="I4" s="10"/>
      <c r="J4" s="10"/>
      <c r="K4" s="10"/>
      <c r="L4" s="11"/>
      <c r="M4" s="2"/>
    </row>
    <row r="5" spans="1:13" x14ac:dyDescent="0.25">
      <c r="A5" s="118" t="s">
        <v>5</v>
      </c>
      <c r="B5" s="119"/>
      <c r="C5" s="10"/>
      <c r="D5" s="10"/>
      <c r="E5" s="10"/>
      <c r="F5" s="10"/>
      <c r="G5" s="10"/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13"/>
      <c r="D6" s="13"/>
      <c r="E6" s="13"/>
      <c r="F6" s="13"/>
      <c r="G6" s="13"/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2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91">
        <f>SUM(C9:L9)</f>
        <v>0</v>
      </c>
    </row>
    <row r="10" spans="1:13" x14ac:dyDescent="0.25">
      <c r="A10" s="12"/>
      <c r="B10" s="24" t="s">
        <v>10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91">
        <f>SUM(C10:L10)</f>
        <v>0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91">
        <f>SUM(C12:L12)</f>
        <v>0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0</v>
      </c>
      <c r="D14" s="93">
        <f t="shared" si="0"/>
        <v>0</v>
      </c>
      <c r="E14" s="93">
        <f t="shared" si="0"/>
        <v>0</v>
      </c>
      <c r="F14" s="93">
        <f t="shared" si="0"/>
        <v>0</v>
      </c>
      <c r="G14" s="93">
        <f t="shared" si="0"/>
        <v>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0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94">
        <f>SUM(C17:L17)</f>
        <v>0</v>
      </c>
    </row>
    <row r="18" spans="1:13" x14ac:dyDescent="0.25">
      <c r="A18" s="31">
        <v>6</v>
      </c>
      <c r="B18" s="32" t="s">
        <v>10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94">
        <f>SUM(C18:L18)</f>
        <v>0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0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0</v>
      </c>
      <c r="D22" s="96">
        <f t="shared" si="2"/>
        <v>0</v>
      </c>
      <c r="E22" s="96">
        <f t="shared" si="2"/>
        <v>0</v>
      </c>
      <c r="F22" s="96">
        <f t="shared" si="2"/>
        <v>0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0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0</v>
      </c>
      <c r="D25" s="97">
        <f t="shared" si="3"/>
        <v>0</v>
      </c>
      <c r="E25" s="97">
        <f t="shared" si="3"/>
        <v>0</v>
      </c>
      <c r="F25" s="97">
        <f t="shared" si="3"/>
        <v>0</v>
      </c>
      <c r="G25" s="97">
        <f t="shared" si="3"/>
        <v>0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0</v>
      </c>
    </row>
    <row r="26" spans="1:13" x14ac:dyDescent="0.25">
      <c r="A26" s="31"/>
      <c r="B26" s="32" t="s">
        <v>55</v>
      </c>
      <c r="C26" s="97">
        <f t="shared" ref="C26:I26" si="4">(C38)*0.25</f>
        <v>0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0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0</v>
      </c>
    </row>
    <row r="27" spans="1:13" x14ac:dyDescent="0.25">
      <c r="A27" s="31">
        <v>40</v>
      </c>
      <c r="B27" s="40" t="s">
        <v>20</v>
      </c>
      <c r="C27" s="97">
        <f>(C22+C34+C36+C35+C37+C41+C42+C25+C44+C28+C29+C43)*0.07</f>
        <v>0</v>
      </c>
      <c r="D27" s="97">
        <f t="shared" ref="D27:L27" si="7">(D22+D34+D36+D35+D37+D41+D42+D25+D44+D28+D29+D43)*0.07</f>
        <v>0</v>
      </c>
      <c r="E27" s="97">
        <f t="shared" si="7"/>
        <v>0</v>
      </c>
      <c r="F27" s="97">
        <f t="shared" si="7"/>
        <v>0</v>
      </c>
      <c r="G27" s="97">
        <f t="shared" si="7"/>
        <v>0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0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0</v>
      </c>
      <c r="D30" s="97">
        <f t="shared" si="10"/>
        <v>0</v>
      </c>
      <c r="E30" s="97">
        <f t="shared" si="10"/>
        <v>0</v>
      </c>
      <c r="F30" s="97">
        <f t="shared" si="10"/>
        <v>0</v>
      </c>
      <c r="G30" s="97">
        <f t="shared" si="10"/>
        <v>0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0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0</v>
      </c>
      <c r="D31" s="100">
        <f t="shared" si="12"/>
        <v>0</v>
      </c>
      <c r="E31" s="100">
        <f t="shared" si="12"/>
        <v>0</v>
      </c>
      <c r="F31" s="100">
        <f t="shared" si="12"/>
        <v>0</v>
      </c>
      <c r="G31" s="100">
        <f t="shared" si="12"/>
        <v>0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0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94">
        <f t="shared" si="14"/>
        <v>0</v>
      </c>
    </row>
    <row r="38" spans="1:13" x14ac:dyDescent="0.25">
      <c r="A38" s="48">
        <v>14</v>
      </c>
      <c r="B38" s="49" t="s">
        <v>30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94">
        <f t="shared" si="14"/>
        <v>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0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0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0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0</v>
      </c>
      <c r="D51" s="101">
        <f t="shared" ref="D51:M51" si="17">+D22+D31+D39+D41+D42+D44+D43+D49+D45</f>
        <v>0</v>
      </c>
      <c r="E51" s="101">
        <f t="shared" si="17"/>
        <v>0</v>
      </c>
      <c r="F51" s="101">
        <f t="shared" si="17"/>
        <v>0</v>
      </c>
      <c r="G51" s="101">
        <f t="shared" si="17"/>
        <v>0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0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 t="s">
        <v>132</v>
      </c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 t="s">
        <v>133</v>
      </c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 t="s">
        <v>83</v>
      </c>
      <c r="D107" s="6" t="s">
        <v>86</v>
      </c>
      <c r="E107" s="6" t="s">
        <v>79</v>
      </c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>
        <v>889979</v>
      </c>
      <c r="D108" s="10">
        <v>671174</v>
      </c>
      <c r="E108" s="10">
        <v>889698</v>
      </c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 t="s">
        <v>134</v>
      </c>
      <c r="D109" s="10" t="s">
        <v>139</v>
      </c>
      <c r="E109" s="10" t="s">
        <v>139</v>
      </c>
      <c r="F109" s="10" t="s">
        <v>139</v>
      </c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 t="s">
        <v>135</v>
      </c>
      <c r="D110" s="13" t="s">
        <v>136</v>
      </c>
      <c r="E110" s="13" t="s">
        <v>137</v>
      </c>
      <c r="F110" s="13" t="s">
        <v>138</v>
      </c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>
        <v>74</v>
      </c>
      <c r="D115" s="25"/>
      <c r="E115" s="25">
        <v>10</v>
      </c>
      <c r="F115" s="25"/>
      <c r="G115" s="25"/>
      <c r="H115" s="25"/>
      <c r="I115" s="25"/>
      <c r="J115" s="25"/>
      <c r="K115" s="25"/>
      <c r="L115" s="25"/>
      <c r="M115" s="91">
        <f>SUM(C115:L115)</f>
        <v>84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>
        <v>74</v>
      </c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74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74</v>
      </c>
      <c r="D118" s="93">
        <f t="shared" si="36"/>
        <v>74</v>
      </c>
      <c r="E118" s="93">
        <f t="shared" si="36"/>
        <v>10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158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>
        <v>11545</v>
      </c>
      <c r="D123" s="33"/>
      <c r="E123" s="33">
        <v>450</v>
      </c>
      <c r="F123" s="33"/>
      <c r="G123" s="33"/>
      <c r="H123" s="33"/>
      <c r="I123" s="33"/>
      <c r="J123" s="33"/>
      <c r="K123" s="33"/>
      <c r="L123" s="33"/>
      <c r="M123" s="94">
        <f>SUM(C123:L123)</f>
        <v>11995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>
        <v>2960</v>
      </c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2960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11545</v>
      </c>
      <c r="D126" s="96">
        <f t="shared" si="38"/>
        <v>2960</v>
      </c>
      <c r="E126" s="96">
        <f t="shared" si="38"/>
        <v>450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14955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v>5915.75</v>
      </c>
      <c r="D129" s="97">
        <f t="shared" ref="D129:L129" si="39">(D126+D143-D142)*0.25</f>
        <v>740</v>
      </c>
      <c r="E129" s="97">
        <f t="shared" si="39"/>
        <v>112.5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6768.25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v>2070.52</v>
      </c>
      <c r="D131" s="97">
        <f t="shared" ref="D131:L131" si="43">(D126+D138+D140+D139+D141+D145+D146+D129+D148+D132+D133+D147)*0.07</f>
        <v>411.25000000000006</v>
      </c>
      <c r="E131" s="97">
        <f t="shared" si="43"/>
        <v>39.375000000000007</v>
      </c>
      <c r="F131" s="97">
        <f t="shared" si="43"/>
        <v>43.750000000000007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2564.895</v>
      </c>
    </row>
    <row r="132" spans="1:13" x14ac:dyDescent="0.25">
      <c r="A132" s="31">
        <v>24</v>
      </c>
      <c r="B132" s="32" t="s">
        <v>21</v>
      </c>
      <c r="C132" s="33">
        <v>500</v>
      </c>
      <c r="D132" s="33">
        <v>1500</v>
      </c>
      <c r="E132" s="33"/>
      <c r="F132" s="33">
        <v>500</v>
      </c>
      <c r="G132" s="33"/>
      <c r="H132" s="33"/>
      <c r="I132" s="33"/>
      <c r="J132" s="33"/>
      <c r="K132" s="33"/>
      <c r="L132" s="33"/>
      <c r="M132" s="97">
        <f t="shared" si="42"/>
        <v>2500</v>
      </c>
    </row>
    <row r="133" spans="1:13" x14ac:dyDescent="0.25">
      <c r="A133" s="31">
        <v>10</v>
      </c>
      <c r="B133" s="41" t="s">
        <v>22</v>
      </c>
      <c r="C133" s="99"/>
      <c r="D133" s="99">
        <f t="shared" ref="D133:I133" si="44">SUM(D132*25/100)</f>
        <v>375</v>
      </c>
      <c r="E133" s="99">
        <f t="shared" si="44"/>
        <v>0</v>
      </c>
      <c r="F133" s="99">
        <f t="shared" si="44"/>
        <v>125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500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463.26</v>
      </c>
      <c r="D134" s="97">
        <f t="shared" si="46"/>
        <v>59.2</v>
      </c>
      <c r="E134" s="97">
        <f t="shared" si="46"/>
        <v>9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531.46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8949.5300000000007</v>
      </c>
      <c r="D135" s="100">
        <f t="shared" si="48"/>
        <v>3085.45</v>
      </c>
      <c r="E135" s="100">
        <f t="shared" si="48"/>
        <v>160.875</v>
      </c>
      <c r="F135" s="100">
        <f t="shared" si="48"/>
        <v>668.75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12864.605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>
        <v>11618</v>
      </c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11618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11618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11618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>
        <v>300</v>
      </c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300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32112.53</v>
      </c>
      <c r="D155" s="101">
        <f t="shared" ref="D155:M155" si="53">+D126+D135+D143+D145+D146+D148+D147+D153+D149</f>
        <v>6345.45</v>
      </c>
      <c r="E155" s="101">
        <f t="shared" si="53"/>
        <v>610.875</v>
      </c>
      <c r="F155" s="101">
        <f t="shared" si="53"/>
        <v>668.75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39737.604999999996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5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opLeftCell="A35" workbookViewId="0">
      <selection sqref="A1:M52"/>
    </sheetView>
  </sheetViews>
  <sheetFormatPr defaultRowHeight="15" x14ac:dyDescent="0.25"/>
  <cols>
    <col min="2" max="2" width="37.42578125" bestFit="1" customWidth="1"/>
    <col min="3" max="4" width="17.85546875" customWidth="1"/>
    <col min="5" max="5" width="15.85546875" customWidth="1"/>
    <col min="6" max="7" width="17.42578125" customWidth="1"/>
    <col min="8" max="8" width="15.140625" customWidth="1"/>
    <col min="9" max="9" width="15.85546875" customWidth="1"/>
    <col min="10" max="10" width="15.140625" customWidth="1"/>
    <col min="11" max="11" width="12.85546875" customWidth="1"/>
    <col min="13" max="13" width="12.85546875" customWidth="1"/>
  </cols>
  <sheetData>
    <row r="1" spans="1:13" ht="19.5" x14ac:dyDescent="0.4">
      <c r="A1" s="122" t="s">
        <v>0</v>
      </c>
      <c r="B1" s="111"/>
      <c r="C1" s="1" t="s">
        <v>75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8.5" thickBot="1" x14ac:dyDescent="0.6">
      <c r="A2" s="123" t="s">
        <v>1</v>
      </c>
      <c r="B2" s="113"/>
      <c r="C2" s="3" t="s">
        <v>76</v>
      </c>
      <c r="D2" s="4" t="s">
        <v>2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114" t="s">
        <v>3</v>
      </c>
      <c r="B3" s="115"/>
      <c r="C3" s="6" t="s">
        <v>78</v>
      </c>
      <c r="D3" s="6" t="s">
        <v>79</v>
      </c>
      <c r="E3" s="6" t="s">
        <v>79</v>
      </c>
      <c r="F3" s="6" t="s">
        <v>80</v>
      </c>
      <c r="G3" s="6" t="s">
        <v>80</v>
      </c>
      <c r="H3" s="6"/>
      <c r="I3" s="6"/>
      <c r="J3" s="7"/>
      <c r="K3" s="7"/>
      <c r="L3" s="8"/>
      <c r="M3" s="9"/>
    </row>
    <row r="4" spans="1:13" x14ac:dyDescent="0.25">
      <c r="A4" s="116" t="s">
        <v>4</v>
      </c>
      <c r="B4" s="117"/>
      <c r="C4" s="10">
        <v>223870</v>
      </c>
      <c r="D4" s="10">
        <v>223900</v>
      </c>
      <c r="E4" s="10">
        <v>223847</v>
      </c>
      <c r="F4" s="10">
        <v>82122</v>
      </c>
      <c r="G4" s="10">
        <v>82145</v>
      </c>
      <c r="H4" s="10"/>
      <c r="I4" s="10"/>
      <c r="J4" s="10"/>
      <c r="K4" s="10"/>
      <c r="L4" s="11"/>
      <c r="M4" s="2"/>
    </row>
    <row r="5" spans="1:13" ht="15.75" thickBot="1" x14ac:dyDescent="0.3">
      <c r="A5" s="118" t="s">
        <v>5</v>
      </c>
      <c r="B5" s="119"/>
      <c r="C5" s="10" t="s">
        <v>64</v>
      </c>
      <c r="D5" s="10" t="s">
        <v>64</v>
      </c>
      <c r="E5" s="10" t="s">
        <v>64</v>
      </c>
      <c r="F5" s="10" t="s">
        <v>64</v>
      </c>
      <c r="G5" s="10" t="s">
        <v>64</v>
      </c>
      <c r="H5" s="10"/>
      <c r="I5" s="10"/>
      <c r="J5" s="10"/>
      <c r="K5" s="10"/>
      <c r="L5" s="11"/>
      <c r="M5" s="12"/>
    </row>
    <row r="6" spans="1:13" ht="15.75" thickBot="1" x14ac:dyDescent="0.3">
      <c r="A6" s="120" t="s">
        <v>6</v>
      </c>
      <c r="B6" s="121"/>
      <c r="C6" s="6" t="s">
        <v>77</v>
      </c>
      <c r="D6" s="6" t="s">
        <v>77</v>
      </c>
      <c r="E6" s="6" t="s">
        <v>77</v>
      </c>
      <c r="F6" s="13" t="s">
        <v>81</v>
      </c>
      <c r="G6" s="13" t="s">
        <v>81</v>
      </c>
      <c r="H6" s="13"/>
      <c r="I6" s="13"/>
      <c r="J6" s="13"/>
      <c r="K6" s="13"/>
      <c r="L6" s="14"/>
      <c r="M6" s="12"/>
    </row>
    <row r="7" spans="1:13" ht="15.75" thickBot="1" x14ac:dyDescent="0.3">
      <c r="A7" s="2"/>
      <c r="B7" s="15"/>
      <c r="C7" s="2"/>
      <c r="D7" s="16"/>
      <c r="E7" s="16"/>
      <c r="F7" s="17"/>
      <c r="G7" s="16"/>
      <c r="H7" s="2"/>
      <c r="I7" s="2"/>
      <c r="J7" s="2"/>
      <c r="K7" s="2"/>
      <c r="L7" s="2"/>
      <c r="M7" s="12" t="s">
        <v>7</v>
      </c>
    </row>
    <row r="8" spans="1:13" x14ac:dyDescent="0.25">
      <c r="A8" s="18"/>
      <c r="B8" s="19" t="s">
        <v>8</v>
      </c>
      <c r="C8" s="20"/>
      <c r="D8" s="21"/>
      <c r="E8" s="21"/>
      <c r="F8" s="25"/>
      <c r="G8" s="21"/>
      <c r="H8" s="20"/>
      <c r="I8" s="20"/>
      <c r="J8" s="20"/>
      <c r="K8" s="20"/>
      <c r="L8" s="20"/>
      <c r="M8" s="23"/>
    </row>
    <row r="9" spans="1:13" x14ac:dyDescent="0.25">
      <c r="A9" s="12"/>
      <c r="B9" s="24" t="s">
        <v>9</v>
      </c>
      <c r="C9" s="25"/>
      <c r="D9" s="25"/>
      <c r="E9" s="25">
        <v>15</v>
      </c>
      <c r="F9" s="25">
        <v>10</v>
      </c>
      <c r="G9" s="25"/>
      <c r="H9" s="25"/>
      <c r="I9" s="25"/>
      <c r="J9" s="25"/>
      <c r="K9" s="25"/>
      <c r="L9" s="25"/>
      <c r="M9" s="91">
        <f>SUM(C9:L9)</f>
        <v>25</v>
      </c>
    </row>
    <row r="10" spans="1:13" x14ac:dyDescent="0.25">
      <c r="A10" s="12"/>
      <c r="B10" s="24" t="s">
        <v>10</v>
      </c>
      <c r="C10" s="25"/>
      <c r="D10" s="25">
        <v>15</v>
      </c>
      <c r="E10" s="25"/>
      <c r="F10" s="25"/>
      <c r="G10" s="25"/>
      <c r="H10" s="25"/>
      <c r="I10" s="25"/>
      <c r="J10" s="25"/>
      <c r="K10" s="25"/>
      <c r="L10" s="25"/>
      <c r="M10" s="91">
        <f>SUM(C10:L10)</f>
        <v>15</v>
      </c>
    </row>
    <row r="11" spans="1:13" x14ac:dyDescent="0.25">
      <c r="A11" s="12"/>
      <c r="B11" s="24" t="s">
        <v>11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91">
        <f>SUM(C11:L11)</f>
        <v>0</v>
      </c>
    </row>
    <row r="12" spans="1:13" x14ac:dyDescent="0.25">
      <c r="A12" s="12"/>
      <c r="B12" s="24" t="s">
        <v>12</v>
      </c>
      <c r="C12" s="26">
        <v>15</v>
      </c>
      <c r="D12" s="26"/>
      <c r="E12" s="26"/>
      <c r="F12" s="26"/>
      <c r="G12" s="26">
        <v>10</v>
      </c>
      <c r="H12" s="26"/>
      <c r="I12" s="26"/>
      <c r="J12" s="26"/>
      <c r="K12" s="26"/>
      <c r="L12" s="26"/>
      <c r="M12" s="91">
        <f>SUM(C12:L12)</f>
        <v>25</v>
      </c>
    </row>
    <row r="13" spans="1:13" x14ac:dyDescent="0.25">
      <c r="A13" s="12"/>
      <c r="B13" s="24" t="s">
        <v>13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91">
        <f>SUM(C13:L13)</f>
        <v>0</v>
      </c>
    </row>
    <row r="14" spans="1:13" ht="15.75" thickBot="1" x14ac:dyDescent="0.3">
      <c r="A14" s="2"/>
      <c r="B14" s="27" t="s">
        <v>14</v>
      </c>
      <c r="C14" s="93">
        <f t="shared" ref="C14:J14" si="0">SUM(C9:C13)</f>
        <v>15</v>
      </c>
      <c r="D14" s="93">
        <f t="shared" si="0"/>
        <v>15</v>
      </c>
      <c r="E14" s="93">
        <f t="shared" si="0"/>
        <v>15</v>
      </c>
      <c r="F14" s="93">
        <f t="shared" si="0"/>
        <v>10</v>
      </c>
      <c r="G14" s="93">
        <f t="shared" si="0"/>
        <v>10</v>
      </c>
      <c r="H14" s="93">
        <f t="shared" si="0"/>
        <v>0</v>
      </c>
      <c r="I14" s="93">
        <f t="shared" si="0"/>
        <v>0</v>
      </c>
      <c r="J14" s="93">
        <f t="shared" si="0"/>
        <v>0</v>
      </c>
      <c r="K14" s="93">
        <f>SUM(K9:K13)</f>
        <v>0</v>
      </c>
      <c r="L14" s="93">
        <f>SUM(L9:L13)</f>
        <v>0</v>
      </c>
      <c r="M14" s="92">
        <f t="shared" ref="M14" si="1">SUM(C14:L14)</f>
        <v>65</v>
      </c>
    </row>
    <row r="15" spans="1:13" ht="15.75" thickBot="1" x14ac:dyDescent="0.3">
      <c r="A15" s="2"/>
      <c r="B15" s="15"/>
      <c r="C15" s="2"/>
      <c r="D15" s="2"/>
      <c r="E15" s="2"/>
      <c r="F15" s="2"/>
      <c r="G15" s="2"/>
      <c r="H15" s="2"/>
      <c r="I15" s="2"/>
      <c r="J15" s="2"/>
      <c r="K15" s="2"/>
      <c r="L15" s="2"/>
      <c r="M15" s="28"/>
    </row>
    <row r="16" spans="1:13" x14ac:dyDescent="0.25">
      <c r="A16" s="29" t="s">
        <v>15</v>
      </c>
      <c r="B16" s="30" t="s">
        <v>16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3"/>
    </row>
    <row r="17" spans="1:13" x14ac:dyDescent="0.25">
      <c r="A17" s="31">
        <v>5</v>
      </c>
      <c r="B17" s="32" t="s">
        <v>9</v>
      </c>
      <c r="C17" s="33"/>
      <c r="D17" s="33"/>
      <c r="E17" s="33">
        <v>862.5</v>
      </c>
      <c r="F17" s="33">
        <v>726</v>
      </c>
      <c r="G17" s="33"/>
      <c r="H17" s="33"/>
      <c r="I17" s="33"/>
      <c r="J17" s="33"/>
      <c r="K17" s="33"/>
      <c r="L17" s="33"/>
      <c r="M17" s="94">
        <f>SUM(C17:L17)</f>
        <v>1588.5</v>
      </c>
    </row>
    <row r="18" spans="1:13" x14ac:dyDescent="0.25">
      <c r="A18" s="31">
        <v>6</v>
      </c>
      <c r="B18" s="32" t="s">
        <v>10</v>
      </c>
      <c r="C18" s="33"/>
      <c r="D18" s="33">
        <v>1466.25</v>
      </c>
      <c r="E18" s="33"/>
      <c r="F18" s="33"/>
      <c r="G18" s="33"/>
      <c r="H18" s="33"/>
      <c r="I18" s="33"/>
      <c r="J18" s="33"/>
      <c r="K18" s="33"/>
      <c r="L18" s="33"/>
      <c r="M18" s="94">
        <f>SUM(C18:L18)</f>
        <v>1466.25</v>
      </c>
    </row>
    <row r="19" spans="1:13" x14ac:dyDescent="0.25">
      <c r="A19" s="31">
        <v>7</v>
      </c>
      <c r="B19" s="32" t="s">
        <v>11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94">
        <f>SUM(C19:L19)</f>
        <v>0</v>
      </c>
    </row>
    <row r="20" spans="1:13" x14ac:dyDescent="0.25">
      <c r="A20" s="31">
        <v>8</v>
      </c>
      <c r="B20" s="32" t="s">
        <v>12</v>
      </c>
      <c r="C20" s="33">
        <v>132</v>
      </c>
      <c r="D20" s="33"/>
      <c r="E20" s="33"/>
      <c r="F20" s="33"/>
      <c r="G20" s="33"/>
      <c r="H20" s="33"/>
      <c r="I20" s="33"/>
      <c r="J20" s="33"/>
      <c r="K20" s="33"/>
      <c r="L20" s="33"/>
      <c r="M20" s="94">
        <f>SUM(C20:L20)</f>
        <v>132</v>
      </c>
    </row>
    <row r="21" spans="1:13" x14ac:dyDescent="0.25">
      <c r="A21" s="31">
        <v>9</v>
      </c>
      <c r="B21" s="32" t="s">
        <v>13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94">
        <f>SUM(C21:L21)</f>
        <v>0</v>
      </c>
    </row>
    <row r="22" spans="1:13" ht="15.75" thickBot="1" x14ac:dyDescent="0.3">
      <c r="A22" s="34"/>
      <c r="B22" s="35" t="s">
        <v>17</v>
      </c>
      <c r="C22" s="96">
        <f t="shared" ref="C22:M22" si="2">SUM(C17:C21)</f>
        <v>132</v>
      </c>
      <c r="D22" s="96">
        <f t="shared" si="2"/>
        <v>1466.25</v>
      </c>
      <c r="E22" s="96">
        <f t="shared" si="2"/>
        <v>862.5</v>
      </c>
      <c r="F22" s="96">
        <f t="shared" si="2"/>
        <v>726</v>
      </c>
      <c r="G22" s="96">
        <f t="shared" si="2"/>
        <v>0</v>
      </c>
      <c r="H22" s="96">
        <f t="shared" si="2"/>
        <v>0</v>
      </c>
      <c r="I22" s="96">
        <f t="shared" si="2"/>
        <v>0</v>
      </c>
      <c r="J22" s="96">
        <f t="shared" si="2"/>
        <v>0</v>
      </c>
      <c r="K22" s="96">
        <f t="shared" si="2"/>
        <v>0</v>
      </c>
      <c r="L22" s="96">
        <f t="shared" si="2"/>
        <v>0</v>
      </c>
      <c r="M22" s="95">
        <f t="shared" si="2"/>
        <v>3186.75</v>
      </c>
    </row>
    <row r="23" spans="1:13" ht="15.75" thickBot="1" x14ac:dyDescent="0.3">
      <c r="A23" s="2"/>
      <c r="B23" s="1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28"/>
    </row>
    <row r="24" spans="1:13" x14ac:dyDescent="0.25">
      <c r="A24" s="37"/>
      <c r="B24" s="30" t="s">
        <v>18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9"/>
    </row>
    <row r="25" spans="1:13" x14ac:dyDescent="0.25">
      <c r="A25" s="31">
        <v>14</v>
      </c>
      <c r="B25" s="32" t="s">
        <v>19</v>
      </c>
      <c r="C25" s="97">
        <f t="shared" ref="C25:L25" si="3">(C22+C39-C38)*0.25</f>
        <v>55.75</v>
      </c>
      <c r="D25" s="97">
        <f t="shared" si="3"/>
        <v>366.5625</v>
      </c>
      <c r="E25" s="97">
        <f t="shared" si="3"/>
        <v>215.625</v>
      </c>
      <c r="F25" s="97">
        <f t="shared" si="3"/>
        <v>181.5</v>
      </c>
      <c r="G25" s="97">
        <f t="shared" si="3"/>
        <v>1.75</v>
      </c>
      <c r="H25" s="97">
        <f t="shared" si="3"/>
        <v>0</v>
      </c>
      <c r="I25" s="97">
        <f t="shared" si="3"/>
        <v>0</v>
      </c>
      <c r="J25" s="97">
        <f t="shared" si="3"/>
        <v>0</v>
      </c>
      <c r="K25" s="97">
        <f t="shared" si="3"/>
        <v>0</v>
      </c>
      <c r="L25" s="97">
        <f t="shared" si="3"/>
        <v>0</v>
      </c>
      <c r="M25" s="97">
        <f>SUM(C25:L25)</f>
        <v>821.1875</v>
      </c>
    </row>
    <row r="26" spans="1:13" x14ac:dyDescent="0.25">
      <c r="A26" s="31"/>
      <c r="B26" s="32" t="s">
        <v>55</v>
      </c>
      <c r="C26" s="97">
        <f t="shared" ref="C26:I26" si="4">(C38)*0.25</f>
        <v>54</v>
      </c>
      <c r="D26" s="97">
        <f t="shared" si="4"/>
        <v>0</v>
      </c>
      <c r="E26" s="97">
        <f t="shared" si="4"/>
        <v>0</v>
      </c>
      <c r="F26" s="97">
        <f t="shared" si="4"/>
        <v>0</v>
      </c>
      <c r="G26" s="97">
        <f t="shared" si="4"/>
        <v>6</v>
      </c>
      <c r="H26" s="97">
        <f t="shared" si="4"/>
        <v>0</v>
      </c>
      <c r="I26" s="97">
        <f t="shared" si="4"/>
        <v>0</v>
      </c>
      <c r="J26" s="97">
        <f>(J38)*0.25</f>
        <v>0</v>
      </c>
      <c r="K26" s="97">
        <f t="shared" ref="K26:L26" si="5">(K38)*0.25</f>
        <v>0</v>
      </c>
      <c r="L26" s="97">
        <f t="shared" si="5"/>
        <v>0</v>
      </c>
      <c r="M26" s="97">
        <f t="shared" ref="M26:M30" si="6">SUM(C26:L26)</f>
        <v>60</v>
      </c>
    </row>
    <row r="27" spans="1:13" x14ac:dyDescent="0.25">
      <c r="A27" s="31">
        <v>40</v>
      </c>
      <c r="B27" s="40" t="s">
        <v>20</v>
      </c>
      <c r="C27" s="97">
        <v>23.3</v>
      </c>
      <c r="D27" s="97">
        <f t="shared" ref="D27:L27" si="7">(D22+D34+D36+D35+D37+D41+D42+D25+D44+D28+D29+D43)*0.07</f>
        <v>128.296875</v>
      </c>
      <c r="E27" s="97">
        <f t="shared" si="7"/>
        <v>75.468750000000014</v>
      </c>
      <c r="F27" s="97">
        <f t="shared" si="7"/>
        <v>63.525000000000006</v>
      </c>
      <c r="G27" s="97">
        <v>2.71</v>
      </c>
      <c r="H27" s="97">
        <f t="shared" si="7"/>
        <v>0</v>
      </c>
      <c r="I27" s="97">
        <f t="shared" si="7"/>
        <v>0</v>
      </c>
      <c r="J27" s="97">
        <f t="shared" si="7"/>
        <v>0</v>
      </c>
      <c r="K27" s="97">
        <f t="shared" si="7"/>
        <v>0</v>
      </c>
      <c r="L27" s="97">
        <f t="shared" si="7"/>
        <v>0</v>
      </c>
      <c r="M27" s="97">
        <f t="shared" si="6"/>
        <v>293.30062500000003</v>
      </c>
    </row>
    <row r="28" spans="1:13" x14ac:dyDescent="0.25">
      <c r="A28" s="31">
        <v>24</v>
      </c>
      <c r="B28" s="32" t="s">
        <v>21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97">
        <f t="shared" si="6"/>
        <v>0</v>
      </c>
    </row>
    <row r="29" spans="1:13" x14ac:dyDescent="0.25">
      <c r="A29" s="31">
        <v>10</v>
      </c>
      <c r="B29" s="41" t="s">
        <v>22</v>
      </c>
      <c r="C29" s="99">
        <f t="shared" ref="C29:I29" si="8">SUM(C28*25/100)</f>
        <v>0</v>
      </c>
      <c r="D29" s="99">
        <f t="shared" si="8"/>
        <v>0</v>
      </c>
      <c r="E29" s="99">
        <f t="shared" si="8"/>
        <v>0</v>
      </c>
      <c r="F29" s="99">
        <f t="shared" si="8"/>
        <v>0</v>
      </c>
      <c r="G29" s="99">
        <f t="shared" si="8"/>
        <v>0</v>
      </c>
      <c r="H29" s="99">
        <f t="shared" si="8"/>
        <v>0</v>
      </c>
      <c r="I29" s="99">
        <f t="shared" si="8"/>
        <v>0</v>
      </c>
      <c r="J29" s="99">
        <f>SUM(J28*25/100)</f>
        <v>0</v>
      </c>
      <c r="K29" s="99">
        <f t="shared" ref="K29:L29" si="9">SUM(K28*25/100)</f>
        <v>0</v>
      </c>
      <c r="L29" s="99">
        <f t="shared" si="9"/>
        <v>0</v>
      </c>
      <c r="M29" s="97">
        <f t="shared" si="6"/>
        <v>0</v>
      </c>
    </row>
    <row r="30" spans="1:13" x14ac:dyDescent="0.25">
      <c r="A30" s="31">
        <v>44</v>
      </c>
      <c r="B30" s="32" t="s">
        <v>23</v>
      </c>
      <c r="C30" s="97">
        <f t="shared" ref="C30:I30" si="10">(C22+C34+C35+C36+C37)*0.02</f>
        <v>4.46</v>
      </c>
      <c r="D30" s="97">
        <f t="shared" si="10"/>
        <v>29.324999999999999</v>
      </c>
      <c r="E30" s="97">
        <f t="shared" si="10"/>
        <v>17.25</v>
      </c>
      <c r="F30" s="97">
        <f t="shared" si="10"/>
        <v>14.52</v>
      </c>
      <c r="G30" s="97">
        <v>0.62</v>
      </c>
      <c r="H30" s="97">
        <f t="shared" si="10"/>
        <v>0</v>
      </c>
      <c r="I30" s="97">
        <f t="shared" si="10"/>
        <v>0</v>
      </c>
      <c r="J30" s="97">
        <f>(J22+J34+J35+J36+J37)*0.02</f>
        <v>0</v>
      </c>
      <c r="K30" s="97">
        <f t="shared" ref="K30:L30" si="11">(K22+K34+K35+K36+K37)*0.02</f>
        <v>0</v>
      </c>
      <c r="L30" s="97">
        <f t="shared" si="11"/>
        <v>0</v>
      </c>
      <c r="M30" s="97">
        <f t="shared" si="6"/>
        <v>66.174999999999997</v>
      </c>
    </row>
    <row r="31" spans="1:13" ht="15.75" thickBot="1" x14ac:dyDescent="0.3">
      <c r="A31" s="42"/>
      <c r="B31" s="43" t="s">
        <v>24</v>
      </c>
      <c r="C31" s="100">
        <f t="shared" ref="C31:I31" si="12">SUM(C25:C30)</f>
        <v>137.51000000000002</v>
      </c>
      <c r="D31" s="100">
        <f t="shared" si="12"/>
        <v>524.18437500000005</v>
      </c>
      <c r="E31" s="100">
        <f t="shared" si="12"/>
        <v>308.34375</v>
      </c>
      <c r="F31" s="100">
        <f t="shared" si="12"/>
        <v>259.54500000000002</v>
      </c>
      <c r="G31" s="100">
        <f t="shared" si="12"/>
        <v>11.08</v>
      </c>
      <c r="H31" s="100">
        <f t="shared" si="12"/>
        <v>0</v>
      </c>
      <c r="I31" s="100">
        <f t="shared" si="12"/>
        <v>0</v>
      </c>
      <c r="J31" s="100">
        <f>SUM(J25:J30)</f>
        <v>0</v>
      </c>
      <c r="K31" s="100">
        <f t="shared" ref="K31:L31" si="13">SUM(K25:K30)</f>
        <v>0</v>
      </c>
      <c r="L31" s="100">
        <f t="shared" si="13"/>
        <v>0</v>
      </c>
      <c r="M31" s="98">
        <f>SUM(C31:L31)</f>
        <v>1240.663125</v>
      </c>
    </row>
    <row r="32" spans="1:13" ht="15.75" thickBot="1" x14ac:dyDescent="0.3">
      <c r="A32" s="44"/>
      <c r="B32" s="1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6"/>
    </row>
    <row r="33" spans="1:13" x14ac:dyDescent="0.25">
      <c r="A33" s="37"/>
      <c r="B33" s="30" t="s">
        <v>25</v>
      </c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39"/>
    </row>
    <row r="34" spans="1:13" x14ac:dyDescent="0.25">
      <c r="A34" s="31">
        <v>10</v>
      </c>
      <c r="B34" s="32" t="s">
        <v>26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94">
        <f t="shared" ref="M34:M39" si="14">SUM(C34:L34)</f>
        <v>0</v>
      </c>
    </row>
    <row r="35" spans="1:13" x14ac:dyDescent="0.25">
      <c r="A35" s="31">
        <v>11</v>
      </c>
      <c r="B35" s="32" t="s">
        <v>27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94">
        <f t="shared" si="14"/>
        <v>0</v>
      </c>
    </row>
    <row r="36" spans="1:13" x14ac:dyDescent="0.25">
      <c r="A36" s="31">
        <v>12</v>
      </c>
      <c r="B36" s="32" t="s">
        <v>28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94">
        <f t="shared" si="14"/>
        <v>0</v>
      </c>
    </row>
    <row r="37" spans="1:13" x14ac:dyDescent="0.25">
      <c r="A37" s="31">
        <v>13</v>
      </c>
      <c r="B37" s="32" t="s">
        <v>29</v>
      </c>
      <c r="C37" s="33">
        <v>91</v>
      </c>
      <c r="D37" s="33"/>
      <c r="E37" s="33"/>
      <c r="F37" s="33"/>
      <c r="G37" s="33">
        <v>7</v>
      </c>
      <c r="H37" s="33"/>
      <c r="I37" s="33"/>
      <c r="J37" s="33"/>
      <c r="K37" s="33"/>
      <c r="L37" s="33"/>
      <c r="M37" s="94">
        <f t="shared" si="14"/>
        <v>98</v>
      </c>
    </row>
    <row r="38" spans="1:13" x14ac:dyDescent="0.25">
      <c r="A38" s="48">
        <v>14</v>
      </c>
      <c r="B38" s="49" t="s">
        <v>30</v>
      </c>
      <c r="C38" s="50">
        <v>216</v>
      </c>
      <c r="D38" s="50"/>
      <c r="E38" s="50"/>
      <c r="F38" s="50"/>
      <c r="G38" s="50">
        <v>24</v>
      </c>
      <c r="H38" s="50"/>
      <c r="I38" s="50"/>
      <c r="J38" s="50"/>
      <c r="K38" s="50"/>
      <c r="L38" s="50"/>
      <c r="M38" s="94">
        <f t="shared" si="14"/>
        <v>240</v>
      </c>
    </row>
    <row r="39" spans="1:13" ht="15.75" thickBot="1" x14ac:dyDescent="0.3">
      <c r="A39" s="34"/>
      <c r="B39" s="51" t="s">
        <v>31</v>
      </c>
      <c r="C39" s="96">
        <f t="shared" ref="C39:L39" si="15">SUM(C34:C38)</f>
        <v>307</v>
      </c>
      <c r="D39" s="96">
        <f t="shared" si="15"/>
        <v>0</v>
      </c>
      <c r="E39" s="96">
        <f t="shared" si="15"/>
        <v>0</v>
      </c>
      <c r="F39" s="96">
        <f t="shared" si="15"/>
        <v>0</v>
      </c>
      <c r="G39" s="96">
        <f t="shared" si="15"/>
        <v>31</v>
      </c>
      <c r="H39" s="96">
        <f t="shared" si="15"/>
        <v>0</v>
      </c>
      <c r="I39" s="96">
        <f t="shared" si="15"/>
        <v>0</v>
      </c>
      <c r="J39" s="96">
        <f t="shared" si="15"/>
        <v>0</v>
      </c>
      <c r="K39" s="96">
        <f t="shared" si="15"/>
        <v>0</v>
      </c>
      <c r="L39" s="96">
        <f t="shared" si="15"/>
        <v>0</v>
      </c>
      <c r="M39" s="95">
        <f t="shared" si="14"/>
        <v>338</v>
      </c>
    </row>
    <row r="40" spans="1:13" ht="15.75" thickBot="1" x14ac:dyDescent="0.3">
      <c r="A40" s="2"/>
      <c r="B40" s="1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28"/>
    </row>
    <row r="41" spans="1:13" x14ac:dyDescent="0.25">
      <c r="A41" s="52">
        <v>26</v>
      </c>
      <c r="B41" s="53" t="s">
        <v>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102">
        <f>SUM(C41:L41)</f>
        <v>0</v>
      </c>
    </row>
    <row r="42" spans="1:13" x14ac:dyDescent="0.25">
      <c r="A42" s="31">
        <v>26</v>
      </c>
      <c r="B42" s="55" t="s">
        <v>33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94">
        <f>SUM(C42:L42)</f>
        <v>0</v>
      </c>
    </row>
    <row r="43" spans="1:13" x14ac:dyDescent="0.25">
      <c r="A43" s="31"/>
      <c r="B43" s="57" t="s">
        <v>34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94">
        <f>SUM(C43:L43)</f>
        <v>0</v>
      </c>
    </row>
    <row r="44" spans="1:13" ht="27" x14ac:dyDescent="0.25">
      <c r="A44" s="31">
        <v>26</v>
      </c>
      <c r="B44" s="59" t="s">
        <v>52</v>
      </c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94">
        <f>SUM(C44:L44)</f>
        <v>0</v>
      </c>
    </row>
    <row r="45" spans="1:13" ht="25.5" thickBot="1" x14ac:dyDescent="0.3">
      <c r="A45" s="60">
        <v>30</v>
      </c>
      <c r="B45" s="61" t="s">
        <v>53</v>
      </c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103">
        <f>SUM(C45:L45)</f>
        <v>0</v>
      </c>
    </row>
    <row r="46" spans="1:13" ht="15.75" thickBot="1" x14ac:dyDescent="0.3">
      <c r="A46" s="44"/>
      <c r="B46" s="9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28"/>
    </row>
    <row r="47" spans="1:13" x14ac:dyDescent="0.25">
      <c r="A47" s="37"/>
      <c r="B47" s="30" t="s">
        <v>56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</row>
    <row r="48" spans="1:13" x14ac:dyDescent="0.25">
      <c r="A48" s="9"/>
      <c r="B48" s="78" t="s">
        <v>57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 ht="15.75" thickBot="1" x14ac:dyDescent="0.3">
      <c r="A49" s="9"/>
      <c r="B49" s="51" t="s">
        <v>58</v>
      </c>
      <c r="C49" s="96">
        <f>SUM(C48)</f>
        <v>0</v>
      </c>
      <c r="D49" s="96">
        <f t="shared" ref="D49:M49" si="16">SUM(D48)</f>
        <v>0</v>
      </c>
      <c r="E49" s="96">
        <f t="shared" si="16"/>
        <v>0</v>
      </c>
      <c r="F49" s="96">
        <f t="shared" si="16"/>
        <v>0</v>
      </c>
      <c r="G49" s="96">
        <f t="shared" si="16"/>
        <v>0</v>
      </c>
      <c r="H49" s="96">
        <f t="shared" si="16"/>
        <v>0</v>
      </c>
      <c r="I49" s="96">
        <f t="shared" si="16"/>
        <v>0</v>
      </c>
      <c r="J49" s="96">
        <f t="shared" si="16"/>
        <v>0</v>
      </c>
      <c r="K49" s="96">
        <f t="shared" si="16"/>
        <v>0</v>
      </c>
      <c r="L49" s="96">
        <f t="shared" si="16"/>
        <v>0</v>
      </c>
      <c r="M49" s="96">
        <f t="shared" si="16"/>
        <v>0</v>
      </c>
    </row>
    <row r="50" spans="1:13" ht="15.75" thickBot="1" x14ac:dyDescent="0.3">
      <c r="A50" s="2"/>
      <c r="B50" s="15"/>
      <c r="C50" s="2"/>
      <c r="D50" s="2"/>
      <c r="E50" s="2"/>
      <c r="F50" s="2"/>
      <c r="G50" s="2"/>
      <c r="H50" s="2"/>
      <c r="I50" s="2"/>
      <c r="J50" s="2"/>
      <c r="K50" s="2"/>
      <c r="L50" s="2"/>
      <c r="M50" s="9"/>
    </row>
    <row r="51" spans="1:13" ht="15.75" thickBot="1" x14ac:dyDescent="0.3">
      <c r="A51" s="2"/>
      <c r="B51" s="63" t="s">
        <v>37</v>
      </c>
      <c r="C51" s="101">
        <f>+C22+C31+C39+C41+C42+C44+C43+C49+C45</f>
        <v>576.51</v>
      </c>
      <c r="D51" s="101">
        <f t="shared" ref="D51:M51" si="17">+D22+D31+D39+D41+D42+D44+D43+D49+D45</f>
        <v>1990.434375</v>
      </c>
      <c r="E51" s="101">
        <f t="shared" si="17"/>
        <v>1170.84375</v>
      </c>
      <c r="F51" s="101">
        <f t="shared" si="17"/>
        <v>985.54500000000007</v>
      </c>
      <c r="G51" s="101">
        <f t="shared" si="17"/>
        <v>42.08</v>
      </c>
      <c r="H51" s="101">
        <f t="shared" si="17"/>
        <v>0</v>
      </c>
      <c r="I51" s="101">
        <f t="shared" si="17"/>
        <v>0</v>
      </c>
      <c r="J51" s="101">
        <f t="shared" si="17"/>
        <v>0</v>
      </c>
      <c r="K51" s="101">
        <f t="shared" si="17"/>
        <v>0</v>
      </c>
      <c r="L51" s="101">
        <f t="shared" si="17"/>
        <v>0</v>
      </c>
      <c r="M51" s="101">
        <f t="shared" si="17"/>
        <v>4765.413125</v>
      </c>
    </row>
    <row r="52" spans="1:13" x14ac:dyDescent="0.25">
      <c r="A52" s="64"/>
      <c r="B52" s="65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</row>
    <row r="53" spans="1:13" ht="19.5" x14ac:dyDescent="0.4">
      <c r="A53" s="110" t="s">
        <v>0</v>
      </c>
      <c r="B53" s="111"/>
      <c r="C53" s="67"/>
      <c r="D53" s="68"/>
      <c r="E53" s="68"/>
      <c r="F53" s="68"/>
      <c r="G53" s="68"/>
      <c r="H53" s="68"/>
      <c r="I53" s="68"/>
      <c r="J53" s="68"/>
      <c r="K53" s="68"/>
      <c r="L53" s="68"/>
      <c r="M53" s="68"/>
    </row>
    <row r="54" spans="1:13" ht="28.5" thickBot="1" x14ac:dyDescent="0.6">
      <c r="A54" s="112" t="s">
        <v>1</v>
      </c>
      <c r="B54" s="113"/>
      <c r="C54" s="69"/>
      <c r="D54" s="4" t="s">
        <v>38</v>
      </c>
      <c r="E54" s="5"/>
      <c r="F54" s="5"/>
      <c r="G54" s="5"/>
      <c r="H54" s="5"/>
      <c r="I54" s="5"/>
      <c r="J54" s="5"/>
      <c r="K54" s="5"/>
      <c r="L54" s="5"/>
      <c r="M54" s="5"/>
    </row>
    <row r="55" spans="1:13" x14ac:dyDescent="0.25">
      <c r="A55" s="114" t="s">
        <v>3</v>
      </c>
      <c r="B55" s="115"/>
      <c r="C55" s="6"/>
      <c r="D55" s="6"/>
      <c r="E55" s="6"/>
      <c r="F55" s="6"/>
      <c r="G55" s="6"/>
      <c r="H55" s="6"/>
      <c r="I55" s="6"/>
      <c r="J55" s="7"/>
      <c r="K55" s="7"/>
      <c r="L55" s="8"/>
      <c r="M55" s="9"/>
    </row>
    <row r="56" spans="1:13" x14ac:dyDescent="0.25">
      <c r="A56" s="116" t="s">
        <v>4</v>
      </c>
      <c r="B56" s="117"/>
      <c r="C56" s="10"/>
      <c r="D56" s="10"/>
      <c r="E56" s="10"/>
      <c r="F56" s="10"/>
      <c r="G56" s="10"/>
      <c r="H56" s="10"/>
      <c r="I56" s="10"/>
      <c r="J56" s="10"/>
      <c r="K56" s="10"/>
      <c r="L56" s="11"/>
      <c r="M56" s="2"/>
    </row>
    <row r="57" spans="1:13" x14ac:dyDescent="0.25">
      <c r="A57" s="118" t="s">
        <v>5</v>
      </c>
      <c r="B57" s="119"/>
      <c r="C57" s="10"/>
      <c r="D57" s="10"/>
      <c r="E57" s="10"/>
      <c r="F57" s="10"/>
      <c r="G57" s="10"/>
      <c r="H57" s="10"/>
      <c r="I57" s="10"/>
      <c r="J57" s="10"/>
      <c r="K57" s="10"/>
      <c r="L57" s="11"/>
      <c r="M57" s="12"/>
    </row>
    <row r="58" spans="1:13" ht="15.75" thickBot="1" x14ac:dyDescent="0.3">
      <c r="A58" s="120" t="s">
        <v>6</v>
      </c>
      <c r="B58" s="121"/>
      <c r="C58" s="13"/>
      <c r="D58" s="13"/>
      <c r="E58" s="13"/>
      <c r="F58" s="13"/>
      <c r="G58" s="13"/>
      <c r="H58" s="13"/>
      <c r="I58" s="13"/>
      <c r="J58" s="13"/>
      <c r="K58" s="13"/>
      <c r="L58" s="14"/>
      <c r="M58" s="12"/>
    </row>
    <row r="59" spans="1:13" ht="15.75" thickBot="1" x14ac:dyDescent="0.3">
      <c r="A59" s="2"/>
      <c r="B59" s="15"/>
      <c r="C59" s="2"/>
      <c r="D59" s="16"/>
      <c r="E59" s="16"/>
      <c r="F59" s="17"/>
      <c r="G59" s="16"/>
      <c r="H59" s="2"/>
      <c r="I59" s="2"/>
      <c r="J59" s="2"/>
      <c r="K59" s="2"/>
      <c r="L59" s="2"/>
      <c r="M59" s="12" t="s">
        <v>7</v>
      </c>
    </row>
    <row r="60" spans="1:13" x14ac:dyDescent="0.25">
      <c r="A60" s="18"/>
      <c r="B60" s="19" t="s">
        <v>8</v>
      </c>
      <c r="C60" s="20"/>
      <c r="D60" s="21"/>
      <c r="E60" s="21"/>
      <c r="F60" s="22"/>
      <c r="G60" s="21"/>
      <c r="H60" s="20"/>
      <c r="I60" s="20"/>
      <c r="J60" s="20"/>
      <c r="K60" s="20"/>
      <c r="L60" s="20"/>
      <c r="M60" s="23"/>
    </row>
    <row r="61" spans="1:13" x14ac:dyDescent="0.25">
      <c r="A61" s="12"/>
      <c r="B61" s="24" t="s">
        <v>9</v>
      </c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91">
        <f>SUM(C61:L61)</f>
        <v>0</v>
      </c>
    </row>
    <row r="62" spans="1:13" x14ac:dyDescent="0.25">
      <c r="A62" s="12"/>
      <c r="B62" s="24" t="s">
        <v>10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91">
        <f>SUM(C62:L62)</f>
        <v>0</v>
      </c>
    </row>
    <row r="63" spans="1:13" x14ac:dyDescent="0.25">
      <c r="A63" s="12"/>
      <c r="B63" s="24" t="s">
        <v>11</v>
      </c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91">
        <f>SUM(C63:L63)</f>
        <v>0</v>
      </c>
    </row>
    <row r="64" spans="1:13" x14ac:dyDescent="0.25">
      <c r="A64" s="12"/>
      <c r="B64" s="24" t="s">
        <v>12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91">
        <f>SUM(C64:L64)</f>
        <v>0</v>
      </c>
    </row>
    <row r="65" spans="1:13" x14ac:dyDescent="0.25">
      <c r="A65" s="12"/>
      <c r="B65" s="24" t="s">
        <v>13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91">
        <f>SUM(C65:L65)</f>
        <v>0</v>
      </c>
    </row>
    <row r="66" spans="1:13" ht="15.75" thickBot="1" x14ac:dyDescent="0.3">
      <c r="A66" s="2"/>
      <c r="B66" s="27" t="s">
        <v>14</v>
      </c>
      <c r="C66" s="93">
        <f t="shared" ref="C66:J66" si="18">SUM(C61:C65)</f>
        <v>0</v>
      </c>
      <c r="D66" s="93">
        <f t="shared" si="18"/>
        <v>0</v>
      </c>
      <c r="E66" s="93">
        <f t="shared" si="18"/>
        <v>0</v>
      </c>
      <c r="F66" s="93">
        <f t="shared" si="18"/>
        <v>0</v>
      </c>
      <c r="G66" s="93">
        <f t="shared" si="18"/>
        <v>0</v>
      </c>
      <c r="H66" s="93">
        <f t="shared" si="18"/>
        <v>0</v>
      </c>
      <c r="I66" s="93">
        <f t="shared" si="18"/>
        <v>0</v>
      </c>
      <c r="J66" s="93">
        <f t="shared" si="18"/>
        <v>0</v>
      </c>
      <c r="K66" s="93">
        <f>-SUM(K61:K65)</f>
        <v>0</v>
      </c>
      <c r="L66" s="93">
        <f>SUM(L61:L65)</f>
        <v>0</v>
      </c>
      <c r="M66" s="92">
        <f t="shared" ref="M66" si="19">SUM(C66:L66)</f>
        <v>0</v>
      </c>
    </row>
    <row r="67" spans="1:13" ht="15.75" thickBot="1" x14ac:dyDescent="0.3">
      <c r="A67" s="2"/>
      <c r="B67" s="15"/>
      <c r="C67" s="2"/>
      <c r="D67" s="2"/>
      <c r="E67" s="2"/>
      <c r="F67" s="2"/>
      <c r="G67" s="2"/>
      <c r="H67" s="2"/>
      <c r="I67" s="2"/>
      <c r="J67" s="2"/>
      <c r="K67" s="2"/>
      <c r="L67" s="2"/>
      <c r="M67" s="28"/>
    </row>
    <row r="68" spans="1:13" x14ac:dyDescent="0.25">
      <c r="A68" s="29" t="s">
        <v>15</v>
      </c>
      <c r="B68" s="30" t="s">
        <v>16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3"/>
    </row>
    <row r="69" spans="1:13" x14ac:dyDescent="0.25">
      <c r="A69" s="31">
        <v>5</v>
      </c>
      <c r="B69" s="32" t="s">
        <v>9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94">
        <f>SUM(C69:L69)</f>
        <v>0</v>
      </c>
    </row>
    <row r="70" spans="1:13" x14ac:dyDescent="0.25">
      <c r="A70" s="31">
        <v>6</v>
      </c>
      <c r="B70" s="32" t="s">
        <v>10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94">
        <f>SUM(C70:L70)</f>
        <v>0</v>
      </c>
    </row>
    <row r="71" spans="1:13" x14ac:dyDescent="0.25">
      <c r="A71" s="31">
        <v>7</v>
      </c>
      <c r="B71" s="32" t="s">
        <v>11</v>
      </c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94">
        <f>SUM(C71:L71)</f>
        <v>0</v>
      </c>
    </row>
    <row r="72" spans="1:13" x14ac:dyDescent="0.25">
      <c r="A72" s="31">
        <v>8</v>
      </c>
      <c r="B72" s="32" t="s">
        <v>12</v>
      </c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94">
        <f>SUM(C72:L72)</f>
        <v>0</v>
      </c>
    </row>
    <row r="73" spans="1:13" x14ac:dyDescent="0.25">
      <c r="A73" s="31">
        <v>9</v>
      </c>
      <c r="B73" s="32" t="s">
        <v>13</v>
      </c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94">
        <f>SUM(C73:L73)</f>
        <v>0</v>
      </c>
    </row>
    <row r="74" spans="1:13" ht="15.75" thickBot="1" x14ac:dyDescent="0.3">
      <c r="A74" s="34"/>
      <c r="B74" s="35" t="s">
        <v>17</v>
      </c>
      <c r="C74" s="96">
        <f t="shared" ref="C74:M74" si="20">SUM(C69:C73)</f>
        <v>0</v>
      </c>
      <c r="D74" s="96">
        <f t="shared" si="20"/>
        <v>0</v>
      </c>
      <c r="E74" s="96">
        <f t="shared" si="20"/>
        <v>0</v>
      </c>
      <c r="F74" s="96">
        <f t="shared" si="20"/>
        <v>0</v>
      </c>
      <c r="G74" s="96">
        <f t="shared" si="20"/>
        <v>0</v>
      </c>
      <c r="H74" s="96">
        <f t="shared" si="20"/>
        <v>0</v>
      </c>
      <c r="I74" s="96">
        <f t="shared" si="20"/>
        <v>0</v>
      </c>
      <c r="J74" s="96">
        <f t="shared" si="20"/>
        <v>0</v>
      </c>
      <c r="K74" s="96">
        <f t="shared" si="20"/>
        <v>0</v>
      </c>
      <c r="L74" s="96">
        <f t="shared" si="20"/>
        <v>0</v>
      </c>
      <c r="M74" s="95">
        <f t="shared" si="20"/>
        <v>0</v>
      </c>
    </row>
    <row r="75" spans="1:13" ht="15.75" thickBot="1" x14ac:dyDescent="0.3">
      <c r="A75" s="2"/>
      <c r="B75" s="15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28"/>
    </row>
    <row r="76" spans="1:13" x14ac:dyDescent="0.25">
      <c r="A76" s="37"/>
      <c r="B76" s="30" t="s">
        <v>18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9"/>
    </row>
    <row r="77" spans="1:13" x14ac:dyDescent="0.25">
      <c r="A77" s="31">
        <v>14</v>
      </c>
      <c r="B77" s="32" t="s">
        <v>19</v>
      </c>
      <c r="C77" s="97">
        <f t="shared" ref="C77:L77" si="21">(C74+C91-C90)*0.25</f>
        <v>0</v>
      </c>
      <c r="D77" s="97">
        <f t="shared" si="21"/>
        <v>0</v>
      </c>
      <c r="E77" s="97">
        <f t="shared" si="21"/>
        <v>0</v>
      </c>
      <c r="F77" s="97">
        <f t="shared" si="21"/>
        <v>0</v>
      </c>
      <c r="G77" s="97">
        <f t="shared" si="21"/>
        <v>0</v>
      </c>
      <c r="H77" s="97">
        <f t="shared" si="21"/>
        <v>0</v>
      </c>
      <c r="I77" s="97">
        <f t="shared" si="21"/>
        <v>0</v>
      </c>
      <c r="J77" s="97">
        <f t="shared" si="21"/>
        <v>0</v>
      </c>
      <c r="K77" s="97">
        <f t="shared" si="21"/>
        <v>0</v>
      </c>
      <c r="L77" s="97">
        <f t="shared" si="21"/>
        <v>0</v>
      </c>
      <c r="M77" s="97">
        <f>SUM(C77:L77)</f>
        <v>0</v>
      </c>
    </row>
    <row r="78" spans="1:13" x14ac:dyDescent="0.25">
      <c r="A78" s="31"/>
      <c r="B78" s="32" t="s">
        <v>55</v>
      </c>
      <c r="C78" s="97">
        <f t="shared" ref="C78:I78" si="22">(C90)*0.25</f>
        <v>0</v>
      </c>
      <c r="D78" s="97">
        <f t="shared" si="22"/>
        <v>0</v>
      </c>
      <c r="E78" s="97">
        <f t="shared" si="22"/>
        <v>0</v>
      </c>
      <c r="F78" s="97">
        <f t="shared" si="22"/>
        <v>0</v>
      </c>
      <c r="G78" s="97">
        <f t="shared" si="22"/>
        <v>0</v>
      </c>
      <c r="H78" s="97">
        <f t="shared" si="22"/>
        <v>0</v>
      </c>
      <c r="I78" s="97">
        <f t="shared" si="22"/>
        <v>0</v>
      </c>
      <c r="J78" s="97">
        <f>(J90)*0.25</f>
        <v>0</v>
      </c>
      <c r="K78" s="97">
        <f t="shared" ref="K78:L78" si="23">(K90)*0.25</f>
        <v>0</v>
      </c>
      <c r="L78" s="97">
        <f t="shared" si="23"/>
        <v>0</v>
      </c>
      <c r="M78" s="97">
        <f t="shared" ref="M78:M82" si="24">SUM(C78:L78)</f>
        <v>0</v>
      </c>
    </row>
    <row r="79" spans="1:13" x14ac:dyDescent="0.25">
      <c r="A79" s="31">
        <v>40</v>
      </c>
      <c r="B79" s="40" t="s">
        <v>20</v>
      </c>
      <c r="C79" s="97">
        <f>(C74+C86+C88+C87+C89+C93+C94+C77+C96+C80+C81+C95)*0.07</f>
        <v>0</v>
      </c>
      <c r="D79" s="97">
        <f t="shared" ref="D79:L79" si="25">(D74+D86+D88+D87+D89+D93+D94+D77+D96+D80+D81+D95)*0.07</f>
        <v>0</v>
      </c>
      <c r="E79" s="97">
        <f t="shared" si="25"/>
        <v>0</v>
      </c>
      <c r="F79" s="97">
        <f t="shared" si="25"/>
        <v>0</v>
      </c>
      <c r="G79" s="97">
        <f t="shared" si="25"/>
        <v>0</v>
      </c>
      <c r="H79" s="97">
        <f t="shared" si="25"/>
        <v>0</v>
      </c>
      <c r="I79" s="97">
        <f t="shared" si="25"/>
        <v>0</v>
      </c>
      <c r="J79" s="97">
        <f t="shared" si="25"/>
        <v>0</v>
      </c>
      <c r="K79" s="97">
        <f t="shared" si="25"/>
        <v>0</v>
      </c>
      <c r="L79" s="97">
        <f t="shared" si="25"/>
        <v>0</v>
      </c>
      <c r="M79" s="97">
        <f t="shared" si="24"/>
        <v>0</v>
      </c>
    </row>
    <row r="80" spans="1:13" x14ac:dyDescent="0.25">
      <c r="A80" s="31">
        <v>24</v>
      </c>
      <c r="B80" s="32" t="s">
        <v>21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97">
        <f t="shared" si="24"/>
        <v>0</v>
      </c>
    </row>
    <row r="81" spans="1:13" x14ac:dyDescent="0.25">
      <c r="A81" s="31">
        <v>10</v>
      </c>
      <c r="B81" s="41" t="s">
        <v>22</v>
      </c>
      <c r="C81" s="99">
        <f t="shared" ref="C81:I81" si="26">SUM(C80*25/100)</f>
        <v>0</v>
      </c>
      <c r="D81" s="99">
        <f t="shared" si="26"/>
        <v>0</v>
      </c>
      <c r="E81" s="99">
        <f t="shared" si="26"/>
        <v>0</v>
      </c>
      <c r="F81" s="99">
        <f t="shared" si="26"/>
        <v>0</v>
      </c>
      <c r="G81" s="99">
        <f t="shared" si="26"/>
        <v>0</v>
      </c>
      <c r="H81" s="99">
        <f t="shared" si="26"/>
        <v>0</v>
      </c>
      <c r="I81" s="99">
        <f t="shared" si="26"/>
        <v>0</v>
      </c>
      <c r="J81" s="99">
        <f>SUM(J80*25/100)</f>
        <v>0</v>
      </c>
      <c r="K81" s="99">
        <f t="shared" ref="K81:L81" si="27">SUM(K80*25/100)</f>
        <v>0</v>
      </c>
      <c r="L81" s="99">
        <f t="shared" si="27"/>
        <v>0</v>
      </c>
      <c r="M81" s="97">
        <f t="shared" si="24"/>
        <v>0</v>
      </c>
    </row>
    <row r="82" spans="1:13" x14ac:dyDescent="0.25">
      <c r="A82" s="31">
        <v>44</v>
      </c>
      <c r="B82" s="32" t="s">
        <v>23</v>
      </c>
      <c r="C82" s="97">
        <f t="shared" ref="C82:I82" si="28">(C74+C86+C87+C88+C89)*0.02</f>
        <v>0</v>
      </c>
      <c r="D82" s="97">
        <f t="shared" si="28"/>
        <v>0</v>
      </c>
      <c r="E82" s="97">
        <f t="shared" si="28"/>
        <v>0</v>
      </c>
      <c r="F82" s="97">
        <f t="shared" si="28"/>
        <v>0</v>
      </c>
      <c r="G82" s="97">
        <f t="shared" si="28"/>
        <v>0</v>
      </c>
      <c r="H82" s="97">
        <f t="shared" si="28"/>
        <v>0</v>
      </c>
      <c r="I82" s="97">
        <f t="shared" si="28"/>
        <v>0</v>
      </c>
      <c r="J82" s="97">
        <f>(J74+J86+J87+J88+J89)*0.02</f>
        <v>0</v>
      </c>
      <c r="K82" s="97">
        <f t="shared" ref="K82:L82" si="29">(K74+K86+K87+K88+K89)*0.02</f>
        <v>0</v>
      </c>
      <c r="L82" s="97">
        <f t="shared" si="29"/>
        <v>0</v>
      </c>
      <c r="M82" s="97">
        <f t="shared" si="24"/>
        <v>0</v>
      </c>
    </row>
    <row r="83" spans="1:13" ht="15.75" thickBot="1" x14ac:dyDescent="0.3">
      <c r="A83" s="42"/>
      <c r="B83" s="43" t="s">
        <v>24</v>
      </c>
      <c r="C83" s="100">
        <f t="shared" ref="C83:I83" si="30">SUM(C77:C82)</f>
        <v>0</v>
      </c>
      <c r="D83" s="100">
        <f t="shared" si="30"/>
        <v>0</v>
      </c>
      <c r="E83" s="100">
        <f t="shared" si="30"/>
        <v>0</v>
      </c>
      <c r="F83" s="100">
        <f t="shared" si="30"/>
        <v>0</v>
      </c>
      <c r="G83" s="100">
        <f t="shared" si="30"/>
        <v>0</v>
      </c>
      <c r="H83" s="100">
        <f t="shared" si="30"/>
        <v>0</v>
      </c>
      <c r="I83" s="100">
        <f t="shared" si="30"/>
        <v>0</v>
      </c>
      <c r="J83" s="100">
        <f>SUM(J77:J82)</f>
        <v>0</v>
      </c>
      <c r="K83" s="100">
        <f t="shared" ref="K83:L83" si="31">SUM(K77:K82)</f>
        <v>0</v>
      </c>
      <c r="L83" s="100">
        <f t="shared" si="31"/>
        <v>0</v>
      </c>
      <c r="M83" s="98">
        <f>SUM(C83:L83)</f>
        <v>0</v>
      </c>
    </row>
    <row r="84" spans="1:13" ht="15.75" thickBot="1" x14ac:dyDescent="0.3">
      <c r="A84" s="44"/>
      <c r="B84" s="1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6"/>
    </row>
    <row r="85" spans="1:13" x14ac:dyDescent="0.25">
      <c r="A85" s="37"/>
      <c r="B85" s="30" t="s">
        <v>25</v>
      </c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39"/>
    </row>
    <row r="86" spans="1:13" x14ac:dyDescent="0.25">
      <c r="A86" s="31">
        <v>10</v>
      </c>
      <c r="B86" s="32" t="s">
        <v>26</v>
      </c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94">
        <f t="shared" ref="M86:M91" si="32">SUM(C86:L86)</f>
        <v>0</v>
      </c>
    </row>
    <row r="87" spans="1:13" x14ac:dyDescent="0.25">
      <c r="A87" s="31">
        <v>11</v>
      </c>
      <c r="B87" s="32" t="s">
        <v>27</v>
      </c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94">
        <f t="shared" si="32"/>
        <v>0</v>
      </c>
    </row>
    <row r="88" spans="1:13" x14ac:dyDescent="0.25">
      <c r="A88" s="31">
        <v>12</v>
      </c>
      <c r="B88" s="32" t="s">
        <v>28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94">
        <f t="shared" si="32"/>
        <v>0</v>
      </c>
    </row>
    <row r="89" spans="1:13" x14ac:dyDescent="0.25">
      <c r="A89" s="31">
        <v>13</v>
      </c>
      <c r="B89" s="32" t="s">
        <v>29</v>
      </c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94">
        <f t="shared" si="32"/>
        <v>0</v>
      </c>
    </row>
    <row r="90" spans="1:13" x14ac:dyDescent="0.25">
      <c r="A90" s="48">
        <v>14</v>
      </c>
      <c r="B90" s="49" t="s">
        <v>30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94">
        <f t="shared" si="32"/>
        <v>0</v>
      </c>
    </row>
    <row r="91" spans="1:13" ht="15.75" thickBot="1" x14ac:dyDescent="0.3">
      <c r="A91" s="34"/>
      <c r="B91" s="51" t="s">
        <v>31</v>
      </c>
      <c r="C91" s="96">
        <f t="shared" ref="C91:L91" si="33">SUM(C86:C90)</f>
        <v>0</v>
      </c>
      <c r="D91" s="96">
        <f t="shared" si="33"/>
        <v>0</v>
      </c>
      <c r="E91" s="96">
        <f t="shared" si="33"/>
        <v>0</v>
      </c>
      <c r="F91" s="96">
        <f t="shared" si="33"/>
        <v>0</v>
      </c>
      <c r="G91" s="96">
        <f t="shared" si="33"/>
        <v>0</v>
      </c>
      <c r="H91" s="96">
        <f t="shared" si="33"/>
        <v>0</v>
      </c>
      <c r="I91" s="96">
        <f t="shared" si="33"/>
        <v>0</v>
      </c>
      <c r="J91" s="96">
        <f t="shared" si="33"/>
        <v>0</v>
      </c>
      <c r="K91" s="96">
        <f t="shared" si="33"/>
        <v>0</v>
      </c>
      <c r="L91" s="96">
        <f t="shared" si="33"/>
        <v>0</v>
      </c>
      <c r="M91" s="95">
        <f t="shared" si="32"/>
        <v>0</v>
      </c>
    </row>
    <row r="92" spans="1:13" ht="15.75" thickBot="1" x14ac:dyDescent="0.3">
      <c r="A92" s="2"/>
      <c r="B92" s="15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28"/>
    </row>
    <row r="93" spans="1:13" x14ac:dyDescent="0.25">
      <c r="A93" s="52">
        <v>26</v>
      </c>
      <c r="B93" s="53" t="s">
        <v>32</v>
      </c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102">
        <f>SUM(C93:L93)</f>
        <v>0</v>
      </c>
    </row>
    <row r="94" spans="1:13" x14ac:dyDescent="0.25">
      <c r="A94" s="31">
        <v>26</v>
      </c>
      <c r="B94" s="55" t="s">
        <v>33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94">
        <f>SUM(C94:L94)</f>
        <v>0</v>
      </c>
    </row>
    <row r="95" spans="1:13" x14ac:dyDescent="0.25">
      <c r="A95" s="31"/>
      <c r="B95" s="57" t="s">
        <v>34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94">
        <f>SUM(C95:L95)</f>
        <v>0</v>
      </c>
    </row>
    <row r="96" spans="1:13" ht="27" x14ac:dyDescent="0.25">
      <c r="A96" s="31">
        <v>26</v>
      </c>
      <c r="B96" s="59" t="s">
        <v>35</v>
      </c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94">
        <f>SUM(C96:L96)</f>
        <v>0</v>
      </c>
    </row>
    <row r="97" spans="1:13" ht="25.5" thickBot="1" x14ac:dyDescent="0.3">
      <c r="A97" s="60">
        <v>30</v>
      </c>
      <c r="B97" s="61" t="s">
        <v>36</v>
      </c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103">
        <f>SUM(C97:L97)</f>
        <v>0</v>
      </c>
    </row>
    <row r="98" spans="1:13" ht="15.75" thickBot="1" x14ac:dyDescent="0.3">
      <c r="A98" s="44"/>
      <c r="B98" s="9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28"/>
    </row>
    <row r="99" spans="1:13" x14ac:dyDescent="0.25">
      <c r="A99" s="44"/>
      <c r="B99" s="30" t="s">
        <v>56</v>
      </c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39"/>
    </row>
    <row r="100" spans="1:13" x14ac:dyDescent="0.25">
      <c r="A100" s="44"/>
      <c r="B100" s="78" t="s">
        <v>57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</row>
    <row r="101" spans="1:13" ht="15.75" thickBot="1" x14ac:dyDescent="0.3">
      <c r="A101" s="44"/>
      <c r="B101" s="51" t="s">
        <v>58</v>
      </c>
      <c r="C101" s="96">
        <f>SUM(C100)</f>
        <v>0</v>
      </c>
      <c r="D101" s="96">
        <f t="shared" ref="D101:M101" si="34">SUM(D100)</f>
        <v>0</v>
      </c>
      <c r="E101" s="96">
        <f t="shared" si="34"/>
        <v>0</v>
      </c>
      <c r="F101" s="96">
        <f t="shared" si="34"/>
        <v>0</v>
      </c>
      <c r="G101" s="96">
        <f t="shared" si="34"/>
        <v>0</v>
      </c>
      <c r="H101" s="96">
        <f t="shared" si="34"/>
        <v>0</v>
      </c>
      <c r="I101" s="96">
        <f t="shared" si="34"/>
        <v>0</v>
      </c>
      <c r="J101" s="96">
        <f t="shared" si="34"/>
        <v>0</v>
      </c>
      <c r="K101" s="96">
        <f t="shared" si="34"/>
        <v>0</v>
      </c>
      <c r="L101" s="96">
        <f t="shared" si="34"/>
        <v>0</v>
      </c>
      <c r="M101" s="96">
        <f t="shared" si="34"/>
        <v>0</v>
      </c>
    </row>
    <row r="102" spans="1:13" ht="15.75" thickBot="1" x14ac:dyDescent="0.3">
      <c r="A102" s="2"/>
      <c r="B102" s="15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9"/>
    </row>
    <row r="103" spans="1:13" ht="15.75" thickBot="1" x14ac:dyDescent="0.3">
      <c r="A103" s="2"/>
      <c r="B103" s="63" t="s">
        <v>37</v>
      </c>
      <c r="C103" s="101">
        <f>+C74+C83+C91+C93+C94+C96+C95+C101+C97</f>
        <v>0</v>
      </c>
      <c r="D103" s="101">
        <f t="shared" ref="D103:M103" si="35">+D74+D83+D91+D93+D94+D96+D95+D101+D97</f>
        <v>0</v>
      </c>
      <c r="E103" s="101">
        <f t="shared" si="35"/>
        <v>0</v>
      </c>
      <c r="F103" s="101">
        <f t="shared" si="35"/>
        <v>0</v>
      </c>
      <c r="G103" s="101">
        <f t="shared" si="35"/>
        <v>0</v>
      </c>
      <c r="H103" s="101">
        <f t="shared" si="35"/>
        <v>0</v>
      </c>
      <c r="I103" s="101">
        <f t="shared" si="35"/>
        <v>0</v>
      </c>
      <c r="J103" s="101">
        <f t="shared" si="35"/>
        <v>0</v>
      </c>
      <c r="K103" s="101">
        <f t="shared" si="35"/>
        <v>0</v>
      </c>
      <c r="L103" s="101">
        <f t="shared" si="35"/>
        <v>0</v>
      </c>
      <c r="M103" s="101">
        <f t="shared" si="35"/>
        <v>0</v>
      </c>
    </row>
    <row r="104" spans="1:13" x14ac:dyDescent="0.25">
      <c r="A104" s="2"/>
      <c r="B104" s="65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</row>
    <row r="105" spans="1:13" ht="19.5" x14ac:dyDescent="0.4">
      <c r="A105" s="110" t="s">
        <v>0</v>
      </c>
      <c r="B105" s="111"/>
      <c r="C105" s="67"/>
      <c r="D105" s="68"/>
      <c r="E105" s="68"/>
      <c r="F105" s="68"/>
      <c r="G105" s="68"/>
      <c r="H105" s="68"/>
      <c r="I105" s="68"/>
      <c r="J105" s="68"/>
      <c r="K105" s="68"/>
      <c r="L105" s="68"/>
      <c r="M105" s="68"/>
    </row>
    <row r="106" spans="1:13" ht="28.5" thickBot="1" x14ac:dyDescent="0.6">
      <c r="A106" s="112" t="s">
        <v>1</v>
      </c>
      <c r="B106" s="113"/>
      <c r="C106" s="70"/>
      <c r="D106" s="4" t="s">
        <v>39</v>
      </c>
      <c r="E106" s="5"/>
      <c r="F106" s="5"/>
      <c r="G106" s="5"/>
      <c r="H106" s="5"/>
      <c r="I106" s="5"/>
      <c r="J106" s="5"/>
      <c r="K106" s="5"/>
      <c r="L106" s="5"/>
      <c r="M106" s="5"/>
    </row>
    <row r="107" spans="1:13" x14ac:dyDescent="0.25">
      <c r="A107" s="114" t="s">
        <v>3</v>
      </c>
      <c r="B107" s="115"/>
      <c r="C107" s="6"/>
      <c r="D107" s="6"/>
      <c r="E107" s="6"/>
      <c r="F107" s="6"/>
      <c r="G107" s="6"/>
      <c r="H107" s="6"/>
      <c r="I107" s="6"/>
      <c r="J107" s="7"/>
      <c r="K107" s="7"/>
      <c r="L107" s="8"/>
      <c r="M107" s="9"/>
    </row>
    <row r="108" spans="1:13" x14ac:dyDescent="0.25">
      <c r="A108" s="116" t="s">
        <v>4</v>
      </c>
      <c r="B108" s="117"/>
      <c r="C108" s="10"/>
      <c r="D108" s="10"/>
      <c r="E108" s="10"/>
      <c r="F108" s="10"/>
      <c r="G108" s="10"/>
      <c r="H108" s="10"/>
      <c r="I108" s="10"/>
      <c r="J108" s="10"/>
      <c r="K108" s="10"/>
      <c r="L108" s="11"/>
      <c r="M108" s="2"/>
    </row>
    <row r="109" spans="1:13" x14ac:dyDescent="0.25">
      <c r="A109" s="118" t="s">
        <v>5</v>
      </c>
      <c r="B109" s="119"/>
      <c r="C109" s="10"/>
      <c r="D109" s="10"/>
      <c r="E109" s="10"/>
      <c r="F109" s="10"/>
      <c r="G109" s="10"/>
      <c r="H109" s="10"/>
      <c r="I109" s="10"/>
      <c r="J109" s="10"/>
      <c r="K109" s="10"/>
      <c r="L109" s="11"/>
      <c r="M109" s="12"/>
    </row>
    <row r="110" spans="1:13" ht="15.75" thickBot="1" x14ac:dyDescent="0.3">
      <c r="A110" s="120" t="s">
        <v>6</v>
      </c>
      <c r="B110" s="121"/>
      <c r="C110" s="13"/>
      <c r="D110" s="13"/>
      <c r="E110" s="13"/>
      <c r="F110" s="13"/>
      <c r="G110" s="13"/>
      <c r="H110" s="13"/>
      <c r="I110" s="13"/>
      <c r="J110" s="13"/>
      <c r="K110" s="13"/>
      <c r="L110" s="14"/>
      <c r="M110" s="12"/>
    </row>
    <row r="111" spans="1:13" ht="15.75" thickBot="1" x14ac:dyDescent="0.3">
      <c r="A111" s="2"/>
      <c r="B111" s="15"/>
      <c r="C111" s="2"/>
      <c r="D111" s="16"/>
      <c r="E111" s="16"/>
      <c r="F111" s="17"/>
      <c r="G111" s="16"/>
      <c r="H111" s="2"/>
      <c r="I111" s="2"/>
      <c r="J111" s="2"/>
      <c r="K111" s="2"/>
      <c r="L111" s="2"/>
      <c r="M111" s="12" t="s">
        <v>7</v>
      </c>
    </row>
    <row r="112" spans="1:13" x14ac:dyDescent="0.25">
      <c r="A112" s="18"/>
      <c r="B112" s="19" t="s">
        <v>8</v>
      </c>
      <c r="C112" s="20"/>
      <c r="D112" s="21"/>
      <c r="E112" s="21"/>
      <c r="F112" s="22"/>
      <c r="G112" s="21"/>
      <c r="H112" s="20"/>
      <c r="I112" s="20"/>
      <c r="J112" s="20"/>
      <c r="K112" s="20"/>
      <c r="L112" s="20"/>
      <c r="M112" s="23"/>
    </row>
    <row r="113" spans="1:13" x14ac:dyDescent="0.25">
      <c r="A113" s="12"/>
      <c r="B113" s="24" t="s">
        <v>9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91">
        <f>SUM(C113:L113)</f>
        <v>0</v>
      </c>
    </row>
    <row r="114" spans="1:13" x14ac:dyDescent="0.25">
      <c r="A114" s="12"/>
      <c r="B114" s="24" t="s">
        <v>10</v>
      </c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91">
        <f>SUM(C114:L114)</f>
        <v>0</v>
      </c>
    </row>
    <row r="115" spans="1:13" x14ac:dyDescent="0.25">
      <c r="A115" s="12"/>
      <c r="B115" s="24" t="s">
        <v>11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91">
        <f>SUM(C115:L115)</f>
        <v>0</v>
      </c>
    </row>
    <row r="116" spans="1:13" x14ac:dyDescent="0.25">
      <c r="A116" s="12"/>
      <c r="B116" s="24" t="s">
        <v>12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91">
        <f>SUM(C116:L116)</f>
        <v>0</v>
      </c>
    </row>
    <row r="117" spans="1:13" x14ac:dyDescent="0.25">
      <c r="A117" s="12"/>
      <c r="B117" s="24" t="s">
        <v>13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91">
        <f>SUM(C117:L117)</f>
        <v>0</v>
      </c>
    </row>
    <row r="118" spans="1:13" ht="15.75" thickBot="1" x14ac:dyDescent="0.3">
      <c r="A118" s="2"/>
      <c r="B118" s="27" t="s">
        <v>14</v>
      </c>
      <c r="C118" s="93">
        <f t="shared" ref="C118:J118" si="36">SUM(C113:C117)</f>
        <v>0</v>
      </c>
      <c r="D118" s="93">
        <f t="shared" si="36"/>
        <v>0</v>
      </c>
      <c r="E118" s="93">
        <f t="shared" si="36"/>
        <v>0</v>
      </c>
      <c r="F118" s="93">
        <f t="shared" si="36"/>
        <v>0</v>
      </c>
      <c r="G118" s="93">
        <f t="shared" si="36"/>
        <v>0</v>
      </c>
      <c r="H118" s="93">
        <f t="shared" si="36"/>
        <v>0</v>
      </c>
      <c r="I118" s="93">
        <f t="shared" si="36"/>
        <v>0</v>
      </c>
      <c r="J118" s="93">
        <f t="shared" si="36"/>
        <v>0</v>
      </c>
      <c r="K118" s="93">
        <f>-SUM(K113:K117)</f>
        <v>0</v>
      </c>
      <c r="L118" s="93">
        <f>SUM(L113:L117)</f>
        <v>0</v>
      </c>
      <c r="M118" s="92">
        <f t="shared" ref="M118" si="37">SUM(C118:L118)</f>
        <v>0</v>
      </c>
    </row>
    <row r="119" spans="1:13" ht="15.75" thickBot="1" x14ac:dyDescent="0.3">
      <c r="A119" s="2"/>
      <c r="B119" s="15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8"/>
    </row>
    <row r="120" spans="1:13" x14ac:dyDescent="0.25">
      <c r="A120" s="29" t="s">
        <v>15</v>
      </c>
      <c r="B120" s="30" t="s">
        <v>16</v>
      </c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3"/>
    </row>
    <row r="121" spans="1:13" x14ac:dyDescent="0.25">
      <c r="A121" s="31">
        <v>5</v>
      </c>
      <c r="B121" s="32" t="s">
        <v>9</v>
      </c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94">
        <f>SUM(C121:L121)</f>
        <v>0</v>
      </c>
    </row>
    <row r="122" spans="1:13" x14ac:dyDescent="0.25">
      <c r="A122" s="31">
        <v>6</v>
      </c>
      <c r="B122" s="32" t="s">
        <v>10</v>
      </c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94">
        <f>SUM(C122:L122)</f>
        <v>0</v>
      </c>
    </row>
    <row r="123" spans="1:13" x14ac:dyDescent="0.25">
      <c r="A123" s="31">
        <v>7</v>
      </c>
      <c r="B123" s="32" t="s">
        <v>11</v>
      </c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94">
        <f>SUM(C123:L123)</f>
        <v>0</v>
      </c>
    </row>
    <row r="124" spans="1:13" x14ac:dyDescent="0.25">
      <c r="A124" s="31">
        <v>8</v>
      </c>
      <c r="B124" s="32" t="s">
        <v>12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94">
        <f>SUM(C124:L124)</f>
        <v>0</v>
      </c>
    </row>
    <row r="125" spans="1:13" x14ac:dyDescent="0.25">
      <c r="A125" s="31">
        <v>9</v>
      </c>
      <c r="B125" s="32" t="s">
        <v>13</v>
      </c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94">
        <f>SUM(C125:L125)</f>
        <v>0</v>
      </c>
    </row>
    <row r="126" spans="1:13" ht="15.75" thickBot="1" x14ac:dyDescent="0.3">
      <c r="A126" s="34"/>
      <c r="B126" s="35" t="s">
        <v>17</v>
      </c>
      <c r="C126" s="96">
        <f t="shared" ref="C126:M126" si="38">SUM(C121:C125)</f>
        <v>0</v>
      </c>
      <c r="D126" s="96">
        <f t="shared" si="38"/>
        <v>0</v>
      </c>
      <c r="E126" s="96">
        <f t="shared" si="38"/>
        <v>0</v>
      </c>
      <c r="F126" s="96">
        <f t="shared" si="38"/>
        <v>0</v>
      </c>
      <c r="G126" s="96">
        <f t="shared" si="38"/>
        <v>0</v>
      </c>
      <c r="H126" s="96">
        <f t="shared" si="38"/>
        <v>0</v>
      </c>
      <c r="I126" s="96">
        <f t="shared" si="38"/>
        <v>0</v>
      </c>
      <c r="J126" s="96">
        <f t="shared" si="38"/>
        <v>0</v>
      </c>
      <c r="K126" s="96">
        <f t="shared" si="38"/>
        <v>0</v>
      </c>
      <c r="L126" s="96">
        <f t="shared" si="38"/>
        <v>0</v>
      </c>
      <c r="M126" s="95">
        <f t="shared" si="38"/>
        <v>0</v>
      </c>
    </row>
    <row r="127" spans="1:13" ht="15.75" thickBot="1" x14ac:dyDescent="0.3">
      <c r="A127" s="2"/>
      <c r="B127" s="15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28"/>
    </row>
    <row r="128" spans="1:13" x14ac:dyDescent="0.25">
      <c r="A128" s="37"/>
      <c r="B128" s="30" t="s">
        <v>18</v>
      </c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9"/>
    </row>
    <row r="129" spans="1:13" x14ac:dyDescent="0.25">
      <c r="A129" s="31">
        <v>14</v>
      </c>
      <c r="B129" s="32" t="s">
        <v>19</v>
      </c>
      <c r="C129" s="97">
        <f t="shared" ref="C129:L129" si="39">(C126+C143-C142)*0.25</f>
        <v>0</v>
      </c>
      <c r="D129" s="97">
        <f t="shared" si="39"/>
        <v>0</v>
      </c>
      <c r="E129" s="97">
        <f t="shared" si="39"/>
        <v>0</v>
      </c>
      <c r="F129" s="97">
        <f t="shared" si="39"/>
        <v>0</v>
      </c>
      <c r="G129" s="97">
        <f t="shared" si="39"/>
        <v>0</v>
      </c>
      <c r="H129" s="97">
        <f t="shared" si="39"/>
        <v>0</v>
      </c>
      <c r="I129" s="97">
        <f t="shared" si="39"/>
        <v>0</v>
      </c>
      <c r="J129" s="97">
        <f t="shared" si="39"/>
        <v>0</v>
      </c>
      <c r="K129" s="97">
        <f t="shared" si="39"/>
        <v>0</v>
      </c>
      <c r="L129" s="97">
        <f t="shared" si="39"/>
        <v>0</v>
      </c>
      <c r="M129" s="97">
        <f>SUM(C129:L129)</f>
        <v>0</v>
      </c>
    </row>
    <row r="130" spans="1:13" x14ac:dyDescent="0.25">
      <c r="A130" s="31"/>
      <c r="B130" s="32" t="s">
        <v>55</v>
      </c>
      <c r="C130" s="97">
        <f t="shared" ref="C130:I130" si="40">(C142)*0.25</f>
        <v>0</v>
      </c>
      <c r="D130" s="97">
        <f t="shared" si="40"/>
        <v>0</v>
      </c>
      <c r="E130" s="97">
        <f t="shared" si="40"/>
        <v>0</v>
      </c>
      <c r="F130" s="97">
        <f t="shared" si="40"/>
        <v>0</v>
      </c>
      <c r="G130" s="97">
        <f t="shared" si="40"/>
        <v>0</v>
      </c>
      <c r="H130" s="97">
        <f t="shared" si="40"/>
        <v>0</v>
      </c>
      <c r="I130" s="97">
        <f t="shared" si="40"/>
        <v>0</v>
      </c>
      <c r="J130" s="97">
        <f>(J142)*0.25</f>
        <v>0</v>
      </c>
      <c r="K130" s="97">
        <f t="shared" ref="K130:L130" si="41">(K142)*0.25</f>
        <v>0</v>
      </c>
      <c r="L130" s="97">
        <f t="shared" si="41"/>
        <v>0</v>
      </c>
      <c r="M130" s="97">
        <f t="shared" ref="M130:M134" si="42">SUM(C130:L130)</f>
        <v>0</v>
      </c>
    </row>
    <row r="131" spans="1:13" x14ac:dyDescent="0.25">
      <c r="A131" s="31">
        <v>40</v>
      </c>
      <c r="B131" s="40" t="s">
        <v>20</v>
      </c>
      <c r="C131" s="97">
        <f>(C126+C138+C140+C139+C141+C145+C146+C129+C148+C132+C133+C147)*0.07</f>
        <v>0</v>
      </c>
      <c r="D131" s="97">
        <f t="shared" ref="D131:L131" si="43">(D126+D138+D140+D139+D141+D145+D146+D129+D148+D132+D133+D147)*0.07</f>
        <v>0</v>
      </c>
      <c r="E131" s="97">
        <f t="shared" si="43"/>
        <v>0</v>
      </c>
      <c r="F131" s="97">
        <f t="shared" si="43"/>
        <v>0</v>
      </c>
      <c r="G131" s="97">
        <f t="shared" si="43"/>
        <v>0</v>
      </c>
      <c r="H131" s="97">
        <f t="shared" si="43"/>
        <v>0</v>
      </c>
      <c r="I131" s="97">
        <f t="shared" si="43"/>
        <v>0</v>
      </c>
      <c r="J131" s="97">
        <f t="shared" si="43"/>
        <v>0</v>
      </c>
      <c r="K131" s="97">
        <f t="shared" si="43"/>
        <v>0</v>
      </c>
      <c r="L131" s="97">
        <f t="shared" si="43"/>
        <v>0</v>
      </c>
      <c r="M131" s="97">
        <f t="shared" si="42"/>
        <v>0</v>
      </c>
    </row>
    <row r="132" spans="1:13" x14ac:dyDescent="0.25">
      <c r="A132" s="31">
        <v>24</v>
      </c>
      <c r="B132" s="32" t="s">
        <v>21</v>
      </c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97">
        <f t="shared" si="42"/>
        <v>0</v>
      </c>
    </row>
    <row r="133" spans="1:13" x14ac:dyDescent="0.25">
      <c r="A133" s="31">
        <v>10</v>
      </c>
      <c r="B133" s="41" t="s">
        <v>22</v>
      </c>
      <c r="C133" s="99">
        <f t="shared" ref="C133:I133" si="44">SUM(C132*25/100)</f>
        <v>0</v>
      </c>
      <c r="D133" s="99">
        <f t="shared" si="44"/>
        <v>0</v>
      </c>
      <c r="E133" s="99">
        <f t="shared" si="44"/>
        <v>0</v>
      </c>
      <c r="F133" s="99">
        <f t="shared" si="44"/>
        <v>0</v>
      </c>
      <c r="G133" s="99">
        <f t="shared" si="44"/>
        <v>0</v>
      </c>
      <c r="H133" s="99">
        <f t="shared" si="44"/>
        <v>0</v>
      </c>
      <c r="I133" s="99">
        <f t="shared" si="44"/>
        <v>0</v>
      </c>
      <c r="J133" s="99">
        <f>SUM(J132*25/100)</f>
        <v>0</v>
      </c>
      <c r="K133" s="99">
        <f t="shared" ref="K133:L133" si="45">SUM(K132*25/100)</f>
        <v>0</v>
      </c>
      <c r="L133" s="99">
        <f t="shared" si="45"/>
        <v>0</v>
      </c>
      <c r="M133" s="97">
        <f t="shared" si="42"/>
        <v>0</v>
      </c>
    </row>
    <row r="134" spans="1:13" x14ac:dyDescent="0.25">
      <c r="A134" s="31">
        <v>44</v>
      </c>
      <c r="B134" s="32" t="s">
        <v>23</v>
      </c>
      <c r="C134" s="97">
        <f t="shared" ref="C134:I134" si="46">(C126+C138+C139+C140+C141)*0.02</f>
        <v>0</v>
      </c>
      <c r="D134" s="97">
        <f t="shared" si="46"/>
        <v>0</v>
      </c>
      <c r="E134" s="97">
        <f t="shared" si="46"/>
        <v>0</v>
      </c>
      <c r="F134" s="97">
        <f t="shared" si="46"/>
        <v>0</v>
      </c>
      <c r="G134" s="97">
        <f t="shared" si="46"/>
        <v>0</v>
      </c>
      <c r="H134" s="97">
        <f t="shared" si="46"/>
        <v>0</v>
      </c>
      <c r="I134" s="97">
        <f t="shared" si="46"/>
        <v>0</v>
      </c>
      <c r="J134" s="97">
        <f>(J126+J138+J139+J140+J141)*0.02</f>
        <v>0</v>
      </c>
      <c r="K134" s="97">
        <f t="shared" ref="K134:L134" si="47">(K126+K138+K139+K140+K141)*0.02</f>
        <v>0</v>
      </c>
      <c r="L134" s="97">
        <f t="shared" si="47"/>
        <v>0</v>
      </c>
      <c r="M134" s="97">
        <f t="shared" si="42"/>
        <v>0</v>
      </c>
    </row>
    <row r="135" spans="1:13" ht="15.75" thickBot="1" x14ac:dyDescent="0.3">
      <c r="A135" s="42"/>
      <c r="B135" s="43" t="s">
        <v>24</v>
      </c>
      <c r="C135" s="100">
        <f t="shared" ref="C135:I135" si="48">SUM(C129:C134)</f>
        <v>0</v>
      </c>
      <c r="D135" s="100">
        <f t="shared" si="48"/>
        <v>0</v>
      </c>
      <c r="E135" s="100">
        <f t="shared" si="48"/>
        <v>0</v>
      </c>
      <c r="F135" s="100">
        <f t="shared" si="48"/>
        <v>0</v>
      </c>
      <c r="G135" s="100">
        <f t="shared" si="48"/>
        <v>0</v>
      </c>
      <c r="H135" s="100">
        <f t="shared" si="48"/>
        <v>0</v>
      </c>
      <c r="I135" s="100">
        <f t="shared" si="48"/>
        <v>0</v>
      </c>
      <c r="J135" s="100">
        <f>SUM(J129:J134)</f>
        <v>0</v>
      </c>
      <c r="K135" s="100">
        <f t="shared" ref="K135:L135" si="49">SUM(K129:K134)</f>
        <v>0</v>
      </c>
      <c r="L135" s="100">
        <f t="shared" si="49"/>
        <v>0</v>
      </c>
      <c r="M135" s="98">
        <f>SUM(C135:L135)</f>
        <v>0</v>
      </c>
    </row>
    <row r="136" spans="1:13" ht="15.75" thickBot="1" x14ac:dyDescent="0.3">
      <c r="A136" s="44"/>
      <c r="B136" s="1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6"/>
    </row>
    <row r="137" spans="1:13" x14ac:dyDescent="0.25">
      <c r="A137" s="37"/>
      <c r="B137" s="30" t="s">
        <v>25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39"/>
    </row>
    <row r="138" spans="1:13" x14ac:dyDescent="0.25">
      <c r="A138" s="31">
        <v>10</v>
      </c>
      <c r="B138" s="32" t="s">
        <v>26</v>
      </c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94">
        <f t="shared" ref="M138:M143" si="50">SUM(C138:L138)</f>
        <v>0</v>
      </c>
    </row>
    <row r="139" spans="1:13" x14ac:dyDescent="0.25">
      <c r="A139" s="31">
        <v>11</v>
      </c>
      <c r="B139" s="32" t="s">
        <v>27</v>
      </c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94">
        <f t="shared" si="50"/>
        <v>0</v>
      </c>
    </row>
    <row r="140" spans="1:13" x14ac:dyDescent="0.25">
      <c r="A140" s="31">
        <v>12</v>
      </c>
      <c r="B140" s="32" t="s">
        <v>28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94">
        <f t="shared" si="50"/>
        <v>0</v>
      </c>
    </row>
    <row r="141" spans="1:13" x14ac:dyDescent="0.25">
      <c r="A141" s="31">
        <v>13</v>
      </c>
      <c r="B141" s="32" t="s">
        <v>29</v>
      </c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94">
        <f t="shared" si="50"/>
        <v>0</v>
      </c>
    </row>
    <row r="142" spans="1:13" x14ac:dyDescent="0.25">
      <c r="A142" s="48">
        <v>14</v>
      </c>
      <c r="B142" s="49" t="s">
        <v>30</v>
      </c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94">
        <f t="shared" si="50"/>
        <v>0</v>
      </c>
    </row>
    <row r="143" spans="1:13" ht="15.75" thickBot="1" x14ac:dyDescent="0.3">
      <c r="A143" s="34"/>
      <c r="B143" s="51" t="s">
        <v>31</v>
      </c>
      <c r="C143" s="96">
        <f t="shared" ref="C143:L143" si="51">SUM(C138:C142)</f>
        <v>0</v>
      </c>
      <c r="D143" s="96">
        <f t="shared" si="51"/>
        <v>0</v>
      </c>
      <c r="E143" s="96">
        <f t="shared" si="51"/>
        <v>0</v>
      </c>
      <c r="F143" s="96">
        <f t="shared" si="51"/>
        <v>0</v>
      </c>
      <c r="G143" s="96">
        <f t="shared" si="51"/>
        <v>0</v>
      </c>
      <c r="H143" s="96">
        <f t="shared" si="51"/>
        <v>0</v>
      </c>
      <c r="I143" s="96">
        <f t="shared" si="51"/>
        <v>0</v>
      </c>
      <c r="J143" s="96">
        <f t="shared" si="51"/>
        <v>0</v>
      </c>
      <c r="K143" s="96">
        <f t="shared" si="51"/>
        <v>0</v>
      </c>
      <c r="L143" s="96">
        <f t="shared" si="51"/>
        <v>0</v>
      </c>
      <c r="M143" s="95">
        <f t="shared" si="50"/>
        <v>0</v>
      </c>
    </row>
    <row r="144" spans="1:13" ht="15.75" thickBot="1" x14ac:dyDescent="0.3">
      <c r="A144" s="2"/>
      <c r="B144" s="15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28"/>
    </row>
    <row r="145" spans="1:13" x14ac:dyDescent="0.25">
      <c r="A145" s="52">
        <v>26</v>
      </c>
      <c r="B145" s="53" t="s">
        <v>32</v>
      </c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102">
        <f>SUM(C145:L145)</f>
        <v>0</v>
      </c>
    </row>
    <row r="146" spans="1:13" x14ac:dyDescent="0.25">
      <c r="A146" s="31">
        <v>26</v>
      </c>
      <c r="B146" s="55" t="s">
        <v>33</v>
      </c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94">
        <f>SUM(C146:L146)</f>
        <v>0</v>
      </c>
    </row>
    <row r="147" spans="1:13" x14ac:dyDescent="0.25">
      <c r="A147" s="31"/>
      <c r="B147" s="57" t="s">
        <v>34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94">
        <f>SUM(C147:L147)</f>
        <v>0</v>
      </c>
    </row>
    <row r="148" spans="1:13" ht="27" x14ac:dyDescent="0.25">
      <c r="A148" s="31">
        <v>26</v>
      </c>
      <c r="B148" s="59" t="s">
        <v>35</v>
      </c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94">
        <f>SUM(C148:L148)</f>
        <v>0</v>
      </c>
    </row>
    <row r="149" spans="1:13" ht="25.5" thickBot="1" x14ac:dyDescent="0.3">
      <c r="A149" s="60">
        <v>30</v>
      </c>
      <c r="B149" s="61" t="s">
        <v>36</v>
      </c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103">
        <f>SUM(C149:L149)</f>
        <v>0</v>
      </c>
    </row>
    <row r="150" spans="1:13" ht="15.75" thickBot="1" x14ac:dyDescent="0.3">
      <c r="A150" s="44"/>
      <c r="B150" s="9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28"/>
    </row>
    <row r="151" spans="1:13" x14ac:dyDescent="0.25">
      <c r="A151" s="44"/>
      <c r="B151" s="30" t="s">
        <v>56</v>
      </c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39"/>
    </row>
    <row r="152" spans="1:13" x14ac:dyDescent="0.25">
      <c r="A152" s="44"/>
      <c r="B152" s="78" t="s">
        <v>57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</row>
    <row r="153" spans="1:13" ht="15.75" thickBot="1" x14ac:dyDescent="0.3">
      <c r="A153" s="44"/>
      <c r="B153" s="51" t="s">
        <v>58</v>
      </c>
      <c r="C153" s="96">
        <f>SUM(C152)</f>
        <v>0</v>
      </c>
      <c r="D153" s="96">
        <f t="shared" ref="D153:M153" si="52">SUM(D152)</f>
        <v>0</v>
      </c>
      <c r="E153" s="96">
        <f t="shared" si="52"/>
        <v>0</v>
      </c>
      <c r="F153" s="96">
        <f t="shared" si="52"/>
        <v>0</v>
      </c>
      <c r="G153" s="96">
        <f t="shared" si="52"/>
        <v>0</v>
      </c>
      <c r="H153" s="96">
        <f t="shared" si="52"/>
        <v>0</v>
      </c>
      <c r="I153" s="96">
        <f t="shared" si="52"/>
        <v>0</v>
      </c>
      <c r="J153" s="96">
        <f t="shared" si="52"/>
        <v>0</v>
      </c>
      <c r="K153" s="96">
        <f t="shared" si="52"/>
        <v>0</v>
      </c>
      <c r="L153" s="96">
        <f t="shared" si="52"/>
        <v>0</v>
      </c>
      <c r="M153" s="96">
        <f t="shared" si="52"/>
        <v>0</v>
      </c>
    </row>
    <row r="154" spans="1:13" ht="15.75" thickBot="1" x14ac:dyDescent="0.3">
      <c r="A154" s="2"/>
      <c r="B154" s="15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9"/>
    </row>
    <row r="155" spans="1:13" ht="15.75" thickBot="1" x14ac:dyDescent="0.3">
      <c r="A155" s="2"/>
      <c r="B155" s="63" t="s">
        <v>37</v>
      </c>
      <c r="C155" s="101">
        <f>+C126+C135+C143+C145+C146+C148+C147+C153+C149</f>
        <v>0</v>
      </c>
      <c r="D155" s="101">
        <f t="shared" ref="D155:M155" si="53">+D126+D135+D143+D145+D146+D148+D147+D153+D149</f>
        <v>0</v>
      </c>
      <c r="E155" s="101">
        <f t="shared" si="53"/>
        <v>0</v>
      </c>
      <c r="F155" s="101">
        <f t="shared" si="53"/>
        <v>0</v>
      </c>
      <c r="G155" s="101">
        <f t="shared" si="53"/>
        <v>0</v>
      </c>
      <c r="H155" s="101">
        <f t="shared" si="53"/>
        <v>0</v>
      </c>
      <c r="I155" s="101">
        <f t="shared" si="53"/>
        <v>0</v>
      </c>
      <c r="J155" s="101">
        <f t="shared" si="53"/>
        <v>0</v>
      </c>
      <c r="K155" s="101">
        <f t="shared" si="53"/>
        <v>0</v>
      </c>
      <c r="L155" s="101">
        <f t="shared" si="53"/>
        <v>0</v>
      </c>
      <c r="M155" s="101">
        <f t="shared" si="53"/>
        <v>0</v>
      </c>
    </row>
    <row r="156" spans="1:13" x14ac:dyDescent="0.25">
      <c r="A156" s="2"/>
      <c r="B156" s="65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</row>
    <row r="157" spans="1:13" ht="19.5" x14ac:dyDescent="0.4">
      <c r="A157" s="110" t="s">
        <v>0</v>
      </c>
      <c r="B157" s="111"/>
      <c r="C157" s="67"/>
      <c r="D157" s="71"/>
      <c r="E157" s="71"/>
      <c r="F157" s="71"/>
      <c r="G157" s="71"/>
      <c r="H157" s="71"/>
      <c r="I157" s="71"/>
      <c r="J157" s="71"/>
      <c r="K157" s="71"/>
      <c r="L157" s="71"/>
      <c r="M157" s="71"/>
    </row>
    <row r="158" spans="1:13" ht="28.5" thickBot="1" x14ac:dyDescent="0.6">
      <c r="A158" s="112" t="s">
        <v>1</v>
      </c>
      <c r="B158" s="113"/>
      <c r="C158" s="70"/>
      <c r="D158" s="72" t="s">
        <v>40</v>
      </c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1:13" x14ac:dyDescent="0.25">
      <c r="A159" s="114" t="s">
        <v>3</v>
      </c>
      <c r="B159" s="115"/>
      <c r="C159" s="6"/>
      <c r="D159" s="6"/>
      <c r="E159" s="6"/>
      <c r="F159" s="6"/>
      <c r="G159" s="6"/>
      <c r="H159" s="6"/>
      <c r="I159" s="6"/>
      <c r="J159" s="7"/>
      <c r="K159" s="7"/>
      <c r="L159" s="8"/>
      <c r="M159" s="9"/>
    </row>
    <row r="160" spans="1:13" x14ac:dyDescent="0.25">
      <c r="A160" s="116" t="s">
        <v>4</v>
      </c>
      <c r="B160" s="117"/>
      <c r="C160" s="10"/>
      <c r="D160" s="10"/>
      <c r="E160" s="10"/>
      <c r="F160" s="10"/>
      <c r="G160" s="10"/>
      <c r="H160" s="10"/>
      <c r="I160" s="10"/>
      <c r="J160" s="10"/>
      <c r="K160" s="10"/>
      <c r="L160" s="11"/>
      <c r="M160" s="2"/>
    </row>
    <row r="161" spans="1:13" x14ac:dyDescent="0.25">
      <c r="A161" s="118" t="s">
        <v>5</v>
      </c>
      <c r="B161" s="119"/>
      <c r="C161" s="10"/>
      <c r="D161" s="10"/>
      <c r="E161" s="10"/>
      <c r="F161" s="10"/>
      <c r="G161" s="10"/>
      <c r="H161" s="10"/>
      <c r="I161" s="10"/>
      <c r="J161" s="10"/>
      <c r="K161" s="10"/>
      <c r="L161" s="11"/>
      <c r="M161" s="12"/>
    </row>
    <row r="162" spans="1:13" ht="15.75" thickBot="1" x14ac:dyDescent="0.3">
      <c r="A162" s="120" t="s">
        <v>6</v>
      </c>
      <c r="B162" s="121"/>
      <c r="C162" s="13"/>
      <c r="D162" s="13"/>
      <c r="E162" s="13"/>
      <c r="F162" s="13"/>
      <c r="G162" s="13"/>
      <c r="H162" s="13"/>
      <c r="I162" s="13"/>
      <c r="J162" s="13"/>
      <c r="K162" s="13"/>
      <c r="L162" s="14"/>
      <c r="M162" s="12"/>
    </row>
    <row r="163" spans="1:13" ht="15.75" thickBot="1" x14ac:dyDescent="0.3">
      <c r="A163" s="2"/>
      <c r="B163" s="15"/>
      <c r="C163" s="2"/>
      <c r="D163" s="16"/>
      <c r="E163" s="16"/>
      <c r="F163" s="17"/>
      <c r="G163" s="16"/>
      <c r="H163" s="2"/>
      <c r="I163" s="2"/>
      <c r="J163" s="2"/>
      <c r="K163" s="2"/>
      <c r="L163" s="2"/>
      <c r="M163" s="12" t="s">
        <v>7</v>
      </c>
    </row>
    <row r="164" spans="1:13" x14ac:dyDescent="0.25">
      <c r="A164" s="18"/>
      <c r="B164" s="19" t="s">
        <v>8</v>
      </c>
      <c r="C164" s="20"/>
      <c r="D164" s="21"/>
      <c r="E164" s="21"/>
      <c r="F164" s="22"/>
      <c r="G164" s="21"/>
      <c r="H164" s="20"/>
      <c r="I164" s="20"/>
      <c r="J164" s="20"/>
      <c r="K164" s="20"/>
      <c r="L164" s="20"/>
      <c r="M164" s="23"/>
    </row>
    <row r="165" spans="1:13" x14ac:dyDescent="0.25">
      <c r="A165" s="12"/>
      <c r="B165" s="24" t="s">
        <v>9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91">
        <f>SUM(C165:L165)</f>
        <v>0</v>
      </c>
    </row>
    <row r="166" spans="1:13" x14ac:dyDescent="0.25">
      <c r="A166" s="12"/>
      <c r="B166" s="24" t="s">
        <v>10</v>
      </c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91">
        <f>SUM(C166:L166)</f>
        <v>0</v>
      </c>
    </row>
    <row r="167" spans="1:13" x14ac:dyDescent="0.25">
      <c r="A167" s="12"/>
      <c r="B167" s="24" t="s">
        <v>11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91">
        <f>SUM(C167:L167)</f>
        <v>0</v>
      </c>
    </row>
    <row r="168" spans="1:13" x14ac:dyDescent="0.25">
      <c r="A168" s="12"/>
      <c r="B168" s="24" t="s">
        <v>12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91">
        <f>SUM(C168:L168)</f>
        <v>0</v>
      </c>
    </row>
    <row r="169" spans="1:13" x14ac:dyDescent="0.25">
      <c r="A169" s="12"/>
      <c r="B169" s="24" t="s">
        <v>13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91">
        <f>SUM(C169:L169)</f>
        <v>0</v>
      </c>
    </row>
    <row r="170" spans="1:13" ht="15.75" thickBot="1" x14ac:dyDescent="0.3">
      <c r="A170" s="2"/>
      <c r="B170" s="27" t="s">
        <v>14</v>
      </c>
      <c r="C170" s="93">
        <f t="shared" ref="C170:J170" si="54">SUM(C165:C169)</f>
        <v>0</v>
      </c>
      <c r="D170" s="93">
        <f t="shared" si="54"/>
        <v>0</v>
      </c>
      <c r="E170" s="93">
        <f t="shared" si="54"/>
        <v>0</v>
      </c>
      <c r="F170" s="93">
        <f t="shared" si="54"/>
        <v>0</v>
      </c>
      <c r="G170" s="93">
        <f t="shared" si="54"/>
        <v>0</v>
      </c>
      <c r="H170" s="93">
        <f t="shared" si="54"/>
        <v>0</v>
      </c>
      <c r="I170" s="93">
        <f t="shared" si="54"/>
        <v>0</v>
      </c>
      <c r="J170" s="93">
        <f t="shared" si="54"/>
        <v>0</v>
      </c>
      <c r="K170" s="93">
        <f>-SUM(K165:K169)</f>
        <v>0</v>
      </c>
      <c r="L170" s="93">
        <f>SUM(L165:L169)</f>
        <v>0</v>
      </c>
      <c r="M170" s="92">
        <f t="shared" ref="M170" si="55">SUM(C170:L170)</f>
        <v>0</v>
      </c>
    </row>
    <row r="171" spans="1:13" ht="15.75" thickBot="1" x14ac:dyDescent="0.3">
      <c r="A171" s="2"/>
      <c r="B171" s="15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8"/>
    </row>
    <row r="172" spans="1:13" x14ac:dyDescent="0.25">
      <c r="A172" s="29" t="s">
        <v>15</v>
      </c>
      <c r="B172" s="30" t="s">
        <v>16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3"/>
    </row>
    <row r="173" spans="1:13" x14ac:dyDescent="0.25">
      <c r="A173" s="31">
        <v>5</v>
      </c>
      <c r="B173" s="32" t="s">
        <v>9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94">
        <f>SUM(C173:L173)</f>
        <v>0</v>
      </c>
    </row>
    <row r="174" spans="1:13" x14ac:dyDescent="0.25">
      <c r="A174" s="31">
        <v>6</v>
      </c>
      <c r="B174" s="32" t="s">
        <v>10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94">
        <f>SUM(C174:L174)</f>
        <v>0</v>
      </c>
    </row>
    <row r="175" spans="1:13" x14ac:dyDescent="0.25">
      <c r="A175" s="31">
        <v>7</v>
      </c>
      <c r="B175" s="32" t="s">
        <v>11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94">
        <f>SUM(C175:L175)</f>
        <v>0</v>
      </c>
    </row>
    <row r="176" spans="1:13" x14ac:dyDescent="0.25">
      <c r="A176" s="31">
        <v>8</v>
      </c>
      <c r="B176" s="32" t="s">
        <v>12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94">
        <f>SUM(C176:L176)</f>
        <v>0</v>
      </c>
    </row>
    <row r="177" spans="1:13" x14ac:dyDescent="0.25">
      <c r="A177" s="31">
        <v>9</v>
      </c>
      <c r="B177" s="32" t="s">
        <v>13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94">
        <f>SUM(C177:L177)</f>
        <v>0</v>
      </c>
    </row>
    <row r="178" spans="1:13" ht="15.75" thickBot="1" x14ac:dyDescent="0.3">
      <c r="A178" s="34"/>
      <c r="B178" s="35" t="s">
        <v>17</v>
      </c>
      <c r="C178" s="96">
        <f t="shared" ref="C178:M178" si="56">SUM(C173:C177)</f>
        <v>0</v>
      </c>
      <c r="D178" s="96">
        <f t="shared" si="56"/>
        <v>0</v>
      </c>
      <c r="E178" s="96">
        <f t="shared" si="56"/>
        <v>0</v>
      </c>
      <c r="F178" s="96">
        <f t="shared" si="56"/>
        <v>0</v>
      </c>
      <c r="G178" s="96">
        <f t="shared" si="56"/>
        <v>0</v>
      </c>
      <c r="H178" s="96">
        <f t="shared" si="56"/>
        <v>0</v>
      </c>
      <c r="I178" s="96">
        <f t="shared" si="56"/>
        <v>0</v>
      </c>
      <c r="J178" s="96">
        <f t="shared" si="56"/>
        <v>0</v>
      </c>
      <c r="K178" s="96">
        <f t="shared" si="56"/>
        <v>0</v>
      </c>
      <c r="L178" s="96">
        <f t="shared" si="56"/>
        <v>0</v>
      </c>
      <c r="M178" s="95">
        <f t="shared" si="56"/>
        <v>0</v>
      </c>
    </row>
    <row r="179" spans="1:13" ht="15.75" thickBot="1" x14ac:dyDescent="0.3">
      <c r="A179" s="2"/>
      <c r="B179" s="15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28"/>
    </row>
    <row r="180" spans="1:13" x14ac:dyDescent="0.25">
      <c r="A180" s="37"/>
      <c r="B180" s="30" t="s">
        <v>18</v>
      </c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9"/>
    </row>
    <row r="181" spans="1:13" x14ac:dyDescent="0.25">
      <c r="A181" s="31">
        <v>14</v>
      </c>
      <c r="B181" s="32" t="s">
        <v>19</v>
      </c>
      <c r="C181" s="97">
        <f t="shared" ref="C181:L181" si="57">(C178+C195-C194)*0.25</f>
        <v>0</v>
      </c>
      <c r="D181" s="97">
        <f t="shared" si="57"/>
        <v>0</v>
      </c>
      <c r="E181" s="97">
        <f t="shared" si="57"/>
        <v>0</v>
      </c>
      <c r="F181" s="97">
        <f t="shared" si="57"/>
        <v>0</v>
      </c>
      <c r="G181" s="97">
        <f t="shared" si="57"/>
        <v>0</v>
      </c>
      <c r="H181" s="97">
        <f t="shared" si="57"/>
        <v>0</v>
      </c>
      <c r="I181" s="97">
        <f t="shared" si="57"/>
        <v>0</v>
      </c>
      <c r="J181" s="97">
        <f t="shared" si="57"/>
        <v>0</v>
      </c>
      <c r="K181" s="97">
        <f t="shared" si="57"/>
        <v>0</v>
      </c>
      <c r="L181" s="97">
        <f t="shared" si="57"/>
        <v>0</v>
      </c>
      <c r="M181" s="97">
        <f>SUM(C181:L181)</f>
        <v>0</v>
      </c>
    </row>
    <row r="182" spans="1:13" x14ac:dyDescent="0.25">
      <c r="A182" s="31"/>
      <c r="B182" s="32" t="s">
        <v>55</v>
      </c>
      <c r="C182" s="97">
        <f t="shared" ref="C182:I182" si="58">(C194)*0.25</f>
        <v>0</v>
      </c>
      <c r="D182" s="97">
        <f t="shared" si="58"/>
        <v>0</v>
      </c>
      <c r="E182" s="97">
        <f t="shared" si="58"/>
        <v>0</v>
      </c>
      <c r="F182" s="97">
        <f t="shared" si="58"/>
        <v>0</v>
      </c>
      <c r="G182" s="97">
        <f t="shared" si="58"/>
        <v>0</v>
      </c>
      <c r="H182" s="97">
        <f t="shared" si="58"/>
        <v>0</v>
      </c>
      <c r="I182" s="97">
        <f t="shared" si="58"/>
        <v>0</v>
      </c>
      <c r="J182" s="97">
        <f>(J194)*0.25</f>
        <v>0</v>
      </c>
      <c r="K182" s="97">
        <f t="shared" ref="K182:L182" si="59">(K194)*0.25</f>
        <v>0</v>
      </c>
      <c r="L182" s="97">
        <f t="shared" si="59"/>
        <v>0</v>
      </c>
      <c r="M182" s="97">
        <f t="shared" ref="M182:M186" si="60">SUM(C182:L182)</f>
        <v>0</v>
      </c>
    </row>
    <row r="183" spans="1:13" x14ac:dyDescent="0.25">
      <c r="A183" s="31">
        <v>40</v>
      </c>
      <c r="B183" s="40" t="s">
        <v>20</v>
      </c>
      <c r="C183" s="97">
        <f>(C178+C190+C192+C191+C193+C197+C198+C181+C200+C184+C185+C199)*0.07</f>
        <v>0</v>
      </c>
      <c r="D183" s="97">
        <f t="shared" ref="D183:L183" si="61">(D178+D190+D192+D191+D193+D197+D198+D181+D200+D184+D185+D199)*0.07</f>
        <v>0</v>
      </c>
      <c r="E183" s="97">
        <f t="shared" si="61"/>
        <v>0</v>
      </c>
      <c r="F183" s="97">
        <f t="shared" si="61"/>
        <v>0</v>
      </c>
      <c r="G183" s="97">
        <f t="shared" si="61"/>
        <v>0</v>
      </c>
      <c r="H183" s="97">
        <f t="shared" si="61"/>
        <v>0</v>
      </c>
      <c r="I183" s="97">
        <f t="shared" si="61"/>
        <v>0</v>
      </c>
      <c r="J183" s="97">
        <f t="shared" si="61"/>
        <v>0</v>
      </c>
      <c r="K183" s="97">
        <f t="shared" si="61"/>
        <v>0</v>
      </c>
      <c r="L183" s="97">
        <f t="shared" si="61"/>
        <v>0</v>
      </c>
      <c r="M183" s="97">
        <f t="shared" si="60"/>
        <v>0</v>
      </c>
    </row>
    <row r="184" spans="1:13" x14ac:dyDescent="0.25">
      <c r="A184" s="31">
        <v>24</v>
      </c>
      <c r="B184" s="32" t="s">
        <v>21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97">
        <f t="shared" si="60"/>
        <v>0</v>
      </c>
    </row>
    <row r="185" spans="1:13" x14ac:dyDescent="0.25">
      <c r="A185" s="31">
        <v>10</v>
      </c>
      <c r="B185" s="41" t="s">
        <v>22</v>
      </c>
      <c r="C185" s="99">
        <f t="shared" ref="C185:I185" si="62">SUM(C184*25/100)</f>
        <v>0</v>
      </c>
      <c r="D185" s="99">
        <f t="shared" si="62"/>
        <v>0</v>
      </c>
      <c r="E185" s="99">
        <f t="shared" si="62"/>
        <v>0</v>
      </c>
      <c r="F185" s="99">
        <f t="shared" si="62"/>
        <v>0</v>
      </c>
      <c r="G185" s="99">
        <f t="shared" si="62"/>
        <v>0</v>
      </c>
      <c r="H185" s="99">
        <f t="shared" si="62"/>
        <v>0</v>
      </c>
      <c r="I185" s="99">
        <f t="shared" si="62"/>
        <v>0</v>
      </c>
      <c r="J185" s="99">
        <f>SUM(J184*25/100)</f>
        <v>0</v>
      </c>
      <c r="K185" s="99">
        <f t="shared" ref="K185:L185" si="63">SUM(K184*25/100)</f>
        <v>0</v>
      </c>
      <c r="L185" s="99">
        <f t="shared" si="63"/>
        <v>0</v>
      </c>
      <c r="M185" s="97">
        <f t="shared" si="60"/>
        <v>0</v>
      </c>
    </row>
    <row r="186" spans="1:13" x14ac:dyDescent="0.25">
      <c r="A186" s="31">
        <v>44</v>
      </c>
      <c r="B186" s="32" t="s">
        <v>23</v>
      </c>
      <c r="C186" s="97">
        <f t="shared" ref="C186:I186" si="64">(C178+C190+C191+C192+C193)*0.02</f>
        <v>0</v>
      </c>
      <c r="D186" s="97">
        <f t="shared" si="64"/>
        <v>0</v>
      </c>
      <c r="E186" s="97">
        <f t="shared" si="64"/>
        <v>0</v>
      </c>
      <c r="F186" s="97">
        <f t="shared" si="64"/>
        <v>0</v>
      </c>
      <c r="G186" s="97">
        <f t="shared" si="64"/>
        <v>0</v>
      </c>
      <c r="H186" s="97">
        <f t="shared" si="64"/>
        <v>0</v>
      </c>
      <c r="I186" s="97">
        <f t="shared" si="64"/>
        <v>0</v>
      </c>
      <c r="J186" s="97">
        <f>(J178+J190+J191+J192+J193)*0.02</f>
        <v>0</v>
      </c>
      <c r="K186" s="97">
        <f t="shared" ref="K186:L186" si="65">(K178+K190+K191+K192+K193)*0.02</f>
        <v>0</v>
      </c>
      <c r="L186" s="97">
        <f t="shared" si="65"/>
        <v>0</v>
      </c>
      <c r="M186" s="97">
        <f t="shared" si="60"/>
        <v>0</v>
      </c>
    </row>
    <row r="187" spans="1:13" ht="15.75" thickBot="1" x14ac:dyDescent="0.3">
      <c r="A187" s="42"/>
      <c r="B187" s="43" t="s">
        <v>24</v>
      </c>
      <c r="C187" s="100">
        <f t="shared" ref="C187:I187" si="66">SUM(C181:C186)</f>
        <v>0</v>
      </c>
      <c r="D187" s="100">
        <f t="shared" si="66"/>
        <v>0</v>
      </c>
      <c r="E187" s="100">
        <f t="shared" si="66"/>
        <v>0</v>
      </c>
      <c r="F187" s="100">
        <f t="shared" si="66"/>
        <v>0</v>
      </c>
      <c r="G187" s="100">
        <f t="shared" si="66"/>
        <v>0</v>
      </c>
      <c r="H187" s="100">
        <f t="shared" si="66"/>
        <v>0</v>
      </c>
      <c r="I187" s="100">
        <f t="shared" si="66"/>
        <v>0</v>
      </c>
      <c r="J187" s="100">
        <f>SUM(J181:J186)</f>
        <v>0</v>
      </c>
      <c r="K187" s="100">
        <f t="shared" ref="K187:L187" si="67">SUM(K181:K186)</f>
        <v>0</v>
      </c>
      <c r="L187" s="100">
        <f t="shared" si="67"/>
        <v>0</v>
      </c>
      <c r="M187" s="98">
        <f>SUM(C187:L187)</f>
        <v>0</v>
      </c>
    </row>
    <row r="188" spans="1:13" ht="15.75" thickBot="1" x14ac:dyDescent="0.3">
      <c r="A188" s="44"/>
      <c r="B188" s="1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6"/>
    </row>
    <row r="189" spans="1:13" x14ac:dyDescent="0.25">
      <c r="A189" s="37"/>
      <c r="B189" s="30" t="s">
        <v>25</v>
      </c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39"/>
    </row>
    <row r="190" spans="1:13" x14ac:dyDescent="0.25">
      <c r="A190" s="31">
        <v>10</v>
      </c>
      <c r="B190" s="32" t="s">
        <v>26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94">
        <f t="shared" ref="M190:M195" si="68">SUM(C190:L190)</f>
        <v>0</v>
      </c>
    </row>
    <row r="191" spans="1:13" x14ac:dyDescent="0.25">
      <c r="A191" s="31">
        <v>11</v>
      </c>
      <c r="B191" s="32" t="s">
        <v>27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94">
        <f t="shared" si="68"/>
        <v>0</v>
      </c>
    </row>
    <row r="192" spans="1:13" x14ac:dyDescent="0.25">
      <c r="A192" s="31">
        <v>12</v>
      </c>
      <c r="B192" s="32" t="s">
        <v>28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94">
        <f t="shared" si="68"/>
        <v>0</v>
      </c>
    </row>
    <row r="193" spans="1:13" x14ac:dyDescent="0.25">
      <c r="A193" s="31">
        <v>13</v>
      </c>
      <c r="B193" s="32" t="s">
        <v>29</v>
      </c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94">
        <f t="shared" si="68"/>
        <v>0</v>
      </c>
    </row>
    <row r="194" spans="1:13" x14ac:dyDescent="0.25">
      <c r="A194" s="48">
        <v>14</v>
      </c>
      <c r="B194" s="49" t="s">
        <v>30</v>
      </c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94">
        <f t="shared" si="68"/>
        <v>0</v>
      </c>
    </row>
    <row r="195" spans="1:13" ht="15.75" thickBot="1" x14ac:dyDescent="0.3">
      <c r="A195" s="34"/>
      <c r="B195" s="51" t="s">
        <v>31</v>
      </c>
      <c r="C195" s="96">
        <f t="shared" ref="C195:L195" si="69">SUM(C190:C194)</f>
        <v>0</v>
      </c>
      <c r="D195" s="96">
        <f t="shared" si="69"/>
        <v>0</v>
      </c>
      <c r="E195" s="96">
        <f t="shared" si="69"/>
        <v>0</v>
      </c>
      <c r="F195" s="96">
        <f t="shared" si="69"/>
        <v>0</v>
      </c>
      <c r="G195" s="96">
        <f t="shared" si="69"/>
        <v>0</v>
      </c>
      <c r="H195" s="96">
        <f t="shared" si="69"/>
        <v>0</v>
      </c>
      <c r="I195" s="96">
        <f t="shared" si="69"/>
        <v>0</v>
      </c>
      <c r="J195" s="96">
        <f t="shared" si="69"/>
        <v>0</v>
      </c>
      <c r="K195" s="96">
        <f t="shared" si="69"/>
        <v>0</v>
      </c>
      <c r="L195" s="96">
        <f t="shared" si="69"/>
        <v>0</v>
      </c>
      <c r="M195" s="95">
        <f t="shared" si="68"/>
        <v>0</v>
      </c>
    </row>
    <row r="196" spans="1:13" ht="15.75" thickBot="1" x14ac:dyDescent="0.3">
      <c r="A196" s="2"/>
      <c r="B196" s="15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28"/>
    </row>
    <row r="197" spans="1:13" x14ac:dyDescent="0.25">
      <c r="A197" s="52">
        <v>26</v>
      </c>
      <c r="B197" s="53" t="s">
        <v>32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102">
        <f>SUM(C197:L197)</f>
        <v>0</v>
      </c>
    </row>
    <row r="198" spans="1:13" x14ac:dyDescent="0.25">
      <c r="A198" s="31">
        <v>26</v>
      </c>
      <c r="B198" s="55" t="s">
        <v>33</v>
      </c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94">
        <f>SUM(C198:L198)</f>
        <v>0</v>
      </c>
    </row>
    <row r="199" spans="1:13" x14ac:dyDescent="0.25">
      <c r="A199" s="31"/>
      <c r="B199" s="57" t="s">
        <v>34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94">
        <f>SUM(C199:L199)</f>
        <v>0</v>
      </c>
    </row>
    <row r="200" spans="1:13" ht="27" x14ac:dyDescent="0.25">
      <c r="A200" s="31">
        <v>26</v>
      </c>
      <c r="B200" s="59" t="s">
        <v>35</v>
      </c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94">
        <f>SUM(C200:L200)</f>
        <v>0</v>
      </c>
    </row>
    <row r="201" spans="1:13" ht="25.5" thickBot="1" x14ac:dyDescent="0.3">
      <c r="A201" s="60">
        <v>30</v>
      </c>
      <c r="B201" s="61" t="s">
        <v>36</v>
      </c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103">
        <f>SUM(C201:L201)</f>
        <v>0</v>
      </c>
    </row>
    <row r="202" spans="1:13" ht="15.75" thickBot="1" x14ac:dyDescent="0.3">
      <c r="A202" s="44"/>
      <c r="B202" s="9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28"/>
    </row>
    <row r="203" spans="1:13" x14ac:dyDescent="0.25">
      <c r="A203" s="44"/>
      <c r="B203" s="30" t="s">
        <v>56</v>
      </c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39"/>
    </row>
    <row r="204" spans="1:13" x14ac:dyDescent="0.25">
      <c r="A204" s="44"/>
      <c r="B204" s="78" t="s">
        <v>57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</row>
    <row r="205" spans="1:13" ht="15.75" thickBot="1" x14ac:dyDescent="0.3">
      <c r="A205" s="44"/>
      <c r="B205" s="51" t="s">
        <v>58</v>
      </c>
      <c r="C205" s="96">
        <f>SUM(C204)</f>
        <v>0</v>
      </c>
      <c r="D205" s="96">
        <f t="shared" ref="D205:M205" si="70">SUM(D204)</f>
        <v>0</v>
      </c>
      <c r="E205" s="96">
        <f t="shared" si="70"/>
        <v>0</v>
      </c>
      <c r="F205" s="96">
        <f t="shared" si="70"/>
        <v>0</v>
      </c>
      <c r="G205" s="96">
        <f t="shared" si="70"/>
        <v>0</v>
      </c>
      <c r="H205" s="96">
        <f t="shared" si="70"/>
        <v>0</v>
      </c>
      <c r="I205" s="96">
        <f t="shared" si="70"/>
        <v>0</v>
      </c>
      <c r="J205" s="96">
        <f t="shared" si="70"/>
        <v>0</v>
      </c>
      <c r="K205" s="96">
        <f t="shared" si="70"/>
        <v>0</v>
      </c>
      <c r="L205" s="96">
        <f t="shared" si="70"/>
        <v>0</v>
      </c>
      <c r="M205" s="96">
        <f t="shared" si="70"/>
        <v>0</v>
      </c>
    </row>
    <row r="206" spans="1:13" ht="15.75" thickBot="1" x14ac:dyDescent="0.3">
      <c r="A206" s="2"/>
      <c r="B206" s="15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9"/>
    </row>
    <row r="207" spans="1:13" ht="15.75" thickBot="1" x14ac:dyDescent="0.3">
      <c r="A207" s="2"/>
      <c r="B207" s="63" t="s">
        <v>37</v>
      </c>
      <c r="C207" s="101">
        <f>+C178+C187+C195+C197+C198+C200+C199+C205+C201</f>
        <v>0</v>
      </c>
      <c r="D207" s="101">
        <f t="shared" ref="D207:M207" si="71">+D178+D187+D195+D197+D198+D200+D199+D205+D201</f>
        <v>0</v>
      </c>
      <c r="E207" s="101">
        <f t="shared" si="71"/>
        <v>0</v>
      </c>
      <c r="F207" s="101">
        <f t="shared" si="71"/>
        <v>0</v>
      </c>
      <c r="G207" s="101">
        <f t="shared" si="71"/>
        <v>0</v>
      </c>
      <c r="H207" s="101">
        <f t="shared" si="71"/>
        <v>0</v>
      </c>
      <c r="I207" s="101">
        <f t="shared" si="71"/>
        <v>0</v>
      </c>
      <c r="J207" s="101">
        <f t="shared" si="71"/>
        <v>0</v>
      </c>
      <c r="K207" s="101">
        <f t="shared" si="71"/>
        <v>0</v>
      </c>
      <c r="L207" s="101">
        <f t="shared" si="71"/>
        <v>0</v>
      </c>
      <c r="M207" s="101">
        <f t="shared" si="71"/>
        <v>0</v>
      </c>
    </row>
    <row r="208" spans="1:13" x14ac:dyDescent="0.25">
      <c r="A208" s="2"/>
      <c r="B208" s="65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</row>
    <row r="209" spans="1:13" ht="19.5" x14ac:dyDescent="0.4">
      <c r="A209" s="110" t="s">
        <v>0</v>
      </c>
      <c r="B209" s="111"/>
      <c r="C209" s="67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28.5" thickBot="1" x14ac:dyDescent="0.6">
      <c r="A210" s="112" t="s">
        <v>1</v>
      </c>
      <c r="B210" s="113"/>
      <c r="C210" s="70"/>
      <c r="D210" s="72" t="s">
        <v>41</v>
      </c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25">
      <c r="A211" s="2"/>
      <c r="B211" s="74" t="s">
        <v>42</v>
      </c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5"/>
    </row>
    <row r="212" spans="1:13" ht="15.75" thickBot="1" x14ac:dyDescent="0.3">
      <c r="A212" s="2"/>
      <c r="B212" s="27" t="s">
        <v>4</v>
      </c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7"/>
    </row>
    <row r="213" spans="1:13" ht="15.75" thickBot="1" x14ac:dyDescent="0.3">
      <c r="A213" s="2"/>
      <c r="B213" s="78"/>
      <c r="C213" s="2"/>
      <c r="D213" s="12"/>
      <c r="E213" s="2"/>
      <c r="F213" s="2"/>
      <c r="G213" s="2"/>
      <c r="H213" s="2"/>
      <c r="I213" s="2"/>
      <c r="J213" s="2"/>
      <c r="K213" s="2"/>
      <c r="L213" s="2"/>
      <c r="M213" s="9"/>
    </row>
    <row r="214" spans="1:13" x14ac:dyDescent="0.25">
      <c r="A214" s="2"/>
      <c r="B214" s="19" t="s">
        <v>8</v>
      </c>
      <c r="C214" s="20"/>
      <c r="D214" s="21"/>
      <c r="E214" s="21"/>
      <c r="F214" s="22"/>
      <c r="G214" s="21"/>
      <c r="H214" s="20"/>
      <c r="I214" s="20"/>
      <c r="J214" s="20"/>
      <c r="K214" s="20"/>
      <c r="L214" s="20"/>
      <c r="M214" s="23"/>
    </row>
    <row r="215" spans="1:13" x14ac:dyDescent="0.25">
      <c r="A215" s="2"/>
      <c r="B215" s="24" t="s">
        <v>9</v>
      </c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91">
        <f>SUM(C215:L215)</f>
        <v>0</v>
      </c>
    </row>
    <row r="216" spans="1:13" x14ac:dyDescent="0.25">
      <c r="A216" s="2"/>
      <c r="B216" s="24" t="s">
        <v>10</v>
      </c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91">
        <f>SUM(C216:L216)</f>
        <v>0</v>
      </c>
    </row>
    <row r="217" spans="1:13" x14ac:dyDescent="0.25">
      <c r="A217" s="2"/>
      <c r="B217" s="24" t="s">
        <v>11</v>
      </c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91">
        <f>SUM(C217:L217)</f>
        <v>0</v>
      </c>
    </row>
    <row r="218" spans="1:13" x14ac:dyDescent="0.25">
      <c r="A218" s="2"/>
      <c r="B218" s="24" t="s">
        <v>12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91">
        <f>SUM(C218:L218)</f>
        <v>0</v>
      </c>
    </row>
    <row r="219" spans="1:13" x14ac:dyDescent="0.25">
      <c r="A219" s="2"/>
      <c r="B219" s="24" t="s">
        <v>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91">
        <f>SUM(C219:L219)</f>
        <v>0</v>
      </c>
    </row>
    <row r="220" spans="1:13" ht="15.75" thickBot="1" x14ac:dyDescent="0.3">
      <c r="A220" s="2"/>
      <c r="B220" s="27" t="s">
        <v>14</v>
      </c>
      <c r="C220" s="93">
        <f t="shared" ref="C220:J220" si="72">SUM(C215:C219)</f>
        <v>0</v>
      </c>
      <c r="D220" s="93">
        <f t="shared" si="72"/>
        <v>0</v>
      </c>
      <c r="E220" s="93">
        <f t="shared" si="72"/>
        <v>0</v>
      </c>
      <c r="F220" s="93">
        <f t="shared" si="72"/>
        <v>0</v>
      </c>
      <c r="G220" s="93">
        <f t="shared" si="72"/>
        <v>0</v>
      </c>
      <c r="H220" s="93">
        <f t="shared" si="72"/>
        <v>0</v>
      </c>
      <c r="I220" s="93">
        <f t="shared" si="72"/>
        <v>0</v>
      </c>
      <c r="J220" s="93">
        <f t="shared" si="72"/>
        <v>0</v>
      </c>
      <c r="K220" s="93">
        <f>-SUM(K215:K219)</f>
        <v>0</v>
      </c>
      <c r="L220" s="93">
        <f>SUM(L215:L219)</f>
        <v>0</v>
      </c>
      <c r="M220" s="92">
        <f t="shared" ref="M220" si="73">SUM(C220:L220)</f>
        <v>0</v>
      </c>
    </row>
    <row r="221" spans="1:13" ht="15.75" thickBot="1" x14ac:dyDescent="0.3">
      <c r="A221" s="2"/>
      <c r="B221" s="15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9"/>
    </row>
    <row r="222" spans="1:13" x14ac:dyDescent="0.25">
      <c r="A222" s="2"/>
      <c r="B222" s="30" t="s">
        <v>16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3"/>
    </row>
    <row r="223" spans="1:13" x14ac:dyDescent="0.25">
      <c r="A223" s="2"/>
      <c r="B223" s="32" t="s">
        <v>9</v>
      </c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94">
        <f>SUM(C223:L223)</f>
        <v>0</v>
      </c>
    </row>
    <row r="224" spans="1:13" x14ac:dyDescent="0.25">
      <c r="A224" s="2"/>
      <c r="B224" s="32" t="s">
        <v>10</v>
      </c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94">
        <f>SUM(C224:L224)</f>
        <v>0</v>
      </c>
    </row>
    <row r="225" spans="1:13" x14ac:dyDescent="0.25">
      <c r="A225" s="2"/>
      <c r="B225" s="32" t="s">
        <v>11</v>
      </c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94">
        <f>SUM(C225:L225)</f>
        <v>0</v>
      </c>
    </row>
    <row r="226" spans="1:13" x14ac:dyDescent="0.25">
      <c r="A226" s="2"/>
      <c r="B226" s="32" t="s">
        <v>12</v>
      </c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94">
        <f>SUM(C226:L226)</f>
        <v>0</v>
      </c>
    </row>
    <row r="227" spans="1:13" x14ac:dyDescent="0.25">
      <c r="A227" s="2"/>
      <c r="B227" s="32" t="s">
        <v>13</v>
      </c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94">
        <f>SUM(C227:L227)</f>
        <v>0</v>
      </c>
    </row>
    <row r="228" spans="1:13" ht="15.75" thickBot="1" x14ac:dyDescent="0.3">
      <c r="A228" s="2"/>
      <c r="B228" s="35" t="s">
        <v>17</v>
      </c>
      <c r="C228" s="96">
        <f t="shared" ref="C228:M228" si="74">SUM(C223:C227)</f>
        <v>0</v>
      </c>
      <c r="D228" s="96">
        <f t="shared" si="74"/>
        <v>0</v>
      </c>
      <c r="E228" s="96">
        <f t="shared" si="74"/>
        <v>0</v>
      </c>
      <c r="F228" s="96">
        <f t="shared" si="74"/>
        <v>0</v>
      </c>
      <c r="G228" s="96">
        <f t="shared" si="74"/>
        <v>0</v>
      </c>
      <c r="H228" s="96">
        <f t="shared" si="74"/>
        <v>0</v>
      </c>
      <c r="I228" s="96">
        <f t="shared" si="74"/>
        <v>0</v>
      </c>
      <c r="J228" s="96">
        <f t="shared" si="74"/>
        <v>0</v>
      </c>
      <c r="K228" s="96">
        <f t="shared" si="74"/>
        <v>0</v>
      </c>
      <c r="L228" s="96">
        <f t="shared" si="74"/>
        <v>0</v>
      </c>
      <c r="M228" s="95">
        <f t="shared" si="74"/>
        <v>0</v>
      </c>
    </row>
    <row r="229" spans="1:13" ht="15.75" thickBot="1" x14ac:dyDescent="0.3">
      <c r="A229" s="2"/>
      <c r="B229" s="15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9"/>
    </row>
    <row r="230" spans="1:13" x14ac:dyDescent="0.25">
      <c r="A230" s="2"/>
      <c r="B230" s="19" t="s">
        <v>25</v>
      </c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39"/>
    </row>
    <row r="231" spans="1:13" x14ac:dyDescent="0.25">
      <c r="A231" s="2"/>
      <c r="B231" s="24" t="s">
        <v>26</v>
      </c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105">
        <f t="shared" ref="M231:M234" si="75">SUM(M227:M230)</f>
        <v>0</v>
      </c>
    </row>
    <row r="232" spans="1:13" x14ac:dyDescent="0.25">
      <c r="A232" s="2"/>
      <c r="B232" s="24" t="s">
        <v>27</v>
      </c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105">
        <f t="shared" si="75"/>
        <v>0</v>
      </c>
    </row>
    <row r="233" spans="1:13" x14ac:dyDescent="0.25">
      <c r="A233" s="2"/>
      <c r="B233" s="24" t="s">
        <v>28</v>
      </c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105">
        <f t="shared" si="75"/>
        <v>0</v>
      </c>
    </row>
    <row r="234" spans="1:13" x14ac:dyDescent="0.25">
      <c r="A234" s="2"/>
      <c r="B234" s="24" t="s">
        <v>43</v>
      </c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105">
        <f t="shared" si="75"/>
        <v>0</v>
      </c>
    </row>
    <row r="235" spans="1:13" ht="15.75" thickBot="1" x14ac:dyDescent="0.3">
      <c r="A235" s="2"/>
      <c r="B235" s="27" t="s">
        <v>31</v>
      </c>
      <c r="C235" s="104">
        <f t="shared" ref="C235:M235" si="76">SUM(C231:C234)</f>
        <v>0</v>
      </c>
      <c r="D235" s="104">
        <f t="shared" si="76"/>
        <v>0</v>
      </c>
      <c r="E235" s="104">
        <f t="shared" si="76"/>
        <v>0</v>
      </c>
      <c r="F235" s="104">
        <f t="shared" si="76"/>
        <v>0</v>
      </c>
      <c r="G235" s="104">
        <f t="shared" si="76"/>
        <v>0</v>
      </c>
      <c r="H235" s="104">
        <f t="shared" si="76"/>
        <v>0</v>
      </c>
      <c r="I235" s="104">
        <f t="shared" si="76"/>
        <v>0</v>
      </c>
      <c r="J235" s="104">
        <f t="shared" si="76"/>
        <v>0</v>
      </c>
      <c r="K235" s="104">
        <f t="shared" si="76"/>
        <v>0</v>
      </c>
      <c r="L235" s="104">
        <f t="shared" si="76"/>
        <v>0</v>
      </c>
      <c r="M235" s="95">
        <f t="shared" si="76"/>
        <v>0</v>
      </c>
    </row>
    <row r="236" spans="1:13" ht="15.75" thickBot="1" x14ac:dyDescent="0.3">
      <c r="A236" s="2"/>
      <c r="B236" s="15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9"/>
    </row>
    <row r="237" spans="1:13" x14ac:dyDescent="0.25">
      <c r="A237" s="2"/>
      <c r="B237" s="19" t="s">
        <v>44</v>
      </c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39"/>
    </row>
    <row r="238" spans="1:13" x14ac:dyDescent="0.25">
      <c r="A238" s="2"/>
      <c r="B238" s="24" t="s">
        <v>21</v>
      </c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105">
        <f>SUM(M235:M237)</f>
        <v>0</v>
      </c>
    </row>
    <row r="239" spans="1:13" x14ac:dyDescent="0.25">
      <c r="A239" s="2"/>
      <c r="B239" s="24" t="s">
        <v>45</v>
      </c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105">
        <f t="shared" ref="M239:M241" si="77">SUM(M235:M238)</f>
        <v>0</v>
      </c>
    </row>
    <row r="240" spans="1:13" ht="27" x14ac:dyDescent="0.25">
      <c r="A240" s="2"/>
      <c r="B240" s="80" t="s">
        <v>46</v>
      </c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105">
        <f t="shared" si="77"/>
        <v>0</v>
      </c>
    </row>
    <row r="241" spans="1:13" x14ac:dyDescent="0.25">
      <c r="A241" s="2"/>
      <c r="B241" s="80" t="s">
        <v>54</v>
      </c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105">
        <f t="shared" si="77"/>
        <v>0</v>
      </c>
    </row>
    <row r="242" spans="1:13" ht="15.75" thickBot="1" x14ac:dyDescent="0.3">
      <c r="A242" s="2"/>
      <c r="B242" s="27" t="s">
        <v>47</v>
      </c>
      <c r="C242" s="104">
        <f t="shared" ref="C242:M242" si="78">SUM(C238:C241)</f>
        <v>0</v>
      </c>
      <c r="D242" s="104">
        <f t="shared" si="78"/>
        <v>0</v>
      </c>
      <c r="E242" s="104">
        <f t="shared" si="78"/>
        <v>0</v>
      </c>
      <c r="F242" s="104">
        <f t="shared" si="78"/>
        <v>0</v>
      </c>
      <c r="G242" s="104">
        <f t="shared" si="78"/>
        <v>0</v>
      </c>
      <c r="H242" s="104">
        <f t="shared" si="78"/>
        <v>0</v>
      </c>
      <c r="I242" s="104">
        <f t="shared" si="78"/>
        <v>0</v>
      </c>
      <c r="J242" s="104">
        <f t="shared" si="78"/>
        <v>0</v>
      </c>
      <c r="K242" s="104">
        <f t="shared" si="78"/>
        <v>0</v>
      </c>
      <c r="L242" s="104">
        <f t="shared" si="78"/>
        <v>0</v>
      </c>
      <c r="M242" s="95">
        <f t="shared" si="78"/>
        <v>0</v>
      </c>
    </row>
    <row r="243" spans="1:13" ht="15.75" thickBot="1" x14ac:dyDescent="0.3">
      <c r="A243" s="2"/>
      <c r="B243" s="15"/>
      <c r="C243" s="81"/>
      <c r="D243" s="81"/>
      <c r="E243" s="81"/>
      <c r="F243" s="81"/>
      <c r="G243" s="81"/>
      <c r="H243" s="81"/>
      <c r="I243" s="81"/>
      <c r="J243" s="81"/>
      <c r="K243" s="81"/>
      <c r="L243" s="81"/>
      <c r="M243" s="81"/>
    </row>
    <row r="244" spans="1:13" x14ac:dyDescent="0.25">
      <c r="A244" s="2"/>
      <c r="B244" s="19" t="s">
        <v>48</v>
      </c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3"/>
    </row>
    <row r="245" spans="1:13" x14ac:dyDescent="0.25">
      <c r="A245" s="2"/>
      <c r="B245" s="84" t="s">
        <v>49</v>
      </c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6"/>
    </row>
    <row r="246" spans="1:13" ht="15.75" thickBot="1" x14ac:dyDescent="0.3">
      <c r="A246" s="2"/>
      <c r="B246" s="87" t="s">
        <v>50</v>
      </c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9"/>
    </row>
    <row r="247" spans="1:13" ht="15.75" thickBot="1" x14ac:dyDescent="0.3">
      <c r="A247" s="2"/>
      <c r="B247" s="63" t="s">
        <v>51</v>
      </c>
      <c r="C247" s="106">
        <f>SUM(C245+C246)</f>
        <v>0</v>
      </c>
      <c r="D247" s="106">
        <f t="shared" ref="D247:L247" si="79">SUM(D245+D246)</f>
        <v>0</v>
      </c>
      <c r="E247" s="106">
        <f t="shared" si="79"/>
        <v>0</v>
      </c>
      <c r="F247" s="106">
        <f t="shared" si="79"/>
        <v>0</v>
      </c>
      <c r="G247" s="106">
        <f t="shared" si="79"/>
        <v>0</v>
      </c>
      <c r="H247" s="106">
        <f t="shared" si="79"/>
        <v>0</v>
      </c>
      <c r="I247" s="106">
        <f t="shared" si="79"/>
        <v>0</v>
      </c>
      <c r="J247" s="106">
        <f t="shared" si="79"/>
        <v>0</v>
      </c>
      <c r="K247" s="106">
        <f t="shared" si="79"/>
        <v>0</v>
      </c>
      <c r="L247" s="106">
        <f t="shared" si="79"/>
        <v>0</v>
      </c>
      <c r="M247" s="106">
        <f>SUM(C247:L247)</f>
        <v>0</v>
      </c>
    </row>
    <row r="248" spans="1:13" ht="15.75" thickBot="1" x14ac:dyDescent="0.3">
      <c r="A248" s="2"/>
      <c r="B248" s="15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9"/>
    </row>
    <row r="249" spans="1:13" ht="15.75" thickBot="1" x14ac:dyDescent="0.3">
      <c r="A249" s="2"/>
      <c r="B249" s="63" t="s">
        <v>37</v>
      </c>
      <c r="C249" s="107">
        <f t="shared" ref="C249:M249" si="80">+C247+C242+C235+C228</f>
        <v>0</v>
      </c>
      <c r="D249" s="107">
        <f t="shared" si="80"/>
        <v>0</v>
      </c>
      <c r="E249" s="107">
        <f t="shared" si="80"/>
        <v>0</v>
      </c>
      <c r="F249" s="107">
        <f t="shared" si="80"/>
        <v>0</v>
      </c>
      <c r="G249" s="107">
        <f t="shared" si="80"/>
        <v>0</v>
      </c>
      <c r="H249" s="107">
        <f t="shared" si="80"/>
        <v>0</v>
      </c>
      <c r="I249" s="107">
        <f t="shared" si="80"/>
        <v>0</v>
      </c>
      <c r="J249" s="107">
        <f t="shared" si="80"/>
        <v>0</v>
      </c>
      <c r="K249" s="107">
        <f t="shared" si="80"/>
        <v>0</v>
      </c>
      <c r="L249" s="107">
        <f t="shared" si="80"/>
        <v>0</v>
      </c>
      <c r="M249" s="108">
        <f t="shared" si="80"/>
        <v>0</v>
      </c>
    </row>
    <row r="250" spans="1:13" x14ac:dyDescent="0.25">
      <c r="A250" s="2"/>
      <c r="B250" s="65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</row>
  </sheetData>
  <mergeCells count="26">
    <mergeCell ref="A6:B6"/>
    <mergeCell ref="A1:B1"/>
    <mergeCell ref="A2:B2"/>
    <mergeCell ref="A3:B3"/>
    <mergeCell ref="A4:B4"/>
    <mergeCell ref="A5:B5"/>
    <mergeCell ref="A110:B110"/>
    <mergeCell ref="A53:B53"/>
    <mergeCell ref="A54:B54"/>
    <mergeCell ref="A55:B55"/>
    <mergeCell ref="A56:B56"/>
    <mergeCell ref="A57:B57"/>
    <mergeCell ref="A58:B58"/>
    <mergeCell ref="A105:B105"/>
    <mergeCell ref="A106:B106"/>
    <mergeCell ref="A107:B107"/>
    <mergeCell ref="A108:B108"/>
    <mergeCell ref="A109:B109"/>
    <mergeCell ref="A209:B209"/>
    <mergeCell ref="A210:B210"/>
    <mergeCell ref="A157:B157"/>
    <mergeCell ref="A158:B158"/>
    <mergeCell ref="A159:B159"/>
    <mergeCell ref="A160:B160"/>
    <mergeCell ref="A161:B161"/>
    <mergeCell ref="A162:B162"/>
  </mergeCells>
  <pageMargins left="0.7" right="0.7" top="0.75" bottom="0.75" header="0.3" footer="0.3"/>
  <pageSetup scale="1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Marriott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Aguilar, Omar</dc:creator>
  <cp:lastModifiedBy>Lopez, Eros</cp:lastModifiedBy>
  <cp:lastPrinted>2022-04-29T02:14:06Z</cp:lastPrinted>
  <dcterms:created xsi:type="dcterms:W3CDTF">2020-02-05T17:23:12Z</dcterms:created>
  <dcterms:modified xsi:type="dcterms:W3CDTF">2022-04-29T02:37:55Z</dcterms:modified>
</cp:coreProperties>
</file>