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9F323FCA-3688-43B9-ADC2-00EB27A44EB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2" sheetId="3" r:id="rId2"/>
  </sheets>
  <externalReferences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L40" i="1" l="1"/>
  <c r="K40" i="1"/>
  <c r="L39" i="1"/>
  <c r="CG39" i="1" s="1"/>
  <c r="K39" i="1"/>
  <c r="J39" i="1" s="1"/>
  <c r="L38" i="1"/>
  <c r="K38" i="1"/>
  <c r="L37" i="1"/>
  <c r="CG37" i="1" s="1"/>
  <c r="K37" i="1"/>
  <c r="CF37" i="1" s="1"/>
  <c r="L36" i="1"/>
  <c r="K36" i="1"/>
  <c r="L35" i="1"/>
  <c r="K35" i="1"/>
  <c r="J35" i="1" s="1"/>
  <c r="L34" i="1"/>
  <c r="K34" i="1"/>
  <c r="J34" i="1" s="1"/>
  <c r="L33" i="1"/>
  <c r="CG33" i="1" s="1"/>
  <c r="K33" i="1"/>
  <c r="J33" i="1" s="1"/>
  <c r="L32" i="1"/>
  <c r="K32" i="1"/>
  <c r="L31" i="1"/>
  <c r="K31" i="1"/>
  <c r="CF31" i="1" s="1"/>
  <c r="L30" i="1"/>
  <c r="K30" i="1"/>
  <c r="L29" i="1"/>
  <c r="CG29" i="1" s="1"/>
  <c r="K29" i="1"/>
  <c r="CF29" i="1" s="1"/>
  <c r="L28" i="1"/>
  <c r="K28" i="1"/>
  <c r="L27" i="1"/>
  <c r="K27" i="1"/>
  <c r="J27" i="1" s="1"/>
  <c r="L26" i="1"/>
  <c r="K26" i="1"/>
  <c r="J26" i="1" s="1"/>
  <c r="L25" i="1"/>
  <c r="CG25" i="1" s="1"/>
  <c r="K25" i="1"/>
  <c r="J25" i="1" s="1"/>
  <c r="L24" i="1"/>
  <c r="K24" i="1"/>
  <c r="L23" i="1"/>
  <c r="K23" i="1"/>
  <c r="CF23" i="1" s="1"/>
  <c r="L22" i="1"/>
  <c r="K22" i="1"/>
  <c r="L21" i="1"/>
  <c r="CG21" i="1" s="1"/>
  <c r="K21" i="1"/>
  <c r="CF21" i="1" s="1"/>
  <c r="L20" i="1"/>
  <c r="K20" i="1"/>
  <c r="L19" i="1"/>
  <c r="K19" i="1"/>
  <c r="J19" i="1" s="1"/>
  <c r="L18" i="1"/>
  <c r="K18" i="1"/>
  <c r="J18" i="1" s="1"/>
  <c r="L17" i="1"/>
  <c r="CG17" i="1" s="1"/>
  <c r="K17" i="1"/>
  <c r="J17" i="1" s="1"/>
  <c r="L16" i="1"/>
  <c r="K16" i="1"/>
  <c r="L15" i="1"/>
  <c r="K15" i="1"/>
  <c r="CF15" i="1" s="1"/>
  <c r="L14" i="1"/>
  <c r="K14" i="1"/>
  <c r="L13" i="1"/>
  <c r="CG13" i="1" s="1"/>
  <c r="K13" i="1"/>
  <c r="CF13" i="1" s="1"/>
  <c r="L12" i="1"/>
  <c r="K12" i="1"/>
  <c r="L11" i="1"/>
  <c r="K11" i="1"/>
  <c r="J11" i="1" s="1"/>
  <c r="L10" i="1"/>
  <c r="K10" i="1"/>
  <c r="J10" i="1" s="1"/>
  <c r="L9" i="1"/>
  <c r="CG9" i="1" s="1"/>
  <c r="K9" i="1"/>
  <c r="J9" i="1" s="1"/>
  <c r="L8" i="1"/>
  <c r="K8" i="1"/>
  <c r="L7" i="1"/>
  <c r="K7" i="1"/>
  <c r="CF7" i="1" s="1"/>
  <c r="L6" i="1"/>
  <c r="K6" i="1"/>
  <c r="L5" i="1"/>
  <c r="CG5" i="1" s="1"/>
  <c r="K5" i="1"/>
  <c r="CF5" i="1" s="1"/>
  <c r="L4" i="1"/>
  <c r="K4" i="1"/>
  <c r="L3" i="1"/>
  <c r="K3" i="1"/>
  <c r="J3" i="1" s="1"/>
  <c r="L2" i="1"/>
  <c r="K2" i="1"/>
  <c r="J2" i="1" s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2" i="1"/>
  <c r="CG3" i="1"/>
  <c r="CF4" i="1"/>
  <c r="CG4" i="1"/>
  <c r="CF6" i="1"/>
  <c r="CG6" i="1"/>
  <c r="CG7" i="1"/>
  <c r="CF8" i="1"/>
  <c r="CG8" i="1"/>
  <c r="CF10" i="1"/>
  <c r="CG10" i="1"/>
  <c r="CG11" i="1"/>
  <c r="CF12" i="1"/>
  <c r="CG12" i="1"/>
  <c r="CF14" i="1"/>
  <c r="CG14" i="1"/>
  <c r="CG15" i="1"/>
  <c r="CF16" i="1"/>
  <c r="CG16" i="1"/>
  <c r="CF18" i="1"/>
  <c r="CG18" i="1"/>
  <c r="CG19" i="1"/>
  <c r="CF20" i="1"/>
  <c r="CG20" i="1"/>
  <c r="CF22" i="1"/>
  <c r="CG22" i="1"/>
  <c r="CG23" i="1"/>
  <c r="CF24" i="1"/>
  <c r="CG24" i="1"/>
  <c r="CF26" i="1"/>
  <c r="CG26" i="1"/>
  <c r="CG27" i="1"/>
  <c r="CF28" i="1"/>
  <c r="CG28" i="1"/>
  <c r="CF30" i="1"/>
  <c r="CG30" i="1"/>
  <c r="CG31" i="1"/>
  <c r="CF32" i="1"/>
  <c r="CG32" i="1"/>
  <c r="CF34" i="1"/>
  <c r="CG34" i="1"/>
  <c r="CG35" i="1"/>
  <c r="CF36" i="1"/>
  <c r="CG36" i="1"/>
  <c r="CF38" i="1"/>
  <c r="CG38" i="1"/>
  <c r="CF40" i="1"/>
  <c r="CG40" i="1"/>
  <c r="CG2" i="1"/>
  <c r="CF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2" i="1"/>
  <c r="J4" i="1"/>
  <c r="J6" i="1"/>
  <c r="J7" i="1"/>
  <c r="J8" i="1"/>
  <c r="J12" i="1"/>
  <c r="J14" i="1"/>
  <c r="J15" i="1"/>
  <c r="J16" i="1"/>
  <c r="J20" i="1"/>
  <c r="J22" i="1"/>
  <c r="J23" i="1"/>
  <c r="J24" i="1"/>
  <c r="J28" i="1"/>
  <c r="J30" i="1"/>
  <c r="J31" i="1"/>
  <c r="J32" i="1"/>
  <c r="J36" i="1"/>
  <c r="J38" i="1"/>
  <c r="J40" i="1"/>
  <c r="CF39" i="1" l="1"/>
  <c r="CF35" i="1"/>
  <c r="CF27" i="1"/>
  <c r="CF19" i="1"/>
  <c r="CF11" i="1"/>
  <c r="CF3" i="1"/>
  <c r="J37" i="1"/>
  <c r="J29" i="1"/>
  <c r="J21" i="1"/>
  <c r="J13" i="1"/>
  <c r="J5" i="1"/>
  <c r="CF33" i="1"/>
  <c r="CF25" i="1"/>
  <c r="CF17" i="1"/>
  <c r="CF9" i="1"/>
</calcChain>
</file>

<file path=xl/sharedStrings.xml><?xml version="1.0" encoding="utf-8"?>
<sst xmlns="http://schemas.openxmlformats.org/spreadsheetml/2006/main" count="2566" uniqueCount="717">
  <si>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</si>
  <si>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</si>
  <si>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</si>
  <si>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</si>
  <si>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</si>
  <si>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</si>
  <si>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</si>
  <si>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</si>
  <si>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</si>
  <si>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</si>
  <si>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L/P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</si>
  <si>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</si>
  <si>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</si>
  <si>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</si>
  <si>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</si>
  <si>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</si>
  <si>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</si>
  <si>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</si>
  <si>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</si>
  <si>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</si>
  <si>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</si>
  <si>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</si>
  <si>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</si>
  <si>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</si>
  <si>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</si>
  <si>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</si>
  <si>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</si>
  <si>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</si>
  <si>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</si>
  <si>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</si>
  <si>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</si>
  <si>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</si>
  <si>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</si>
  <si>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</si>
  <si>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</si>
  <si>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</si>
  <si>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</si>
  <si>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</si>
  <si>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</si>
  <si>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</si>
  <si>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</si>
  <si>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</si>
  <si>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</si>
  <si>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</si>
  <si>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</si>
  <si>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</si>
  <si>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</si>
  <si>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</si>
  <si>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</si>
  <si>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</si>
  <si>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</si>
  <si>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</si>
  <si>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</si>
  <si>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</si>
  <si>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</si>
  <si>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</si>
  <si>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</si>
  <si>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</si>
  <si>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</si>
  <si>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</si>
  <si>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</si>
  <si>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</si>
  <si>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</si>
  <si>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</si>
  <si>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</si>
  <si>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</si>
  <si>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</si>
  <si>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</si>
  <si>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</si>
  <si>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</si>
  <si>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</si>
  <si>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</si>
  <si>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</si>
  <si>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</si>
  <si>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</si>
  <si>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BUSH GODSEND BURWOS</t>
  </si>
  <si>
    <t>Affirmasi Dikti</t>
  </si>
  <si>
    <t>Gelombang - I</t>
  </si>
  <si>
    <t>ADIK_DIKTI</t>
  </si>
  <si>
    <t>PENDIDIKAN SOSIOLOGI</t>
  </si>
  <si>
    <t/>
  </si>
  <si>
    <t>L</t>
  </si>
  <si>
    <t>PROTESTAN</t>
  </si>
  <si>
    <t>Manokwari</t>
  </si>
  <si>
    <t>01-04-2002</t>
  </si>
  <si>
    <t>MAN</t>
  </si>
  <si>
    <t>SMK Sosial</t>
  </si>
  <si>
    <t>Kwawi</t>
  </si>
  <si>
    <t>Jalan pasir puti kwawi</t>
  </si>
  <si>
    <t>Pasir putih</t>
  </si>
  <si>
    <t>Kec. Manokwari Timur</t>
  </si>
  <si>
    <t>Kab. Manokwari</t>
  </si>
  <si>
    <t>081223509421</t>
  </si>
  <si>
    <t>busgburwosburwos@gmail.com</t>
  </si>
  <si>
    <t>GURU/DOSEN NEGERI</t>
  </si>
  <si>
    <t>Wasior</t>
  </si>
  <si>
    <t>Kp wondama</t>
  </si>
  <si>
    <t>Guru</t>
  </si>
  <si>
    <t>Alumni</t>
  </si>
  <si>
    <t>MAS PKU</t>
  </si>
  <si>
    <t>Kab. Kepulauan Seribu</t>
  </si>
  <si>
    <t>Prop. D.K.I. Jakarta</t>
  </si>
  <si>
    <t>9202213270978000</t>
  </si>
  <si>
    <t>SAUL BURWOS</t>
  </si>
  <si>
    <t>SARJANA</t>
  </si>
  <si>
    <t>9202134401780001</t>
  </si>
  <si>
    <t>MARTALIS AIBOY</t>
  </si>
  <si>
    <t>LAIN-LAIN</t>
  </si>
  <si>
    <t>LAINNYA</t>
  </si>
  <si>
    <t>28-07-2021</t>
  </si>
  <si>
    <t>Rumah Orang Tua</t>
  </si>
  <si>
    <t>1300 Kwh</t>
  </si>
  <si>
    <t>ALISA SIRUA</t>
  </si>
  <si>
    <t>PENDIDIKAN FISIKA</t>
  </si>
  <si>
    <t>P</t>
  </si>
  <si>
    <t>ISLAM</t>
  </si>
  <si>
    <t>Kaimana</t>
  </si>
  <si>
    <t>25-03-2002</t>
  </si>
  <si>
    <t>SMUS</t>
  </si>
  <si>
    <t>SMU/MA IPA</t>
  </si>
  <si>
    <t>Jl.Utarum Krooy</t>
  </si>
  <si>
    <t>Jl.Kilometer Nol</t>
  </si>
  <si>
    <t>Krooy</t>
  </si>
  <si>
    <t>Kec.  Kaimana</t>
  </si>
  <si>
    <t>Kab. Kaimana</t>
  </si>
  <si>
    <t>081248568509</t>
  </si>
  <si>
    <t>alisasirua@gmail.com</t>
  </si>
  <si>
    <t>9208016503020003</t>
  </si>
  <si>
    <t>-</t>
  </si>
  <si>
    <t>Lain-Lain</t>
  </si>
  <si>
    <t>MAS AL-FALAH NAGREG</t>
  </si>
  <si>
    <t>Kab. Bandung</t>
  </si>
  <si>
    <t>Prop. Jawa Barat</t>
  </si>
  <si>
    <t>9208012005600001</t>
  </si>
  <si>
    <t>ALM. ABAS SIRUA</t>
  </si>
  <si>
    <t>PETANI/NELAYAN</t>
  </si>
  <si>
    <t>TIDAK TAMAT SD</t>
  </si>
  <si>
    <t>9208016207600002</t>
  </si>
  <si>
    <t>ALMH. SITI FATIMAH</t>
  </si>
  <si>
    <t>TAMAT SMTP</t>
  </si>
  <si>
    <t>081344181188</t>
  </si>
  <si>
    <t>Rumah Saudara</t>
  </si>
  <si>
    <t>FALENTINA EMAKEPARO</t>
  </si>
  <si>
    <t>PENDIDIKAN BAHASA INDONESIA (S1)</t>
  </si>
  <si>
    <t>10-08-2001</t>
  </si>
  <si>
    <t>falentinaemakeparo@gmail.com</t>
  </si>
  <si>
    <t>9109085008980001</t>
  </si>
  <si>
    <t>06-07-2021</t>
  </si>
  <si>
    <t>BRIGITHA GRACIANA HINDOM</t>
  </si>
  <si>
    <t>KATHOLIK</t>
  </si>
  <si>
    <t>Fak-Fak</t>
  </si>
  <si>
    <t>25-03-2003</t>
  </si>
  <si>
    <t>SMUN</t>
  </si>
  <si>
    <t>SMU/MA IPS</t>
  </si>
  <si>
    <t>Desa Wurkendik</t>
  </si>
  <si>
    <t>Kec.  Fak-Fak Barat</t>
  </si>
  <si>
    <t>Kab. Fak-Fak</t>
  </si>
  <si>
    <t>082248142685</t>
  </si>
  <si>
    <t>hindomgitha@gmail.com</t>
  </si>
  <si>
    <t>9203026503020001</t>
  </si>
  <si>
    <t>Dosen / Guru</t>
  </si>
  <si>
    <t>Lain-lain</t>
  </si>
  <si>
    <t>9203022808760001</t>
  </si>
  <si>
    <t>RUDOLF HINDOM</t>
  </si>
  <si>
    <t>PEGAWAI NEGERI</t>
  </si>
  <si>
    <t>PASCASARJANA (S2)</t>
  </si>
  <si>
    <t>9203025601790001</t>
  </si>
  <si>
    <t>YULIANA TEMONGMERE</t>
  </si>
  <si>
    <t>081248176360</t>
  </si>
  <si>
    <t>2200 Kwh</t>
  </si>
  <si>
    <t>KEIZYA VALENCIA CHEALSE KAMBUAYA</t>
  </si>
  <si>
    <t>Kota Semarang</t>
  </si>
  <si>
    <t>24-04-2003</t>
  </si>
  <si>
    <t>Jl.Bukit baru Kompleks Sorpus Kelurahan Klakublik</t>
  </si>
  <si>
    <t>Klakublik</t>
  </si>
  <si>
    <t>Kec.  Sorong</t>
  </si>
  <si>
    <t>Kota Sorong</t>
  </si>
  <si>
    <t>082198497960</t>
  </si>
  <si>
    <t>keizyakambuaya21@gmail.com</t>
  </si>
  <si>
    <t>Mahasiswa</t>
  </si>
  <si>
    <t>SMAN 1 CIRUAS</t>
  </si>
  <si>
    <t>Kab. Serang</t>
  </si>
  <si>
    <t>Prop. Banten</t>
  </si>
  <si>
    <t>3374092806770003</t>
  </si>
  <si>
    <t>ORIGENES KAMBUAYA</t>
  </si>
  <si>
    <t>KARYAWAN SWASTA</t>
  </si>
  <si>
    <t>3374096506770002</t>
  </si>
  <si>
    <t>NUNIK PRIHATINI</t>
  </si>
  <si>
    <t>Jl.Bukit baru kelurahan klakublik kota sorong Pap</t>
  </si>
  <si>
    <t>081343435126</t>
  </si>
  <si>
    <t>23-07-2021</t>
  </si>
  <si>
    <t>450 Kwh</t>
  </si>
  <si>
    <t>ANDI RAHMADANI</t>
  </si>
  <si>
    <t>AGROEKOTEKNOLOGI</t>
  </si>
  <si>
    <t>Polewali</t>
  </si>
  <si>
    <t>03-01-2003</t>
  </si>
  <si>
    <t>Panggalo Desa Katumbangan Kec. Campalagian</t>
  </si>
  <si>
    <t>Kec. Campalagian</t>
  </si>
  <si>
    <t>Kab. Polewali Mamasa</t>
  </si>
  <si>
    <t>089636379678</t>
  </si>
  <si>
    <t>andirhmadani53@gmail.com</t>
  </si>
  <si>
    <t>SMAS PLUS PERMATA INSANI ISLAMIC SCHOOL</t>
  </si>
  <si>
    <t>Kab. Tangerang</t>
  </si>
  <si>
    <t>ZAINUDDIN</t>
  </si>
  <si>
    <t>BURUH</t>
  </si>
  <si>
    <t>TAMAT SD</t>
  </si>
  <si>
    <t>7604025303750001</t>
  </si>
  <si>
    <t>INTAN DAMIN</t>
  </si>
  <si>
    <t>TAMAT SMTA</t>
  </si>
  <si>
    <t>Sandakan, Sabah, Malaysia</t>
  </si>
  <si>
    <t>60197851436</t>
  </si>
  <si>
    <t>14-07-2021</t>
  </si>
  <si>
    <t>MOHD. NIZAM BIN ALDI</t>
  </si>
  <si>
    <t>ILMU KOMUNIKASI</t>
  </si>
  <si>
    <t>Sabah, Malaysia</t>
  </si>
  <si>
    <t>26-12-2002</t>
  </si>
  <si>
    <t>SMKS</t>
  </si>
  <si>
    <t>Jl. Pramita 2, Kost NandaDzaki, Curug, Banten</t>
  </si>
  <si>
    <t>binong</t>
  </si>
  <si>
    <t>Kec. Tangerang</t>
  </si>
  <si>
    <t>Kota Tangerang</t>
  </si>
  <si>
    <t>0895338779871</t>
  </si>
  <si>
    <t>mohdnizammm17@gmail.com</t>
  </si>
  <si>
    <t>7372045004030021</t>
  </si>
  <si>
    <t>Internet</t>
  </si>
  <si>
    <t>0</t>
  </si>
  <si>
    <t>ALDI BIN MALUSE</t>
  </si>
  <si>
    <t>DARMAWATI BINTI ABD HARRIS</t>
  </si>
  <si>
    <t>+60143894853</t>
  </si>
  <si>
    <t>25-07-2021</t>
  </si>
  <si>
    <t>900 Kwh</t>
  </si>
  <si>
    <t>ADIK PAPUA</t>
  </si>
  <si>
    <t>02-12-2002</t>
  </si>
  <si>
    <t>registrasi@untirta.ac.id</t>
  </si>
  <si>
    <t>3604021401740110</t>
  </si>
  <si>
    <t>02-07-2021</t>
  </si>
  <si>
    <t>DEVI AMELIA</t>
  </si>
  <si>
    <t>Penengahan</t>
  </si>
  <si>
    <t>kec.pesisir selatan Kerbang tinggi bangun negara</t>
  </si>
  <si>
    <t>Kerbang tinggi bangun negara</t>
  </si>
  <si>
    <t>Kerbang tinggi</t>
  </si>
  <si>
    <t>Kec. Pesisir Selatan</t>
  </si>
  <si>
    <t>Kab. Lampung Barat</t>
  </si>
  <si>
    <t>083170850387</t>
  </si>
  <si>
    <t>ameliadevi354@gmail.com</t>
  </si>
  <si>
    <t>1804014212030001</t>
  </si>
  <si>
    <t>Pelajar</t>
  </si>
  <si>
    <t>SMAN 1 PESISIR SELATAN</t>
  </si>
  <si>
    <t>KABUPATEN PESISIR BARAT</t>
  </si>
  <si>
    <t>Prop. Lampung</t>
  </si>
  <si>
    <t>1804012404730002</t>
  </si>
  <si>
    <t>DARUSSALAM</t>
  </si>
  <si>
    <t>1804015111780001</t>
  </si>
  <si>
    <t>NINI INDIRI YANI</t>
  </si>
  <si>
    <t>082289417891</t>
  </si>
  <si>
    <t>08-07-2021</t>
  </si>
  <si>
    <t>Rumah Sendiri</t>
  </si>
  <si>
    <t>DUMA SALU</t>
  </si>
  <si>
    <t>AGRIBISNIS</t>
  </si>
  <si>
    <t>Kundasang</t>
  </si>
  <si>
    <t>21-06-2002</t>
  </si>
  <si>
    <t>sikuku'</t>
  </si>
  <si>
    <t>Desa Aman,Kundasang,Sabah-Malaysia</t>
  </si>
  <si>
    <t>Benteng Mamullu</t>
  </si>
  <si>
    <t>Kec. Kapala Pitu</t>
  </si>
  <si>
    <t>Kab. Toraja Utara</t>
  </si>
  <si>
    <t>60128128920</t>
  </si>
  <si>
    <t>dumasalu6@gmail.com</t>
  </si>
  <si>
    <t>7326206606040001</t>
  </si>
  <si>
    <t>7326200101740002</t>
  </si>
  <si>
    <t>RERUNG BARU</t>
  </si>
  <si>
    <t>7326205909750001</t>
  </si>
  <si>
    <t>DEBORA BUTU</t>
  </si>
  <si>
    <t>+60174537323</t>
  </si>
  <si>
    <t>13-07-2021</t>
  </si>
  <si>
    <t>SALMA NURAFRIDA</t>
  </si>
  <si>
    <t>PENDIDIKAN BIOLOGI</t>
  </si>
  <si>
    <t>Pandeglang</t>
  </si>
  <si>
    <t>27-06-2003</t>
  </si>
  <si>
    <t>Kp. Cimalati</t>
  </si>
  <si>
    <t>Pasireurih</t>
  </si>
  <si>
    <t>Kec. Cisata</t>
  </si>
  <si>
    <t>Kab. Pandeglang</t>
  </si>
  <si>
    <t>083151377045</t>
  </si>
  <si>
    <t>salmanurafrida@gmail.com</t>
  </si>
  <si>
    <t>3601236706030001</t>
  </si>
  <si>
    <t>SMAS MATHLAUL ANWAR MENES</t>
  </si>
  <si>
    <t>3601230807780002</t>
  </si>
  <si>
    <t>UDIN</t>
  </si>
  <si>
    <t>3601234608830002</t>
  </si>
  <si>
    <t>SYAMSIAH</t>
  </si>
  <si>
    <t>Kp. Cimalati RT 01 RW 08 Des Pasireurih Kec Cisata</t>
  </si>
  <si>
    <t>083151307581</t>
  </si>
  <si>
    <t>18-07-2021</t>
  </si>
  <si>
    <t>PUTRY MAHARANI ADILLAH</t>
  </si>
  <si>
    <t>PENDIDIKAN SEJARAH</t>
  </si>
  <si>
    <t>05-02-2003</t>
  </si>
  <si>
    <t>Kp, Kadumula, Desa Kolelet-Picung KAB Pandeglang</t>
  </si>
  <si>
    <t>Perumahan Mitraland Puri Cikoneng Blok B1/14</t>
  </si>
  <si>
    <t>Picung</t>
  </si>
  <si>
    <t>Kec. Picung</t>
  </si>
  <si>
    <t>08521650136</t>
  </si>
  <si>
    <t>pupumaharani05@gmail.com</t>
  </si>
  <si>
    <t>3601114502030001</t>
  </si>
  <si>
    <t>PENSIUNAN</t>
  </si>
  <si>
    <t>Tidak Bekerja</t>
  </si>
  <si>
    <t>Tidak bekerja</t>
  </si>
  <si>
    <t>SMAN 1 PANDEGLANG</t>
  </si>
  <si>
    <t>MUSLIM ALM</t>
  </si>
  <si>
    <t>3601116001640001</t>
  </si>
  <si>
    <t>EKAWATI</t>
  </si>
  <si>
    <t>Kp. Kadumula-picung 002/001 Pandeglang Banten</t>
  </si>
  <si>
    <t>081213935902</t>
  </si>
  <si>
    <t>PIPIN</t>
  </si>
  <si>
    <t>PENDIDIKAN MATEMATIKA</t>
  </si>
  <si>
    <t>18-06-2002</t>
  </si>
  <si>
    <t>Kp.Sumur Lebu</t>
  </si>
  <si>
    <t>Citalahab</t>
  </si>
  <si>
    <t>Kec. Banjar</t>
  </si>
  <si>
    <t>085893766618</t>
  </si>
  <si>
    <t>pipin1288@gmail.com</t>
  </si>
  <si>
    <t>SMAN 6 PANDEGLANG</t>
  </si>
  <si>
    <t>3601200703630002</t>
  </si>
  <si>
    <t>BUDI</t>
  </si>
  <si>
    <t>3601205106670001</t>
  </si>
  <si>
    <t>ITOH</t>
  </si>
  <si>
    <t>Kp.Sumur Lebu,RT/RW 022/006,Pandeglang</t>
  </si>
  <si>
    <t>081218237395</t>
  </si>
  <si>
    <t>07-07-2021</t>
  </si>
  <si>
    <t>SITI ROHMAH</t>
  </si>
  <si>
    <t>15-04-2003</t>
  </si>
  <si>
    <t>Kp. Legok haur, Rt. 12, Rw. 04, des.Majau, kec.Saketi</t>
  </si>
  <si>
    <t>Majau</t>
  </si>
  <si>
    <t>Kec. Saketi</t>
  </si>
  <si>
    <t>083875147310</t>
  </si>
  <si>
    <t>sitirohmah791@sma.belajar.id</t>
  </si>
  <si>
    <t>360114112760001</t>
  </si>
  <si>
    <t>RADI</t>
  </si>
  <si>
    <t>3601145107800001</t>
  </si>
  <si>
    <t>SUTI'AH</t>
  </si>
  <si>
    <t>Kp. Legok Haur, Rt 12, Rw 04, des Majau, kec Saket</t>
  </si>
  <si>
    <t>083805076357</t>
  </si>
  <si>
    <t>ISTI YULIANTI</t>
  </si>
  <si>
    <t>29-06-2002</t>
  </si>
  <si>
    <t>SMKN</t>
  </si>
  <si>
    <t>Kp. Koranji</t>
  </si>
  <si>
    <t>Tegalwangi</t>
  </si>
  <si>
    <t>Kec. Menes</t>
  </si>
  <si>
    <t>081299500595</t>
  </si>
  <si>
    <t>istiyulianti0629@gmail.com</t>
  </si>
  <si>
    <t>3601130105660001</t>
  </si>
  <si>
    <t>RASUDIN</t>
  </si>
  <si>
    <t>3601134107720014</t>
  </si>
  <si>
    <t>IPAH</t>
  </si>
  <si>
    <t>kp.koranji</t>
  </si>
  <si>
    <t>083899635484</t>
  </si>
  <si>
    <t>21-07-2021</t>
  </si>
  <si>
    <t>NELY NURBANINGSIH</t>
  </si>
  <si>
    <t>28-05-2004</t>
  </si>
  <si>
    <t>KP. Ciaseum</t>
  </si>
  <si>
    <t>Rancateureup</t>
  </si>
  <si>
    <t>Kec. Labuan</t>
  </si>
  <si>
    <t>083874139473</t>
  </si>
  <si>
    <t>nelynrbnngsh@gmail.com</t>
  </si>
  <si>
    <t>SMAN 4 PANDEGLANG</t>
  </si>
  <si>
    <t>3601122909810006</t>
  </si>
  <si>
    <t>ENDIN JAENUDIN</t>
  </si>
  <si>
    <t>WIRASWASTA</t>
  </si>
  <si>
    <t>3601125302820001</t>
  </si>
  <si>
    <t>HUSNUL KHOTIMAH</t>
  </si>
  <si>
    <t>KP. CIASEUM RT/RW 004/003 Kec.Labuan</t>
  </si>
  <si>
    <t>083813840481</t>
  </si>
  <si>
    <t>AINUL MARDIYAH</t>
  </si>
  <si>
    <t>AKUNTANSI</t>
  </si>
  <si>
    <t>23-01-2003</t>
  </si>
  <si>
    <t>Kp.Kd.Kombong</t>
  </si>
  <si>
    <t>Menes</t>
  </si>
  <si>
    <t>083890885659</t>
  </si>
  <si>
    <t>amardiyah901@gmail.com</t>
  </si>
  <si>
    <t>3601136301030001</t>
  </si>
  <si>
    <t>3601132307620001</t>
  </si>
  <si>
    <t>ONI SYAHRONI</t>
  </si>
  <si>
    <t>3601136305650001</t>
  </si>
  <si>
    <t>MAZDIYAH</t>
  </si>
  <si>
    <t>085779167315</t>
  </si>
  <si>
    <t>15-07-2021</t>
  </si>
  <si>
    <t>SITI NURAENI</t>
  </si>
  <si>
    <t>HUKUM (S1)</t>
  </si>
  <si>
    <t>18-03-2005</t>
  </si>
  <si>
    <t>Kp. Leuwikambuy Desa Pasirgadung kec. Patia kab. P</t>
  </si>
  <si>
    <t>Kp. Leuwikambuy RT/RW 002/004 Desa Pasirgadung</t>
  </si>
  <si>
    <t>Pasirgadung</t>
  </si>
  <si>
    <t>Kec. Patia</t>
  </si>
  <si>
    <t>083898471022</t>
  </si>
  <si>
    <t>sitinuraeni18032015@gmail.com</t>
  </si>
  <si>
    <t>3601240402640001</t>
  </si>
  <si>
    <t>AMAN</t>
  </si>
  <si>
    <t>3601245409750001</t>
  </si>
  <si>
    <t>ASMI</t>
  </si>
  <si>
    <t>Kp. Leuwikambuy RT/ RW 002/004 Des Pasirgadung</t>
  </si>
  <si>
    <t>083805076788</t>
  </si>
  <si>
    <t>KARAR THAHARA</t>
  </si>
  <si>
    <t>ILMU PEMERINTAHAN</t>
  </si>
  <si>
    <t>Serang</t>
  </si>
  <si>
    <t>30-10-2002</t>
  </si>
  <si>
    <t>Kp. Kadumadang 013/002 desa kadumadang kec.cimanuk</t>
  </si>
  <si>
    <t>KADUMADANG</t>
  </si>
  <si>
    <t>Kec. Cimanuk</t>
  </si>
  <si>
    <t>085691425268</t>
  </si>
  <si>
    <t>kararthahara@gmail.com</t>
  </si>
  <si>
    <t>3601187010030002</t>
  </si>
  <si>
    <t>SMAN 2 PANDEGLANG</t>
  </si>
  <si>
    <t>3601181602600003</t>
  </si>
  <si>
    <t>DEDI S. SUPRIADI</t>
  </si>
  <si>
    <t>PEDAGANG/WIRASWASTA</t>
  </si>
  <si>
    <t>3601184602680001</t>
  </si>
  <si>
    <t>AAN HANDAYANI</t>
  </si>
  <si>
    <t>08121958043</t>
  </si>
  <si>
    <t>AYU YUNINGSIH</t>
  </si>
  <si>
    <t>19-12-2002</t>
  </si>
  <si>
    <t>Kp. Bengkung</t>
  </si>
  <si>
    <t>Dalembalar</t>
  </si>
  <si>
    <t>089630953609</t>
  </si>
  <si>
    <t>yuningsihayu942@gmail.com</t>
  </si>
  <si>
    <t>3601181704710002</t>
  </si>
  <si>
    <t>HADI SUWARNO</t>
  </si>
  <si>
    <t>3601185704700002</t>
  </si>
  <si>
    <t>UNAH UMAMAH</t>
  </si>
  <si>
    <t>Kp. Bengkung 001/001 Dalembalar Cimanuk Pandeglang</t>
  </si>
  <si>
    <t>081247023087</t>
  </si>
  <si>
    <t>09-07-2021</t>
  </si>
  <si>
    <t>MILA MAULIDA</t>
  </si>
  <si>
    <t>ILMU EKONOMI PEMBANGUNAN</t>
  </si>
  <si>
    <t>09-03-2003</t>
  </si>
  <si>
    <t>Jln Amd lintas timur, Kp ciwalet</t>
  </si>
  <si>
    <t>Sukaratu</t>
  </si>
  <si>
    <t>Kec. Majasari</t>
  </si>
  <si>
    <t>081214857774</t>
  </si>
  <si>
    <t>milamaulida001@gmail.com</t>
  </si>
  <si>
    <t>3601344903030004</t>
  </si>
  <si>
    <t>3601344411690001</t>
  </si>
  <si>
    <t>SATIBI</t>
  </si>
  <si>
    <t>3601344107670020</t>
  </si>
  <si>
    <t>EEN NURAENI</t>
  </si>
  <si>
    <t>Kp ciwalet Rt01/Rw10 kec.majasari kab.pandeglang</t>
  </si>
  <si>
    <t>081287864730</t>
  </si>
  <si>
    <t>12-07-2021</t>
  </si>
  <si>
    <t>JESSICA STEVINA</t>
  </si>
  <si>
    <t>11-07-2003</t>
  </si>
  <si>
    <t>Kp.jl.kebon cau ciwasiat</t>
  </si>
  <si>
    <t>Kp. Ciwasiat rt/rw 01/12
Pandeglang bant</t>
  </si>
  <si>
    <t>Kec. Pandeglang</t>
  </si>
  <si>
    <t>081318765392</t>
  </si>
  <si>
    <t>jessicastvnkefi@gmail.com</t>
  </si>
  <si>
    <t>3601215107030002</t>
  </si>
  <si>
    <t>3601211204750006</t>
  </si>
  <si>
    <t>A. STEVEN KEFI</t>
  </si>
  <si>
    <t>3601214511730003</t>
  </si>
  <si>
    <t>INA ROSTINA</t>
  </si>
  <si>
    <t>Kp. Jl. Kebon cau ciwasiat rt/rw 01/12
Pandeglang,</t>
  </si>
  <si>
    <t>08997734030</t>
  </si>
  <si>
    <t>SALSABIL NAJWA AZHARI</t>
  </si>
  <si>
    <t>22-10-2003</t>
  </si>
  <si>
    <t>Kp. Kebon pedes, RT.004 RW.004, des. Sindanghayu.</t>
  </si>
  <si>
    <t>Kp.kebon pedes, RT.004 RW.004, Des.Sindanghayu</t>
  </si>
  <si>
    <t>Sindanghayu</t>
  </si>
  <si>
    <t>085782977825</t>
  </si>
  <si>
    <t>salsabilazhari20@sma.belajar.id</t>
  </si>
  <si>
    <t>3601141202760002</t>
  </si>
  <si>
    <t>JEJE AJHARI</t>
  </si>
  <si>
    <t>3601144409810003</t>
  </si>
  <si>
    <t>MARHAMAH</t>
  </si>
  <si>
    <t>Kp.kebon pedes, RT.004 RW.004, Sindanghayu, Saketi</t>
  </si>
  <si>
    <t>085694497166</t>
  </si>
  <si>
    <t>MOHAMMAD ARYO</t>
  </si>
  <si>
    <t>TEKNIK INDUSTRI</t>
  </si>
  <si>
    <t>Cirebon</t>
  </si>
  <si>
    <t>15-04-2004</t>
  </si>
  <si>
    <t>Kp.Mulysari RT.06 RW.02 Desa.Langensari Kec.Saketi</t>
  </si>
  <si>
    <t>Langensari</t>
  </si>
  <si>
    <t>083806849189</t>
  </si>
  <si>
    <t>mohammadaryo54@sma.belajar.id</t>
  </si>
  <si>
    <t>3601141504030002</t>
  </si>
  <si>
    <t>3601141010780004</t>
  </si>
  <si>
    <t>SUMINTA</t>
  </si>
  <si>
    <t>3601145511810001</t>
  </si>
  <si>
    <t>SUKMARIAH</t>
  </si>
  <si>
    <t>Kp.Mulyasari RT.06RW.02 Desa.Langensari Kec.Saketi</t>
  </si>
  <si>
    <t>083890434709</t>
  </si>
  <si>
    <t>NENENG HOFIFAH</t>
  </si>
  <si>
    <t>MANAJEMEN</t>
  </si>
  <si>
    <t>Lebak</t>
  </si>
  <si>
    <t>01-01-2003</t>
  </si>
  <si>
    <t>Kp. Gunung julang II rt 06/rw 02,Desa lebaksitu</t>
  </si>
  <si>
    <t>Kp. Gunung julang desa. lebaksitu kec. Lebakgedong</t>
  </si>
  <si>
    <t>Kec. Lebakgedong</t>
  </si>
  <si>
    <t>Kab. Lebak</t>
  </si>
  <si>
    <t>085777634855</t>
  </si>
  <si>
    <t>hofifahneneng@gmail.com</t>
  </si>
  <si>
    <t>SMKN 1 LEBAKGEDONG</t>
  </si>
  <si>
    <t>3602252509710001</t>
  </si>
  <si>
    <t>MULYADI</t>
  </si>
  <si>
    <t>3602255004850003</t>
  </si>
  <si>
    <t>AAS</t>
  </si>
  <si>
    <t>Kp. Gunung julang rt06/rw 02,Desa.lebaksitu</t>
  </si>
  <si>
    <t>RISMA</t>
  </si>
  <si>
    <t>PENDIDIKAN KHUSUS</t>
  </si>
  <si>
    <t>03-09-2003</t>
  </si>
  <si>
    <t>Kp. Ciparada Rt 007 Rw 002 Desa. Cimangeunteung</t>
  </si>
  <si>
    <t>Kp. Ciparada 007/002 Desa. Cimangeunteung</t>
  </si>
  <si>
    <t>Cimangeunteung</t>
  </si>
  <si>
    <t>Kec. Rangkasbitung</t>
  </si>
  <si>
    <t>085694092939</t>
  </si>
  <si>
    <t>risma030903@gmail.com</t>
  </si>
  <si>
    <t>3602144309030001</t>
  </si>
  <si>
    <t>Mebel lemari</t>
  </si>
  <si>
    <t>Karyawan</t>
  </si>
  <si>
    <t>3602140704780001</t>
  </si>
  <si>
    <t>NURDIN</t>
  </si>
  <si>
    <t>3602144502850001</t>
  </si>
  <si>
    <t>ASMINAH</t>
  </si>
  <si>
    <t>083895090067</t>
  </si>
  <si>
    <t>DEDE WIRTA</t>
  </si>
  <si>
    <t>PENDIDIKAN VOKASIONAL TEKNIK ELEKTRO</t>
  </si>
  <si>
    <t>03-07-2003</t>
  </si>
  <si>
    <t>KP. CIPUNAGA</t>
  </si>
  <si>
    <t>CIHARA</t>
  </si>
  <si>
    <t>Kec. Cihara</t>
  </si>
  <si>
    <t>085692681613</t>
  </si>
  <si>
    <t>dedewirta45@gmail.com</t>
  </si>
  <si>
    <t>SMAN 1 CIHARA</t>
  </si>
  <si>
    <t>3602260207740002</t>
  </si>
  <si>
    <t>SANUT</t>
  </si>
  <si>
    <t>3602265908800004</t>
  </si>
  <si>
    <t>WIWIN</t>
  </si>
  <si>
    <t>KP. CIPUNAGA, 004/003, CIHARA</t>
  </si>
  <si>
    <t>081392070460</t>
  </si>
  <si>
    <t>SUKIRA</t>
  </si>
  <si>
    <t>04-03-2003</t>
  </si>
  <si>
    <t>088212218440</t>
  </si>
  <si>
    <t>sukiracihara1@gmail.com</t>
  </si>
  <si>
    <t>3602260712650002</t>
  </si>
  <si>
    <t>TOID</t>
  </si>
  <si>
    <t>3602265003690001</t>
  </si>
  <si>
    <t>ARNISAH</t>
  </si>
  <si>
    <t>KP. CIPUNAGA, KECAMATAN CIHARA, LEBAK, BANTEN</t>
  </si>
  <si>
    <t>NOVIA SRI WAHYUNI</t>
  </si>
  <si>
    <t>ADMINISTRASI PUBLIK</t>
  </si>
  <si>
    <t>02-06-2003</t>
  </si>
  <si>
    <t>noviasriwahyuni2003@gmail.com</t>
  </si>
  <si>
    <t>ELIS</t>
  </si>
  <si>
    <t>23-07-2002</t>
  </si>
  <si>
    <t>SMK Ekonomi</t>
  </si>
  <si>
    <t>Kp. Gobang</t>
  </si>
  <si>
    <t>Mayak</t>
  </si>
  <si>
    <t>Kec. Curug bitung</t>
  </si>
  <si>
    <t>085782965159</t>
  </si>
  <si>
    <t>elisneng311@gmail.com</t>
  </si>
  <si>
    <t>3602236309020001</t>
  </si>
  <si>
    <t>SMKN CURUGBITUNG</t>
  </si>
  <si>
    <t>3602233112710001</t>
  </si>
  <si>
    <t>ASMADI</t>
  </si>
  <si>
    <t>JUMINAH</t>
  </si>
  <si>
    <t>Kp. Gobang RT/RW 004/002 Des. Mayak</t>
  </si>
  <si>
    <t>085781051025</t>
  </si>
  <si>
    <t>WINDA AZZAHRA NURHALIZA</t>
  </si>
  <si>
    <t>21-06-2003</t>
  </si>
  <si>
    <t>SMK Teknik</t>
  </si>
  <si>
    <t>Jl. A. Yani no. 1 L, Rangkasbitung, lebak sambel</t>
  </si>
  <si>
    <t>Cijoro Lebak</t>
  </si>
  <si>
    <t>087873893968</t>
  </si>
  <si>
    <t>windaan021@gmail.com</t>
  </si>
  <si>
    <t>3602146105030001</t>
  </si>
  <si>
    <t>SMKN 1 RANGKASBITUNG</t>
  </si>
  <si>
    <t>3602140507670011</t>
  </si>
  <si>
    <t>SUPRIYADI</t>
  </si>
  <si>
    <t>3602145911670003</t>
  </si>
  <si>
    <t>SUNINGSIH</t>
  </si>
  <si>
    <t>Lebak sambel, cijoro lebak, Rangkasbitung, banten</t>
  </si>
  <si>
    <t>087773866876</t>
  </si>
  <si>
    <t>CICIH SARININGSIH</t>
  </si>
  <si>
    <t>10-07-2003</t>
  </si>
  <si>
    <t>Kp. Cikuning, Des. Sukamaju, Kec. Sobang</t>
  </si>
  <si>
    <t>Sukamaju</t>
  </si>
  <si>
    <t>Kec. Sobang</t>
  </si>
  <si>
    <t>085770496134</t>
  </si>
  <si>
    <t>cicihsariningsih10@gmail.com</t>
  </si>
  <si>
    <t>3602225007030003</t>
  </si>
  <si>
    <t>3602220101600003</t>
  </si>
  <si>
    <t>SANGSANG</t>
  </si>
  <si>
    <t>3602224107670010</t>
  </si>
  <si>
    <t>JUANAH</t>
  </si>
  <si>
    <t>085811153667</t>
  </si>
  <si>
    <t>10-07-2021</t>
  </si>
  <si>
    <t>EEM HULAEMAH</t>
  </si>
  <si>
    <t>10-06-2003</t>
  </si>
  <si>
    <t>Kp. Ciparasi, Des. Ciparasi, Kec. Sobang</t>
  </si>
  <si>
    <t>Ciparasi</t>
  </si>
  <si>
    <t>085810165475</t>
  </si>
  <si>
    <t>eem.ulaemah1063@gmail.com</t>
  </si>
  <si>
    <t>3602225111050001</t>
  </si>
  <si>
    <t>3602221612510001</t>
  </si>
  <si>
    <t>HAERUDIN</t>
  </si>
  <si>
    <t>3602225001640001</t>
  </si>
  <si>
    <t>MASANAH</t>
  </si>
  <si>
    <t>085772274340</t>
  </si>
  <si>
    <t>OKTAVIANA WULANDARI</t>
  </si>
  <si>
    <t>13-10-2002</t>
  </si>
  <si>
    <t>Kp.Ciheulang Hilir Rt.06 Rw.02 Ds.Cimangeunteung</t>
  </si>
  <si>
    <t>083804684663</t>
  </si>
  <si>
    <t>oktavianawulandari1013@gmail.com</t>
  </si>
  <si>
    <t>3602145310020001</t>
  </si>
  <si>
    <t>Warung</t>
  </si>
  <si>
    <t>Kp. Ciheulang hilir Rt.06 Rw.02 Ds.Cimangeunteung</t>
  </si>
  <si>
    <t>3602140505790001</t>
  </si>
  <si>
    <t>SUHERMAN</t>
  </si>
  <si>
    <t>3602146703800002</t>
  </si>
  <si>
    <t>SUSIYANA</t>
  </si>
  <si>
    <t>083890712693</t>
  </si>
  <si>
    <t>FARAH ZAHIDA</t>
  </si>
  <si>
    <t>TEKNOLOGI PANGAN</t>
  </si>
  <si>
    <t>JAKARTA</t>
  </si>
  <si>
    <t>22-07-2000</t>
  </si>
  <si>
    <t>Jl. TB Hasan Kp. Cimesir RT01/RW04 Rangkasbitung</t>
  </si>
  <si>
    <t>Kelapa Dua No.49 C. RT01/RW05 Kelapa Dua</t>
  </si>
  <si>
    <t>Rangkasbitung</t>
  </si>
  <si>
    <t>0895611479269</t>
  </si>
  <si>
    <t>farahzhd227@gmail.com</t>
  </si>
  <si>
    <t>3173056207000007</t>
  </si>
  <si>
    <t>SMAN 2 RANGKASBITUNG</t>
  </si>
  <si>
    <t>3173050605620009</t>
  </si>
  <si>
    <t>BASUKI PUJA PRIYANTO</t>
  </si>
  <si>
    <t>3602144503700009</t>
  </si>
  <si>
    <t>SRI HAYATI</t>
  </si>
  <si>
    <t>087717710769</t>
  </si>
  <si>
    <t>20-07-2021</t>
  </si>
  <si>
    <t>RAMAH NUR INTAN</t>
  </si>
  <si>
    <t>PENDIDIKAN GURU SEKOLAH DASAR</t>
  </si>
  <si>
    <t>28-09-2003</t>
  </si>
  <si>
    <t>Jl.kota baru</t>
  </si>
  <si>
    <t>Muara Ciujung timur</t>
  </si>
  <si>
    <t>08989373686</t>
  </si>
  <si>
    <t>ramahnurintan2@gmail.com</t>
  </si>
  <si>
    <t>3602142804610001</t>
  </si>
  <si>
    <t>EDI SUPARDI</t>
  </si>
  <si>
    <t>3602145311620001</t>
  </si>
  <si>
    <t>MARDYAH</t>
  </si>
  <si>
    <t>JL.KOTA BARU.RT/RW.004/011.KEL.MUARA CIUJUNG TIMUR</t>
  </si>
  <si>
    <t>08989373663</t>
  </si>
  <si>
    <t>DANIEL MANSAI</t>
  </si>
  <si>
    <t>PENDIDIKAN BAHASA INGGRIS</t>
  </si>
  <si>
    <t>SERUI</t>
  </si>
  <si>
    <t>17-02-2004</t>
  </si>
  <si>
    <t>JL. GAJAH MADA SERUI</t>
  </si>
  <si>
    <t>SERUI KOTA</t>
  </si>
  <si>
    <t>Kec. Yapen Selatan</t>
  </si>
  <si>
    <t>Kab. Yapen Waropen</t>
  </si>
  <si>
    <t>085215013410</t>
  </si>
  <si>
    <t>mansaidaniel1@gmail.com</t>
  </si>
  <si>
    <t>SMAN 1 SERUI</t>
  </si>
  <si>
    <t>Prop. Papua</t>
  </si>
  <si>
    <t>9105011211860004</t>
  </si>
  <si>
    <t>ALEX MANSAI</t>
  </si>
  <si>
    <t>9105015306860004</t>
  </si>
  <si>
    <t>THERESIA YUNITA BOLENG</t>
  </si>
  <si>
    <t>085244716412</t>
  </si>
  <si>
    <t>YOHANES TEKEGE</t>
  </si>
  <si>
    <t>Tobouha, Kec. Mapia Tengah, Kab. Dogiyai</t>
  </si>
  <si>
    <t>19-06-2002</t>
  </si>
  <si>
    <t>Jln. Momai, kel. Bumi Wonorejo, Kab. Nabire</t>
  </si>
  <si>
    <t>Bumi Wonorejo</t>
  </si>
  <si>
    <t>Kec. Nabire</t>
  </si>
  <si>
    <t>Kab. Nabire</t>
  </si>
  <si>
    <t>082149474319</t>
  </si>
  <si>
    <t>tekegeyonito21@gmail.com</t>
  </si>
  <si>
    <t>9104011906020005</t>
  </si>
  <si>
    <t>ZAKARIAS TEKEGE</t>
  </si>
  <si>
    <t>FRANSISKA GOBAI</t>
  </si>
  <si>
    <t>Modio, kec. Mapia tengah, kab. Dogiyai, pro. Papua</t>
  </si>
  <si>
    <t>Kab. Dogiyai</t>
  </si>
  <si>
    <t>085254445080</t>
  </si>
  <si>
    <t>ELEN SIONITHA JITMAU</t>
  </si>
  <si>
    <t>Sorong</t>
  </si>
  <si>
    <t>04-01-2003</t>
  </si>
  <si>
    <t>Jln. Rambutan Km. 14</t>
  </si>
  <si>
    <t>Klaurung</t>
  </si>
  <si>
    <t>Kec.  Klablim</t>
  </si>
  <si>
    <t>081344635438</t>
  </si>
  <si>
    <t>ellenjitmau6@gmail.com</t>
  </si>
  <si>
    <t>9271021910090011</t>
  </si>
  <si>
    <t>9271021306680002</t>
  </si>
  <si>
    <t>MARTEN JITMAU SP.D</t>
  </si>
  <si>
    <t>9271024108730003</t>
  </si>
  <si>
    <t>ANCE AWOM</t>
  </si>
  <si>
    <t>PNS NON GURU/DOSEN</t>
  </si>
  <si>
    <t>JLN.KLAMARU 1 KM.17</t>
  </si>
  <si>
    <t>081344256094</t>
  </si>
  <si>
    <t>16-07-2021</t>
  </si>
  <si>
    <t>periode</t>
  </si>
  <si>
    <t>jenjang</t>
  </si>
  <si>
    <t>fakultas</t>
  </si>
  <si>
    <t>prodi</t>
  </si>
  <si>
    <t>hasil seleksi</t>
  </si>
  <si>
    <t>nim</t>
  </si>
  <si>
    <t>S1</t>
  </si>
  <si>
    <t>FKIP</t>
  </si>
  <si>
    <t>Pertanian</t>
  </si>
  <si>
    <t>FISIP</t>
  </si>
  <si>
    <t>FEB</t>
  </si>
  <si>
    <t>Hukum</t>
  </si>
  <si>
    <t>Teknik</t>
  </si>
  <si>
    <t>Row Labels</t>
  </si>
  <si>
    <t>Grand Total</t>
  </si>
  <si>
    <t>P1</t>
  </si>
  <si>
    <t>pendaftar_p1</t>
  </si>
  <si>
    <t>pendaftar_p12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</si>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</sst>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5_ADIK/21_Pendaftar%20Adik_lulu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 refreshError="1"/>
      <sheetData sheetId="1" refreshError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1_Pendaftar Adik_lulus_diterim"/>
    </sheetNames>
    <sheetDataSet>
      <sheetData sheetId="0">
        <row r="12">
          <cell r="J12">
            <v>1813121303</v>
          </cell>
          <cell r="K12">
            <v>6662210201</v>
          </cell>
        </row>
        <row r="13">
          <cell r="J13">
            <v>3601121304</v>
          </cell>
          <cell r="K13">
            <v>2224210096</v>
          </cell>
        </row>
        <row r="14">
          <cell r="J14">
            <v>1001121318</v>
          </cell>
          <cell r="K14">
            <v>2280210063</v>
          </cell>
        </row>
        <row r="15">
          <cell r="J15">
            <v>9105121317</v>
          </cell>
          <cell r="K15">
            <v>2223210115</v>
          </cell>
        </row>
        <row r="16">
          <cell r="J16">
            <v>3601121305</v>
          </cell>
          <cell r="K16">
            <v>2288210060</v>
          </cell>
        </row>
        <row r="17">
          <cell r="J17">
            <v>1005121341</v>
          </cell>
          <cell r="K17">
            <v>2290210076</v>
          </cell>
        </row>
        <row r="18">
          <cell r="J18">
            <v>3601121345</v>
          </cell>
          <cell r="K18">
            <v>3333210117</v>
          </cell>
        </row>
        <row r="19">
          <cell r="J19">
            <v>3602121345</v>
          </cell>
          <cell r="K19">
            <v>4444210099</v>
          </cell>
        </row>
        <row r="20">
          <cell r="J20">
            <v>1007121338</v>
          </cell>
          <cell r="K20">
            <v>4442210167</v>
          </cell>
        </row>
        <row r="21">
          <cell r="J21">
            <v>2121322</v>
          </cell>
          <cell r="K21">
            <v>4441210196</v>
          </cell>
        </row>
        <row r="22">
          <cell r="J22">
            <v>3602121316</v>
          </cell>
          <cell r="K22">
            <v>5551210179</v>
          </cell>
        </row>
        <row r="23">
          <cell r="J23">
            <v>3601121340</v>
          </cell>
          <cell r="K23">
            <v>5553210104</v>
          </cell>
        </row>
        <row r="24">
          <cell r="J24">
            <v>3602121337</v>
          </cell>
          <cell r="K24">
            <v>5551210180</v>
          </cell>
        </row>
        <row r="25">
          <cell r="J25">
            <v>9128121354</v>
          </cell>
          <cell r="K25">
            <v>5551210182</v>
          </cell>
        </row>
        <row r="26">
          <cell r="J26">
            <v>3601121317</v>
          </cell>
          <cell r="K26">
            <v>5552210158</v>
          </cell>
        </row>
        <row r="27">
          <cell r="J27">
            <v>3602121340</v>
          </cell>
          <cell r="K27">
            <v>5552210159</v>
          </cell>
        </row>
        <row r="28">
          <cell r="J28">
            <v>3602121341</v>
          </cell>
          <cell r="K28">
            <v>5552210160</v>
          </cell>
        </row>
        <row r="29">
          <cell r="J29">
            <v>3602121344</v>
          </cell>
          <cell r="K29">
            <v>6661210110</v>
          </cell>
        </row>
        <row r="30">
          <cell r="J30">
            <v>3601121336</v>
          </cell>
          <cell r="K30">
            <v>6670210120</v>
          </cell>
        </row>
        <row r="31">
          <cell r="J31">
            <v>3601121342</v>
          </cell>
          <cell r="K31">
            <v>6662210202</v>
          </cell>
        </row>
        <row r="32">
          <cell r="J32">
            <v>1007121447</v>
          </cell>
          <cell r="K32">
            <v>6662210200</v>
          </cell>
        </row>
        <row r="33">
          <cell r="J33">
            <v>3601121318</v>
          </cell>
          <cell r="K33">
            <v>1111210400</v>
          </cell>
        </row>
        <row r="34">
          <cell r="J34">
            <v>3602121326</v>
          </cell>
          <cell r="K34">
            <v>2283210047</v>
          </cell>
        </row>
        <row r="35">
          <cell r="J35">
            <v>3601121308</v>
          </cell>
          <cell r="K35">
            <v>2225210103</v>
          </cell>
        </row>
        <row r="36">
          <cell r="J36">
            <v>3601121315</v>
          </cell>
          <cell r="K36">
            <v>2225210104</v>
          </cell>
        </row>
        <row r="37">
          <cell r="J37">
            <v>3601121337</v>
          </cell>
          <cell r="K37">
            <v>2225210105</v>
          </cell>
        </row>
        <row r="38">
          <cell r="J38">
            <v>3601121310</v>
          </cell>
          <cell r="K38">
            <v>2290210078</v>
          </cell>
        </row>
        <row r="39">
          <cell r="J39">
            <v>1005121351</v>
          </cell>
          <cell r="K39">
            <v>2290210077</v>
          </cell>
        </row>
        <row r="40">
          <cell r="J40">
            <v>3601121314</v>
          </cell>
          <cell r="K40">
            <v>2222210098</v>
          </cell>
        </row>
        <row r="41">
          <cell r="J41">
            <v>3601121344</v>
          </cell>
          <cell r="K41">
            <v>2222210099</v>
          </cell>
        </row>
        <row r="42">
          <cell r="J42">
            <v>3602121348</v>
          </cell>
          <cell r="K42">
            <v>2227210111</v>
          </cell>
        </row>
        <row r="43">
          <cell r="J43">
            <v>3602121327</v>
          </cell>
          <cell r="K43">
            <v>2283210048</v>
          </cell>
        </row>
        <row r="44">
          <cell r="J44">
            <v>9271121383</v>
          </cell>
          <cell r="K44">
            <v>4441210197</v>
          </cell>
        </row>
        <row r="45">
          <cell r="J45">
            <v>1001121310</v>
          </cell>
          <cell r="K45">
            <v>2290210075</v>
          </cell>
        </row>
        <row r="46">
          <cell r="J46">
            <v>3602121322</v>
          </cell>
          <cell r="K46">
            <v>2287210068</v>
          </cell>
        </row>
        <row r="47">
          <cell r="J47">
            <v>3602121339</v>
          </cell>
          <cell r="K47">
            <v>5551210181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0"/>
  <sheetViews>
    <sheetView tabSelected="1" topLeftCell="BY1" workbookViewId="0">
      <selection activeCell="CC18" sqref="CC18"/>
    </sheetView>
  </sheetViews>
  <sheetFormatPr defaultRowHeight="12.5" x14ac:dyDescent="0.25"/>
  <cols>
    <col min="1" max="1" width="4.7265625" style="3" customWidth="1"/>
    <col min="2" max="2" width="16.7265625" style="3" customWidth="1"/>
    <col min="3" max="3" width="30.7265625" style="3" customWidth="1"/>
    <col min="4" max="12" width="15.7265625" style="3" customWidth="1"/>
    <col min="13" max="15" width="30.7265625" style="3" customWidth="1"/>
    <col min="16" max="16" width="10.7265625" style="3" customWidth="1"/>
    <col min="17" max="17" width="7.7265625" style="3" customWidth="1"/>
    <col min="18" max="18" width="10.7265625" style="3" customWidth="1"/>
    <col min="19" max="20" width="14.7265625" style="3" customWidth="1"/>
    <col min="21" max="21" width="10.7265625" style="3" customWidth="1"/>
    <col min="22" max="22" width="15.7265625" style="3" customWidth="1"/>
    <col min="23" max="23" width="8.7265625" style="3"/>
    <col min="24" max="26" width="6.7265625" style="3" customWidth="1"/>
    <col min="27" max="29" width="12.7265625" style="3" customWidth="1"/>
    <col min="30" max="31" width="30.7265625" style="3" customWidth="1"/>
    <col min="32" max="33" width="17.7265625" style="3" customWidth="1"/>
    <col min="34" max="34" width="24.7265625" style="3" customWidth="1"/>
    <col min="35" max="36" width="12.7265625" style="3" customWidth="1"/>
    <col min="37" max="39" width="15.7265625" style="3" customWidth="1"/>
    <col min="40" max="40" width="20.7265625" style="3" customWidth="1"/>
    <col min="41" max="42" width="15.7265625" style="3" customWidth="1"/>
    <col min="43" max="44" width="25.7265625" style="3" customWidth="1"/>
    <col min="45" max="45" width="20.7265625" style="3" customWidth="1"/>
    <col min="46" max="46" width="25.7265625" style="3" customWidth="1"/>
    <col min="47" max="53" width="15.7265625" style="3" customWidth="1"/>
    <col min="54" max="54" width="25.7265625" style="3" customWidth="1"/>
    <col min="55" max="62" width="15.7265625" style="3" customWidth="1"/>
    <col min="63" max="64" width="25.7265625" style="3" customWidth="1"/>
    <col min="65" max="65" width="20.7265625" style="3" customWidth="1"/>
    <col min="66" max="66" width="15.7265625" style="3" customWidth="1"/>
    <col min="67" max="68" width="25.7265625" style="3" customWidth="1"/>
    <col min="69" max="70" width="30.7265625" style="3" customWidth="1"/>
    <col min="71" max="71" width="25.7265625" style="3" customWidth="1"/>
    <col min="72" max="72" width="24.7265625" style="3" customWidth="1"/>
    <col min="73" max="73" width="18.7265625" style="3" customWidth="1"/>
    <col min="74" max="74" width="22.7265625" style="3" customWidth="1"/>
    <col min="75" max="77" width="25.7265625" style="3" customWidth="1"/>
    <col min="78" max="78" width="22.7265625" style="3" customWidth="1"/>
    <col min="79" max="80" width="25.7265625" style="3" customWidth="1"/>
    <col min="81" max="81" width="30.7265625" style="3" customWidth="1"/>
    <col min="82" max="16384" width="8.7265625" style="3"/>
  </cols>
  <sheetData>
    <row r="1" spans="1:85" ht="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698</v>
      </c>
      <c r="H1" s="2" t="s">
        <v>699</v>
      </c>
      <c r="I1" s="2" t="s">
        <v>700</v>
      </c>
      <c r="J1" s="2" t="s">
        <v>701</v>
      </c>
      <c r="K1" s="2" t="s">
        <v>702</v>
      </c>
      <c r="L1" s="2" t="s">
        <v>703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1" t="s">
        <v>714</v>
      </c>
      <c r="CE1" s="1" t="s">
        <v>715</v>
      </c>
      <c r="CF1" s="1" t="s">
        <v>716</v>
      </c>
      <c r="CG1" s="1" t="s">
        <v>703</v>
      </c>
    </row>
    <row r="2" spans="1:85" x14ac:dyDescent="0.25">
      <c r="A2" s="4">
        <v>1</v>
      </c>
      <c r="B2" s="4">
        <v>1001121310</v>
      </c>
      <c r="C2" s="4" t="s">
        <v>75</v>
      </c>
      <c r="D2" s="4" t="s">
        <v>76</v>
      </c>
      <c r="E2" s="4" t="s">
        <v>77</v>
      </c>
      <c r="F2" s="4" t="s">
        <v>78</v>
      </c>
      <c r="G2" s="4">
        <v>2101</v>
      </c>
      <c r="H2" s="4" t="s">
        <v>704</v>
      </c>
      <c r="I2" s="4" t="s">
        <v>705</v>
      </c>
      <c r="J2" s="4" t="str">
        <f>IF(AND(K2=0,L2=0)=TRUE,"",IF(AND(K2&gt;0,L2&gt;0)=TRUE,VLOOKUP(LEFT(L2,4)*1,[1]PRODI_2019!$D$2:$E$70,2,FALSE),M2))</f>
        <v>PENDIDIKAN SOSIOLOGI</v>
      </c>
      <c r="K2" s="4">
        <f>_xlfn.IFNA(VLOOKUP(B2,[2]Data!$J$12:$K$47,1,FALSE),0)</f>
        <v>1001121310</v>
      </c>
      <c r="L2" s="4">
        <f>_xlfn.IFNA(VLOOKUP(B2,[2]Data!$J$12:$K$47,2,FALSE),0)</f>
        <v>2290210075</v>
      </c>
      <c r="M2" s="4" t="s">
        <v>79</v>
      </c>
      <c r="N2" s="4" t="s">
        <v>80</v>
      </c>
      <c r="O2" s="4" t="s">
        <v>80</v>
      </c>
      <c r="P2" s="4" t="s">
        <v>80</v>
      </c>
      <c r="Q2" s="4" t="s">
        <v>81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86</v>
      </c>
      <c r="W2" s="4">
        <v>2021</v>
      </c>
      <c r="X2" s="4">
        <v>75</v>
      </c>
      <c r="Y2" s="4">
        <v>86</v>
      </c>
      <c r="Z2" s="4">
        <v>80</v>
      </c>
      <c r="AA2" s="4"/>
      <c r="AB2" s="4"/>
      <c r="AC2" s="4"/>
      <c r="AD2" s="4" t="s">
        <v>87</v>
      </c>
      <c r="AE2" s="4" t="s">
        <v>88</v>
      </c>
      <c r="AF2" s="4" t="s">
        <v>89</v>
      </c>
      <c r="AG2" s="4" t="s">
        <v>90</v>
      </c>
      <c r="AH2" s="4" t="s">
        <v>91</v>
      </c>
      <c r="AI2" s="4" t="s">
        <v>92</v>
      </c>
      <c r="AJ2" s="4" t="s">
        <v>93</v>
      </c>
      <c r="AK2" s="4" t="s">
        <v>80</v>
      </c>
      <c r="AL2" s="4" t="s">
        <v>94</v>
      </c>
      <c r="AM2" s="4" t="s">
        <v>95</v>
      </c>
      <c r="AN2" s="4" t="s">
        <v>96</v>
      </c>
      <c r="AO2" s="4" t="s">
        <v>97</v>
      </c>
      <c r="AP2" s="4" t="s">
        <v>98</v>
      </c>
      <c r="AQ2" s="4" t="s">
        <v>99</v>
      </c>
      <c r="AR2" s="4" t="s">
        <v>100</v>
      </c>
      <c r="AS2" s="4" t="s">
        <v>101</v>
      </c>
      <c r="AT2" s="4" t="s">
        <v>80</v>
      </c>
      <c r="AU2" s="4" t="s">
        <v>80</v>
      </c>
      <c r="AV2" s="4" t="s">
        <v>80</v>
      </c>
      <c r="AW2" s="4" t="s">
        <v>80</v>
      </c>
      <c r="AX2" s="4" t="s">
        <v>80</v>
      </c>
      <c r="AY2" s="4" t="s">
        <v>80</v>
      </c>
      <c r="AZ2" s="4" t="s">
        <v>80</v>
      </c>
      <c r="BA2" s="4" t="s">
        <v>80</v>
      </c>
      <c r="BB2" s="4" t="s">
        <v>80</v>
      </c>
      <c r="BC2" s="4" t="s">
        <v>80</v>
      </c>
      <c r="BD2" s="4" t="s">
        <v>80</v>
      </c>
      <c r="BE2" s="4" t="s">
        <v>80</v>
      </c>
      <c r="BF2" s="4" t="s">
        <v>80</v>
      </c>
      <c r="BG2" s="4" t="s">
        <v>80</v>
      </c>
      <c r="BH2" s="4" t="s">
        <v>80</v>
      </c>
      <c r="BI2" s="4" t="s">
        <v>80</v>
      </c>
      <c r="BJ2" s="4" t="s">
        <v>102</v>
      </c>
      <c r="BK2" s="4" t="s">
        <v>103</v>
      </c>
      <c r="BL2" s="4" t="s">
        <v>94</v>
      </c>
      <c r="BM2" s="4" t="s">
        <v>104</v>
      </c>
      <c r="BN2" s="4" t="s">
        <v>105</v>
      </c>
      <c r="BO2" s="4" t="s">
        <v>106</v>
      </c>
      <c r="BP2" s="4" t="s">
        <v>107</v>
      </c>
      <c r="BQ2" s="4" t="s">
        <v>108</v>
      </c>
      <c r="BR2" s="4" t="s">
        <v>87</v>
      </c>
      <c r="BS2" s="4" t="s">
        <v>80</v>
      </c>
      <c r="BT2" s="4" t="s">
        <v>91</v>
      </c>
      <c r="BU2" s="4" t="s">
        <v>92</v>
      </c>
      <c r="BV2" s="4" t="s">
        <v>109</v>
      </c>
      <c r="BW2" s="4" t="s">
        <v>110</v>
      </c>
      <c r="BX2" s="4" t="s">
        <v>111</v>
      </c>
      <c r="BY2" s="4">
        <v>40</v>
      </c>
      <c r="BZ2" s="4">
        <v>48</v>
      </c>
      <c r="CA2" s="4">
        <v>20000000</v>
      </c>
      <c r="CB2" s="4">
        <v>0</v>
      </c>
      <c r="CC2" s="4">
        <v>6</v>
      </c>
      <c r="CD2" s="3">
        <f>VLOOKUP(M2,Sheet2!$B$4:$C$24,2,FALSE)</f>
        <v>4</v>
      </c>
      <c r="CE2" s="3">
        <f>VLOOKUP(M2,Sheet2!$B$4:$C$24,2,FALSE)</f>
        <v>4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4">
        <v>2</v>
      </c>
      <c r="B3" s="4">
        <v>1001121318</v>
      </c>
      <c r="C3" s="4" t="s">
        <v>112</v>
      </c>
      <c r="D3" s="4" t="s">
        <v>76</v>
      </c>
      <c r="E3" s="4" t="s">
        <v>77</v>
      </c>
      <c r="F3" s="4" t="s">
        <v>78</v>
      </c>
      <c r="G3" s="4">
        <v>2101</v>
      </c>
      <c r="H3" s="4" t="s">
        <v>704</v>
      </c>
      <c r="I3" s="4" t="s">
        <v>705</v>
      </c>
      <c r="J3" s="4" t="str">
        <f>IF(AND(K3=0,L3=0)=TRUE,"",IF(AND(K3&gt;0,L3&gt;0)=TRUE,VLOOKUP(LEFT(L3,4)*1,[1]PRODI_2019!$D$2:$E$70,2,FALSE),M3))</f>
        <v>PENDIDIKAN FISIKA</v>
      </c>
      <c r="K3" s="4">
        <f>_xlfn.IFNA(VLOOKUP(B3,[2]Data!$J$12:$K$47,1,FALSE),0)</f>
        <v>1001121318</v>
      </c>
      <c r="L3" s="4">
        <f>_xlfn.IFNA(VLOOKUP(B3,[2]Data!$J$12:$K$47,2,FALSE),0)</f>
        <v>2280210063</v>
      </c>
      <c r="M3" s="4" t="s">
        <v>113</v>
      </c>
      <c r="N3" s="4" t="s">
        <v>80</v>
      </c>
      <c r="O3" s="4" t="s">
        <v>80</v>
      </c>
      <c r="P3" s="4" t="s">
        <v>80</v>
      </c>
      <c r="Q3" s="4" t="s">
        <v>114</v>
      </c>
      <c r="R3" s="4" t="s">
        <v>115</v>
      </c>
      <c r="S3" s="4" t="s">
        <v>116</v>
      </c>
      <c r="T3" s="4" t="s">
        <v>117</v>
      </c>
      <c r="U3" s="4" t="s">
        <v>118</v>
      </c>
      <c r="V3" s="4" t="s">
        <v>119</v>
      </c>
      <c r="W3" s="4">
        <v>2021</v>
      </c>
      <c r="X3" s="4">
        <v>87</v>
      </c>
      <c r="Y3" s="4">
        <v>80</v>
      </c>
      <c r="Z3" s="4">
        <v>83</v>
      </c>
      <c r="AA3" s="4"/>
      <c r="AB3" s="4"/>
      <c r="AC3" s="4"/>
      <c r="AD3" s="4" t="s">
        <v>120</v>
      </c>
      <c r="AE3" s="4" t="s">
        <v>121</v>
      </c>
      <c r="AF3" s="4" t="s">
        <v>122</v>
      </c>
      <c r="AG3" s="4" t="s">
        <v>123</v>
      </c>
      <c r="AH3" s="4" t="s">
        <v>124</v>
      </c>
      <c r="AI3" s="4" t="s">
        <v>125</v>
      </c>
      <c r="AJ3" s="4" t="s">
        <v>126</v>
      </c>
      <c r="AK3" s="4" t="s">
        <v>127</v>
      </c>
      <c r="AL3" s="4" t="s">
        <v>107</v>
      </c>
      <c r="AM3" s="4" t="s">
        <v>128</v>
      </c>
      <c r="AN3" s="4" t="s">
        <v>128</v>
      </c>
      <c r="AO3" s="4" t="s">
        <v>128</v>
      </c>
      <c r="AP3" s="4" t="s">
        <v>129</v>
      </c>
      <c r="AQ3" s="4" t="s">
        <v>130</v>
      </c>
      <c r="AR3" s="4" t="s">
        <v>131</v>
      </c>
      <c r="AS3" s="4" t="s">
        <v>132</v>
      </c>
      <c r="AT3" s="4" t="s">
        <v>80</v>
      </c>
      <c r="AU3" s="4" t="s">
        <v>80</v>
      </c>
      <c r="AV3" s="4" t="s">
        <v>80</v>
      </c>
      <c r="AW3" s="4" t="s">
        <v>80</v>
      </c>
      <c r="AX3" s="4" t="s">
        <v>80</v>
      </c>
      <c r="AY3" s="4" t="s">
        <v>80</v>
      </c>
      <c r="AZ3" s="4" t="s">
        <v>80</v>
      </c>
      <c r="BA3" s="4" t="s">
        <v>80</v>
      </c>
      <c r="BB3" s="4" t="s">
        <v>80</v>
      </c>
      <c r="BC3" s="4" t="s">
        <v>80</v>
      </c>
      <c r="BD3" s="4" t="s">
        <v>80</v>
      </c>
      <c r="BE3" s="4" t="s">
        <v>80</v>
      </c>
      <c r="BF3" s="4" t="s">
        <v>80</v>
      </c>
      <c r="BG3" s="4" t="s">
        <v>80</v>
      </c>
      <c r="BH3" s="4" t="s">
        <v>80</v>
      </c>
      <c r="BI3" s="4" t="s">
        <v>80</v>
      </c>
      <c r="BJ3" s="4" t="s">
        <v>133</v>
      </c>
      <c r="BK3" s="4" t="s">
        <v>134</v>
      </c>
      <c r="BL3" s="4" t="s">
        <v>135</v>
      </c>
      <c r="BM3" s="4" t="s">
        <v>136</v>
      </c>
      <c r="BN3" s="4" t="s">
        <v>137</v>
      </c>
      <c r="BO3" s="4" t="s">
        <v>138</v>
      </c>
      <c r="BP3" s="4" t="s">
        <v>107</v>
      </c>
      <c r="BQ3" s="4" t="s">
        <v>139</v>
      </c>
      <c r="BR3" s="4" t="s">
        <v>120</v>
      </c>
      <c r="BS3" s="4" t="s">
        <v>80</v>
      </c>
      <c r="BT3" s="4" t="s">
        <v>124</v>
      </c>
      <c r="BU3" s="4" t="s">
        <v>140</v>
      </c>
      <c r="BV3" s="4" t="s">
        <v>109</v>
      </c>
      <c r="BW3" s="4" t="s">
        <v>141</v>
      </c>
      <c r="BX3" s="4" t="s">
        <v>111</v>
      </c>
      <c r="BY3" s="4">
        <v>42</v>
      </c>
      <c r="BZ3" s="4">
        <v>30</v>
      </c>
      <c r="CA3" s="4">
        <v>500000</v>
      </c>
      <c r="CB3" s="4">
        <v>200000</v>
      </c>
      <c r="CC3" s="4">
        <v>8</v>
      </c>
      <c r="CD3" s="3">
        <f>VLOOKUP(M3,Sheet2!$B$4:$C$24,2,FALSE)</f>
        <v>1</v>
      </c>
      <c r="CE3" s="3">
        <f>VLOOKUP(M3,Sheet2!$B$4:$C$24,2,FALSE)</f>
        <v>1</v>
      </c>
      <c r="CF3" s="3" t="str">
        <f t="shared" ref="CF3:CF40" si="0">IF(K3=0,"tidak","lulus")</f>
        <v>lulus</v>
      </c>
      <c r="CG3" s="3" t="str">
        <f t="shared" ref="CG3:CG40" si="1">IF(L3=0,"tidak","diterima")</f>
        <v>diterima</v>
      </c>
    </row>
    <row r="4" spans="1:85" x14ac:dyDescent="0.25">
      <c r="A4" s="4">
        <v>3</v>
      </c>
      <c r="B4" s="4">
        <v>1003121317</v>
      </c>
      <c r="C4" s="4" t="s">
        <v>142</v>
      </c>
      <c r="D4" s="4" t="s">
        <v>76</v>
      </c>
      <c r="E4" s="4" t="s">
        <v>77</v>
      </c>
      <c r="F4" s="4" t="s">
        <v>78</v>
      </c>
      <c r="G4" s="4">
        <v>2101</v>
      </c>
      <c r="H4" s="4" t="s">
        <v>704</v>
      </c>
      <c r="I4" s="4" t="s">
        <v>705</v>
      </c>
      <c r="J4" s="4" t="str">
        <f>IF(AND(K4=0,L4=0)=TRUE,"",IF(AND(K4&gt;0,L4&gt;0)=TRUE,VLOOKUP(LEFT(L4,4)*1,[1]PRODI_2019!$D$2:$E$70,2,FALSE),M4))</f>
        <v/>
      </c>
      <c r="K4" s="4">
        <f>_xlfn.IFNA(VLOOKUP(B4,[2]Data!$J$12:$K$47,1,FALSE),0)</f>
        <v>0</v>
      </c>
      <c r="L4" s="4">
        <f>_xlfn.IFNA(VLOOKUP(B4,[2]Data!$J$12:$K$47,2,FALSE),0)</f>
        <v>0</v>
      </c>
      <c r="M4" s="4" t="s">
        <v>143</v>
      </c>
      <c r="N4" s="4" t="s">
        <v>80</v>
      </c>
      <c r="O4" s="4" t="s">
        <v>80</v>
      </c>
      <c r="P4" s="4" t="s">
        <v>80</v>
      </c>
      <c r="Q4" s="4" t="s">
        <v>114</v>
      </c>
      <c r="R4" s="4" t="s">
        <v>80</v>
      </c>
      <c r="S4" s="4" t="s">
        <v>80</v>
      </c>
      <c r="T4" s="4" t="s">
        <v>144</v>
      </c>
      <c r="U4" s="4" t="s">
        <v>80</v>
      </c>
      <c r="V4" s="4" t="s">
        <v>80</v>
      </c>
      <c r="W4" s="4"/>
      <c r="X4" s="4"/>
      <c r="Y4" s="4"/>
      <c r="Z4" s="4"/>
      <c r="AA4" s="4"/>
      <c r="AB4" s="4"/>
      <c r="AC4" s="4"/>
      <c r="AD4" s="4" t="s">
        <v>80</v>
      </c>
      <c r="AE4" s="4" t="s">
        <v>80</v>
      </c>
      <c r="AF4" s="4" t="s">
        <v>80</v>
      </c>
      <c r="AG4" s="4" t="s">
        <v>80</v>
      </c>
      <c r="AH4" s="4" t="s">
        <v>80</v>
      </c>
      <c r="AI4" s="4" t="s">
        <v>80</v>
      </c>
      <c r="AJ4" s="4" t="s">
        <v>145</v>
      </c>
      <c r="AK4" s="4" t="s">
        <v>146</v>
      </c>
      <c r="AL4" s="4" t="s">
        <v>80</v>
      </c>
      <c r="AM4" s="4" t="s">
        <v>80</v>
      </c>
      <c r="AN4" s="4" t="s">
        <v>80</v>
      </c>
      <c r="AO4" s="4" t="s">
        <v>80</v>
      </c>
      <c r="AP4" s="4" t="s">
        <v>80</v>
      </c>
      <c r="AQ4" s="4" t="s">
        <v>80</v>
      </c>
      <c r="AR4" s="4" t="s">
        <v>80</v>
      </c>
      <c r="AS4" s="4" t="s">
        <v>80</v>
      </c>
      <c r="AT4" s="4" t="s">
        <v>80</v>
      </c>
      <c r="AU4" s="4" t="s">
        <v>80</v>
      </c>
      <c r="AV4" s="4" t="s">
        <v>80</v>
      </c>
      <c r="AW4" s="4" t="s">
        <v>80</v>
      </c>
      <c r="AX4" s="4" t="s">
        <v>80</v>
      </c>
      <c r="AY4" s="4" t="s">
        <v>80</v>
      </c>
      <c r="AZ4" s="4" t="s">
        <v>80</v>
      </c>
      <c r="BA4" s="4" t="s">
        <v>80</v>
      </c>
      <c r="BB4" s="4" t="s">
        <v>80</v>
      </c>
      <c r="BC4" s="4" t="s">
        <v>80</v>
      </c>
      <c r="BD4" s="4" t="s">
        <v>80</v>
      </c>
      <c r="BE4" s="4" t="s">
        <v>80</v>
      </c>
      <c r="BF4" s="4" t="s">
        <v>80</v>
      </c>
      <c r="BG4" s="4" t="s">
        <v>80</v>
      </c>
      <c r="BH4" s="4" t="s">
        <v>80</v>
      </c>
      <c r="BI4" s="4" t="s">
        <v>80</v>
      </c>
      <c r="BJ4" s="4" t="s">
        <v>80</v>
      </c>
      <c r="BK4" s="4" t="s">
        <v>80</v>
      </c>
      <c r="BL4" s="4" t="s">
        <v>80</v>
      </c>
      <c r="BM4" s="4" t="s">
        <v>80</v>
      </c>
      <c r="BN4" s="4" t="s">
        <v>80</v>
      </c>
      <c r="BO4" s="4" t="s">
        <v>80</v>
      </c>
      <c r="BP4" s="4" t="s">
        <v>80</v>
      </c>
      <c r="BQ4" s="4" t="s">
        <v>80</v>
      </c>
      <c r="BR4" s="4" t="s">
        <v>80</v>
      </c>
      <c r="BS4" s="4" t="s">
        <v>80</v>
      </c>
      <c r="BT4" s="4" t="s">
        <v>80</v>
      </c>
      <c r="BU4" s="4" t="s">
        <v>80</v>
      </c>
      <c r="BV4" s="4" t="s">
        <v>147</v>
      </c>
      <c r="BW4" s="4" t="s">
        <v>80</v>
      </c>
      <c r="BX4" s="4" t="s">
        <v>80</v>
      </c>
      <c r="BY4" s="4"/>
      <c r="BZ4" s="4"/>
      <c r="CA4" s="4"/>
      <c r="CB4" s="4"/>
      <c r="CC4" s="4"/>
      <c r="CD4" s="3">
        <f>VLOOKUP(M4,Sheet2!$B$4:$C$24,2,FALSE)</f>
        <v>3</v>
      </c>
      <c r="CE4" s="3">
        <f>VLOOKUP(M4,Sheet2!$B$4:$C$24,2,FALSE)</f>
        <v>3</v>
      </c>
      <c r="CF4" s="3" t="str">
        <f t="shared" si="0"/>
        <v>tidak</v>
      </c>
      <c r="CG4" s="3" t="str">
        <f t="shared" si="1"/>
        <v>tidak</v>
      </c>
    </row>
    <row r="5" spans="1:85" x14ac:dyDescent="0.25">
      <c r="A5" s="4">
        <v>4</v>
      </c>
      <c r="B5" s="4">
        <v>1005121341</v>
      </c>
      <c r="C5" s="4" t="s">
        <v>148</v>
      </c>
      <c r="D5" s="4" t="s">
        <v>76</v>
      </c>
      <c r="E5" s="4" t="s">
        <v>77</v>
      </c>
      <c r="F5" s="4" t="s">
        <v>78</v>
      </c>
      <c r="G5" s="4">
        <v>2101</v>
      </c>
      <c r="H5" s="4" t="s">
        <v>704</v>
      </c>
      <c r="I5" s="4" t="s">
        <v>705</v>
      </c>
      <c r="J5" s="4" t="str">
        <f>IF(AND(K5=0,L5=0)=TRUE,"",IF(AND(K5&gt;0,L5&gt;0)=TRUE,VLOOKUP(LEFT(L5,4)*1,[1]PRODI_2019!$D$2:$E$70,2,FALSE),M5))</f>
        <v>PENDIDIKAN SOSIOLOGI</v>
      </c>
      <c r="K5" s="4">
        <f>_xlfn.IFNA(VLOOKUP(B5,[2]Data!$J$12:$K$47,1,FALSE),0)</f>
        <v>1005121341</v>
      </c>
      <c r="L5" s="4">
        <f>_xlfn.IFNA(VLOOKUP(B5,[2]Data!$J$12:$K$47,2,FALSE),0)</f>
        <v>2290210076</v>
      </c>
      <c r="M5" s="4" t="s">
        <v>79</v>
      </c>
      <c r="N5" s="4" t="s">
        <v>80</v>
      </c>
      <c r="O5" s="4" t="s">
        <v>80</v>
      </c>
      <c r="P5" s="4" t="s">
        <v>80</v>
      </c>
      <c r="Q5" s="4" t="s">
        <v>114</v>
      </c>
      <c r="R5" s="4" t="s">
        <v>149</v>
      </c>
      <c r="S5" s="4" t="s">
        <v>150</v>
      </c>
      <c r="T5" s="4" t="s">
        <v>151</v>
      </c>
      <c r="U5" s="4" t="s">
        <v>152</v>
      </c>
      <c r="V5" s="4" t="s">
        <v>153</v>
      </c>
      <c r="W5" s="4">
        <v>2021</v>
      </c>
      <c r="X5" s="4">
        <v>79</v>
      </c>
      <c r="Y5" s="4">
        <v>82</v>
      </c>
      <c r="Z5" s="4">
        <v>84</v>
      </c>
      <c r="AA5" s="4"/>
      <c r="AB5" s="4"/>
      <c r="AC5" s="4"/>
      <c r="AD5" s="4" t="s">
        <v>154</v>
      </c>
      <c r="AE5" s="4" t="s">
        <v>128</v>
      </c>
      <c r="AF5" s="4" t="s">
        <v>154</v>
      </c>
      <c r="AG5" s="4" t="s">
        <v>155</v>
      </c>
      <c r="AH5" s="4" t="s">
        <v>156</v>
      </c>
      <c r="AI5" s="4" t="s">
        <v>157</v>
      </c>
      <c r="AJ5" s="4" t="s">
        <v>158</v>
      </c>
      <c r="AK5" s="4" t="s">
        <v>159</v>
      </c>
      <c r="AL5" s="4" t="s">
        <v>80</v>
      </c>
      <c r="AM5" s="4" t="s">
        <v>128</v>
      </c>
      <c r="AN5" s="4" t="s">
        <v>128</v>
      </c>
      <c r="AO5" s="4" t="s">
        <v>128</v>
      </c>
      <c r="AP5" s="4" t="s">
        <v>160</v>
      </c>
      <c r="AQ5" s="4" t="s">
        <v>107</v>
      </c>
      <c r="AR5" s="4" t="s">
        <v>107</v>
      </c>
      <c r="AS5" s="4" t="s">
        <v>161</v>
      </c>
      <c r="AT5" s="4" t="s">
        <v>80</v>
      </c>
      <c r="AU5" s="4" t="s">
        <v>80</v>
      </c>
      <c r="AV5" s="4" t="s">
        <v>80</v>
      </c>
      <c r="AW5" s="4" t="s">
        <v>80</v>
      </c>
      <c r="AX5" s="4" t="s">
        <v>80</v>
      </c>
      <c r="AY5" s="4" t="s">
        <v>80</v>
      </c>
      <c r="AZ5" s="4" t="s">
        <v>80</v>
      </c>
      <c r="BA5" s="4" t="s">
        <v>80</v>
      </c>
      <c r="BB5" s="4" t="s">
        <v>80</v>
      </c>
      <c r="BC5" s="4" t="s">
        <v>80</v>
      </c>
      <c r="BD5" s="4" t="s">
        <v>80</v>
      </c>
      <c r="BE5" s="4" t="s">
        <v>80</v>
      </c>
      <c r="BF5" s="4" t="s">
        <v>80</v>
      </c>
      <c r="BG5" s="4" t="s">
        <v>80</v>
      </c>
      <c r="BH5" s="4" t="s">
        <v>80</v>
      </c>
      <c r="BI5" s="4" t="s">
        <v>80</v>
      </c>
      <c r="BJ5" s="4" t="s">
        <v>162</v>
      </c>
      <c r="BK5" s="4" t="s">
        <v>163</v>
      </c>
      <c r="BL5" s="4" t="s">
        <v>164</v>
      </c>
      <c r="BM5" s="4" t="s">
        <v>165</v>
      </c>
      <c r="BN5" s="4" t="s">
        <v>166</v>
      </c>
      <c r="BO5" s="4" t="s">
        <v>167</v>
      </c>
      <c r="BP5" s="4" t="s">
        <v>164</v>
      </c>
      <c r="BQ5" s="4" t="s">
        <v>108</v>
      </c>
      <c r="BR5" s="4" t="s">
        <v>154</v>
      </c>
      <c r="BS5" s="4" t="s">
        <v>80</v>
      </c>
      <c r="BT5" s="4" t="s">
        <v>156</v>
      </c>
      <c r="BU5" s="4" t="s">
        <v>168</v>
      </c>
      <c r="BV5" s="4" t="s">
        <v>109</v>
      </c>
      <c r="BW5" s="4" t="s">
        <v>110</v>
      </c>
      <c r="BX5" s="4" t="s">
        <v>169</v>
      </c>
      <c r="BY5" s="4">
        <v>30</v>
      </c>
      <c r="BZ5" s="4">
        <v>29</v>
      </c>
      <c r="CA5" s="4">
        <v>4000000</v>
      </c>
      <c r="CB5" s="4">
        <v>3000000</v>
      </c>
      <c r="CC5" s="4">
        <v>5</v>
      </c>
      <c r="CD5" s="3">
        <f>VLOOKUP(M5,Sheet2!$B$4:$C$24,2,FALSE)</f>
        <v>4</v>
      </c>
      <c r="CE5" s="3">
        <f>VLOOKUP(M5,Sheet2!$B$4:$C$24,2,FALSE)</f>
        <v>4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4">
        <v>5</v>
      </c>
      <c r="B6" s="4">
        <v>1005121351</v>
      </c>
      <c r="C6" s="4" t="s">
        <v>170</v>
      </c>
      <c r="D6" s="4" t="s">
        <v>76</v>
      </c>
      <c r="E6" s="4" t="s">
        <v>77</v>
      </c>
      <c r="F6" s="4" t="s">
        <v>78</v>
      </c>
      <c r="G6" s="4">
        <v>2101</v>
      </c>
      <c r="H6" s="4" t="s">
        <v>704</v>
      </c>
      <c r="I6" s="4" t="s">
        <v>705</v>
      </c>
      <c r="J6" s="4" t="str">
        <f>IF(AND(K6=0,L6=0)=TRUE,"",IF(AND(K6&gt;0,L6&gt;0)=TRUE,VLOOKUP(LEFT(L6,4)*1,[1]PRODI_2019!$D$2:$E$70,2,FALSE),M6))</f>
        <v>PENDIDIKAN SOSIOLOGI</v>
      </c>
      <c r="K6" s="4">
        <f>_xlfn.IFNA(VLOOKUP(B6,[2]Data!$J$12:$K$47,1,FALSE),0)</f>
        <v>1005121351</v>
      </c>
      <c r="L6" s="4">
        <f>_xlfn.IFNA(VLOOKUP(B6,[2]Data!$J$12:$K$47,2,FALSE),0)</f>
        <v>2290210077</v>
      </c>
      <c r="M6" s="4" t="s">
        <v>79</v>
      </c>
      <c r="N6" s="4" t="s">
        <v>80</v>
      </c>
      <c r="O6" s="4" t="s">
        <v>80</v>
      </c>
      <c r="P6" s="4" t="s">
        <v>80</v>
      </c>
      <c r="Q6" s="4" t="s">
        <v>114</v>
      </c>
      <c r="R6" s="4" t="s">
        <v>82</v>
      </c>
      <c r="S6" s="4" t="s">
        <v>171</v>
      </c>
      <c r="T6" s="4" t="s">
        <v>172</v>
      </c>
      <c r="U6" s="4" t="s">
        <v>152</v>
      </c>
      <c r="V6" s="4" t="s">
        <v>153</v>
      </c>
      <c r="W6" s="4">
        <v>2021</v>
      </c>
      <c r="X6" s="4">
        <v>80</v>
      </c>
      <c r="Y6" s="4">
        <v>84</v>
      </c>
      <c r="Z6" s="4">
        <v>87</v>
      </c>
      <c r="AA6" s="4"/>
      <c r="AB6" s="4"/>
      <c r="AC6" s="4"/>
      <c r="AD6" s="4" t="s">
        <v>173</v>
      </c>
      <c r="AE6" s="4" t="s">
        <v>80</v>
      </c>
      <c r="AF6" s="4" t="s">
        <v>174</v>
      </c>
      <c r="AG6" s="4" t="s">
        <v>175</v>
      </c>
      <c r="AH6" s="4" t="s">
        <v>176</v>
      </c>
      <c r="AI6" s="4" t="s">
        <v>177</v>
      </c>
      <c r="AJ6" s="4" t="s">
        <v>178</v>
      </c>
      <c r="AK6" s="4" t="s">
        <v>80</v>
      </c>
      <c r="AL6" s="4" t="s">
        <v>80</v>
      </c>
      <c r="AM6" s="4" t="s">
        <v>80</v>
      </c>
      <c r="AN6" s="4" t="s">
        <v>80</v>
      </c>
      <c r="AO6" s="4" t="s">
        <v>80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80</v>
      </c>
      <c r="AU6" s="4" t="s">
        <v>80</v>
      </c>
      <c r="AV6" s="4" t="s">
        <v>80</v>
      </c>
      <c r="AW6" s="4" t="s">
        <v>80</v>
      </c>
      <c r="AX6" s="4" t="s">
        <v>80</v>
      </c>
      <c r="AY6" s="4" t="s">
        <v>80</v>
      </c>
      <c r="AZ6" s="4" t="s">
        <v>80</v>
      </c>
      <c r="BA6" s="4" t="s">
        <v>80</v>
      </c>
      <c r="BB6" s="4" t="s">
        <v>80</v>
      </c>
      <c r="BC6" s="4" t="s">
        <v>80</v>
      </c>
      <c r="BD6" s="4" t="s">
        <v>80</v>
      </c>
      <c r="BE6" s="4" t="s">
        <v>80</v>
      </c>
      <c r="BF6" s="4" t="s">
        <v>80</v>
      </c>
      <c r="BG6" s="4" t="s">
        <v>80</v>
      </c>
      <c r="BH6" s="4" t="s">
        <v>80</v>
      </c>
      <c r="BI6" s="4" t="s">
        <v>80</v>
      </c>
      <c r="BJ6" s="4" t="s">
        <v>183</v>
      </c>
      <c r="BK6" s="4" t="s">
        <v>184</v>
      </c>
      <c r="BL6" s="4" t="s">
        <v>185</v>
      </c>
      <c r="BM6" s="4" t="s">
        <v>104</v>
      </c>
      <c r="BN6" s="4" t="s">
        <v>186</v>
      </c>
      <c r="BO6" s="4" t="s">
        <v>187</v>
      </c>
      <c r="BP6" s="4" t="s">
        <v>94</v>
      </c>
      <c r="BQ6" s="4" t="s">
        <v>104</v>
      </c>
      <c r="BR6" s="4" t="s">
        <v>188</v>
      </c>
      <c r="BS6" s="4" t="s">
        <v>80</v>
      </c>
      <c r="BT6" s="4" t="s">
        <v>176</v>
      </c>
      <c r="BU6" s="4" t="s">
        <v>189</v>
      </c>
      <c r="BV6" s="4" t="s">
        <v>190</v>
      </c>
      <c r="BW6" s="4" t="s">
        <v>129</v>
      </c>
      <c r="BX6" s="4" t="s">
        <v>191</v>
      </c>
      <c r="BY6" s="4">
        <v>300</v>
      </c>
      <c r="BZ6" s="4">
        <v>80</v>
      </c>
      <c r="CA6" s="4">
        <v>3000000</v>
      </c>
      <c r="CB6" s="4">
        <v>4300000</v>
      </c>
      <c r="CC6" s="4">
        <v>2</v>
      </c>
      <c r="CD6" s="3">
        <f>VLOOKUP(M6,Sheet2!$B$4:$C$24,2,FALSE)</f>
        <v>4</v>
      </c>
      <c r="CE6" s="3">
        <f>VLOOKUP(M6,Sheet2!$B$4:$C$24,2,FALSE)</f>
        <v>4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4">
        <v>6</v>
      </c>
      <c r="B7" s="4">
        <v>1007121338</v>
      </c>
      <c r="C7" s="4" t="s">
        <v>192</v>
      </c>
      <c r="D7" s="4" t="s">
        <v>76</v>
      </c>
      <c r="E7" s="4" t="s">
        <v>77</v>
      </c>
      <c r="F7" s="4" t="s">
        <v>78</v>
      </c>
      <c r="G7" s="4">
        <v>2101</v>
      </c>
      <c r="H7" s="4" t="s">
        <v>704</v>
      </c>
      <c r="I7" s="4" t="s">
        <v>706</v>
      </c>
      <c r="J7" s="4" t="str">
        <f>IF(AND(K7=0,L7=0)=TRUE,"",IF(AND(K7&gt;0,L7&gt;0)=TRUE,VLOOKUP(LEFT(L7,4)*1,[1]PRODI_2019!$D$2:$E$70,2,FALSE),M7))</f>
        <v>AGROEKOTEKNOLOGI</v>
      </c>
      <c r="K7" s="4">
        <f>_xlfn.IFNA(VLOOKUP(B7,[2]Data!$J$12:$K$47,1,FALSE),0)</f>
        <v>1007121338</v>
      </c>
      <c r="L7" s="4">
        <f>_xlfn.IFNA(VLOOKUP(B7,[2]Data!$J$12:$K$47,2,FALSE),0)</f>
        <v>4442210167</v>
      </c>
      <c r="M7" s="4" t="s">
        <v>193</v>
      </c>
      <c r="N7" s="4" t="s">
        <v>80</v>
      </c>
      <c r="O7" s="4" t="s">
        <v>80</v>
      </c>
      <c r="P7" s="4" t="s">
        <v>80</v>
      </c>
      <c r="Q7" s="4" t="s">
        <v>81</v>
      </c>
      <c r="R7" s="4" t="s">
        <v>115</v>
      </c>
      <c r="S7" s="4" t="s">
        <v>194</v>
      </c>
      <c r="T7" s="4" t="s">
        <v>195</v>
      </c>
      <c r="U7" s="4" t="s">
        <v>118</v>
      </c>
      <c r="V7" s="4" t="s">
        <v>119</v>
      </c>
      <c r="W7" s="4">
        <v>2021</v>
      </c>
      <c r="X7" s="4"/>
      <c r="Y7" s="4"/>
      <c r="Z7" s="4"/>
      <c r="AA7" s="4"/>
      <c r="AB7" s="4"/>
      <c r="AC7" s="4"/>
      <c r="AD7" s="4" t="s">
        <v>196</v>
      </c>
      <c r="AE7" s="4" t="s">
        <v>80</v>
      </c>
      <c r="AF7" s="4" t="s">
        <v>128</v>
      </c>
      <c r="AG7" s="4" t="s">
        <v>197</v>
      </c>
      <c r="AH7" s="4" t="s">
        <v>198</v>
      </c>
      <c r="AI7" s="4" t="s">
        <v>199</v>
      </c>
      <c r="AJ7" s="4" t="s">
        <v>200</v>
      </c>
      <c r="AK7" s="4" t="s">
        <v>80</v>
      </c>
      <c r="AL7" s="4" t="s">
        <v>80</v>
      </c>
      <c r="AM7" s="4" t="s">
        <v>80</v>
      </c>
      <c r="AN7" s="4" t="s">
        <v>80</v>
      </c>
      <c r="AO7" s="4" t="s">
        <v>80</v>
      </c>
      <c r="AP7" s="4" t="s">
        <v>179</v>
      </c>
      <c r="AQ7" s="4" t="s">
        <v>201</v>
      </c>
      <c r="AR7" s="4" t="s">
        <v>202</v>
      </c>
      <c r="AS7" s="4" t="s">
        <v>182</v>
      </c>
      <c r="AT7" s="4" t="s">
        <v>80</v>
      </c>
      <c r="AU7" s="4" t="s">
        <v>80</v>
      </c>
      <c r="AV7" s="4" t="s">
        <v>80</v>
      </c>
      <c r="AW7" s="4" t="s">
        <v>80</v>
      </c>
      <c r="AX7" s="4" t="s">
        <v>80</v>
      </c>
      <c r="AY7" s="4" t="s">
        <v>80</v>
      </c>
      <c r="AZ7" s="4" t="s">
        <v>80</v>
      </c>
      <c r="BA7" s="4" t="s">
        <v>80</v>
      </c>
      <c r="BB7" s="4" t="s">
        <v>80</v>
      </c>
      <c r="BC7" s="4" t="s">
        <v>80</v>
      </c>
      <c r="BD7" s="4" t="s">
        <v>80</v>
      </c>
      <c r="BE7" s="4" t="s">
        <v>80</v>
      </c>
      <c r="BF7" s="4" t="s">
        <v>80</v>
      </c>
      <c r="BG7" s="4" t="s">
        <v>80</v>
      </c>
      <c r="BH7" s="4" t="s">
        <v>80</v>
      </c>
      <c r="BI7" s="4" t="s">
        <v>80</v>
      </c>
      <c r="BJ7" s="4" t="s">
        <v>128</v>
      </c>
      <c r="BK7" s="4" t="s">
        <v>203</v>
      </c>
      <c r="BL7" s="4" t="s">
        <v>204</v>
      </c>
      <c r="BM7" s="4" t="s">
        <v>205</v>
      </c>
      <c r="BN7" s="4" t="s">
        <v>206</v>
      </c>
      <c r="BO7" s="4" t="s">
        <v>207</v>
      </c>
      <c r="BP7" s="4" t="s">
        <v>204</v>
      </c>
      <c r="BQ7" s="4" t="s">
        <v>208</v>
      </c>
      <c r="BR7" s="4" t="s">
        <v>209</v>
      </c>
      <c r="BS7" s="4" t="s">
        <v>80</v>
      </c>
      <c r="BT7" s="4" t="s">
        <v>107</v>
      </c>
      <c r="BU7" s="4" t="s">
        <v>210</v>
      </c>
      <c r="BV7" s="4" t="s">
        <v>211</v>
      </c>
      <c r="BW7" s="4" t="s">
        <v>110</v>
      </c>
      <c r="BX7" s="4" t="s">
        <v>191</v>
      </c>
      <c r="BY7" s="4">
        <v>20</v>
      </c>
      <c r="BZ7" s="4">
        <v>10</v>
      </c>
      <c r="CA7" s="4">
        <v>1500000</v>
      </c>
      <c r="CB7" s="4">
        <v>1000000</v>
      </c>
      <c r="CC7" s="4">
        <v>5</v>
      </c>
      <c r="CD7" s="3">
        <f>VLOOKUP(M7,Sheet2!$B$4:$C$24,2,FALSE)</f>
        <v>1</v>
      </c>
      <c r="CE7" s="3">
        <f>VLOOKUP(M7,Sheet2!$B$4:$C$24,2,FALSE)</f>
        <v>1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4">
        <v>7</v>
      </c>
      <c r="B8" s="4">
        <v>1007121447</v>
      </c>
      <c r="C8" s="4" t="s">
        <v>212</v>
      </c>
      <c r="D8" s="4" t="s">
        <v>76</v>
      </c>
      <c r="E8" s="4" t="s">
        <v>77</v>
      </c>
      <c r="F8" s="4" t="s">
        <v>78</v>
      </c>
      <c r="G8" s="4">
        <v>2101</v>
      </c>
      <c r="H8" s="4" t="s">
        <v>704</v>
      </c>
      <c r="I8" s="4" t="s">
        <v>707</v>
      </c>
      <c r="J8" s="4" t="str">
        <f>IF(AND(K8=0,L8=0)=TRUE,"",IF(AND(K8&gt;0,L8&gt;0)=TRUE,VLOOKUP(LEFT(L8,4)*1,[1]PRODI_2019!$D$2:$E$70,2,FALSE),M8))</f>
        <v>ILMU KOMUNIKASI</v>
      </c>
      <c r="K8" s="4">
        <f>_xlfn.IFNA(VLOOKUP(B8,[2]Data!$J$12:$K$47,1,FALSE),0)</f>
        <v>1007121447</v>
      </c>
      <c r="L8" s="4">
        <f>_xlfn.IFNA(VLOOKUP(B8,[2]Data!$J$12:$K$47,2,FALSE),0)</f>
        <v>6662210200</v>
      </c>
      <c r="M8" s="4" t="s">
        <v>213</v>
      </c>
      <c r="N8" s="4" t="s">
        <v>80</v>
      </c>
      <c r="O8" s="4" t="s">
        <v>80</v>
      </c>
      <c r="P8" s="4" t="s">
        <v>80</v>
      </c>
      <c r="Q8" s="4" t="s">
        <v>81</v>
      </c>
      <c r="R8" s="4" t="s">
        <v>115</v>
      </c>
      <c r="S8" s="4" t="s">
        <v>214</v>
      </c>
      <c r="T8" s="4" t="s">
        <v>215</v>
      </c>
      <c r="U8" s="4" t="s">
        <v>216</v>
      </c>
      <c r="V8" s="4" t="s">
        <v>161</v>
      </c>
      <c r="W8" s="4">
        <v>2020</v>
      </c>
      <c r="X8" s="4"/>
      <c r="Y8" s="4"/>
      <c r="Z8" s="4"/>
      <c r="AA8" s="4"/>
      <c r="AB8" s="4"/>
      <c r="AC8" s="4"/>
      <c r="AD8" s="4" t="s">
        <v>217</v>
      </c>
      <c r="AE8" s="4" t="s">
        <v>80</v>
      </c>
      <c r="AF8" s="4" t="s">
        <v>218</v>
      </c>
      <c r="AG8" s="4" t="s">
        <v>219</v>
      </c>
      <c r="AH8" s="4" t="s">
        <v>220</v>
      </c>
      <c r="AI8" s="4" t="s">
        <v>221</v>
      </c>
      <c r="AJ8" s="4" t="s">
        <v>222</v>
      </c>
      <c r="AK8" s="4" t="s">
        <v>223</v>
      </c>
      <c r="AL8" s="4" t="s">
        <v>80</v>
      </c>
      <c r="AM8" s="4" t="s">
        <v>80</v>
      </c>
      <c r="AN8" s="4" t="s">
        <v>80</v>
      </c>
      <c r="AO8" s="4" t="s">
        <v>80</v>
      </c>
      <c r="AP8" s="4" t="s">
        <v>224</v>
      </c>
      <c r="AQ8" s="4" t="s">
        <v>107</v>
      </c>
      <c r="AR8" s="4" t="s">
        <v>107</v>
      </c>
      <c r="AS8" s="4" t="s">
        <v>161</v>
      </c>
      <c r="AT8" s="4" t="s">
        <v>80</v>
      </c>
      <c r="AU8" s="4" t="s">
        <v>80</v>
      </c>
      <c r="AV8" s="4" t="s">
        <v>80</v>
      </c>
      <c r="AW8" s="4" t="s">
        <v>80</v>
      </c>
      <c r="AX8" s="4" t="s">
        <v>80</v>
      </c>
      <c r="AY8" s="4" t="s">
        <v>80</v>
      </c>
      <c r="AZ8" s="4" t="s">
        <v>80</v>
      </c>
      <c r="BA8" s="4" t="s">
        <v>80</v>
      </c>
      <c r="BB8" s="4" t="s">
        <v>80</v>
      </c>
      <c r="BC8" s="4" t="s">
        <v>80</v>
      </c>
      <c r="BD8" s="4" t="s">
        <v>80</v>
      </c>
      <c r="BE8" s="4" t="s">
        <v>80</v>
      </c>
      <c r="BF8" s="4" t="s">
        <v>80</v>
      </c>
      <c r="BG8" s="4" t="s">
        <v>80</v>
      </c>
      <c r="BH8" s="4" t="s">
        <v>80</v>
      </c>
      <c r="BI8" s="4" t="s">
        <v>80</v>
      </c>
      <c r="BJ8" s="4" t="s">
        <v>225</v>
      </c>
      <c r="BK8" s="4" t="s">
        <v>226</v>
      </c>
      <c r="BL8" s="4" t="s">
        <v>204</v>
      </c>
      <c r="BM8" s="4" t="s">
        <v>205</v>
      </c>
      <c r="BN8" s="4" t="s">
        <v>80</v>
      </c>
      <c r="BO8" s="4" t="s">
        <v>227</v>
      </c>
      <c r="BP8" s="4" t="s">
        <v>204</v>
      </c>
      <c r="BQ8" s="4" t="s">
        <v>139</v>
      </c>
      <c r="BR8" s="4" t="s">
        <v>214</v>
      </c>
      <c r="BS8" s="4" t="s">
        <v>80</v>
      </c>
      <c r="BT8" s="4" t="s">
        <v>107</v>
      </c>
      <c r="BU8" s="4" t="s">
        <v>228</v>
      </c>
      <c r="BV8" s="4" t="s">
        <v>229</v>
      </c>
      <c r="BW8" s="4" t="s">
        <v>129</v>
      </c>
      <c r="BX8" s="4" t="s">
        <v>230</v>
      </c>
      <c r="BY8" s="4">
        <v>20</v>
      </c>
      <c r="BZ8" s="4">
        <v>25</v>
      </c>
      <c r="CA8" s="4">
        <v>2000000</v>
      </c>
      <c r="CB8" s="4">
        <v>1000000</v>
      </c>
      <c r="CC8" s="4">
        <v>3</v>
      </c>
      <c r="CD8" s="3">
        <f>VLOOKUP(M8,Sheet2!$B$4:$C$24,2,FALSE)</f>
        <v>4</v>
      </c>
      <c r="CE8" s="3">
        <f>VLOOKUP(M8,Sheet2!$B$4:$C$24,2,FALSE)</f>
        <v>4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4">
        <v>8</v>
      </c>
      <c r="B9" s="4">
        <v>1234567890</v>
      </c>
      <c r="C9" s="4" t="s">
        <v>231</v>
      </c>
      <c r="D9" s="4" t="s">
        <v>76</v>
      </c>
      <c r="E9" s="4" t="s">
        <v>77</v>
      </c>
      <c r="F9" s="4" t="s">
        <v>78</v>
      </c>
      <c r="G9" s="4">
        <v>2101</v>
      </c>
      <c r="H9" s="4" t="s">
        <v>704</v>
      </c>
      <c r="I9" s="4" t="s">
        <v>707</v>
      </c>
      <c r="J9" s="4" t="str">
        <f>IF(AND(K9=0,L9=0)=TRUE,"",IF(AND(K9&gt;0,L9&gt;0)=TRUE,VLOOKUP(LEFT(L9,4)*1,[1]PRODI_2019!$D$2:$E$70,2,FALSE),M9))</f>
        <v/>
      </c>
      <c r="K9" s="4">
        <f>_xlfn.IFNA(VLOOKUP(B9,[2]Data!$J$12:$K$47,1,FALSE),0)</f>
        <v>0</v>
      </c>
      <c r="L9" s="4">
        <f>_xlfn.IFNA(VLOOKUP(B9,[2]Data!$J$12:$K$47,2,FALSE),0)</f>
        <v>0</v>
      </c>
      <c r="M9" s="4" t="s">
        <v>213</v>
      </c>
      <c r="N9" s="4" t="s">
        <v>80</v>
      </c>
      <c r="O9" s="4" t="s">
        <v>80</v>
      </c>
      <c r="P9" s="4" t="s">
        <v>80</v>
      </c>
      <c r="Q9" s="4" t="s">
        <v>80</v>
      </c>
      <c r="R9" s="4" t="s">
        <v>80</v>
      </c>
      <c r="S9" s="4" t="s">
        <v>80</v>
      </c>
      <c r="T9" s="4" t="s">
        <v>232</v>
      </c>
      <c r="U9" s="4" t="s">
        <v>80</v>
      </c>
      <c r="V9" s="4" t="s">
        <v>80</v>
      </c>
      <c r="W9" s="4"/>
      <c r="X9" s="4"/>
      <c r="Y9" s="4"/>
      <c r="Z9" s="4"/>
      <c r="AA9" s="4"/>
      <c r="AB9" s="4"/>
      <c r="AC9" s="4"/>
      <c r="AD9" s="4" t="s">
        <v>80</v>
      </c>
      <c r="AE9" s="4" t="s">
        <v>80</v>
      </c>
      <c r="AF9" s="4" t="s">
        <v>80</v>
      </c>
      <c r="AG9" s="4" t="s">
        <v>80</v>
      </c>
      <c r="AH9" s="4" t="s">
        <v>80</v>
      </c>
      <c r="AI9" s="4" t="s">
        <v>80</v>
      </c>
      <c r="AJ9" s="4" t="s">
        <v>233</v>
      </c>
      <c r="AK9" s="4" t="s">
        <v>234</v>
      </c>
      <c r="AL9" s="4" t="s">
        <v>80</v>
      </c>
      <c r="AM9" s="4" t="s">
        <v>80</v>
      </c>
      <c r="AN9" s="4" t="s">
        <v>80</v>
      </c>
      <c r="AO9" s="4" t="s">
        <v>80</v>
      </c>
      <c r="AP9" s="4" t="s">
        <v>80</v>
      </c>
      <c r="AQ9" s="4" t="s">
        <v>80</v>
      </c>
      <c r="AR9" s="4" t="s">
        <v>80</v>
      </c>
      <c r="AS9" s="4" t="s">
        <v>80</v>
      </c>
      <c r="AT9" s="4" t="s">
        <v>80</v>
      </c>
      <c r="AU9" s="4" t="s">
        <v>80</v>
      </c>
      <c r="AV9" s="4" t="s">
        <v>80</v>
      </c>
      <c r="AW9" s="4" t="s">
        <v>80</v>
      </c>
      <c r="AX9" s="4" t="s">
        <v>80</v>
      </c>
      <c r="AY9" s="4" t="s">
        <v>80</v>
      </c>
      <c r="AZ9" s="4" t="s">
        <v>80</v>
      </c>
      <c r="BA9" s="4" t="s">
        <v>80</v>
      </c>
      <c r="BB9" s="4" t="s">
        <v>80</v>
      </c>
      <c r="BC9" s="4" t="s">
        <v>80</v>
      </c>
      <c r="BD9" s="4" t="s">
        <v>80</v>
      </c>
      <c r="BE9" s="4" t="s">
        <v>80</v>
      </c>
      <c r="BF9" s="4" t="s">
        <v>80</v>
      </c>
      <c r="BG9" s="4" t="s">
        <v>80</v>
      </c>
      <c r="BH9" s="4" t="s">
        <v>80</v>
      </c>
      <c r="BI9" s="4" t="s">
        <v>80</v>
      </c>
      <c r="BJ9" s="4" t="s">
        <v>80</v>
      </c>
      <c r="BK9" s="4" t="s">
        <v>80</v>
      </c>
      <c r="BL9" s="4" t="s">
        <v>80</v>
      </c>
      <c r="BM9" s="4" t="s">
        <v>80</v>
      </c>
      <c r="BN9" s="4" t="s">
        <v>80</v>
      </c>
      <c r="BO9" s="4" t="s">
        <v>80</v>
      </c>
      <c r="BP9" s="4" t="s">
        <v>80</v>
      </c>
      <c r="BQ9" s="4" t="s">
        <v>80</v>
      </c>
      <c r="BR9" s="4" t="s">
        <v>80</v>
      </c>
      <c r="BS9" s="4" t="s">
        <v>80</v>
      </c>
      <c r="BT9" s="4" t="s">
        <v>80</v>
      </c>
      <c r="BU9" s="4" t="s">
        <v>80</v>
      </c>
      <c r="BV9" s="4" t="s">
        <v>235</v>
      </c>
      <c r="BW9" s="4" t="s">
        <v>80</v>
      </c>
      <c r="BX9" s="4" t="s">
        <v>80</v>
      </c>
      <c r="BY9" s="4"/>
      <c r="BZ9" s="4"/>
      <c r="CA9" s="4"/>
      <c r="CB9" s="4"/>
      <c r="CC9" s="4"/>
      <c r="CD9" s="3">
        <f>VLOOKUP(M9,Sheet2!$B$4:$C$24,2,FALSE)</f>
        <v>4</v>
      </c>
      <c r="CE9" s="3">
        <f>VLOOKUP(M9,Sheet2!$B$4:$C$24,2,FALSE)</f>
        <v>4</v>
      </c>
      <c r="CF9" s="3" t="str">
        <f t="shared" si="0"/>
        <v>tidak</v>
      </c>
      <c r="CG9" s="3" t="str">
        <f t="shared" si="1"/>
        <v>tidak</v>
      </c>
    </row>
    <row r="10" spans="1:85" x14ac:dyDescent="0.25">
      <c r="A10" s="4">
        <v>9</v>
      </c>
      <c r="B10" s="4">
        <v>1813121303</v>
      </c>
      <c r="C10" s="4" t="s">
        <v>236</v>
      </c>
      <c r="D10" s="4" t="s">
        <v>76</v>
      </c>
      <c r="E10" s="4" t="s">
        <v>77</v>
      </c>
      <c r="F10" s="4" t="s">
        <v>78</v>
      </c>
      <c r="G10" s="4">
        <v>2101</v>
      </c>
      <c r="H10" s="4" t="s">
        <v>704</v>
      </c>
      <c r="I10" s="4" t="s">
        <v>707</v>
      </c>
      <c r="J10" s="4" t="str">
        <f>IF(AND(K10=0,L10=0)=TRUE,"",IF(AND(K10&gt;0,L10&gt;0)=TRUE,VLOOKUP(LEFT(L10,4)*1,[1]PRODI_2019!$D$2:$E$70,2,FALSE),M10))</f>
        <v>ILMU KOMUNIKASI</v>
      </c>
      <c r="K10" s="4">
        <f>_xlfn.IFNA(VLOOKUP(B10,[2]Data!$J$12:$K$47,1,FALSE),0)</f>
        <v>1813121303</v>
      </c>
      <c r="L10" s="4">
        <f>_xlfn.IFNA(VLOOKUP(B10,[2]Data!$J$12:$K$47,2,FALSE),0)</f>
        <v>6662210201</v>
      </c>
      <c r="M10" s="4" t="s">
        <v>213</v>
      </c>
      <c r="N10" s="4" t="s">
        <v>80</v>
      </c>
      <c r="O10" s="4" t="s">
        <v>80</v>
      </c>
      <c r="P10" s="4" t="s">
        <v>80</v>
      </c>
      <c r="Q10" s="4" t="s">
        <v>114</v>
      </c>
      <c r="R10" s="4" t="s">
        <v>115</v>
      </c>
      <c r="S10" s="4" t="s">
        <v>237</v>
      </c>
      <c r="T10" s="4" t="s">
        <v>232</v>
      </c>
      <c r="U10" s="4" t="s">
        <v>152</v>
      </c>
      <c r="V10" s="4" t="s">
        <v>119</v>
      </c>
      <c r="W10" s="4">
        <v>2021</v>
      </c>
      <c r="X10" s="4">
        <v>88</v>
      </c>
      <c r="Y10" s="4">
        <v>94</v>
      </c>
      <c r="Z10" s="4">
        <v>83</v>
      </c>
      <c r="AA10" s="4"/>
      <c r="AB10" s="4"/>
      <c r="AC10" s="4"/>
      <c r="AD10" s="4" t="s">
        <v>238</v>
      </c>
      <c r="AE10" s="4" t="s">
        <v>239</v>
      </c>
      <c r="AF10" s="4" t="s">
        <v>240</v>
      </c>
      <c r="AG10" s="4" t="s">
        <v>241</v>
      </c>
      <c r="AH10" s="4" t="s">
        <v>242</v>
      </c>
      <c r="AI10" s="4" t="s">
        <v>243</v>
      </c>
      <c r="AJ10" s="4" t="s">
        <v>244</v>
      </c>
      <c r="AK10" s="4" t="s">
        <v>245</v>
      </c>
      <c r="AL10" s="4" t="s">
        <v>107</v>
      </c>
      <c r="AM10" s="4" t="s">
        <v>246</v>
      </c>
      <c r="AN10" s="4" t="s">
        <v>246</v>
      </c>
      <c r="AO10" s="4" t="s">
        <v>246</v>
      </c>
      <c r="AP10" s="4" t="s">
        <v>224</v>
      </c>
      <c r="AQ10" s="4" t="s">
        <v>247</v>
      </c>
      <c r="AR10" s="4" t="s">
        <v>248</v>
      </c>
      <c r="AS10" s="4" t="s">
        <v>249</v>
      </c>
      <c r="AT10" s="4" t="s">
        <v>80</v>
      </c>
      <c r="AU10" s="4" t="s">
        <v>80</v>
      </c>
      <c r="AV10" s="4" t="s">
        <v>80</v>
      </c>
      <c r="AW10" s="4" t="s">
        <v>80</v>
      </c>
      <c r="AX10" s="4" t="s">
        <v>80</v>
      </c>
      <c r="AY10" s="4" t="s">
        <v>80</v>
      </c>
      <c r="AZ10" s="4" t="s">
        <v>80</v>
      </c>
      <c r="BA10" s="4" t="s">
        <v>80</v>
      </c>
      <c r="BB10" s="4" t="s">
        <v>80</v>
      </c>
      <c r="BC10" s="4" t="s">
        <v>80</v>
      </c>
      <c r="BD10" s="4" t="s">
        <v>80</v>
      </c>
      <c r="BE10" s="4" t="s">
        <v>80</v>
      </c>
      <c r="BF10" s="4" t="s">
        <v>80</v>
      </c>
      <c r="BG10" s="4" t="s">
        <v>80</v>
      </c>
      <c r="BH10" s="4" t="s">
        <v>80</v>
      </c>
      <c r="BI10" s="4" t="s">
        <v>80</v>
      </c>
      <c r="BJ10" s="4" t="s">
        <v>250</v>
      </c>
      <c r="BK10" s="4" t="s">
        <v>251</v>
      </c>
      <c r="BL10" s="4" t="s">
        <v>135</v>
      </c>
      <c r="BM10" s="4" t="s">
        <v>139</v>
      </c>
      <c r="BN10" s="4" t="s">
        <v>252</v>
      </c>
      <c r="BO10" s="4" t="s">
        <v>253</v>
      </c>
      <c r="BP10" s="4" t="s">
        <v>135</v>
      </c>
      <c r="BQ10" s="4" t="s">
        <v>208</v>
      </c>
      <c r="BR10" s="4" t="s">
        <v>239</v>
      </c>
      <c r="BS10" s="4" t="s">
        <v>80</v>
      </c>
      <c r="BT10" s="4" t="s">
        <v>248</v>
      </c>
      <c r="BU10" s="4" t="s">
        <v>254</v>
      </c>
      <c r="BV10" s="4" t="s">
        <v>255</v>
      </c>
      <c r="BW10" s="4" t="s">
        <v>256</v>
      </c>
      <c r="BX10" s="4" t="s">
        <v>191</v>
      </c>
      <c r="BY10" s="4">
        <v>400</v>
      </c>
      <c r="BZ10" s="4">
        <v>98</v>
      </c>
      <c r="CA10" s="4">
        <v>500</v>
      </c>
      <c r="CB10" s="4">
        <v>500</v>
      </c>
      <c r="CC10" s="4">
        <v>3</v>
      </c>
      <c r="CD10" s="3">
        <f>VLOOKUP(M10,Sheet2!$B$4:$C$24,2,FALSE)</f>
        <v>4</v>
      </c>
      <c r="CE10" s="3">
        <f>VLOOKUP(M10,Sheet2!$B$4:$C$24,2,FALSE)</f>
        <v>4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4">
        <v>10</v>
      </c>
      <c r="B11" s="4">
        <v>2121322</v>
      </c>
      <c r="C11" s="4" t="s">
        <v>257</v>
      </c>
      <c r="D11" s="4" t="s">
        <v>76</v>
      </c>
      <c r="E11" s="4" t="s">
        <v>77</v>
      </c>
      <c r="F11" s="4" t="s">
        <v>78</v>
      </c>
      <c r="G11" s="4">
        <v>2101</v>
      </c>
      <c r="H11" s="4" t="s">
        <v>704</v>
      </c>
      <c r="I11" s="4" t="s">
        <v>706</v>
      </c>
      <c r="J11" s="4" t="str">
        <f>IF(AND(K11=0,L11=0)=TRUE,"",IF(AND(K11&gt;0,L11&gt;0)=TRUE,VLOOKUP(LEFT(L11,4)*1,[1]PRODI_2019!$D$2:$E$70,2,FALSE),M11))</f>
        <v>AGRIBISNIS</v>
      </c>
      <c r="K11" s="4">
        <f>_xlfn.IFNA(VLOOKUP(B11,[2]Data!$J$12:$K$47,1,FALSE),0)</f>
        <v>2121322</v>
      </c>
      <c r="L11" s="4">
        <f>_xlfn.IFNA(VLOOKUP(B11,[2]Data!$J$12:$K$47,2,FALSE),0)</f>
        <v>4441210196</v>
      </c>
      <c r="M11" s="4" t="s">
        <v>258</v>
      </c>
      <c r="N11" s="4" t="s">
        <v>80</v>
      </c>
      <c r="O11" s="4" t="s">
        <v>80</v>
      </c>
      <c r="P11" s="4" t="s">
        <v>80</v>
      </c>
      <c r="Q11" s="4" t="s">
        <v>114</v>
      </c>
      <c r="R11" s="4" t="s">
        <v>82</v>
      </c>
      <c r="S11" s="4" t="s">
        <v>259</v>
      </c>
      <c r="T11" s="4" t="s">
        <v>260</v>
      </c>
      <c r="U11" s="4" t="s">
        <v>152</v>
      </c>
      <c r="V11" s="4" t="s">
        <v>119</v>
      </c>
      <c r="W11" s="4">
        <v>2021</v>
      </c>
      <c r="X11" s="4">
        <v>72</v>
      </c>
      <c r="Y11" s="4">
        <v>72</v>
      </c>
      <c r="Z11" s="4">
        <v>82</v>
      </c>
      <c r="AA11" s="4"/>
      <c r="AB11" s="4"/>
      <c r="AC11" s="4"/>
      <c r="AD11" s="4" t="s">
        <v>261</v>
      </c>
      <c r="AE11" s="4" t="s">
        <v>262</v>
      </c>
      <c r="AF11" s="4" t="s">
        <v>263</v>
      </c>
      <c r="AG11" s="4" t="s">
        <v>264</v>
      </c>
      <c r="AH11" s="4" t="s">
        <v>265</v>
      </c>
      <c r="AI11" s="4" t="s">
        <v>266</v>
      </c>
      <c r="AJ11" s="4" t="s">
        <v>267</v>
      </c>
      <c r="AK11" s="4" t="s">
        <v>268</v>
      </c>
      <c r="AL11" s="4" t="s">
        <v>80</v>
      </c>
      <c r="AM11" s="4" t="s">
        <v>80</v>
      </c>
      <c r="AN11" s="4" t="s">
        <v>80</v>
      </c>
      <c r="AO11" s="4" t="s">
        <v>80</v>
      </c>
      <c r="AP11" s="4" t="s">
        <v>160</v>
      </c>
      <c r="AQ11" s="4" t="s">
        <v>107</v>
      </c>
      <c r="AR11" s="4" t="s">
        <v>107</v>
      </c>
      <c r="AS11" s="4" t="s">
        <v>161</v>
      </c>
      <c r="AT11" s="4" t="s">
        <v>80</v>
      </c>
      <c r="AU11" s="4" t="s">
        <v>80</v>
      </c>
      <c r="AV11" s="4" t="s">
        <v>80</v>
      </c>
      <c r="AW11" s="4" t="s">
        <v>80</v>
      </c>
      <c r="AX11" s="4" t="s">
        <v>80</v>
      </c>
      <c r="AY11" s="4" t="s">
        <v>80</v>
      </c>
      <c r="AZ11" s="4" t="s">
        <v>80</v>
      </c>
      <c r="BA11" s="4" t="s">
        <v>80</v>
      </c>
      <c r="BB11" s="4" t="s">
        <v>80</v>
      </c>
      <c r="BC11" s="4" t="s">
        <v>80</v>
      </c>
      <c r="BD11" s="4" t="s">
        <v>80</v>
      </c>
      <c r="BE11" s="4" t="s">
        <v>80</v>
      </c>
      <c r="BF11" s="4" t="s">
        <v>80</v>
      </c>
      <c r="BG11" s="4" t="s">
        <v>80</v>
      </c>
      <c r="BH11" s="4" t="s">
        <v>80</v>
      </c>
      <c r="BI11" s="4" t="s">
        <v>80</v>
      </c>
      <c r="BJ11" s="4" t="s">
        <v>269</v>
      </c>
      <c r="BK11" s="4" t="s">
        <v>270</v>
      </c>
      <c r="BL11" s="4" t="s">
        <v>135</v>
      </c>
      <c r="BM11" s="4" t="s">
        <v>136</v>
      </c>
      <c r="BN11" s="4" t="s">
        <v>271</v>
      </c>
      <c r="BO11" s="4" t="s">
        <v>272</v>
      </c>
      <c r="BP11" s="4" t="s">
        <v>107</v>
      </c>
      <c r="BQ11" s="4" t="s">
        <v>136</v>
      </c>
      <c r="BR11" s="4" t="s">
        <v>262</v>
      </c>
      <c r="BS11" s="4" t="s">
        <v>80</v>
      </c>
      <c r="BT11" s="4" t="s">
        <v>107</v>
      </c>
      <c r="BU11" s="4" t="s">
        <v>273</v>
      </c>
      <c r="BV11" s="4" t="s">
        <v>274</v>
      </c>
      <c r="BW11" s="4" t="s">
        <v>129</v>
      </c>
      <c r="BX11" s="4" t="s">
        <v>191</v>
      </c>
      <c r="BY11" s="4">
        <v>100</v>
      </c>
      <c r="BZ11" s="4">
        <v>25</v>
      </c>
      <c r="CA11" s="4">
        <v>2450000</v>
      </c>
      <c r="CB11" s="4">
        <v>0</v>
      </c>
      <c r="CC11" s="4">
        <v>4</v>
      </c>
      <c r="CD11" s="3">
        <f>VLOOKUP(M11,Sheet2!$B$4:$C$24,2,FALSE)</f>
        <v>2</v>
      </c>
      <c r="CE11" s="3">
        <f>VLOOKUP(M11,Sheet2!$B$4:$C$24,2,FALSE)</f>
        <v>2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4">
        <v>11</v>
      </c>
      <c r="B12" s="4">
        <v>3601121304</v>
      </c>
      <c r="C12" s="4" t="s">
        <v>275</v>
      </c>
      <c r="D12" s="4" t="s">
        <v>76</v>
      </c>
      <c r="E12" s="4" t="s">
        <v>77</v>
      </c>
      <c r="F12" s="4" t="s">
        <v>78</v>
      </c>
      <c r="G12" s="4">
        <v>2101</v>
      </c>
      <c r="H12" s="4" t="s">
        <v>704</v>
      </c>
      <c r="I12" s="4" t="s">
        <v>705</v>
      </c>
      <c r="J12" s="4" t="str">
        <f>IF(AND(K12=0,L12=0)=TRUE,"",IF(AND(K12&gt;0,L12&gt;0)=TRUE,VLOOKUP(LEFT(L12,4)*1,[1]PRODI_2019!$D$2:$E$70,2,FALSE),M12))</f>
        <v>PENDIDIKAN BIOLOGI</v>
      </c>
      <c r="K12" s="4">
        <f>_xlfn.IFNA(VLOOKUP(B12,[2]Data!$J$12:$K$47,1,FALSE),0)</f>
        <v>3601121304</v>
      </c>
      <c r="L12" s="4">
        <f>_xlfn.IFNA(VLOOKUP(B12,[2]Data!$J$12:$K$47,2,FALSE),0)</f>
        <v>2224210096</v>
      </c>
      <c r="M12" s="4" t="s">
        <v>276</v>
      </c>
      <c r="N12" s="4" t="s">
        <v>80</v>
      </c>
      <c r="O12" s="4" t="s">
        <v>80</v>
      </c>
      <c r="P12" s="4" t="s">
        <v>80</v>
      </c>
      <c r="Q12" s="4" t="s">
        <v>114</v>
      </c>
      <c r="R12" s="4" t="s">
        <v>115</v>
      </c>
      <c r="S12" s="4" t="s">
        <v>277</v>
      </c>
      <c r="T12" s="4" t="s">
        <v>278</v>
      </c>
      <c r="U12" s="4" t="s">
        <v>118</v>
      </c>
      <c r="V12" s="4" t="s">
        <v>119</v>
      </c>
      <c r="W12" s="4">
        <v>2021</v>
      </c>
      <c r="X12" s="4">
        <v>0</v>
      </c>
      <c r="Y12" s="4">
        <v>0</v>
      </c>
      <c r="Z12" s="4">
        <v>0</v>
      </c>
      <c r="AA12" s="4"/>
      <c r="AB12" s="4"/>
      <c r="AC12" s="4"/>
      <c r="AD12" s="4" t="s">
        <v>279</v>
      </c>
      <c r="AE12" s="4" t="s">
        <v>128</v>
      </c>
      <c r="AF12" s="4" t="s">
        <v>280</v>
      </c>
      <c r="AG12" s="4" t="s">
        <v>281</v>
      </c>
      <c r="AH12" s="4" t="s">
        <v>282</v>
      </c>
      <c r="AI12" s="4" t="s">
        <v>283</v>
      </c>
      <c r="AJ12" s="4" t="s">
        <v>284</v>
      </c>
      <c r="AK12" s="4" t="s">
        <v>285</v>
      </c>
      <c r="AL12" s="4" t="s">
        <v>107</v>
      </c>
      <c r="AM12" s="4" t="s">
        <v>80</v>
      </c>
      <c r="AN12" s="4" t="s">
        <v>80</v>
      </c>
      <c r="AO12" s="4" t="s">
        <v>80</v>
      </c>
      <c r="AP12" s="4" t="s">
        <v>160</v>
      </c>
      <c r="AQ12" s="4" t="s">
        <v>286</v>
      </c>
      <c r="AR12" s="4" t="s">
        <v>282</v>
      </c>
      <c r="AS12" s="4" t="s">
        <v>182</v>
      </c>
      <c r="AT12" s="4" t="s">
        <v>80</v>
      </c>
      <c r="AU12" s="4" t="s">
        <v>80</v>
      </c>
      <c r="AV12" s="4" t="s">
        <v>80</v>
      </c>
      <c r="AW12" s="4" t="s">
        <v>80</v>
      </c>
      <c r="AX12" s="4" t="s">
        <v>80</v>
      </c>
      <c r="AY12" s="4" t="s">
        <v>80</v>
      </c>
      <c r="AZ12" s="4" t="s">
        <v>80</v>
      </c>
      <c r="BA12" s="4" t="s">
        <v>80</v>
      </c>
      <c r="BB12" s="4" t="s">
        <v>80</v>
      </c>
      <c r="BC12" s="4" t="s">
        <v>80</v>
      </c>
      <c r="BD12" s="4" t="s">
        <v>80</v>
      </c>
      <c r="BE12" s="4" t="s">
        <v>80</v>
      </c>
      <c r="BF12" s="4" t="s">
        <v>80</v>
      </c>
      <c r="BG12" s="4" t="s">
        <v>80</v>
      </c>
      <c r="BH12" s="4" t="s">
        <v>80</v>
      </c>
      <c r="BI12" s="4" t="s">
        <v>80</v>
      </c>
      <c r="BJ12" s="4" t="s">
        <v>287</v>
      </c>
      <c r="BK12" s="4" t="s">
        <v>288</v>
      </c>
      <c r="BL12" s="4" t="s">
        <v>135</v>
      </c>
      <c r="BM12" s="4" t="s">
        <v>205</v>
      </c>
      <c r="BN12" s="4" t="s">
        <v>289</v>
      </c>
      <c r="BO12" s="4" t="s">
        <v>290</v>
      </c>
      <c r="BP12" s="4" t="s">
        <v>94</v>
      </c>
      <c r="BQ12" s="4" t="s">
        <v>208</v>
      </c>
      <c r="BR12" s="4" t="s">
        <v>291</v>
      </c>
      <c r="BS12" s="4" t="s">
        <v>80</v>
      </c>
      <c r="BT12" s="4" t="s">
        <v>282</v>
      </c>
      <c r="BU12" s="4" t="s">
        <v>292</v>
      </c>
      <c r="BV12" s="4" t="s">
        <v>293</v>
      </c>
      <c r="BW12" s="4" t="s">
        <v>110</v>
      </c>
      <c r="BX12" s="4" t="s">
        <v>191</v>
      </c>
      <c r="BY12" s="4">
        <v>982</v>
      </c>
      <c r="BZ12" s="4">
        <v>42</v>
      </c>
      <c r="CA12" s="4">
        <v>500000</v>
      </c>
      <c r="CB12" s="4">
        <v>400000</v>
      </c>
      <c r="CC12" s="4">
        <v>3</v>
      </c>
      <c r="CD12" s="3">
        <f>VLOOKUP(M12,Sheet2!$B$4:$C$24,2,FALSE)</f>
        <v>1</v>
      </c>
      <c r="CE12" s="3">
        <f>VLOOKUP(M12,Sheet2!$B$4:$C$24,2,FALSE)</f>
        <v>1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4">
        <v>12</v>
      </c>
      <c r="B13" s="4">
        <v>3601121305</v>
      </c>
      <c r="C13" s="4" t="s">
        <v>294</v>
      </c>
      <c r="D13" s="4" t="s">
        <v>76</v>
      </c>
      <c r="E13" s="4" t="s">
        <v>77</v>
      </c>
      <c r="F13" s="4" t="s">
        <v>78</v>
      </c>
      <c r="G13" s="4">
        <v>2101</v>
      </c>
      <c r="H13" s="4" t="s">
        <v>704</v>
      </c>
      <c r="I13" s="4" t="s">
        <v>705</v>
      </c>
      <c r="J13" s="4" t="str">
        <f>IF(AND(K13=0,L13=0)=TRUE,"",IF(AND(K13&gt;0,L13&gt;0)=TRUE,VLOOKUP(LEFT(L13,4)*1,[1]PRODI_2019!$D$2:$E$70,2,FALSE),M13))</f>
        <v>PENDIDIKAN SEJARAH</v>
      </c>
      <c r="K13" s="4">
        <f>_xlfn.IFNA(VLOOKUP(B13,[2]Data!$J$12:$K$47,1,FALSE),0)</f>
        <v>3601121305</v>
      </c>
      <c r="L13" s="4">
        <f>_xlfn.IFNA(VLOOKUP(B13,[2]Data!$J$12:$K$47,2,FALSE),0)</f>
        <v>2288210060</v>
      </c>
      <c r="M13" s="4" t="s">
        <v>295</v>
      </c>
      <c r="N13" s="4" t="s">
        <v>80</v>
      </c>
      <c r="O13" s="4" t="s">
        <v>80</v>
      </c>
      <c r="P13" s="4" t="s">
        <v>80</v>
      </c>
      <c r="Q13" s="4" t="s">
        <v>114</v>
      </c>
      <c r="R13" s="4" t="s">
        <v>115</v>
      </c>
      <c r="S13" s="4" t="s">
        <v>277</v>
      </c>
      <c r="T13" s="4" t="s">
        <v>296</v>
      </c>
      <c r="U13" s="4" t="s">
        <v>152</v>
      </c>
      <c r="V13" s="4" t="s">
        <v>153</v>
      </c>
      <c r="W13" s="4">
        <v>2021</v>
      </c>
      <c r="X13" s="4">
        <v>80</v>
      </c>
      <c r="Y13" s="4">
        <v>86</v>
      </c>
      <c r="Z13" s="4">
        <v>83</v>
      </c>
      <c r="AA13" s="4"/>
      <c r="AB13" s="4"/>
      <c r="AC13" s="4"/>
      <c r="AD13" s="4" t="s">
        <v>297</v>
      </c>
      <c r="AE13" s="4" t="s">
        <v>298</v>
      </c>
      <c r="AF13" s="4" t="s">
        <v>299</v>
      </c>
      <c r="AG13" s="4" t="s">
        <v>300</v>
      </c>
      <c r="AH13" s="4" t="s">
        <v>282</v>
      </c>
      <c r="AI13" s="4" t="s">
        <v>301</v>
      </c>
      <c r="AJ13" s="4" t="s">
        <v>302</v>
      </c>
      <c r="AK13" s="4" t="s">
        <v>303</v>
      </c>
      <c r="AL13" s="4" t="s">
        <v>304</v>
      </c>
      <c r="AM13" s="4" t="s">
        <v>305</v>
      </c>
      <c r="AN13" s="4" t="s">
        <v>306</v>
      </c>
      <c r="AO13" s="4" t="s">
        <v>306</v>
      </c>
      <c r="AP13" s="4" t="s">
        <v>160</v>
      </c>
      <c r="AQ13" s="4" t="s">
        <v>307</v>
      </c>
      <c r="AR13" s="4" t="s">
        <v>282</v>
      </c>
      <c r="AS13" s="4" t="s">
        <v>182</v>
      </c>
      <c r="AT13" s="4" t="s">
        <v>80</v>
      </c>
      <c r="AU13" s="4" t="s">
        <v>80</v>
      </c>
      <c r="AV13" s="4" t="s">
        <v>80</v>
      </c>
      <c r="AW13" s="4" t="s">
        <v>80</v>
      </c>
      <c r="AX13" s="4" t="s">
        <v>80</v>
      </c>
      <c r="AY13" s="4" t="s">
        <v>80</v>
      </c>
      <c r="AZ13" s="4" t="s">
        <v>80</v>
      </c>
      <c r="BA13" s="4" t="s">
        <v>80</v>
      </c>
      <c r="BB13" s="4" t="s">
        <v>80</v>
      </c>
      <c r="BC13" s="4" t="s">
        <v>80</v>
      </c>
      <c r="BD13" s="4" t="s">
        <v>80</v>
      </c>
      <c r="BE13" s="4" t="s">
        <v>80</v>
      </c>
      <c r="BF13" s="4" t="s">
        <v>80</v>
      </c>
      <c r="BG13" s="4" t="s">
        <v>80</v>
      </c>
      <c r="BH13" s="4" t="s">
        <v>80</v>
      </c>
      <c r="BI13" s="4" t="s">
        <v>80</v>
      </c>
      <c r="BJ13" s="4" t="s">
        <v>225</v>
      </c>
      <c r="BK13" s="4" t="s">
        <v>308</v>
      </c>
      <c r="BL13" s="4" t="s">
        <v>304</v>
      </c>
      <c r="BM13" s="4" t="s">
        <v>104</v>
      </c>
      <c r="BN13" s="4" t="s">
        <v>309</v>
      </c>
      <c r="BO13" s="4" t="s">
        <v>310</v>
      </c>
      <c r="BP13" s="4" t="s">
        <v>107</v>
      </c>
      <c r="BQ13" s="4" t="s">
        <v>139</v>
      </c>
      <c r="BR13" s="4" t="s">
        <v>311</v>
      </c>
      <c r="BS13" s="4" t="s">
        <v>80</v>
      </c>
      <c r="BT13" s="4" t="s">
        <v>282</v>
      </c>
      <c r="BU13" s="4" t="s">
        <v>312</v>
      </c>
      <c r="BV13" s="4" t="s">
        <v>274</v>
      </c>
      <c r="BW13" s="4" t="s">
        <v>256</v>
      </c>
      <c r="BX13" s="4" t="s">
        <v>191</v>
      </c>
      <c r="BY13" s="4">
        <v>385</v>
      </c>
      <c r="BZ13" s="4">
        <v>144</v>
      </c>
      <c r="CA13" s="4">
        <v>1000000</v>
      </c>
      <c r="CB13" s="4">
        <v>200000</v>
      </c>
      <c r="CC13" s="4">
        <v>2</v>
      </c>
      <c r="CD13" s="3">
        <f>VLOOKUP(M13,Sheet2!$B$4:$C$24,2,FALSE)</f>
        <v>1</v>
      </c>
      <c r="CE13" s="3">
        <f>VLOOKUP(M13,Sheet2!$B$4:$C$24,2,FALSE)</f>
        <v>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4">
        <v>13</v>
      </c>
      <c r="B14" s="4">
        <v>3601121308</v>
      </c>
      <c r="C14" s="4" t="s">
        <v>313</v>
      </c>
      <c r="D14" s="4" t="s">
        <v>76</v>
      </c>
      <c r="E14" s="4" t="s">
        <v>77</v>
      </c>
      <c r="F14" s="4" t="s">
        <v>78</v>
      </c>
      <c r="G14" s="4">
        <v>2101</v>
      </c>
      <c r="H14" s="4" t="s">
        <v>704</v>
      </c>
      <c r="I14" s="4" t="s">
        <v>705</v>
      </c>
      <c r="J14" s="4" t="str">
        <f>IF(AND(K14=0,L14=0)=TRUE,"",IF(AND(K14&gt;0,L14&gt;0)=TRUE,VLOOKUP(LEFT(L14,4)*1,[1]PRODI_2019!$D$2:$E$70,2,FALSE),M14))</f>
        <v>PENDIDIKAN MATEMATIKA</v>
      </c>
      <c r="K14" s="4">
        <f>_xlfn.IFNA(VLOOKUP(B14,[2]Data!$J$12:$K$47,1,FALSE),0)</f>
        <v>3601121308</v>
      </c>
      <c r="L14" s="4">
        <f>_xlfn.IFNA(VLOOKUP(B14,[2]Data!$J$12:$K$47,2,FALSE),0)</f>
        <v>2225210103</v>
      </c>
      <c r="M14" s="4" t="s">
        <v>314</v>
      </c>
      <c r="N14" s="4" t="s">
        <v>80</v>
      </c>
      <c r="O14" s="4" t="s">
        <v>80</v>
      </c>
      <c r="P14" s="4" t="s">
        <v>80</v>
      </c>
      <c r="Q14" s="4" t="s">
        <v>114</v>
      </c>
      <c r="R14" s="4" t="s">
        <v>115</v>
      </c>
      <c r="S14" s="4" t="s">
        <v>277</v>
      </c>
      <c r="T14" s="4" t="s">
        <v>315</v>
      </c>
      <c r="U14" s="4" t="s">
        <v>152</v>
      </c>
      <c r="V14" s="4" t="s">
        <v>119</v>
      </c>
      <c r="W14" s="4">
        <v>2021</v>
      </c>
      <c r="X14" s="4">
        <v>92</v>
      </c>
      <c r="Y14" s="4">
        <v>88</v>
      </c>
      <c r="Z14" s="4">
        <v>90</v>
      </c>
      <c r="AA14" s="4"/>
      <c r="AB14" s="4"/>
      <c r="AC14" s="4"/>
      <c r="AD14" s="4" t="s">
        <v>316</v>
      </c>
      <c r="AE14" s="4" t="s">
        <v>128</v>
      </c>
      <c r="AF14" s="4" t="s">
        <v>317</v>
      </c>
      <c r="AG14" s="4" t="s">
        <v>318</v>
      </c>
      <c r="AH14" s="4" t="s">
        <v>282</v>
      </c>
      <c r="AI14" s="4" t="s">
        <v>319</v>
      </c>
      <c r="AJ14" s="4" t="s">
        <v>320</v>
      </c>
      <c r="AK14" s="4" t="s">
        <v>80</v>
      </c>
      <c r="AL14" s="4" t="s">
        <v>107</v>
      </c>
      <c r="AM14" s="4" t="s">
        <v>128</v>
      </c>
      <c r="AN14" s="4" t="s">
        <v>128</v>
      </c>
      <c r="AO14" s="4" t="s">
        <v>128</v>
      </c>
      <c r="AP14" s="4" t="s">
        <v>160</v>
      </c>
      <c r="AQ14" s="4" t="s">
        <v>321</v>
      </c>
      <c r="AR14" s="4" t="s">
        <v>282</v>
      </c>
      <c r="AS14" s="4" t="s">
        <v>182</v>
      </c>
      <c r="AT14" s="4" t="s">
        <v>80</v>
      </c>
      <c r="AU14" s="4" t="s">
        <v>80</v>
      </c>
      <c r="AV14" s="4" t="s">
        <v>80</v>
      </c>
      <c r="AW14" s="4" t="s">
        <v>80</v>
      </c>
      <c r="AX14" s="4" t="s">
        <v>80</v>
      </c>
      <c r="AY14" s="4" t="s">
        <v>80</v>
      </c>
      <c r="AZ14" s="4" t="s">
        <v>80</v>
      </c>
      <c r="BA14" s="4" t="s">
        <v>80</v>
      </c>
      <c r="BB14" s="4" t="s">
        <v>80</v>
      </c>
      <c r="BC14" s="4" t="s">
        <v>80</v>
      </c>
      <c r="BD14" s="4" t="s">
        <v>80</v>
      </c>
      <c r="BE14" s="4" t="s">
        <v>80</v>
      </c>
      <c r="BF14" s="4" t="s">
        <v>80</v>
      </c>
      <c r="BG14" s="4" t="s">
        <v>80</v>
      </c>
      <c r="BH14" s="4" t="s">
        <v>80</v>
      </c>
      <c r="BI14" s="4" t="s">
        <v>80</v>
      </c>
      <c r="BJ14" s="4" t="s">
        <v>322</v>
      </c>
      <c r="BK14" s="4" t="s">
        <v>323</v>
      </c>
      <c r="BL14" s="4" t="s">
        <v>135</v>
      </c>
      <c r="BM14" s="4" t="s">
        <v>205</v>
      </c>
      <c r="BN14" s="4" t="s">
        <v>324</v>
      </c>
      <c r="BO14" s="4" t="s">
        <v>325</v>
      </c>
      <c r="BP14" s="4" t="s">
        <v>107</v>
      </c>
      <c r="BQ14" s="4" t="s">
        <v>205</v>
      </c>
      <c r="BR14" s="4" t="s">
        <v>326</v>
      </c>
      <c r="BS14" s="4" t="s">
        <v>80</v>
      </c>
      <c r="BT14" s="4" t="s">
        <v>282</v>
      </c>
      <c r="BU14" s="4" t="s">
        <v>327</v>
      </c>
      <c r="BV14" s="4" t="s">
        <v>328</v>
      </c>
      <c r="BW14" s="4" t="s">
        <v>110</v>
      </c>
      <c r="BX14" s="4" t="s">
        <v>191</v>
      </c>
      <c r="BY14" s="4">
        <v>874</v>
      </c>
      <c r="BZ14" s="4">
        <v>72</v>
      </c>
      <c r="CA14" s="4">
        <v>700000</v>
      </c>
      <c r="CB14" s="4">
        <v>0</v>
      </c>
      <c r="CC14" s="4">
        <v>2</v>
      </c>
      <c r="CD14" s="3">
        <f>VLOOKUP(M14,Sheet2!$B$4:$C$24,2,FALSE)</f>
        <v>3</v>
      </c>
      <c r="CE14" s="3">
        <f>VLOOKUP(M14,Sheet2!$B$4:$C$24,2,FALSE)</f>
        <v>3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4">
        <v>14</v>
      </c>
      <c r="B15" s="4">
        <v>3601121310</v>
      </c>
      <c r="C15" s="4" t="s">
        <v>329</v>
      </c>
      <c r="D15" s="4" t="s">
        <v>76</v>
      </c>
      <c r="E15" s="4" t="s">
        <v>77</v>
      </c>
      <c r="F15" s="4" t="s">
        <v>78</v>
      </c>
      <c r="G15" s="4">
        <v>2101</v>
      </c>
      <c r="H15" s="4" t="s">
        <v>704</v>
      </c>
      <c r="I15" s="4" t="s">
        <v>705</v>
      </c>
      <c r="J15" s="4" t="str">
        <f>IF(AND(K15=0,L15=0)=TRUE,"",IF(AND(K15&gt;0,L15&gt;0)=TRUE,VLOOKUP(LEFT(L15,4)*1,[1]PRODI_2019!$D$2:$E$70,2,FALSE),M15))</f>
        <v>PENDIDIKAN SOSIOLOGI</v>
      </c>
      <c r="K15" s="4">
        <f>_xlfn.IFNA(VLOOKUP(B15,[2]Data!$J$12:$K$47,1,FALSE),0)</f>
        <v>3601121310</v>
      </c>
      <c r="L15" s="4">
        <f>_xlfn.IFNA(VLOOKUP(B15,[2]Data!$J$12:$K$47,2,FALSE),0)</f>
        <v>2290210078</v>
      </c>
      <c r="M15" s="4" t="s">
        <v>79</v>
      </c>
      <c r="N15" s="4" t="s">
        <v>80</v>
      </c>
      <c r="O15" s="4" t="s">
        <v>80</v>
      </c>
      <c r="P15" s="4" t="s">
        <v>80</v>
      </c>
      <c r="Q15" s="4" t="s">
        <v>114</v>
      </c>
      <c r="R15" s="4" t="s">
        <v>115</v>
      </c>
      <c r="S15" s="4" t="s">
        <v>277</v>
      </c>
      <c r="T15" s="4" t="s">
        <v>330</v>
      </c>
      <c r="U15" s="4" t="s">
        <v>152</v>
      </c>
      <c r="V15" s="4" t="s">
        <v>153</v>
      </c>
      <c r="W15" s="4">
        <v>2021</v>
      </c>
      <c r="X15" s="4">
        <v>85</v>
      </c>
      <c r="Y15" s="4">
        <v>80</v>
      </c>
      <c r="Z15" s="4">
        <v>90</v>
      </c>
      <c r="AA15" s="4"/>
      <c r="AB15" s="4"/>
      <c r="AC15" s="4"/>
      <c r="AD15" s="4" t="s">
        <v>331</v>
      </c>
      <c r="AE15" s="4" t="s">
        <v>80</v>
      </c>
      <c r="AF15" s="4" t="s">
        <v>332</v>
      </c>
      <c r="AG15" s="4" t="s">
        <v>333</v>
      </c>
      <c r="AH15" s="4" t="s">
        <v>282</v>
      </c>
      <c r="AI15" s="4" t="s">
        <v>334</v>
      </c>
      <c r="AJ15" s="4" t="s">
        <v>335</v>
      </c>
      <c r="AK15" s="4" t="s">
        <v>80</v>
      </c>
      <c r="AL15" s="4" t="s">
        <v>80</v>
      </c>
      <c r="AM15" s="4" t="s">
        <v>80</v>
      </c>
      <c r="AN15" s="4" t="s">
        <v>80</v>
      </c>
      <c r="AO15" s="4" t="s">
        <v>80</v>
      </c>
      <c r="AP15" s="4" t="s">
        <v>160</v>
      </c>
      <c r="AQ15" s="4" t="s">
        <v>107</v>
      </c>
      <c r="AR15" s="4" t="s">
        <v>107</v>
      </c>
      <c r="AS15" s="4" t="s">
        <v>161</v>
      </c>
      <c r="AT15" s="4" t="s">
        <v>80</v>
      </c>
      <c r="AU15" s="4" t="s">
        <v>80</v>
      </c>
      <c r="AV15" s="4" t="s">
        <v>80</v>
      </c>
      <c r="AW15" s="4" t="s">
        <v>80</v>
      </c>
      <c r="AX15" s="4" t="s">
        <v>80</v>
      </c>
      <c r="AY15" s="4" t="s">
        <v>80</v>
      </c>
      <c r="AZ15" s="4" t="s">
        <v>80</v>
      </c>
      <c r="BA15" s="4" t="s">
        <v>80</v>
      </c>
      <c r="BB15" s="4" t="s">
        <v>80</v>
      </c>
      <c r="BC15" s="4" t="s">
        <v>80</v>
      </c>
      <c r="BD15" s="4" t="s">
        <v>80</v>
      </c>
      <c r="BE15" s="4" t="s">
        <v>80</v>
      </c>
      <c r="BF15" s="4" t="s">
        <v>80</v>
      </c>
      <c r="BG15" s="4" t="s">
        <v>80</v>
      </c>
      <c r="BH15" s="4" t="s">
        <v>80</v>
      </c>
      <c r="BI15" s="4" t="s">
        <v>80</v>
      </c>
      <c r="BJ15" s="4" t="s">
        <v>336</v>
      </c>
      <c r="BK15" s="4" t="s">
        <v>337</v>
      </c>
      <c r="BL15" s="4" t="s">
        <v>204</v>
      </c>
      <c r="BM15" s="4" t="s">
        <v>205</v>
      </c>
      <c r="BN15" s="4" t="s">
        <v>338</v>
      </c>
      <c r="BO15" s="4" t="s">
        <v>339</v>
      </c>
      <c r="BP15" s="4" t="s">
        <v>107</v>
      </c>
      <c r="BQ15" s="4" t="s">
        <v>205</v>
      </c>
      <c r="BR15" s="4" t="s">
        <v>340</v>
      </c>
      <c r="BS15" s="4" t="s">
        <v>80</v>
      </c>
      <c r="BT15" s="4" t="s">
        <v>282</v>
      </c>
      <c r="BU15" s="4" t="s">
        <v>341</v>
      </c>
      <c r="BV15" s="4" t="s">
        <v>274</v>
      </c>
      <c r="BW15" s="4" t="s">
        <v>110</v>
      </c>
      <c r="BX15" s="4" t="s">
        <v>191</v>
      </c>
      <c r="BY15" s="4">
        <v>832</v>
      </c>
      <c r="BZ15" s="4">
        <v>80</v>
      </c>
      <c r="CA15" s="4">
        <v>400000</v>
      </c>
      <c r="CB15" s="4">
        <v>0</v>
      </c>
      <c r="CC15" s="4">
        <v>3</v>
      </c>
      <c r="CD15" s="3">
        <f>VLOOKUP(M15,Sheet2!$B$4:$C$24,2,FALSE)</f>
        <v>4</v>
      </c>
      <c r="CE15" s="3">
        <f>VLOOKUP(M15,Sheet2!$B$4:$C$24,2,FALSE)</f>
        <v>4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4">
        <v>15</v>
      </c>
      <c r="B16" s="4">
        <v>3601121314</v>
      </c>
      <c r="C16" s="4" t="s">
        <v>342</v>
      </c>
      <c r="D16" s="4" t="s">
        <v>76</v>
      </c>
      <c r="E16" s="4" t="s">
        <v>77</v>
      </c>
      <c r="F16" s="4" t="s">
        <v>78</v>
      </c>
      <c r="G16" s="4">
        <v>2101</v>
      </c>
      <c r="H16" s="4" t="s">
        <v>704</v>
      </c>
      <c r="I16" s="4" t="s">
        <v>705</v>
      </c>
      <c r="J16" s="4" t="str">
        <f>IF(AND(K16=0,L16=0)=TRUE,"",IF(AND(K16&gt;0,L16&gt;0)=TRUE,VLOOKUP(LEFT(L16,4)*1,[1]PRODI_2019!$D$2:$E$70,2,FALSE),M16))</f>
        <v>PENDIDIKAN BAHASA INDONESIA (S1)</v>
      </c>
      <c r="K16" s="4">
        <f>_xlfn.IFNA(VLOOKUP(B16,[2]Data!$J$12:$K$47,1,FALSE),0)</f>
        <v>3601121314</v>
      </c>
      <c r="L16" s="4">
        <f>_xlfn.IFNA(VLOOKUP(B16,[2]Data!$J$12:$K$47,2,FALSE),0)</f>
        <v>2222210098</v>
      </c>
      <c r="M16" s="4" t="s">
        <v>143</v>
      </c>
      <c r="N16" s="4" t="s">
        <v>80</v>
      </c>
      <c r="O16" s="4" t="s">
        <v>80</v>
      </c>
      <c r="P16" s="4" t="s">
        <v>80</v>
      </c>
      <c r="Q16" s="4" t="s">
        <v>114</v>
      </c>
      <c r="R16" s="4" t="s">
        <v>115</v>
      </c>
      <c r="S16" s="4" t="s">
        <v>277</v>
      </c>
      <c r="T16" s="4" t="s">
        <v>343</v>
      </c>
      <c r="U16" s="4" t="s">
        <v>344</v>
      </c>
      <c r="V16" s="4" t="s">
        <v>161</v>
      </c>
      <c r="W16" s="4">
        <v>2021</v>
      </c>
      <c r="X16" s="4"/>
      <c r="Y16" s="4"/>
      <c r="Z16" s="4"/>
      <c r="AA16" s="4"/>
      <c r="AB16" s="4"/>
      <c r="AC16" s="4"/>
      <c r="AD16" s="4" t="s">
        <v>345</v>
      </c>
      <c r="AE16" s="4" t="s">
        <v>80</v>
      </c>
      <c r="AF16" s="4" t="s">
        <v>346</v>
      </c>
      <c r="AG16" s="4" t="s">
        <v>347</v>
      </c>
      <c r="AH16" s="4" t="s">
        <v>282</v>
      </c>
      <c r="AI16" s="4" t="s">
        <v>348</v>
      </c>
      <c r="AJ16" s="4" t="s">
        <v>349</v>
      </c>
      <c r="AK16" s="4" t="s">
        <v>80</v>
      </c>
      <c r="AL16" s="4" t="s">
        <v>80</v>
      </c>
      <c r="AM16" s="4" t="s">
        <v>80</v>
      </c>
      <c r="AN16" s="4" t="s">
        <v>80</v>
      </c>
      <c r="AO16" s="4" t="s">
        <v>80</v>
      </c>
      <c r="AP16" s="4" t="s">
        <v>129</v>
      </c>
      <c r="AQ16" s="4" t="s">
        <v>107</v>
      </c>
      <c r="AR16" s="4" t="s">
        <v>107</v>
      </c>
      <c r="AS16" s="4" t="s">
        <v>161</v>
      </c>
      <c r="AT16" s="4" t="s">
        <v>80</v>
      </c>
      <c r="AU16" s="4" t="s">
        <v>80</v>
      </c>
      <c r="AV16" s="4" t="s">
        <v>80</v>
      </c>
      <c r="AW16" s="4" t="s">
        <v>80</v>
      </c>
      <c r="AX16" s="4" t="s">
        <v>80</v>
      </c>
      <c r="AY16" s="4" t="s">
        <v>80</v>
      </c>
      <c r="AZ16" s="4" t="s">
        <v>80</v>
      </c>
      <c r="BA16" s="4" t="s">
        <v>80</v>
      </c>
      <c r="BB16" s="4" t="s">
        <v>80</v>
      </c>
      <c r="BC16" s="4" t="s">
        <v>80</v>
      </c>
      <c r="BD16" s="4" t="s">
        <v>80</v>
      </c>
      <c r="BE16" s="4" t="s">
        <v>80</v>
      </c>
      <c r="BF16" s="4" t="s">
        <v>80</v>
      </c>
      <c r="BG16" s="4" t="s">
        <v>80</v>
      </c>
      <c r="BH16" s="4" t="s">
        <v>80</v>
      </c>
      <c r="BI16" s="4" t="s">
        <v>80</v>
      </c>
      <c r="BJ16" s="4" t="s">
        <v>350</v>
      </c>
      <c r="BK16" s="4" t="s">
        <v>351</v>
      </c>
      <c r="BL16" s="4" t="s">
        <v>204</v>
      </c>
      <c r="BM16" s="4" t="s">
        <v>205</v>
      </c>
      <c r="BN16" s="4" t="s">
        <v>352</v>
      </c>
      <c r="BO16" s="4" t="s">
        <v>353</v>
      </c>
      <c r="BP16" s="4" t="s">
        <v>107</v>
      </c>
      <c r="BQ16" s="4" t="s">
        <v>139</v>
      </c>
      <c r="BR16" s="4" t="s">
        <v>354</v>
      </c>
      <c r="BS16" s="4" t="s">
        <v>80</v>
      </c>
      <c r="BT16" s="4" t="s">
        <v>282</v>
      </c>
      <c r="BU16" s="4" t="s">
        <v>355</v>
      </c>
      <c r="BV16" s="4" t="s">
        <v>356</v>
      </c>
      <c r="BW16" s="4" t="s">
        <v>110</v>
      </c>
      <c r="BX16" s="4" t="s">
        <v>191</v>
      </c>
      <c r="BY16" s="4">
        <v>56</v>
      </c>
      <c r="BZ16" s="4">
        <v>30</v>
      </c>
      <c r="CA16" s="4">
        <v>1000000</v>
      </c>
      <c r="CB16" s="4">
        <v>200000</v>
      </c>
      <c r="CC16" s="4">
        <v>3</v>
      </c>
      <c r="CD16" s="3">
        <f>VLOOKUP(M16,Sheet2!$B$4:$C$24,2,FALSE)</f>
        <v>3</v>
      </c>
      <c r="CE16" s="3">
        <f>VLOOKUP(M16,Sheet2!$B$4:$C$24,2,FALSE)</f>
        <v>3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4">
        <v>16</v>
      </c>
      <c r="B17" s="4">
        <v>3601121315</v>
      </c>
      <c r="C17" s="4" t="s">
        <v>357</v>
      </c>
      <c r="D17" s="4" t="s">
        <v>76</v>
      </c>
      <c r="E17" s="4" t="s">
        <v>77</v>
      </c>
      <c r="F17" s="4" t="s">
        <v>78</v>
      </c>
      <c r="G17" s="4">
        <v>2101</v>
      </c>
      <c r="H17" s="4" t="s">
        <v>704</v>
      </c>
      <c r="I17" s="4" t="s">
        <v>705</v>
      </c>
      <c r="J17" s="4" t="str">
        <f>IF(AND(K17=0,L17=0)=TRUE,"",IF(AND(K17&gt;0,L17&gt;0)=TRUE,VLOOKUP(LEFT(L17,4)*1,[1]PRODI_2019!$D$2:$E$70,2,FALSE),M17))</f>
        <v>PENDIDIKAN MATEMATIKA</v>
      </c>
      <c r="K17" s="4">
        <f>_xlfn.IFNA(VLOOKUP(B17,[2]Data!$J$12:$K$47,1,FALSE),0)</f>
        <v>3601121315</v>
      </c>
      <c r="L17" s="4">
        <f>_xlfn.IFNA(VLOOKUP(B17,[2]Data!$J$12:$K$47,2,FALSE),0)</f>
        <v>2225210104</v>
      </c>
      <c r="M17" s="4" t="s">
        <v>314</v>
      </c>
      <c r="N17" s="4" t="s">
        <v>80</v>
      </c>
      <c r="O17" s="4" t="s">
        <v>80</v>
      </c>
      <c r="P17" s="4" t="s">
        <v>80</v>
      </c>
      <c r="Q17" s="4" t="s">
        <v>114</v>
      </c>
      <c r="R17" s="4" t="s">
        <v>115</v>
      </c>
      <c r="S17" s="4" t="s">
        <v>277</v>
      </c>
      <c r="T17" s="4" t="s">
        <v>358</v>
      </c>
      <c r="U17" s="4" t="s">
        <v>152</v>
      </c>
      <c r="V17" s="4" t="s">
        <v>119</v>
      </c>
      <c r="W17" s="4">
        <v>2021</v>
      </c>
      <c r="X17" s="4">
        <v>92</v>
      </c>
      <c r="Y17" s="4">
        <v>83</v>
      </c>
      <c r="Z17" s="4">
        <v>89</v>
      </c>
      <c r="AA17" s="4"/>
      <c r="AB17" s="4"/>
      <c r="AC17" s="4"/>
      <c r="AD17" s="4" t="s">
        <v>359</v>
      </c>
      <c r="AE17" s="4" t="s">
        <v>80</v>
      </c>
      <c r="AF17" s="4" t="s">
        <v>360</v>
      </c>
      <c r="AG17" s="4" t="s">
        <v>361</v>
      </c>
      <c r="AH17" s="4" t="s">
        <v>282</v>
      </c>
      <c r="AI17" s="4" t="s">
        <v>362</v>
      </c>
      <c r="AJ17" s="4" t="s">
        <v>363</v>
      </c>
      <c r="AK17" s="4" t="s">
        <v>80</v>
      </c>
      <c r="AL17" s="4" t="s">
        <v>80</v>
      </c>
      <c r="AM17" s="4" t="s">
        <v>80</v>
      </c>
      <c r="AN17" s="4" t="s">
        <v>80</v>
      </c>
      <c r="AO17" s="4" t="s">
        <v>80</v>
      </c>
      <c r="AP17" s="4" t="s">
        <v>160</v>
      </c>
      <c r="AQ17" s="4" t="s">
        <v>364</v>
      </c>
      <c r="AR17" s="4" t="s">
        <v>282</v>
      </c>
      <c r="AS17" s="4" t="s">
        <v>182</v>
      </c>
      <c r="AT17" s="4" t="s">
        <v>80</v>
      </c>
      <c r="AU17" s="4" t="s">
        <v>80</v>
      </c>
      <c r="AV17" s="4" t="s">
        <v>80</v>
      </c>
      <c r="AW17" s="4" t="s">
        <v>80</v>
      </c>
      <c r="AX17" s="4" t="s">
        <v>80</v>
      </c>
      <c r="AY17" s="4" t="s">
        <v>80</v>
      </c>
      <c r="AZ17" s="4" t="s">
        <v>80</v>
      </c>
      <c r="BA17" s="4" t="s">
        <v>80</v>
      </c>
      <c r="BB17" s="4" t="s">
        <v>80</v>
      </c>
      <c r="BC17" s="4" t="s">
        <v>80</v>
      </c>
      <c r="BD17" s="4" t="s">
        <v>80</v>
      </c>
      <c r="BE17" s="4" t="s">
        <v>80</v>
      </c>
      <c r="BF17" s="4" t="s">
        <v>80</v>
      </c>
      <c r="BG17" s="4" t="s">
        <v>80</v>
      </c>
      <c r="BH17" s="4" t="s">
        <v>80</v>
      </c>
      <c r="BI17" s="4" t="s">
        <v>80</v>
      </c>
      <c r="BJ17" s="4" t="s">
        <v>365</v>
      </c>
      <c r="BK17" s="4" t="s">
        <v>366</v>
      </c>
      <c r="BL17" s="4" t="s">
        <v>367</v>
      </c>
      <c r="BM17" s="4" t="s">
        <v>208</v>
      </c>
      <c r="BN17" s="4" t="s">
        <v>368</v>
      </c>
      <c r="BO17" s="4" t="s">
        <v>369</v>
      </c>
      <c r="BP17" s="4" t="s">
        <v>107</v>
      </c>
      <c r="BQ17" s="4" t="s">
        <v>208</v>
      </c>
      <c r="BR17" s="4" t="s">
        <v>370</v>
      </c>
      <c r="BS17" s="4" t="s">
        <v>80</v>
      </c>
      <c r="BT17" s="4" t="s">
        <v>282</v>
      </c>
      <c r="BU17" s="4" t="s">
        <v>371</v>
      </c>
      <c r="BV17" s="4" t="s">
        <v>356</v>
      </c>
      <c r="BW17" s="4" t="s">
        <v>256</v>
      </c>
      <c r="BX17" s="4" t="s">
        <v>230</v>
      </c>
      <c r="BY17" s="4">
        <v>80</v>
      </c>
      <c r="BZ17" s="4">
        <v>60</v>
      </c>
      <c r="CA17" s="4">
        <v>1000000</v>
      </c>
      <c r="CB17" s="4">
        <v>0</v>
      </c>
      <c r="CC17" s="4">
        <v>3</v>
      </c>
      <c r="CD17" s="3">
        <f>VLOOKUP(M17,Sheet2!$B$4:$C$24,2,FALSE)</f>
        <v>3</v>
      </c>
      <c r="CE17" s="3">
        <f>VLOOKUP(M17,Sheet2!$B$4:$C$24,2,FALSE)</f>
        <v>3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4">
        <v>17</v>
      </c>
      <c r="B18" s="4">
        <v>3601121317</v>
      </c>
      <c r="C18" s="4" t="s">
        <v>372</v>
      </c>
      <c r="D18" s="4" t="s">
        <v>76</v>
      </c>
      <c r="E18" s="4" t="s">
        <v>77</v>
      </c>
      <c r="F18" s="4" t="s">
        <v>78</v>
      </c>
      <c r="G18" s="4">
        <v>2101</v>
      </c>
      <c r="H18" s="4" t="s">
        <v>704</v>
      </c>
      <c r="I18" s="4" t="s">
        <v>708</v>
      </c>
      <c r="J18" s="4" t="str">
        <f>IF(AND(K18=0,L18=0)=TRUE,"",IF(AND(K18&gt;0,L18&gt;0)=TRUE,VLOOKUP(LEFT(L18,4)*1,[1]PRODI_2019!$D$2:$E$70,2,FALSE),M18))</f>
        <v>AKUNTANSI</v>
      </c>
      <c r="K18" s="4">
        <f>_xlfn.IFNA(VLOOKUP(B18,[2]Data!$J$12:$K$47,1,FALSE),0)</f>
        <v>3601121317</v>
      </c>
      <c r="L18" s="4">
        <f>_xlfn.IFNA(VLOOKUP(B18,[2]Data!$J$12:$K$47,2,FALSE),0)</f>
        <v>5552210158</v>
      </c>
      <c r="M18" s="4" t="s">
        <v>373</v>
      </c>
      <c r="N18" s="4" t="s">
        <v>80</v>
      </c>
      <c r="O18" s="4" t="s">
        <v>80</v>
      </c>
      <c r="P18" s="4" t="s">
        <v>80</v>
      </c>
      <c r="Q18" s="4" t="s">
        <v>114</v>
      </c>
      <c r="R18" s="4" t="s">
        <v>115</v>
      </c>
      <c r="S18" s="4" t="s">
        <v>277</v>
      </c>
      <c r="T18" s="4" t="s">
        <v>374</v>
      </c>
      <c r="U18" s="4" t="s">
        <v>152</v>
      </c>
      <c r="V18" s="4" t="s">
        <v>153</v>
      </c>
      <c r="W18" s="4">
        <v>2021</v>
      </c>
      <c r="X18" s="4"/>
      <c r="Y18" s="4"/>
      <c r="Z18" s="4"/>
      <c r="AA18" s="4"/>
      <c r="AB18" s="4"/>
      <c r="AC18" s="4"/>
      <c r="AD18" s="4" t="s">
        <v>375</v>
      </c>
      <c r="AE18" s="4" t="s">
        <v>80</v>
      </c>
      <c r="AF18" s="4" t="s">
        <v>376</v>
      </c>
      <c r="AG18" s="4" t="s">
        <v>347</v>
      </c>
      <c r="AH18" s="4" t="s">
        <v>282</v>
      </c>
      <c r="AI18" s="4" t="s">
        <v>377</v>
      </c>
      <c r="AJ18" s="4" t="s">
        <v>378</v>
      </c>
      <c r="AK18" s="4" t="s">
        <v>379</v>
      </c>
      <c r="AL18" s="4" t="s">
        <v>80</v>
      </c>
      <c r="AM18" s="4" t="s">
        <v>80</v>
      </c>
      <c r="AN18" s="4" t="s">
        <v>80</v>
      </c>
      <c r="AO18" s="4" t="s">
        <v>80</v>
      </c>
      <c r="AP18" s="4" t="s">
        <v>160</v>
      </c>
      <c r="AQ18" s="4" t="s">
        <v>364</v>
      </c>
      <c r="AR18" s="4" t="s">
        <v>282</v>
      </c>
      <c r="AS18" s="4" t="s">
        <v>182</v>
      </c>
      <c r="AT18" s="4" t="s">
        <v>80</v>
      </c>
      <c r="AU18" s="4" t="s">
        <v>80</v>
      </c>
      <c r="AV18" s="4" t="s">
        <v>80</v>
      </c>
      <c r="AW18" s="4" t="s">
        <v>80</v>
      </c>
      <c r="AX18" s="4" t="s">
        <v>80</v>
      </c>
      <c r="AY18" s="4" t="s">
        <v>80</v>
      </c>
      <c r="AZ18" s="4" t="s">
        <v>80</v>
      </c>
      <c r="BA18" s="4" t="s">
        <v>80</v>
      </c>
      <c r="BB18" s="4" t="s">
        <v>80</v>
      </c>
      <c r="BC18" s="4" t="s">
        <v>80</v>
      </c>
      <c r="BD18" s="4" t="s">
        <v>80</v>
      </c>
      <c r="BE18" s="4" t="s">
        <v>80</v>
      </c>
      <c r="BF18" s="4" t="s">
        <v>80</v>
      </c>
      <c r="BG18" s="4" t="s">
        <v>80</v>
      </c>
      <c r="BH18" s="4" t="s">
        <v>80</v>
      </c>
      <c r="BI18" s="4" t="s">
        <v>80</v>
      </c>
      <c r="BJ18" s="4" t="s">
        <v>380</v>
      </c>
      <c r="BK18" s="4" t="s">
        <v>381</v>
      </c>
      <c r="BL18" s="4" t="s">
        <v>204</v>
      </c>
      <c r="BM18" s="4" t="s">
        <v>139</v>
      </c>
      <c r="BN18" s="4" t="s">
        <v>382</v>
      </c>
      <c r="BO18" s="4" t="s">
        <v>383</v>
      </c>
      <c r="BP18" s="4" t="s">
        <v>107</v>
      </c>
      <c r="BQ18" s="4" t="s">
        <v>208</v>
      </c>
      <c r="BR18" s="4" t="s">
        <v>375</v>
      </c>
      <c r="BS18" s="4" t="s">
        <v>80</v>
      </c>
      <c r="BT18" s="4" t="s">
        <v>282</v>
      </c>
      <c r="BU18" s="4" t="s">
        <v>384</v>
      </c>
      <c r="BV18" s="4" t="s">
        <v>385</v>
      </c>
      <c r="BW18" s="4" t="s">
        <v>110</v>
      </c>
      <c r="BX18" s="4" t="s">
        <v>191</v>
      </c>
      <c r="BY18" s="4">
        <v>256</v>
      </c>
      <c r="BZ18" s="4">
        <v>75</v>
      </c>
      <c r="CA18" s="4">
        <v>1500000</v>
      </c>
      <c r="CB18" s="4">
        <v>0</v>
      </c>
      <c r="CC18" s="4">
        <v>2</v>
      </c>
      <c r="CD18" s="3">
        <f>VLOOKUP(M18,Sheet2!$B$4:$C$24,2,FALSE)</f>
        <v>3</v>
      </c>
      <c r="CE18" s="3">
        <f>VLOOKUP(M18,Sheet2!$B$4:$C$24,2,FALSE)</f>
        <v>3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4">
        <v>18</v>
      </c>
      <c r="B19" s="4">
        <v>3601121318</v>
      </c>
      <c r="C19" s="4" t="s">
        <v>386</v>
      </c>
      <c r="D19" s="4" t="s">
        <v>76</v>
      </c>
      <c r="E19" s="4" t="s">
        <v>77</v>
      </c>
      <c r="F19" s="4" t="s">
        <v>78</v>
      </c>
      <c r="G19" s="4">
        <v>2101</v>
      </c>
      <c r="H19" s="4" t="s">
        <v>704</v>
      </c>
      <c r="I19" s="4" t="s">
        <v>709</v>
      </c>
      <c r="J19" s="4" t="str">
        <f>IF(AND(K19=0,L19=0)=TRUE,"",IF(AND(K19&gt;0,L19&gt;0)=TRUE,VLOOKUP(LEFT(L19,4)*1,[1]PRODI_2019!$D$2:$E$70,2,FALSE),M19))</f>
        <v>HUKUM (S1)</v>
      </c>
      <c r="K19" s="4">
        <f>_xlfn.IFNA(VLOOKUP(B19,[2]Data!$J$12:$K$47,1,FALSE),0)</f>
        <v>3601121318</v>
      </c>
      <c r="L19" s="4">
        <f>_xlfn.IFNA(VLOOKUP(B19,[2]Data!$J$12:$K$47,2,FALSE),0)</f>
        <v>1111210400</v>
      </c>
      <c r="M19" s="4" t="s">
        <v>387</v>
      </c>
      <c r="N19" s="4" t="s">
        <v>80</v>
      </c>
      <c r="O19" s="4" t="s">
        <v>80</v>
      </c>
      <c r="P19" s="4" t="s">
        <v>80</v>
      </c>
      <c r="Q19" s="4" t="s">
        <v>114</v>
      </c>
      <c r="R19" s="4" t="s">
        <v>115</v>
      </c>
      <c r="S19" s="4" t="s">
        <v>277</v>
      </c>
      <c r="T19" s="4" t="s">
        <v>388</v>
      </c>
      <c r="U19" s="4" t="s">
        <v>152</v>
      </c>
      <c r="V19" s="4" t="s">
        <v>153</v>
      </c>
      <c r="W19" s="4">
        <v>2021</v>
      </c>
      <c r="X19" s="4"/>
      <c r="Y19" s="4"/>
      <c r="Z19" s="4"/>
      <c r="AA19" s="4"/>
      <c r="AB19" s="4"/>
      <c r="AC19" s="4"/>
      <c r="AD19" s="4" t="s">
        <v>389</v>
      </c>
      <c r="AE19" s="4" t="s">
        <v>390</v>
      </c>
      <c r="AF19" s="4" t="s">
        <v>391</v>
      </c>
      <c r="AG19" s="4" t="s">
        <v>392</v>
      </c>
      <c r="AH19" s="4" t="s">
        <v>282</v>
      </c>
      <c r="AI19" s="4" t="s">
        <v>393</v>
      </c>
      <c r="AJ19" s="4" t="s">
        <v>394</v>
      </c>
      <c r="AK19" s="4" t="s">
        <v>80</v>
      </c>
      <c r="AL19" s="4" t="s">
        <v>80</v>
      </c>
      <c r="AM19" s="4" t="s">
        <v>80</v>
      </c>
      <c r="AN19" s="4" t="s">
        <v>80</v>
      </c>
      <c r="AO19" s="4" t="s">
        <v>80</v>
      </c>
      <c r="AP19" s="4" t="s">
        <v>160</v>
      </c>
      <c r="AQ19" s="4" t="s">
        <v>107</v>
      </c>
      <c r="AR19" s="4" t="s">
        <v>107</v>
      </c>
      <c r="AS19" s="4" t="s">
        <v>161</v>
      </c>
      <c r="AT19" s="4" t="s">
        <v>80</v>
      </c>
      <c r="AU19" s="4" t="s">
        <v>80</v>
      </c>
      <c r="AV19" s="4" t="s">
        <v>80</v>
      </c>
      <c r="AW19" s="4" t="s">
        <v>80</v>
      </c>
      <c r="AX19" s="4" t="s">
        <v>80</v>
      </c>
      <c r="AY19" s="4" t="s">
        <v>80</v>
      </c>
      <c r="AZ19" s="4" t="s">
        <v>80</v>
      </c>
      <c r="BA19" s="4" t="s">
        <v>80</v>
      </c>
      <c r="BB19" s="4" t="s">
        <v>80</v>
      </c>
      <c r="BC19" s="4" t="s">
        <v>80</v>
      </c>
      <c r="BD19" s="4" t="s">
        <v>80</v>
      </c>
      <c r="BE19" s="4" t="s">
        <v>80</v>
      </c>
      <c r="BF19" s="4" t="s">
        <v>80</v>
      </c>
      <c r="BG19" s="4" t="s">
        <v>80</v>
      </c>
      <c r="BH19" s="4" t="s">
        <v>80</v>
      </c>
      <c r="BI19" s="4" t="s">
        <v>80</v>
      </c>
      <c r="BJ19" s="4" t="s">
        <v>395</v>
      </c>
      <c r="BK19" s="4" t="s">
        <v>396</v>
      </c>
      <c r="BL19" s="4" t="s">
        <v>107</v>
      </c>
      <c r="BM19" s="4" t="s">
        <v>205</v>
      </c>
      <c r="BN19" s="4" t="s">
        <v>397</v>
      </c>
      <c r="BO19" s="4" t="s">
        <v>398</v>
      </c>
      <c r="BP19" s="4" t="s">
        <v>107</v>
      </c>
      <c r="BQ19" s="4" t="s">
        <v>205</v>
      </c>
      <c r="BR19" s="4" t="s">
        <v>399</v>
      </c>
      <c r="BS19" s="4" t="s">
        <v>80</v>
      </c>
      <c r="BT19" s="4" t="s">
        <v>282</v>
      </c>
      <c r="BU19" s="4" t="s">
        <v>400</v>
      </c>
      <c r="BV19" s="4" t="s">
        <v>274</v>
      </c>
      <c r="BW19" s="4" t="s">
        <v>110</v>
      </c>
      <c r="BX19" s="4" t="s">
        <v>230</v>
      </c>
      <c r="BY19" s="4">
        <v>700</v>
      </c>
      <c r="BZ19" s="4">
        <v>48</v>
      </c>
      <c r="CA19" s="4">
        <v>500000</v>
      </c>
      <c r="CB19" s="4">
        <v>300000</v>
      </c>
      <c r="CC19" s="4">
        <v>3</v>
      </c>
      <c r="CD19" s="3">
        <f>VLOOKUP(M19,Sheet2!$B$4:$C$24,2,FALSE)</f>
        <v>1</v>
      </c>
      <c r="CE19" s="3">
        <f>VLOOKUP(M19,Sheet2!$B$4:$C$24,2,FALSE)</f>
        <v>1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4">
        <v>19</v>
      </c>
      <c r="B20" s="4">
        <v>3601121336</v>
      </c>
      <c r="C20" s="4" t="s">
        <v>401</v>
      </c>
      <c r="D20" s="4" t="s">
        <v>76</v>
      </c>
      <c r="E20" s="4" t="s">
        <v>77</v>
      </c>
      <c r="F20" s="4" t="s">
        <v>78</v>
      </c>
      <c r="G20" s="4">
        <v>2101</v>
      </c>
      <c r="H20" s="4" t="s">
        <v>704</v>
      </c>
      <c r="I20" s="4" t="s">
        <v>707</v>
      </c>
      <c r="J20" s="4" t="str">
        <f>IF(AND(K20=0,L20=0)=TRUE,"",IF(AND(K20&gt;0,L20&gt;0)=TRUE,VLOOKUP(LEFT(L20,4)*1,[1]PRODI_2019!$D$2:$E$70,2,FALSE),M20))</f>
        <v>ILMU PEMERINTAHAN</v>
      </c>
      <c r="K20" s="4">
        <f>_xlfn.IFNA(VLOOKUP(B20,[2]Data!$J$12:$K$47,1,FALSE),0)</f>
        <v>3601121336</v>
      </c>
      <c r="L20" s="4">
        <f>_xlfn.IFNA(VLOOKUP(B20,[2]Data!$J$12:$K$47,2,FALSE),0)</f>
        <v>6670210120</v>
      </c>
      <c r="M20" s="4" t="s">
        <v>402</v>
      </c>
      <c r="N20" s="4" t="s">
        <v>80</v>
      </c>
      <c r="O20" s="4" t="s">
        <v>80</v>
      </c>
      <c r="P20" s="4" t="s">
        <v>80</v>
      </c>
      <c r="Q20" s="4" t="s">
        <v>114</v>
      </c>
      <c r="R20" s="4" t="s">
        <v>115</v>
      </c>
      <c r="S20" s="4" t="s">
        <v>403</v>
      </c>
      <c r="T20" s="4" t="s">
        <v>404</v>
      </c>
      <c r="U20" s="4" t="s">
        <v>152</v>
      </c>
      <c r="V20" s="4" t="s">
        <v>119</v>
      </c>
      <c r="W20" s="4">
        <v>2021</v>
      </c>
      <c r="X20" s="4">
        <v>81</v>
      </c>
      <c r="Y20" s="4">
        <v>84</v>
      </c>
      <c r="Z20" s="4">
        <v>85</v>
      </c>
      <c r="AA20" s="4"/>
      <c r="AB20" s="4"/>
      <c r="AC20" s="4"/>
      <c r="AD20" s="4" t="s">
        <v>405</v>
      </c>
      <c r="AE20" s="4" t="s">
        <v>80</v>
      </c>
      <c r="AF20" s="4" t="s">
        <v>406</v>
      </c>
      <c r="AG20" s="4" t="s">
        <v>407</v>
      </c>
      <c r="AH20" s="4" t="s">
        <v>282</v>
      </c>
      <c r="AI20" s="4" t="s">
        <v>408</v>
      </c>
      <c r="AJ20" s="4" t="s">
        <v>409</v>
      </c>
      <c r="AK20" s="4" t="s">
        <v>410</v>
      </c>
      <c r="AL20" s="4" t="s">
        <v>80</v>
      </c>
      <c r="AM20" s="4" t="s">
        <v>80</v>
      </c>
      <c r="AN20" s="4" t="s">
        <v>80</v>
      </c>
      <c r="AO20" s="4" t="s">
        <v>80</v>
      </c>
      <c r="AP20" s="4" t="s">
        <v>160</v>
      </c>
      <c r="AQ20" s="4" t="s">
        <v>411</v>
      </c>
      <c r="AR20" s="4" t="s">
        <v>282</v>
      </c>
      <c r="AS20" s="4" t="s">
        <v>182</v>
      </c>
      <c r="AT20" s="4" t="s">
        <v>80</v>
      </c>
      <c r="AU20" s="4" t="s">
        <v>80</v>
      </c>
      <c r="AV20" s="4" t="s">
        <v>80</v>
      </c>
      <c r="AW20" s="4" t="s">
        <v>80</v>
      </c>
      <c r="AX20" s="4" t="s">
        <v>80</v>
      </c>
      <c r="AY20" s="4" t="s">
        <v>80</v>
      </c>
      <c r="AZ20" s="4" t="s">
        <v>80</v>
      </c>
      <c r="BA20" s="4" t="s">
        <v>80</v>
      </c>
      <c r="BB20" s="4" t="s">
        <v>80</v>
      </c>
      <c r="BC20" s="4" t="s">
        <v>80</v>
      </c>
      <c r="BD20" s="4" t="s">
        <v>80</v>
      </c>
      <c r="BE20" s="4" t="s">
        <v>80</v>
      </c>
      <c r="BF20" s="4" t="s">
        <v>80</v>
      </c>
      <c r="BG20" s="4" t="s">
        <v>80</v>
      </c>
      <c r="BH20" s="4" t="s">
        <v>80</v>
      </c>
      <c r="BI20" s="4" t="s">
        <v>80</v>
      </c>
      <c r="BJ20" s="4" t="s">
        <v>412</v>
      </c>
      <c r="BK20" s="4" t="s">
        <v>413</v>
      </c>
      <c r="BL20" s="4" t="s">
        <v>414</v>
      </c>
      <c r="BM20" s="4" t="s">
        <v>208</v>
      </c>
      <c r="BN20" s="4" t="s">
        <v>415</v>
      </c>
      <c r="BO20" s="4" t="s">
        <v>416</v>
      </c>
      <c r="BP20" s="4" t="s">
        <v>107</v>
      </c>
      <c r="BQ20" s="4" t="s">
        <v>208</v>
      </c>
      <c r="BR20" s="4" t="s">
        <v>405</v>
      </c>
      <c r="BS20" s="4" t="s">
        <v>80</v>
      </c>
      <c r="BT20" s="4" t="s">
        <v>282</v>
      </c>
      <c r="BU20" s="4" t="s">
        <v>417</v>
      </c>
      <c r="BV20" s="4" t="s">
        <v>274</v>
      </c>
      <c r="BW20" s="4" t="s">
        <v>110</v>
      </c>
      <c r="BX20" s="4" t="s">
        <v>191</v>
      </c>
      <c r="BY20" s="4">
        <v>377</v>
      </c>
      <c r="BZ20" s="4">
        <v>60</v>
      </c>
      <c r="CA20" s="4">
        <v>1000000</v>
      </c>
      <c r="CB20" s="4">
        <v>0</v>
      </c>
      <c r="CC20" s="4">
        <v>2</v>
      </c>
      <c r="CD20" s="3">
        <f>VLOOKUP(M20,Sheet2!$B$4:$C$24,2,FALSE)</f>
        <v>1</v>
      </c>
      <c r="CE20" s="3">
        <f>VLOOKUP(M20,Sheet2!$B$4:$C$24,2,FALSE)</f>
        <v>1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4">
        <v>20</v>
      </c>
      <c r="B21" s="4">
        <v>3601121337</v>
      </c>
      <c r="C21" s="4" t="s">
        <v>418</v>
      </c>
      <c r="D21" s="4" t="s">
        <v>76</v>
      </c>
      <c r="E21" s="4" t="s">
        <v>77</v>
      </c>
      <c r="F21" s="4" t="s">
        <v>78</v>
      </c>
      <c r="G21" s="4">
        <v>2101</v>
      </c>
      <c r="H21" s="4" t="s">
        <v>704</v>
      </c>
      <c r="I21" s="4" t="s">
        <v>705</v>
      </c>
      <c r="J21" s="4" t="str">
        <f>IF(AND(K21=0,L21=0)=TRUE,"",IF(AND(K21&gt;0,L21&gt;0)=TRUE,VLOOKUP(LEFT(L21,4)*1,[1]PRODI_2019!$D$2:$E$70,2,FALSE),M21))</f>
        <v>PENDIDIKAN MATEMATIKA</v>
      </c>
      <c r="K21" s="4">
        <f>_xlfn.IFNA(VLOOKUP(B21,[2]Data!$J$12:$K$47,1,FALSE),0)</f>
        <v>3601121337</v>
      </c>
      <c r="L21" s="4">
        <f>_xlfn.IFNA(VLOOKUP(B21,[2]Data!$J$12:$K$47,2,FALSE),0)</f>
        <v>2225210105</v>
      </c>
      <c r="M21" s="4" t="s">
        <v>314</v>
      </c>
      <c r="N21" s="4" t="s">
        <v>80</v>
      </c>
      <c r="O21" s="4" t="s">
        <v>80</v>
      </c>
      <c r="P21" s="4" t="s">
        <v>80</v>
      </c>
      <c r="Q21" s="4" t="s">
        <v>114</v>
      </c>
      <c r="R21" s="4" t="s">
        <v>115</v>
      </c>
      <c r="S21" s="4" t="s">
        <v>277</v>
      </c>
      <c r="T21" s="4" t="s">
        <v>419</v>
      </c>
      <c r="U21" s="4" t="s">
        <v>152</v>
      </c>
      <c r="V21" s="4" t="s">
        <v>119</v>
      </c>
      <c r="W21" s="4">
        <v>2021</v>
      </c>
      <c r="X21" s="4">
        <v>87</v>
      </c>
      <c r="Y21" s="4">
        <v>81</v>
      </c>
      <c r="Z21" s="4">
        <v>87</v>
      </c>
      <c r="AA21" s="4"/>
      <c r="AB21" s="4"/>
      <c r="AC21" s="4"/>
      <c r="AD21" s="4" t="s">
        <v>420</v>
      </c>
      <c r="AE21" s="4" t="s">
        <v>80</v>
      </c>
      <c r="AF21" s="4" t="s">
        <v>421</v>
      </c>
      <c r="AG21" s="4" t="s">
        <v>407</v>
      </c>
      <c r="AH21" s="4" t="s">
        <v>282</v>
      </c>
      <c r="AI21" s="4" t="s">
        <v>422</v>
      </c>
      <c r="AJ21" s="4" t="s">
        <v>423</v>
      </c>
      <c r="AK21" s="4" t="s">
        <v>80</v>
      </c>
      <c r="AL21" s="4" t="s">
        <v>80</v>
      </c>
      <c r="AM21" s="4" t="s">
        <v>80</v>
      </c>
      <c r="AN21" s="4" t="s">
        <v>80</v>
      </c>
      <c r="AO21" s="4" t="s">
        <v>80</v>
      </c>
      <c r="AP21" s="4" t="s">
        <v>160</v>
      </c>
      <c r="AQ21" s="4" t="s">
        <v>411</v>
      </c>
      <c r="AR21" s="4" t="s">
        <v>282</v>
      </c>
      <c r="AS21" s="4" t="s">
        <v>182</v>
      </c>
      <c r="AT21" s="4" t="s">
        <v>80</v>
      </c>
      <c r="AU21" s="4" t="s">
        <v>80</v>
      </c>
      <c r="AV21" s="4" t="s">
        <v>80</v>
      </c>
      <c r="AW21" s="4" t="s">
        <v>80</v>
      </c>
      <c r="AX21" s="4" t="s">
        <v>80</v>
      </c>
      <c r="AY21" s="4" t="s">
        <v>80</v>
      </c>
      <c r="AZ21" s="4" t="s">
        <v>80</v>
      </c>
      <c r="BA21" s="4" t="s">
        <v>80</v>
      </c>
      <c r="BB21" s="4" t="s">
        <v>80</v>
      </c>
      <c r="BC21" s="4" t="s">
        <v>80</v>
      </c>
      <c r="BD21" s="4" t="s">
        <v>80</v>
      </c>
      <c r="BE21" s="4" t="s">
        <v>80</v>
      </c>
      <c r="BF21" s="4" t="s">
        <v>80</v>
      </c>
      <c r="BG21" s="4" t="s">
        <v>80</v>
      </c>
      <c r="BH21" s="4" t="s">
        <v>80</v>
      </c>
      <c r="BI21" s="4" t="s">
        <v>80</v>
      </c>
      <c r="BJ21" s="4" t="s">
        <v>424</v>
      </c>
      <c r="BK21" s="4" t="s">
        <v>425</v>
      </c>
      <c r="BL21" s="4" t="s">
        <v>367</v>
      </c>
      <c r="BM21" s="4" t="s">
        <v>139</v>
      </c>
      <c r="BN21" s="4" t="s">
        <v>426</v>
      </c>
      <c r="BO21" s="4" t="s">
        <v>427</v>
      </c>
      <c r="BP21" s="4" t="s">
        <v>107</v>
      </c>
      <c r="BQ21" s="4" t="s">
        <v>139</v>
      </c>
      <c r="BR21" s="4" t="s">
        <v>428</v>
      </c>
      <c r="BS21" s="4" t="s">
        <v>80</v>
      </c>
      <c r="BT21" s="4" t="s">
        <v>282</v>
      </c>
      <c r="BU21" s="4" t="s">
        <v>429</v>
      </c>
      <c r="BV21" s="4" t="s">
        <v>430</v>
      </c>
      <c r="BW21" s="4" t="s">
        <v>110</v>
      </c>
      <c r="BX21" s="4" t="s">
        <v>230</v>
      </c>
      <c r="BY21" s="4">
        <v>110</v>
      </c>
      <c r="BZ21" s="4">
        <v>70</v>
      </c>
      <c r="CA21" s="4">
        <v>750000</v>
      </c>
      <c r="CB21" s="4">
        <v>0</v>
      </c>
      <c r="CC21" s="4">
        <v>2</v>
      </c>
      <c r="CD21" s="3">
        <f>VLOOKUP(M21,Sheet2!$B$4:$C$24,2,FALSE)</f>
        <v>3</v>
      </c>
      <c r="CE21" s="3">
        <f>VLOOKUP(M21,Sheet2!$B$4:$C$24,2,FALSE)</f>
        <v>3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4">
        <v>21</v>
      </c>
      <c r="B22" s="4">
        <v>3601121340</v>
      </c>
      <c r="C22" s="4" t="s">
        <v>431</v>
      </c>
      <c r="D22" s="4" t="s">
        <v>76</v>
      </c>
      <c r="E22" s="4" t="s">
        <v>77</v>
      </c>
      <c r="F22" s="4" t="s">
        <v>78</v>
      </c>
      <c r="G22" s="4">
        <v>2101</v>
      </c>
      <c r="H22" s="4" t="s">
        <v>704</v>
      </c>
      <c r="I22" s="4" t="s">
        <v>708</v>
      </c>
      <c r="J22" s="4" t="str">
        <f>IF(AND(K22=0,L22=0)=TRUE,"",IF(AND(K22&gt;0,L22&gt;0)=TRUE,VLOOKUP(LEFT(L22,4)*1,[1]PRODI_2019!$D$2:$E$70,2,FALSE),M22))</f>
        <v>ILMU EKONOMI PEMBANGUNAN</v>
      </c>
      <c r="K22" s="4">
        <f>_xlfn.IFNA(VLOOKUP(B22,[2]Data!$J$12:$K$47,1,FALSE),0)</f>
        <v>3601121340</v>
      </c>
      <c r="L22" s="4">
        <f>_xlfn.IFNA(VLOOKUP(B22,[2]Data!$J$12:$K$47,2,FALSE),0)</f>
        <v>5553210104</v>
      </c>
      <c r="M22" s="4" t="s">
        <v>432</v>
      </c>
      <c r="N22" s="4" t="s">
        <v>80</v>
      </c>
      <c r="O22" s="4" t="s">
        <v>80</v>
      </c>
      <c r="P22" s="4" t="s">
        <v>80</v>
      </c>
      <c r="Q22" s="4" t="s">
        <v>114</v>
      </c>
      <c r="R22" s="4" t="s">
        <v>115</v>
      </c>
      <c r="S22" s="4" t="s">
        <v>277</v>
      </c>
      <c r="T22" s="4" t="s">
        <v>433</v>
      </c>
      <c r="U22" s="4" t="s">
        <v>152</v>
      </c>
      <c r="V22" s="4" t="s">
        <v>153</v>
      </c>
      <c r="W22" s="4">
        <v>2021</v>
      </c>
      <c r="X22" s="4">
        <v>84</v>
      </c>
      <c r="Y22" s="4">
        <v>83</v>
      </c>
      <c r="Z22" s="4">
        <v>85</v>
      </c>
      <c r="AA22" s="4"/>
      <c r="AB22" s="4"/>
      <c r="AC22" s="4"/>
      <c r="AD22" s="4" t="s">
        <v>434</v>
      </c>
      <c r="AE22" s="4" t="s">
        <v>80</v>
      </c>
      <c r="AF22" s="4" t="s">
        <v>435</v>
      </c>
      <c r="AG22" s="4" t="s">
        <v>436</v>
      </c>
      <c r="AH22" s="4" t="s">
        <v>282</v>
      </c>
      <c r="AI22" s="4" t="s">
        <v>437</v>
      </c>
      <c r="AJ22" s="4" t="s">
        <v>438</v>
      </c>
      <c r="AK22" s="4" t="s">
        <v>439</v>
      </c>
      <c r="AL22" s="4" t="s">
        <v>80</v>
      </c>
      <c r="AM22" s="4" t="s">
        <v>80</v>
      </c>
      <c r="AN22" s="4" t="s">
        <v>80</v>
      </c>
      <c r="AO22" s="4" t="s">
        <v>80</v>
      </c>
      <c r="AP22" s="4" t="s">
        <v>160</v>
      </c>
      <c r="AQ22" s="4" t="s">
        <v>411</v>
      </c>
      <c r="AR22" s="4" t="s">
        <v>282</v>
      </c>
      <c r="AS22" s="4" t="s">
        <v>182</v>
      </c>
      <c r="AT22" s="4" t="s">
        <v>80</v>
      </c>
      <c r="AU22" s="4" t="s">
        <v>80</v>
      </c>
      <c r="AV22" s="4" t="s">
        <v>80</v>
      </c>
      <c r="AW22" s="4" t="s">
        <v>80</v>
      </c>
      <c r="AX22" s="4" t="s">
        <v>80</v>
      </c>
      <c r="AY22" s="4" t="s">
        <v>80</v>
      </c>
      <c r="AZ22" s="4" t="s">
        <v>80</v>
      </c>
      <c r="BA22" s="4" t="s">
        <v>80</v>
      </c>
      <c r="BB22" s="4" t="s">
        <v>80</v>
      </c>
      <c r="BC22" s="4" t="s">
        <v>80</v>
      </c>
      <c r="BD22" s="4" t="s">
        <v>80</v>
      </c>
      <c r="BE22" s="4" t="s">
        <v>80</v>
      </c>
      <c r="BF22" s="4" t="s">
        <v>80</v>
      </c>
      <c r="BG22" s="4" t="s">
        <v>80</v>
      </c>
      <c r="BH22" s="4" t="s">
        <v>80</v>
      </c>
      <c r="BI22" s="4" t="s">
        <v>80</v>
      </c>
      <c r="BJ22" s="4" t="s">
        <v>440</v>
      </c>
      <c r="BK22" s="4" t="s">
        <v>441</v>
      </c>
      <c r="BL22" s="4" t="s">
        <v>367</v>
      </c>
      <c r="BM22" s="4" t="s">
        <v>208</v>
      </c>
      <c r="BN22" s="4" t="s">
        <v>442</v>
      </c>
      <c r="BO22" s="4" t="s">
        <v>443</v>
      </c>
      <c r="BP22" s="4" t="s">
        <v>107</v>
      </c>
      <c r="BQ22" s="4" t="s">
        <v>139</v>
      </c>
      <c r="BR22" s="4" t="s">
        <v>444</v>
      </c>
      <c r="BS22" s="4" t="s">
        <v>80</v>
      </c>
      <c r="BT22" s="4" t="s">
        <v>282</v>
      </c>
      <c r="BU22" s="4" t="s">
        <v>445</v>
      </c>
      <c r="BV22" s="4" t="s">
        <v>446</v>
      </c>
      <c r="BW22" s="4" t="s">
        <v>110</v>
      </c>
      <c r="BX22" s="4" t="s">
        <v>230</v>
      </c>
      <c r="BY22" s="4">
        <v>213</v>
      </c>
      <c r="BZ22" s="4">
        <v>74</v>
      </c>
      <c r="CA22" s="4">
        <v>2000000</v>
      </c>
      <c r="CB22" s="4">
        <v>0</v>
      </c>
      <c r="CC22" s="4">
        <v>2</v>
      </c>
      <c r="CD22" s="3">
        <f>VLOOKUP(M22,Sheet2!$B$4:$C$24,2,FALSE)</f>
        <v>1</v>
      </c>
      <c r="CE22" s="3">
        <f>VLOOKUP(M22,Sheet2!$B$4:$C$24,2,FALSE)</f>
        <v>1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4">
        <v>22</v>
      </c>
      <c r="B23" s="4">
        <v>3601121342</v>
      </c>
      <c r="C23" s="4" t="s">
        <v>447</v>
      </c>
      <c r="D23" s="4" t="s">
        <v>76</v>
      </c>
      <c r="E23" s="4" t="s">
        <v>77</v>
      </c>
      <c r="F23" s="4" t="s">
        <v>78</v>
      </c>
      <c r="G23" s="4">
        <v>2101</v>
      </c>
      <c r="H23" s="4" t="s">
        <v>704</v>
      </c>
      <c r="I23" s="4" t="s">
        <v>707</v>
      </c>
      <c r="J23" s="4" t="str">
        <f>IF(AND(K23=0,L23=0)=TRUE,"",IF(AND(K23&gt;0,L23&gt;0)=TRUE,VLOOKUP(LEFT(L23,4)*1,[1]PRODI_2019!$D$2:$E$70,2,FALSE),M23))</f>
        <v>ILMU KOMUNIKASI</v>
      </c>
      <c r="K23" s="4">
        <f>_xlfn.IFNA(VLOOKUP(B23,[2]Data!$J$12:$K$47,1,FALSE),0)</f>
        <v>3601121342</v>
      </c>
      <c r="L23" s="4">
        <f>_xlfn.IFNA(VLOOKUP(B23,[2]Data!$J$12:$K$47,2,FALSE),0)</f>
        <v>6662210202</v>
      </c>
      <c r="M23" s="4" t="s">
        <v>213</v>
      </c>
      <c r="N23" s="4" t="s">
        <v>80</v>
      </c>
      <c r="O23" s="4" t="s">
        <v>80</v>
      </c>
      <c r="P23" s="4" t="s">
        <v>80</v>
      </c>
      <c r="Q23" s="4" t="s">
        <v>114</v>
      </c>
      <c r="R23" s="4" t="s">
        <v>115</v>
      </c>
      <c r="S23" s="4" t="s">
        <v>277</v>
      </c>
      <c r="T23" s="4" t="s">
        <v>448</v>
      </c>
      <c r="U23" s="4" t="s">
        <v>152</v>
      </c>
      <c r="V23" s="4" t="s">
        <v>119</v>
      </c>
      <c r="W23" s="4">
        <v>2021</v>
      </c>
      <c r="X23" s="4">
        <v>75</v>
      </c>
      <c r="Y23" s="4">
        <v>86</v>
      </c>
      <c r="Z23" s="4">
        <v>80</v>
      </c>
      <c r="AA23" s="4"/>
      <c r="AB23" s="4"/>
      <c r="AC23" s="4"/>
      <c r="AD23" s="4" t="s">
        <v>449</v>
      </c>
      <c r="AE23" s="4" t="s">
        <v>450</v>
      </c>
      <c r="AF23" s="4" t="s">
        <v>277</v>
      </c>
      <c r="AG23" s="4" t="s">
        <v>451</v>
      </c>
      <c r="AH23" s="4" t="s">
        <v>282</v>
      </c>
      <c r="AI23" s="4" t="s">
        <v>452</v>
      </c>
      <c r="AJ23" s="4" t="s">
        <v>453</v>
      </c>
      <c r="AK23" s="4" t="s">
        <v>454</v>
      </c>
      <c r="AL23" s="4" t="s">
        <v>80</v>
      </c>
      <c r="AM23" s="4" t="s">
        <v>80</v>
      </c>
      <c r="AN23" s="4" t="s">
        <v>80</v>
      </c>
      <c r="AO23" s="4" t="s">
        <v>80</v>
      </c>
      <c r="AP23" s="4" t="s">
        <v>129</v>
      </c>
      <c r="AQ23" s="4" t="s">
        <v>307</v>
      </c>
      <c r="AR23" s="4" t="s">
        <v>282</v>
      </c>
      <c r="AS23" s="4" t="s">
        <v>182</v>
      </c>
      <c r="AT23" s="4" t="s">
        <v>80</v>
      </c>
      <c r="AU23" s="4" t="s">
        <v>80</v>
      </c>
      <c r="AV23" s="4" t="s">
        <v>80</v>
      </c>
      <c r="AW23" s="4" t="s">
        <v>80</v>
      </c>
      <c r="AX23" s="4" t="s">
        <v>80</v>
      </c>
      <c r="AY23" s="4" t="s">
        <v>80</v>
      </c>
      <c r="AZ23" s="4" t="s">
        <v>80</v>
      </c>
      <c r="BA23" s="4" t="s">
        <v>80</v>
      </c>
      <c r="BB23" s="4" t="s">
        <v>80</v>
      </c>
      <c r="BC23" s="4" t="s">
        <v>80</v>
      </c>
      <c r="BD23" s="4" t="s">
        <v>80</v>
      </c>
      <c r="BE23" s="4" t="s">
        <v>80</v>
      </c>
      <c r="BF23" s="4" t="s">
        <v>80</v>
      </c>
      <c r="BG23" s="4" t="s">
        <v>80</v>
      </c>
      <c r="BH23" s="4" t="s">
        <v>80</v>
      </c>
      <c r="BI23" s="4" t="s">
        <v>80</v>
      </c>
      <c r="BJ23" s="4" t="s">
        <v>455</v>
      </c>
      <c r="BK23" s="4" t="s">
        <v>456</v>
      </c>
      <c r="BL23" s="4" t="s">
        <v>367</v>
      </c>
      <c r="BM23" s="4" t="s">
        <v>208</v>
      </c>
      <c r="BN23" s="4" t="s">
        <v>457</v>
      </c>
      <c r="BO23" s="4" t="s">
        <v>458</v>
      </c>
      <c r="BP23" s="4" t="s">
        <v>107</v>
      </c>
      <c r="BQ23" s="4" t="s">
        <v>208</v>
      </c>
      <c r="BR23" s="4" t="s">
        <v>459</v>
      </c>
      <c r="BS23" s="4" t="s">
        <v>80</v>
      </c>
      <c r="BT23" s="4" t="s">
        <v>282</v>
      </c>
      <c r="BU23" s="4" t="s">
        <v>460</v>
      </c>
      <c r="BV23" s="4" t="s">
        <v>356</v>
      </c>
      <c r="BW23" s="4" t="s">
        <v>110</v>
      </c>
      <c r="BX23" s="4" t="s">
        <v>191</v>
      </c>
      <c r="BY23" s="4">
        <v>49</v>
      </c>
      <c r="BZ23" s="4">
        <v>45</v>
      </c>
      <c r="CA23" s="4">
        <v>1500000</v>
      </c>
      <c r="CB23" s="4">
        <v>0</v>
      </c>
      <c r="CC23" s="4">
        <v>1</v>
      </c>
      <c r="CD23" s="3">
        <f>VLOOKUP(M23,Sheet2!$B$4:$C$24,2,FALSE)</f>
        <v>4</v>
      </c>
      <c r="CE23" s="3">
        <f>VLOOKUP(M23,Sheet2!$B$4:$C$24,2,FALSE)</f>
        <v>4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4">
        <v>23</v>
      </c>
      <c r="B24" s="4">
        <v>3601121344</v>
      </c>
      <c r="C24" s="4" t="s">
        <v>461</v>
      </c>
      <c r="D24" s="4" t="s">
        <v>76</v>
      </c>
      <c r="E24" s="4" t="s">
        <v>77</v>
      </c>
      <c r="F24" s="4" t="s">
        <v>78</v>
      </c>
      <c r="G24" s="4">
        <v>2101</v>
      </c>
      <c r="H24" s="4" t="s">
        <v>704</v>
      </c>
      <c r="I24" s="4" t="s">
        <v>705</v>
      </c>
      <c r="J24" s="4" t="str">
        <f>IF(AND(K24=0,L24=0)=TRUE,"",IF(AND(K24&gt;0,L24&gt;0)=TRUE,VLOOKUP(LEFT(L24,4)*1,[1]PRODI_2019!$D$2:$E$70,2,FALSE),M24))</f>
        <v>PENDIDIKAN BAHASA INDONESIA (S1)</v>
      </c>
      <c r="K24" s="4">
        <f>_xlfn.IFNA(VLOOKUP(B24,[2]Data!$J$12:$K$47,1,FALSE),0)</f>
        <v>3601121344</v>
      </c>
      <c r="L24" s="4">
        <f>_xlfn.IFNA(VLOOKUP(B24,[2]Data!$J$12:$K$47,2,FALSE),0)</f>
        <v>2222210099</v>
      </c>
      <c r="M24" s="4" t="s">
        <v>143</v>
      </c>
      <c r="N24" s="4" t="s">
        <v>80</v>
      </c>
      <c r="O24" s="4" t="s">
        <v>80</v>
      </c>
      <c r="P24" s="4" t="s">
        <v>80</v>
      </c>
      <c r="Q24" s="4" t="s">
        <v>114</v>
      </c>
      <c r="R24" s="4" t="s">
        <v>115</v>
      </c>
      <c r="S24" s="4" t="s">
        <v>277</v>
      </c>
      <c r="T24" s="4" t="s">
        <v>462</v>
      </c>
      <c r="U24" s="4" t="s">
        <v>152</v>
      </c>
      <c r="V24" s="4" t="s">
        <v>119</v>
      </c>
      <c r="W24" s="4">
        <v>2021</v>
      </c>
      <c r="X24" s="4"/>
      <c r="Y24" s="4"/>
      <c r="Z24" s="4"/>
      <c r="AA24" s="4"/>
      <c r="AB24" s="4"/>
      <c r="AC24" s="4"/>
      <c r="AD24" s="4" t="s">
        <v>463</v>
      </c>
      <c r="AE24" s="4" t="s">
        <v>464</v>
      </c>
      <c r="AF24" s="4" t="s">
        <v>465</v>
      </c>
      <c r="AG24" s="4" t="s">
        <v>333</v>
      </c>
      <c r="AH24" s="4" t="s">
        <v>282</v>
      </c>
      <c r="AI24" s="4" t="s">
        <v>466</v>
      </c>
      <c r="AJ24" s="4" t="s">
        <v>467</v>
      </c>
      <c r="AK24" s="4" t="s">
        <v>80</v>
      </c>
      <c r="AL24" s="4" t="s">
        <v>80</v>
      </c>
      <c r="AM24" s="4" t="s">
        <v>80</v>
      </c>
      <c r="AN24" s="4" t="s">
        <v>80</v>
      </c>
      <c r="AO24" s="4" t="s">
        <v>80</v>
      </c>
      <c r="AP24" s="4" t="s">
        <v>160</v>
      </c>
      <c r="AQ24" s="4" t="s">
        <v>107</v>
      </c>
      <c r="AR24" s="4" t="s">
        <v>107</v>
      </c>
      <c r="AS24" s="4" t="s">
        <v>161</v>
      </c>
      <c r="AT24" s="4" t="s">
        <v>80</v>
      </c>
      <c r="AU24" s="4" t="s">
        <v>80</v>
      </c>
      <c r="AV24" s="4" t="s">
        <v>80</v>
      </c>
      <c r="AW24" s="4" t="s">
        <v>80</v>
      </c>
      <c r="AX24" s="4" t="s">
        <v>80</v>
      </c>
      <c r="AY24" s="4" t="s">
        <v>80</v>
      </c>
      <c r="AZ24" s="4" t="s">
        <v>80</v>
      </c>
      <c r="BA24" s="4" t="s">
        <v>80</v>
      </c>
      <c r="BB24" s="4" t="s">
        <v>80</v>
      </c>
      <c r="BC24" s="4" t="s">
        <v>80</v>
      </c>
      <c r="BD24" s="4" t="s">
        <v>80</v>
      </c>
      <c r="BE24" s="4" t="s">
        <v>80</v>
      </c>
      <c r="BF24" s="4" t="s">
        <v>80</v>
      </c>
      <c r="BG24" s="4" t="s">
        <v>80</v>
      </c>
      <c r="BH24" s="4" t="s">
        <v>80</v>
      </c>
      <c r="BI24" s="4" t="s">
        <v>80</v>
      </c>
      <c r="BJ24" s="4" t="s">
        <v>468</v>
      </c>
      <c r="BK24" s="4" t="s">
        <v>469</v>
      </c>
      <c r="BL24" s="4" t="s">
        <v>367</v>
      </c>
      <c r="BM24" s="4" t="s">
        <v>208</v>
      </c>
      <c r="BN24" s="4" t="s">
        <v>470</v>
      </c>
      <c r="BO24" s="4" t="s">
        <v>471</v>
      </c>
      <c r="BP24" s="4" t="s">
        <v>107</v>
      </c>
      <c r="BQ24" s="4" t="s">
        <v>139</v>
      </c>
      <c r="BR24" s="4" t="s">
        <v>472</v>
      </c>
      <c r="BS24" s="4" t="s">
        <v>80</v>
      </c>
      <c r="BT24" s="4" t="s">
        <v>282</v>
      </c>
      <c r="BU24" s="4" t="s">
        <v>473</v>
      </c>
      <c r="BV24" s="4" t="s">
        <v>274</v>
      </c>
      <c r="BW24" s="4" t="s">
        <v>256</v>
      </c>
      <c r="BX24" s="4" t="s">
        <v>230</v>
      </c>
      <c r="BY24" s="4">
        <v>100</v>
      </c>
      <c r="BZ24" s="4">
        <v>72</v>
      </c>
      <c r="CA24" s="4">
        <v>500000</v>
      </c>
      <c r="CB24" s="4">
        <v>0</v>
      </c>
      <c r="CC24" s="4">
        <v>2</v>
      </c>
      <c r="CD24" s="3">
        <f>VLOOKUP(M24,Sheet2!$B$4:$C$24,2,FALSE)</f>
        <v>3</v>
      </c>
      <c r="CE24" s="3">
        <f>VLOOKUP(M24,Sheet2!$B$4:$C$24,2,FALSE)</f>
        <v>3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4">
        <v>24</v>
      </c>
      <c r="B25" s="4">
        <v>3601121345</v>
      </c>
      <c r="C25" s="4" t="s">
        <v>474</v>
      </c>
      <c r="D25" s="4" t="s">
        <v>76</v>
      </c>
      <c r="E25" s="4" t="s">
        <v>77</v>
      </c>
      <c r="F25" s="4" t="s">
        <v>78</v>
      </c>
      <c r="G25" s="4">
        <v>2101</v>
      </c>
      <c r="H25" s="4" t="s">
        <v>704</v>
      </c>
      <c r="I25" s="4" t="s">
        <v>710</v>
      </c>
      <c r="J25" s="4" t="str">
        <f>IF(AND(K25=0,L25=0)=TRUE,"",IF(AND(K25&gt;0,L25&gt;0)=TRUE,VLOOKUP(LEFT(L25,4)*1,[1]PRODI_2019!$D$2:$E$70,2,FALSE),M25))</f>
        <v>TEKNIK INDUSTRI</v>
      </c>
      <c r="K25" s="4">
        <f>_xlfn.IFNA(VLOOKUP(B25,[2]Data!$J$12:$K$47,1,FALSE),0)</f>
        <v>3601121345</v>
      </c>
      <c r="L25" s="4">
        <f>_xlfn.IFNA(VLOOKUP(B25,[2]Data!$J$12:$K$47,2,FALSE),0)</f>
        <v>3333210117</v>
      </c>
      <c r="M25" s="4" t="s">
        <v>475</v>
      </c>
      <c r="N25" s="4" t="s">
        <v>80</v>
      </c>
      <c r="O25" s="4" t="s">
        <v>80</v>
      </c>
      <c r="P25" s="4" t="s">
        <v>80</v>
      </c>
      <c r="Q25" s="4" t="s">
        <v>81</v>
      </c>
      <c r="R25" s="4" t="s">
        <v>115</v>
      </c>
      <c r="S25" s="4" t="s">
        <v>476</v>
      </c>
      <c r="T25" s="4" t="s">
        <v>477</v>
      </c>
      <c r="U25" s="4" t="s">
        <v>152</v>
      </c>
      <c r="V25" s="4" t="s">
        <v>119</v>
      </c>
      <c r="W25" s="4">
        <v>2021</v>
      </c>
      <c r="X25" s="4"/>
      <c r="Y25" s="4"/>
      <c r="Z25" s="4"/>
      <c r="AA25" s="4"/>
      <c r="AB25" s="4"/>
      <c r="AC25" s="4"/>
      <c r="AD25" s="4" t="s">
        <v>478</v>
      </c>
      <c r="AE25" s="4" t="s">
        <v>80</v>
      </c>
      <c r="AF25" s="4" t="s">
        <v>479</v>
      </c>
      <c r="AG25" s="4" t="s">
        <v>333</v>
      </c>
      <c r="AH25" s="4" t="s">
        <v>282</v>
      </c>
      <c r="AI25" s="4" t="s">
        <v>480</v>
      </c>
      <c r="AJ25" s="4" t="s">
        <v>481</v>
      </c>
      <c r="AK25" s="4" t="s">
        <v>482</v>
      </c>
      <c r="AL25" s="4" t="s">
        <v>80</v>
      </c>
      <c r="AM25" s="4" t="s">
        <v>80</v>
      </c>
      <c r="AN25" s="4" t="s">
        <v>80</v>
      </c>
      <c r="AO25" s="4" t="s">
        <v>80</v>
      </c>
      <c r="AP25" s="4" t="s">
        <v>160</v>
      </c>
      <c r="AQ25" s="4" t="s">
        <v>107</v>
      </c>
      <c r="AR25" s="4" t="s">
        <v>107</v>
      </c>
      <c r="AS25" s="4" t="s">
        <v>161</v>
      </c>
      <c r="AT25" s="4" t="s">
        <v>80</v>
      </c>
      <c r="AU25" s="4" t="s">
        <v>80</v>
      </c>
      <c r="AV25" s="4" t="s">
        <v>80</v>
      </c>
      <c r="AW25" s="4" t="s">
        <v>80</v>
      </c>
      <c r="AX25" s="4" t="s">
        <v>80</v>
      </c>
      <c r="AY25" s="4" t="s">
        <v>80</v>
      </c>
      <c r="AZ25" s="4" t="s">
        <v>80</v>
      </c>
      <c r="BA25" s="4" t="s">
        <v>80</v>
      </c>
      <c r="BB25" s="4" t="s">
        <v>80</v>
      </c>
      <c r="BC25" s="4" t="s">
        <v>80</v>
      </c>
      <c r="BD25" s="4" t="s">
        <v>80</v>
      </c>
      <c r="BE25" s="4" t="s">
        <v>80</v>
      </c>
      <c r="BF25" s="4" t="s">
        <v>80</v>
      </c>
      <c r="BG25" s="4" t="s">
        <v>80</v>
      </c>
      <c r="BH25" s="4" t="s">
        <v>80</v>
      </c>
      <c r="BI25" s="4" t="s">
        <v>80</v>
      </c>
      <c r="BJ25" s="4" t="s">
        <v>483</v>
      </c>
      <c r="BK25" s="4" t="s">
        <v>484</v>
      </c>
      <c r="BL25" s="4" t="s">
        <v>414</v>
      </c>
      <c r="BM25" s="4" t="s">
        <v>208</v>
      </c>
      <c r="BN25" s="4" t="s">
        <v>485</v>
      </c>
      <c r="BO25" s="4" t="s">
        <v>486</v>
      </c>
      <c r="BP25" s="4" t="s">
        <v>107</v>
      </c>
      <c r="BQ25" s="4" t="s">
        <v>139</v>
      </c>
      <c r="BR25" s="4" t="s">
        <v>487</v>
      </c>
      <c r="BS25" s="4" t="s">
        <v>80</v>
      </c>
      <c r="BT25" s="4" t="s">
        <v>282</v>
      </c>
      <c r="BU25" s="4" t="s">
        <v>488</v>
      </c>
      <c r="BV25" s="4" t="s">
        <v>274</v>
      </c>
      <c r="BW25" s="4" t="s">
        <v>110</v>
      </c>
      <c r="BX25" s="4" t="s">
        <v>191</v>
      </c>
      <c r="BY25" s="4">
        <v>211</v>
      </c>
      <c r="BZ25" s="4">
        <v>54</v>
      </c>
      <c r="CA25" s="4">
        <v>3000000</v>
      </c>
      <c r="CB25" s="4">
        <v>0</v>
      </c>
      <c r="CC25" s="4">
        <v>4</v>
      </c>
      <c r="CD25" s="3">
        <f>VLOOKUP(M25,Sheet2!$B$4:$C$24,2,FALSE)</f>
        <v>1</v>
      </c>
      <c r="CE25" s="3">
        <f>VLOOKUP(M25,Sheet2!$B$4:$C$24,2,FALSE)</f>
        <v>1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4">
        <v>25</v>
      </c>
      <c r="B26" s="4">
        <v>3602121316</v>
      </c>
      <c r="C26" s="4" t="s">
        <v>489</v>
      </c>
      <c r="D26" s="4" t="s">
        <v>76</v>
      </c>
      <c r="E26" s="4" t="s">
        <v>77</v>
      </c>
      <c r="F26" s="4" t="s">
        <v>78</v>
      </c>
      <c r="G26" s="4">
        <v>2101</v>
      </c>
      <c r="H26" s="4" t="s">
        <v>704</v>
      </c>
      <c r="I26" s="4" t="s">
        <v>708</v>
      </c>
      <c r="J26" s="4" t="str">
        <f>IF(AND(K26=0,L26=0)=TRUE,"",IF(AND(K26&gt;0,L26&gt;0)=TRUE,VLOOKUP(LEFT(L26,4)*1,[1]PRODI_2019!$D$2:$E$70,2,FALSE),M26))</f>
        <v>MANAJEMEN</v>
      </c>
      <c r="K26" s="4">
        <f>_xlfn.IFNA(VLOOKUP(B26,[2]Data!$J$12:$K$47,1,FALSE),0)</f>
        <v>3602121316</v>
      </c>
      <c r="L26" s="4">
        <f>_xlfn.IFNA(VLOOKUP(B26,[2]Data!$J$12:$K$47,2,FALSE),0)</f>
        <v>5551210179</v>
      </c>
      <c r="M26" s="4" t="s">
        <v>490</v>
      </c>
      <c r="N26" s="4" t="s">
        <v>80</v>
      </c>
      <c r="O26" s="4" t="s">
        <v>80</v>
      </c>
      <c r="P26" s="4" t="s">
        <v>80</v>
      </c>
      <c r="Q26" s="4" t="s">
        <v>114</v>
      </c>
      <c r="R26" s="4" t="s">
        <v>115</v>
      </c>
      <c r="S26" s="4" t="s">
        <v>491</v>
      </c>
      <c r="T26" s="4" t="s">
        <v>492</v>
      </c>
      <c r="U26" s="4" t="s">
        <v>344</v>
      </c>
      <c r="V26" s="4" t="s">
        <v>161</v>
      </c>
      <c r="W26" s="4">
        <v>2021</v>
      </c>
      <c r="X26" s="4"/>
      <c r="Y26" s="4"/>
      <c r="Z26" s="4"/>
      <c r="AA26" s="4"/>
      <c r="AB26" s="4"/>
      <c r="AC26" s="4"/>
      <c r="AD26" s="4" t="s">
        <v>493</v>
      </c>
      <c r="AE26" s="4" t="s">
        <v>494</v>
      </c>
      <c r="AF26" s="4" t="s">
        <v>491</v>
      </c>
      <c r="AG26" s="4" t="s">
        <v>495</v>
      </c>
      <c r="AH26" s="4" t="s">
        <v>496</v>
      </c>
      <c r="AI26" s="4" t="s">
        <v>497</v>
      </c>
      <c r="AJ26" s="4" t="s">
        <v>498</v>
      </c>
      <c r="AK26" s="4" t="s">
        <v>80</v>
      </c>
      <c r="AL26" s="4" t="s">
        <v>80</v>
      </c>
      <c r="AM26" s="4" t="s">
        <v>80</v>
      </c>
      <c r="AN26" s="4" t="s">
        <v>80</v>
      </c>
      <c r="AO26" s="4" t="s">
        <v>80</v>
      </c>
      <c r="AP26" s="4" t="s">
        <v>160</v>
      </c>
      <c r="AQ26" s="4" t="s">
        <v>499</v>
      </c>
      <c r="AR26" s="4" t="s">
        <v>496</v>
      </c>
      <c r="AS26" s="4" t="s">
        <v>182</v>
      </c>
      <c r="AT26" s="4" t="s">
        <v>80</v>
      </c>
      <c r="AU26" s="4" t="s">
        <v>80</v>
      </c>
      <c r="AV26" s="4" t="s">
        <v>80</v>
      </c>
      <c r="AW26" s="4" t="s">
        <v>80</v>
      </c>
      <c r="AX26" s="4" t="s">
        <v>80</v>
      </c>
      <c r="AY26" s="4" t="s">
        <v>80</v>
      </c>
      <c r="AZ26" s="4" t="s">
        <v>80</v>
      </c>
      <c r="BA26" s="4" t="s">
        <v>80</v>
      </c>
      <c r="BB26" s="4" t="s">
        <v>80</v>
      </c>
      <c r="BC26" s="4" t="s">
        <v>80</v>
      </c>
      <c r="BD26" s="4" t="s">
        <v>80</v>
      </c>
      <c r="BE26" s="4" t="s">
        <v>80</v>
      </c>
      <c r="BF26" s="4" t="s">
        <v>80</v>
      </c>
      <c r="BG26" s="4" t="s">
        <v>80</v>
      </c>
      <c r="BH26" s="4" t="s">
        <v>80</v>
      </c>
      <c r="BI26" s="4" t="s">
        <v>80</v>
      </c>
      <c r="BJ26" s="4" t="s">
        <v>500</v>
      </c>
      <c r="BK26" s="4" t="s">
        <v>501</v>
      </c>
      <c r="BL26" s="4" t="s">
        <v>367</v>
      </c>
      <c r="BM26" s="4" t="s">
        <v>205</v>
      </c>
      <c r="BN26" s="4" t="s">
        <v>502</v>
      </c>
      <c r="BO26" s="4" t="s">
        <v>503</v>
      </c>
      <c r="BP26" s="4" t="s">
        <v>107</v>
      </c>
      <c r="BQ26" s="4" t="s">
        <v>205</v>
      </c>
      <c r="BR26" s="4" t="s">
        <v>504</v>
      </c>
      <c r="BS26" s="4" t="s">
        <v>80</v>
      </c>
      <c r="BT26" s="4" t="s">
        <v>496</v>
      </c>
      <c r="BU26" s="4" t="s">
        <v>497</v>
      </c>
      <c r="BV26" s="4" t="s">
        <v>446</v>
      </c>
      <c r="BW26" s="4" t="s">
        <v>110</v>
      </c>
      <c r="BX26" s="4" t="s">
        <v>191</v>
      </c>
      <c r="BY26" s="4">
        <v>32</v>
      </c>
      <c r="BZ26" s="4">
        <v>18</v>
      </c>
      <c r="CA26" s="4">
        <v>700000</v>
      </c>
      <c r="CB26" s="4">
        <v>70000</v>
      </c>
      <c r="CC26" s="4">
        <v>2</v>
      </c>
      <c r="CD26" s="3">
        <f>VLOOKUP(M26,Sheet2!$B$4:$C$24,2,FALSE)</f>
        <v>4</v>
      </c>
      <c r="CE26" s="3">
        <f>VLOOKUP(M26,Sheet2!$B$4:$C$24,2,FALSE)</f>
        <v>4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4">
        <v>26</v>
      </c>
      <c r="B27" s="4">
        <v>3602121322</v>
      </c>
      <c r="C27" s="4" t="s">
        <v>505</v>
      </c>
      <c r="D27" s="4" t="s">
        <v>76</v>
      </c>
      <c r="E27" s="4" t="s">
        <v>77</v>
      </c>
      <c r="F27" s="4" t="s">
        <v>78</v>
      </c>
      <c r="G27" s="4">
        <v>2101</v>
      </c>
      <c r="H27" s="4" t="s">
        <v>704</v>
      </c>
      <c r="I27" s="4" t="s">
        <v>705</v>
      </c>
      <c r="J27" s="4" t="str">
        <f>IF(AND(K27=0,L27=0)=TRUE,"",IF(AND(K27&gt;0,L27&gt;0)=TRUE,VLOOKUP(LEFT(L27,4)*1,[1]PRODI_2019!$D$2:$E$70,2,FALSE),M27))</f>
        <v>PENDIDIKAN KHUSUS</v>
      </c>
      <c r="K27" s="4">
        <f>_xlfn.IFNA(VLOOKUP(B27,[2]Data!$J$12:$K$47,1,FALSE),0)</f>
        <v>3602121322</v>
      </c>
      <c r="L27" s="4">
        <f>_xlfn.IFNA(VLOOKUP(B27,[2]Data!$J$12:$K$47,2,FALSE),0)</f>
        <v>2287210068</v>
      </c>
      <c r="M27" s="4" t="s">
        <v>506</v>
      </c>
      <c r="N27" s="4" t="s">
        <v>80</v>
      </c>
      <c r="O27" s="4" t="s">
        <v>80</v>
      </c>
      <c r="P27" s="4" t="s">
        <v>80</v>
      </c>
      <c r="Q27" s="4" t="s">
        <v>114</v>
      </c>
      <c r="R27" s="4" t="s">
        <v>115</v>
      </c>
      <c r="S27" s="4" t="s">
        <v>491</v>
      </c>
      <c r="T27" s="4" t="s">
        <v>507</v>
      </c>
      <c r="U27" s="4" t="s">
        <v>344</v>
      </c>
      <c r="V27" s="4" t="s">
        <v>161</v>
      </c>
      <c r="W27" s="4">
        <v>2021</v>
      </c>
      <c r="X27" s="4">
        <v>87</v>
      </c>
      <c r="Y27" s="4">
        <v>81</v>
      </c>
      <c r="Z27" s="4">
        <v>86</v>
      </c>
      <c r="AA27" s="4"/>
      <c r="AB27" s="4"/>
      <c r="AC27" s="4"/>
      <c r="AD27" s="4" t="s">
        <v>508</v>
      </c>
      <c r="AE27" s="4" t="s">
        <v>509</v>
      </c>
      <c r="AF27" s="4" t="s">
        <v>510</v>
      </c>
      <c r="AG27" s="4" t="s">
        <v>511</v>
      </c>
      <c r="AH27" s="4" t="s">
        <v>496</v>
      </c>
      <c r="AI27" s="4" t="s">
        <v>512</v>
      </c>
      <c r="AJ27" s="4" t="s">
        <v>513</v>
      </c>
      <c r="AK27" s="4" t="s">
        <v>514</v>
      </c>
      <c r="AL27" s="4" t="s">
        <v>204</v>
      </c>
      <c r="AM27" s="4" t="s">
        <v>515</v>
      </c>
      <c r="AN27" s="4" t="s">
        <v>508</v>
      </c>
      <c r="AO27" s="4" t="s">
        <v>516</v>
      </c>
      <c r="AP27" s="4" t="s">
        <v>129</v>
      </c>
      <c r="AQ27" s="4" t="s">
        <v>107</v>
      </c>
      <c r="AR27" s="4" t="s">
        <v>107</v>
      </c>
      <c r="AS27" s="4" t="s">
        <v>161</v>
      </c>
      <c r="AT27" s="4" t="s">
        <v>80</v>
      </c>
      <c r="AU27" s="4" t="s">
        <v>80</v>
      </c>
      <c r="AV27" s="4" t="s">
        <v>80</v>
      </c>
      <c r="AW27" s="4" t="s">
        <v>80</v>
      </c>
      <c r="AX27" s="4" t="s">
        <v>80</v>
      </c>
      <c r="AY27" s="4" t="s">
        <v>80</v>
      </c>
      <c r="AZ27" s="4" t="s">
        <v>80</v>
      </c>
      <c r="BA27" s="4" t="s">
        <v>80</v>
      </c>
      <c r="BB27" s="4" t="s">
        <v>80</v>
      </c>
      <c r="BC27" s="4" t="s">
        <v>80</v>
      </c>
      <c r="BD27" s="4" t="s">
        <v>80</v>
      </c>
      <c r="BE27" s="4" t="s">
        <v>80</v>
      </c>
      <c r="BF27" s="4" t="s">
        <v>80</v>
      </c>
      <c r="BG27" s="4" t="s">
        <v>80</v>
      </c>
      <c r="BH27" s="4" t="s">
        <v>80</v>
      </c>
      <c r="BI27" s="4" t="s">
        <v>80</v>
      </c>
      <c r="BJ27" s="4" t="s">
        <v>517</v>
      </c>
      <c r="BK27" s="4" t="s">
        <v>518</v>
      </c>
      <c r="BL27" s="4" t="s">
        <v>204</v>
      </c>
      <c r="BM27" s="4" t="s">
        <v>139</v>
      </c>
      <c r="BN27" s="4" t="s">
        <v>519</v>
      </c>
      <c r="BO27" s="4" t="s">
        <v>520</v>
      </c>
      <c r="BP27" s="4" t="s">
        <v>107</v>
      </c>
      <c r="BQ27" s="4" t="s">
        <v>139</v>
      </c>
      <c r="BR27" s="4" t="s">
        <v>508</v>
      </c>
      <c r="BS27" s="4" t="s">
        <v>80</v>
      </c>
      <c r="BT27" s="4" t="s">
        <v>496</v>
      </c>
      <c r="BU27" s="4" t="s">
        <v>521</v>
      </c>
      <c r="BV27" s="4" t="s">
        <v>446</v>
      </c>
      <c r="BW27" s="4" t="s">
        <v>129</v>
      </c>
      <c r="BX27" s="4" t="s">
        <v>191</v>
      </c>
      <c r="BY27" s="4">
        <v>365</v>
      </c>
      <c r="BZ27" s="4">
        <v>60</v>
      </c>
      <c r="CA27" s="4">
        <v>700000</v>
      </c>
      <c r="CB27" s="4">
        <v>0</v>
      </c>
      <c r="CC27" s="4">
        <v>2</v>
      </c>
      <c r="CD27" s="3">
        <f>VLOOKUP(M27,Sheet2!$B$4:$C$24,2,FALSE)</f>
        <v>1</v>
      </c>
      <c r="CE27" s="3">
        <f>VLOOKUP(M27,Sheet2!$B$4:$C$24,2,FALSE)</f>
        <v>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4">
        <v>27</v>
      </c>
      <c r="B28" s="4">
        <v>3602121326</v>
      </c>
      <c r="C28" s="4" t="s">
        <v>522</v>
      </c>
      <c r="D28" s="4" t="s">
        <v>76</v>
      </c>
      <c r="E28" s="4" t="s">
        <v>77</v>
      </c>
      <c r="F28" s="4" t="s">
        <v>78</v>
      </c>
      <c r="G28" s="4">
        <v>2101</v>
      </c>
      <c r="H28" s="4" t="s">
        <v>704</v>
      </c>
      <c r="I28" s="4" t="s">
        <v>705</v>
      </c>
      <c r="J28" s="4" t="str">
        <f>IF(AND(K28=0,L28=0)=TRUE,"",IF(AND(K28&gt;0,L28&gt;0)=TRUE,VLOOKUP(LEFT(L28,4)*1,[1]PRODI_2019!$D$2:$E$70,2,FALSE),M28))</f>
        <v>PENDIDIKAN VOKASIONAL TEKNIK ELEKTRO</v>
      </c>
      <c r="K28" s="4">
        <f>_xlfn.IFNA(VLOOKUP(B28,[2]Data!$J$12:$K$47,1,FALSE),0)</f>
        <v>3602121326</v>
      </c>
      <c r="L28" s="4">
        <f>_xlfn.IFNA(VLOOKUP(B28,[2]Data!$J$12:$K$47,2,FALSE),0)</f>
        <v>2283210047</v>
      </c>
      <c r="M28" s="4" t="s">
        <v>523</v>
      </c>
      <c r="N28" s="4" t="s">
        <v>80</v>
      </c>
      <c r="O28" s="4" t="s">
        <v>80</v>
      </c>
      <c r="P28" s="4" t="s">
        <v>80</v>
      </c>
      <c r="Q28" s="4" t="s">
        <v>114</v>
      </c>
      <c r="R28" s="4" t="s">
        <v>115</v>
      </c>
      <c r="S28" s="4" t="s">
        <v>491</v>
      </c>
      <c r="T28" s="4" t="s">
        <v>524</v>
      </c>
      <c r="U28" s="4" t="s">
        <v>152</v>
      </c>
      <c r="V28" s="4" t="s">
        <v>119</v>
      </c>
      <c r="W28" s="4">
        <v>2021</v>
      </c>
      <c r="X28" s="4"/>
      <c r="Y28" s="4"/>
      <c r="Z28" s="4"/>
      <c r="AA28" s="4"/>
      <c r="AB28" s="4"/>
      <c r="AC28" s="4"/>
      <c r="AD28" s="4" t="s">
        <v>525</v>
      </c>
      <c r="AE28" s="4" t="s">
        <v>80</v>
      </c>
      <c r="AF28" s="4" t="s">
        <v>526</v>
      </c>
      <c r="AG28" s="4" t="s">
        <v>527</v>
      </c>
      <c r="AH28" s="4" t="s">
        <v>496</v>
      </c>
      <c r="AI28" s="4" t="s">
        <v>528</v>
      </c>
      <c r="AJ28" s="4" t="s">
        <v>529</v>
      </c>
      <c r="AK28" s="4" t="s">
        <v>80</v>
      </c>
      <c r="AL28" s="4" t="s">
        <v>80</v>
      </c>
      <c r="AM28" s="4" t="s">
        <v>80</v>
      </c>
      <c r="AN28" s="4" t="s">
        <v>80</v>
      </c>
      <c r="AO28" s="4" t="s">
        <v>80</v>
      </c>
      <c r="AP28" s="4" t="s">
        <v>160</v>
      </c>
      <c r="AQ28" s="4" t="s">
        <v>530</v>
      </c>
      <c r="AR28" s="4" t="s">
        <v>496</v>
      </c>
      <c r="AS28" s="4" t="s">
        <v>182</v>
      </c>
      <c r="AT28" s="4" t="s">
        <v>80</v>
      </c>
      <c r="AU28" s="4" t="s">
        <v>80</v>
      </c>
      <c r="AV28" s="4" t="s">
        <v>80</v>
      </c>
      <c r="AW28" s="4" t="s">
        <v>80</v>
      </c>
      <c r="AX28" s="4" t="s">
        <v>80</v>
      </c>
      <c r="AY28" s="4" t="s">
        <v>80</v>
      </c>
      <c r="AZ28" s="4" t="s">
        <v>80</v>
      </c>
      <c r="BA28" s="4" t="s">
        <v>80</v>
      </c>
      <c r="BB28" s="4" t="s">
        <v>80</v>
      </c>
      <c r="BC28" s="4" t="s">
        <v>80</v>
      </c>
      <c r="BD28" s="4" t="s">
        <v>80</v>
      </c>
      <c r="BE28" s="4" t="s">
        <v>80</v>
      </c>
      <c r="BF28" s="4" t="s">
        <v>80</v>
      </c>
      <c r="BG28" s="4" t="s">
        <v>80</v>
      </c>
      <c r="BH28" s="4" t="s">
        <v>80</v>
      </c>
      <c r="BI28" s="4" t="s">
        <v>80</v>
      </c>
      <c r="BJ28" s="4" t="s">
        <v>531</v>
      </c>
      <c r="BK28" s="4" t="s">
        <v>532</v>
      </c>
      <c r="BL28" s="4" t="s">
        <v>135</v>
      </c>
      <c r="BM28" s="4" t="s">
        <v>205</v>
      </c>
      <c r="BN28" s="4" t="s">
        <v>533</v>
      </c>
      <c r="BO28" s="4" t="s">
        <v>534</v>
      </c>
      <c r="BP28" s="4" t="s">
        <v>107</v>
      </c>
      <c r="BQ28" s="4" t="s">
        <v>205</v>
      </c>
      <c r="BR28" s="4" t="s">
        <v>535</v>
      </c>
      <c r="BS28" s="4" t="s">
        <v>80</v>
      </c>
      <c r="BT28" s="4" t="s">
        <v>496</v>
      </c>
      <c r="BU28" s="4" t="s">
        <v>536</v>
      </c>
      <c r="BV28" s="4" t="s">
        <v>255</v>
      </c>
      <c r="BW28" s="4" t="s">
        <v>110</v>
      </c>
      <c r="BX28" s="4" t="s">
        <v>191</v>
      </c>
      <c r="BY28" s="4">
        <v>350</v>
      </c>
      <c r="BZ28" s="4">
        <v>250</v>
      </c>
      <c r="CA28" s="4">
        <v>250000</v>
      </c>
      <c r="CB28" s="4">
        <v>0</v>
      </c>
      <c r="CC28" s="4">
        <v>3</v>
      </c>
      <c r="CD28" s="3">
        <f>VLOOKUP(M28,Sheet2!$B$4:$C$24,2,FALSE)</f>
        <v>2</v>
      </c>
      <c r="CE28" s="3">
        <f>VLOOKUP(M28,Sheet2!$B$4:$C$24,2,FALSE)</f>
        <v>2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4">
        <v>28</v>
      </c>
      <c r="B29" s="4">
        <v>3602121327</v>
      </c>
      <c r="C29" s="4" t="s">
        <v>537</v>
      </c>
      <c r="D29" s="4" t="s">
        <v>76</v>
      </c>
      <c r="E29" s="4" t="s">
        <v>77</v>
      </c>
      <c r="F29" s="4" t="s">
        <v>78</v>
      </c>
      <c r="G29" s="4">
        <v>2101</v>
      </c>
      <c r="H29" s="4" t="s">
        <v>704</v>
      </c>
      <c r="I29" s="4" t="s">
        <v>705</v>
      </c>
      <c r="J29" s="4" t="str">
        <f>IF(AND(K29=0,L29=0)=TRUE,"",IF(AND(K29&gt;0,L29&gt;0)=TRUE,VLOOKUP(LEFT(L29,4)*1,[1]PRODI_2019!$D$2:$E$70,2,FALSE),M29))</f>
        <v>PENDIDIKAN VOKASIONAL TEKNIK ELEKTRO</v>
      </c>
      <c r="K29" s="4">
        <f>_xlfn.IFNA(VLOOKUP(B29,[2]Data!$J$12:$K$47,1,FALSE),0)</f>
        <v>3602121327</v>
      </c>
      <c r="L29" s="4">
        <f>_xlfn.IFNA(VLOOKUP(B29,[2]Data!$J$12:$K$47,2,FALSE),0)</f>
        <v>2283210048</v>
      </c>
      <c r="M29" s="4" t="s">
        <v>523</v>
      </c>
      <c r="N29" s="4" t="s">
        <v>80</v>
      </c>
      <c r="O29" s="4" t="s">
        <v>80</v>
      </c>
      <c r="P29" s="4" t="s">
        <v>80</v>
      </c>
      <c r="Q29" s="4" t="s">
        <v>114</v>
      </c>
      <c r="R29" s="4" t="s">
        <v>115</v>
      </c>
      <c r="S29" s="4" t="s">
        <v>491</v>
      </c>
      <c r="T29" s="4" t="s">
        <v>538</v>
      </c>
      <c r="U29" s="4" t="s">
        <v>152</v>
      </c>
      <c r="V29" s="4" t="s">
        <v>119</v>
      </c>
      <c r="W29" s="4">
        <v>2021</v>
      </c>
      <c r="X29" s="4"/>
      <c r="Y29" s="4"/>
      <c r="Z29" s="4"/>
      <c r="AA29" s="4"/>
      <c r="AB29" s="4"/>
      <c r="AC29" s="4"/>
      <c r="AD29" s="4" t="s">
        <v>525</v>
      </c>
      <c r="AE29" s="4" t="s">
        <v>80</v>
      </c>
      <c r="AF29" s="4" t="s">
        <v>526</v>
      </c>
      <c r="AG29" s="4" t="s">
        <v>527</v>
      </c>
      <c r="AH29" s="4" t="s">
        <v>496</v>
      </c>
      <c r="AI29" s="4" t="s">
        <v>539</v>
      </c>
      <c r="AJ29" s="4" t="s">
        <v>540</v>
      </c>
      <c r="AK29" s="4" t="s">
        <v>80</v>
      </c>
      <c r="AL29" s="4" t="s">
        <v>80</v>
      </c>
      <c r="AM29" s="4" t="s">
        <v>80</v>
      </c>
      <c r="AN29" s="4" t="s">
        <v>80</v>
      </c>
      <c r="AO29" s="4" t="s">
        <v>80</v>
      </c>
      <c r="AP29" s="4" t="s">
        <v>160</v>
      </c>
      <c r="AQ29" s="4" t="s">
        <v>530</v>
      </c>
      <c r="AR29" s="4" t="s">
        <v>496</v>
      </c>
      <c r="AS29" s="4" t="s">
        <v>182</v>
      </c>
      <c r="AT29" s="4" t="s">
        <v>80</v>
      </c>
      <c r="AU29" s="4" t="s">
        <v>80</v>
      </c>
      <c r="AV29" s="4" t="s">
        <v>80</v>
      </c>
      <c r="AW29" s="4" t="s">
        <v>80</v>
      </c>
      <c r="AX29" s="4" t="s">
        <v>80</v>
      </c>
      <c r="AY29" s="4" t="s">
        <v>80</v>
      </c>
      <c r="AZ29" s="4" t="s">
        <v>80</v>
      </c>
      <c r="BA29" s="4" t="s">
        <v>80</v>
      </c>
      <c r="BB29" s="4" t="s">
        <v>80</v>
      </c>
      <c r="BC29" s="4" t="s">
        <v>80</v>
      </c>
      <c r="BD29" s="4" t="s">
        <v>80</v>
      </c>
      <c r="BE29" s="4" t="s">
        <v>80</v>
      </c>
      <c r="BF29" s="4" t="s">
        <v>80</v>
      </c>
      <c r="BG29" s="4" t="s">
        <v>80</v>
      </c>
      <c r="BH29" s="4" t="s">
        <v>80</v>
      </c>
      <c r="BI29" s="4" t="s">
        <v>80</v>
      </c>
      <c r="BJ29" s="4" t="s">
        <v>541</v>
      </c>
      <c r="BK29" s="4" t="s">
        <v>542</v>
      </c>
      <c r="BL29" s="4" t="s">
        <v>135</v>
      </c>
      <c r="BM29" s="4" t="s">
        <v>205</v>
      </c>
      <c r="BN29" s="4" t="s">
        <v>543</v>
      </c>
      <c r="BO29" s="4" t="s">
        <v>544</v>
      </c>
      <c r="BP29" s="4" t="s">
        <v>107</v>
      </c>
      <c r="BQ29" s="4" t="s">
        <v>205</v>
      </c>
      <c r="BR29" s="4" t="s">
        <v>545</v>
      </c>
      <c r="BS29" s="4" t="s">
        <v>80</v>
      </c>
      <c r="BT29" s="4" t="s">
        <v>496</v>
      </c>
      <c r="BU29" s="4" t="s">
        <v>536</v>
      </c>
      <c r="BV29" s="4" t="s">
        <v>255</v>
      </c>
      <c r="BW29" s="4" t="s">
        <v>110</v>
      </c>
      <c r="BX29" s="4" t="s">
        <v>191</v>
      </c>
      <c r="BY29" s="4">
        <v>2309</v>
      </c>
      <c r="BZ29" s="4">
        <v>300</v>
      </c>
      <c r="CA29" s="4">
        <v>250000</v>
      </c>
      <c r="CB29" s="4">
        <v>0</v>
      </c>
      <c r="CC29" s="4">
        <v>2</v>
      </c>
      <c r="CD29" s="3">
        <f>VLOOKUP(M29,Sheet2!$B$4:$C$24,2,FALSE)</f>
        <v>2</v>
      </c>
      <c r="CE29" s="3">
        <f>VLOOKUP(M29,Sheet2!$B$4:$C$24,2,FALSE)</f>
        <v>2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4">
        <v>29</v>
      </c>
      <c r="B30" s="4">
        <v>3602121332</v>
      </c>
      <c r="C30" s="4" t="s">
        <v>546</v>
      </c>
      <c r="D30" s="4" t="s">
        <v>76</v>
      </c>
      <c r="E30" s="4" t="s">
        <v>77</v>
      </c>
      <c r="F30" s="4" t="s">
        <v>78</v>
      </c>
      <c r="G30" s="4">
        <v>2101</v>
      </c>
      <c r="H30" s="4" t="s">
        <v>704</v>
      </c>
      <c r="I30" s="4" t="s">
        <v>707</v>
      </c>
      <c r="J30" s="4" t="str">
        <f>IF(AND(K30=0,L30=0)=TRUE,"",IF(AND(K30&gt;0,L30&gt;0)=TRUE,VLOOKUP(LEFT(L30,4)*1,[1]PRODI_2019!$D$2:$E$70,2,FALSE),M30))</f>
        <v/>
      </c>
      <c r="K30" s="4">
        <f>_xlfn.IFNA(VLOOKUP(B30,[2]Data!$J$12:$K$47,1,FALSE),0)</f>
        <v>0</v>
      </c>
      <c r="L30" s="4">
        <f>_xlfn.IFNA(VLOOKUP(B30,[2]Data!$J$12:$K$47,2,FALSE),0)</f>
        <v>0</v>
      </c>
      <c r="M30" s="4" t="s">
        <v>547</v>
      </c>
      <c r="N30" s="4" t="s">
        <v>80</v>
      </c>
      <c r="O30" s="4" t="s">
        <v>80</v>
      </c>
      <c r="P30" s="4" t="s">
        <v>80</v>
      </c>
      <c r="Q30" s="4" t="s">
        <v>114</v>
      </c>
      <c r="R30" s="4" t="s">
        <v>80</v>
      </c>
      <c r="S30" s="4" t="s">
        <v>80</v>
      </c>
      <c r="T30" s="4" t="s">
        <v>548</v>
      </c>
      <c r="U30" s="4" t="s">
        <v>80</v>
      </c>
      <c r="V30" s="4" t="s">
        <v>80</v>
      </c>
      <c r="W30" s="4"/>
      <c r="X30" s="4"/>
      <c r="Y30" s="4"/>
      <c r="Z30" s="4"/>
      <c r="AA30" s="4"/>
      <c r="AB30" s="4"/>
      <c r="AC30" s="4"/>
      <c r="AD30" s="4" t="s">
        <v>80</v>
      </c>
      <c r="AE30" s="4" t="s">
        <v>80</v>
      </c>
      <c r="AF30" s="4" t="s">
        <v>80</v>
      </c>
      <c r="AG30" s="4" t="s">
        <v>80</v>
      </c>
      <c r="AH30" s="4" t="s">
        <v>80</v>
      </c>
      <c r="AI30" s="4" t="s">
        <v>80</v>
      </c>
      <c r="AJ30" s="4" t="s">
        <v>549</v>
      </c>
      <c r="AK30" s="4" t="s">
        <v>80</v>
      </c>
      <c r="AL30" s="4" t="s">
        <v>80</v>
      </c>
      <c r="AM30" s="4" t="s">
        <v>80</v>
      </c>
      <c r="AN30" s="4" t="s">
        <v>80</v>
      </c>
      <c r="AO30" s="4" t="s">
        <v>80</v>
      </c>
      <c r="AP30" s="4" t="s">
        <v>80</v>
      </c>
      <c r="AQ30" s="4" t="s">
        <v>80</v>
      </c>
      <c r="AR30" s="4" t="s">
        <v>80</v>
      </c>
      <c r="AS30" s="4" t="s">
        <v>80</v>
      </c>
      <c r="AT30" s="4" t="s">
        <v>80</v>
      </c>
      <c r="AU30" s="4" t="s">
        <v>80</v>
      </c>
      <c r="AV30" s="4" t="s">
        <v>80</v>
      </c>
      <c r="AW30" s="4" t="s">
        <v>80</v>
      </c>
      <c r="AX30" s="4" t="s">
        <v>80</v>
      </c>
      <c r="AY30" s="4" t="s">
        <v>80</v>
      </c>
      <c r="AZ30" s="4" t="s">
        <v>80</v>
      </c>
      <c r="BA30" s="4" t="s">
        <v>80</v>
      </c>
      <c r="BB30" s="4" t="s">
        <v>80</v>
      </c>
      <c r="BC30" s="4" t="s">
        <v>80</v>
      </c>
      <c r="BD30" s="4" t="s">
        <v>80</v>
      </c>
      <c r="BE30" s="4" t="s">
        <v>80</v>
      </c>
      <c r="BF30" s="4" t="s">
        <v>80</v>
      </c>
      <c r="BG30" s="4" t="s">
        <v>80</v>
      </c>
      <c r="BH30" s="4" t="s">
        <v>80</v>
      </c>
      <c r="BI30" s="4" t="s">
        <v>80</v>
      </c>
      <c r="BJ30" s="4" t="s">
        <v>80</v>
      </c>
      <c r="BK30" s="4" t="s">
        <v>80</v>
      </c>
      <c r="BL30" s="4" t="s">
        <v>80</v>
      </c>
      <c r="BM30" s="4" t="s">
        <v>80</v>
      </c>
      <c r="BN30" s="4" t="s">
        <v>80</v>
      </c>
      <c r="BO30" s="4" t="s">
        <v>80</v>
      </c>
      <c r="BP30" s="4" t="s">
        <v>80</v>
      </c>
      <c r="BQ30" s="4" t="s">
        <v>80</v>
      </c>
      <c r="BR30" s="4" t="s">
        <v>80</v>
      </c>
      <c r="BS30" s="4" t="s">
        <v>80</v>
      </c>
      <c r="BT30" s="4" t="s">
        <v>80</v>
      </c>
      <c r="BU30" s="4" t="s">
        <v>80</v>
      </c>
      <c r="BV30" s="4" t="s">
        <v>147</v>
      </c>
      <c r="BW30" s="4" t="s">
        <v>80</v>
      </c>
      <c r="BX30" s="4" t="s">
        <v>80</v>
      </c>
      <c r="BY30" s="4"/>
      <c r="BZ30" s="4"/>
      <c r="CA30" s="4"/>
      <c r="CB30" s="4"/>
      <c r="CC30" s="4"/>
      <c r="CD30" s="3">
        <f>VLOOKUP(M30,Sheet2!$B$4:$C$24,2,FALSE)</f>
        <v>2</v>
      </c>
      <c r="CE30" s="3">
        <f>VLOOKUP(M30,Sheet2!$B$4:$C$24,2,FALSE)</f>
        <v>2</v>
      </c>
      <c r="CF30" s="3" t="str">
        <f t="shared" si="0"/>
        <v>tidak</v>
      </c>
      <c r="CG30" s="3" t="str">
        <f t="shared" si="1"/>
        <v>tidak</v>
      </c>
    </row>
    <row r="31" spans="1:85" x14ac:dyDescent="0.25">
      <c r="A31" s="4">
        <v>30</v>
      </c>
      <c r="B31" s="4">
        <v>3602121337</v>
      </c>
      <c r="C31" s="4" t="s">
        <v>550</v>
      </c>
      <c r="D31" s="4" t="s">
        <v>76</v>
      </c>
      <c r="E31" s="4" t="s">
        <v>77</v>
      </c>
      <c r="F31" s="4" t="s">
        <v>78</v>
      </c>
      <c r="G31" s="4">
        <v>2101</v>
      </c>
      <c r="H31" s="4" t="s">
        <v>704</v>
      </c>
      <c r="I31" s="4" t="s">
        <v>708</v>
      </c>
      <c r="J31" s="4" t="str">
        <f>IF(AND(K31=0,L31=0)=TRUE,"",IF(AND(K31&gt;0,L31&gt;0)=TRUE,VLOOKUP(LEFT(L31,4)*1,[1]PRODI_2019!$D$2:$E$70,2,FALSE),M31))</f>
        <v>MANAJEMEN</v>
      </c>
      <c r="K31" s="4">
        <f>_xlfn.IFNA(VLOOKUP(B31,[2]Data!$J$12:$K$47,1,FALSE),0)</f>
        <v>3602121337</v>
      </c>
      <c r="L31" s="4">
        <f>_xlfn.IFNA(VLOOKUP(B31,[2]Data!$J$12:$K$47,2,FALSE),0)</f>
        <v>5551210180</v>
      </c>
      <c r="M31" s="4" t="s">
        <v>490</v>
      </c>
      <c r="N31" s="4" t="s">
        <v>80</v>
      </c>
      <c r="O31" s="4" t="s">
        <v>80</v>
      </c>
      <c r="P31" s="4" t="s">
        <v>80</v>
      </c>
      <c r="Q31" s="4" t="s">
        <v>114</v>
      </c>
      <c r="R31" s="4" t="s">
        <v>115</v>
      </c>
      <c r="S31" s="4" t="s">
        <v>491</v>
      </c>
      <c r="T31" s="4" t="s">
        <v>551</v>
      </c>
      <c r="U31" s="4" t="s">
        <v>344</v>
      </c>
      <c r="V31" s="4" t="s">
        <v>552</v>
      </c>
      <c r="W31" s="4">
        <v>2021</v>
      </c>
      <c r="X31" s="4"/>
      <c r="Y31" s="4"/>
      <c r="Z31" s="4"/>
      <c r="AA31" s="4"/>
      <c r="AB31" s="4"/>
      <c r="AC31" s="4"/>
      <c r="AD31" s="4" t="s">
        <v>553</v>
      </c>
      <c r="AE31" s="4" t="s">
        <v>80</v>
      </c>
      <c r="AF31" s="4" t="s">
        <v>554</v>
      </c>
      <c r="AG31" s="4" t="s">
        <v>555</v>
      </c>
      <c r="AH31" s="4" t="s">
        <v>496</v>
      </c>
      <c r="AI31" s="4" t="s">
        <v>556</v>
      </c>
      <c r="AJ31" s="4" t="s">
        <v>557</v>
      </c>
      <c r="AK31" s="4" t="s">
        <v>558</v>
      </c>
      <c r="AL31" s="4" t="s">
        <v>80</v>
      </c>
      <c r="AM31" s="4" t="s">
        <v>80</v>
      </c>
      <c r="AN31" s="4" t="s">
        <v>80</v>
      </c>
      <c r="AO31" s="4" t="s">
        <v>80</v>
      </c>
      <c r="AP31" s="4" t="s">
        <v>160</v>
      </c>
      <c r="AQ31" s="4" t="s">
        <v>559</v>
      </c>
      <c r="AR31" s="4" t="s">
        <v>496</v>
      </c>
      <c r="AS31" s="4" t="s">
        <v>182</v>
      </c>
      <c r="AT31" s="4" t="s">
        <v>80</v>
      </c>
      <c r="AU31" s="4" t="s">
        <v>80</v>
      </c>
      <c r="AV31" s="4" t="s">
        <v>80</v>
      </c>
      <c r="AW31" s="4" t="s">
        <v>80</v>
      </c>
      <c r="AX31" s="4" t="s">
        <v>80</v>
      </c>
      <c r="AY31" s="4" t="s">
        <v>80</v>
      </c>
      <c r="AZ31" s="4" t="s">
        <v>80</v>
      </c>
      <c r="BA31" s="4" t="s">
        <v>80</v>
      </c>
      <c r="BB31" s="4" t="s">
        <v>80</v>
      </c>
      <c r="BC31" s="4" t="s">
        <v>80</v>
      </c>
      <c r="BD31" s="4" t="s">
        <v>80</v>
      </c>
      <c r="BE31" s="4" t="s">
        <v>80</v>
      </c>
      <c r="BF31" s="4" t="s">
        <v>80</v>
      </c>
      <c r="BG31" s="4" t="s">
        <v>80</v>
      </c>
      <c r="BH31" s="4" t="s">
        <v>80</v>
      </c>
      <c r="BI31" s="4" t="s">
        <v>80</v>
      </c>
      <c r="BJ31" s="4" t="s">
        <v>560</v>
      </c>
      <c r="BK31" s="4" t="s">
        <v>561</v>
      </c>
      <c r="BL31" s="4" t="s">
        <v>135</v>
      </c>
      <c r="BM31" s="4" t="s">
        <v>205</v>
      </c>
      <c r="BN31" s="4" t="s">
        <v>128</v>
      </c>
      <c r="BO31" s="4" t="s">
        <v>562</v>
      </c>
      <c r="BP31" s="4" t="s">
        <v>107</v>
      </c>
      <c r="BQ31" s="4" t="s">
        <v>205</v>
      </c>
      <c r="BR31" s="4" t="s">
        <v>563</v>
      </c>
      <c r="BS31" s="4" t="s">
        <v>80</v>
      </c>
      <c r="BT31" s="4" t="s">
        <v>496</v>
      </c>
      <c r="BU31" s="4" t="s">
        <v>564</v>
      </c>
      <c r="BV31" s="4" t="s">
        <v>446</v>
      </c>
      <c r="BW31" s="4" t="s">
        <v>110</v>
      </c>
      <c r="BX31" s="4" t="s">
        <v>191</v>
      </c>
      <c r="BY31" s="4">
        <v>1281</v>
      </c>
      <c r="BZ31" s="4">
        <v>88</v>
      </c>
      <c r="CA31" s="4">
        <v>1000000</v>
      </c>
      <c r="CB31" s="4">
        <v>0</v>
      </c>
      <c r="CC31" s="4">
        <v>3</v>
      </c>
      <c r="CD31" s="3">
        <f>VLOOKUP(M31,Sheet2!$B$4:$C$24,2,FALSE)</f>
        <v>4</v>
      </c>
      <c r="CE31" s="3">
        <f>VLOOKUP(M31,Sheet2!$B$4:$C$24,2,FALSE)</f>
        <v>4</v>
      </c>
      <c r="CF31" s="3" t="str">
        <f t="shared" si="0"/>
        <v>lulus</v>
      </c>
      <c r="CG31" s="3" t="str">
        <f t="shared" si="1"/>
        <v>diterima</v>
      </c>
    </row>
    <row r="32" spans="1:85" x14ac:dyDescent="0.25">
      <c r="A32" s="4">
        <v>31</v>
      </c>
      <c r="B32" s="4">
        <v>3602121339</v>
      </c>
      <c r="C32" s="4" t="s">
        <v>565</v>
      </c>
      <c r="D32" s="4" t="s">
        <v>76</v>
      </c>
      <c r="E32" s="4" t="s">
        <v>77</v>
      </c>
      <c r="F32" s="4" t="s">
        <v>78</v>
      </c>
      <c r="G32" s="4">
        <v>2101</v>
      </c>
      <c r="H32" s="4" t="s">
        <v>704</v>
      </c>
      <c r="I32" s="4" t="s">
        <v>708</v>
      </c>
      <c r="J32" s="4" t="str">
        <f>IF(AND(K32=0,L32=0)=TRUE,"",IF(AND(K32&gt;0,L32&gt;0)=TRUE,VLOOKUP(LEFT(L32,4)*1,[1]PRODI_2019!$D$2:$E$70,2,FALSE),M32))</f>
        <v>MANAJEMEN</v>
      </c>
      <c r="K32" s="4">
        <f>_xlfn.IFNA(VLOOKUP(B32,[2]Data!$J$12:$K$47,1,FALSE),0)</f>
        <v>3602121339</v>
      </c>
      <c r="L32" s="4">
        <f>_xlfn.IFNA(VLOOKUP(B32,[2]Data!$J$12:$K$47,2,FALSE),0)</f>
        <v>5551210181</v>
      </c>
      <c r="M32" s="4" t="s">
        <v>490</v>
      </c>
      <c r="N32" s="4" t="s">
        <v>80</v>
      </c>
      <c r="O32" s="4" t="s">
        <v>80</v>
      </c>
      <c r="P32" s="4" t="s">
        <v>80</v>
      </c>
      <c r="Q32" s="4" t="s">
        <v>114</v>
      </c>
      <c r="R32" s="4" t="s">
        <v>115</v>
      </c>
      <c r="S32" s="4" t="s">
        <v>491</v>
      </c>
      <c r="T32" s="4" t="s">
        <v>566</v>
      </c>
      <c r="U32" s="4" t="s">
        <v>344</v>
      </c>
      <c r="V32" s="4" t="s">
        <v>567</v>
      </c>
      <c r="W32" s="4">
        <v>2021</v>
      </c>
      <c r="X32" s="4">
        <v>85</v>
      </c>
      <c r="Y32" s="4">
        <v>79</v>
      </c>
      <c r="Z32" s="4">
        <v>82</v>
      </c>
      <c r="AA32" s="4"/>
      <c r="AB32" s="4"/>
      <c r="AC32" s="4"/>
      <c r="AD32" s="4" t="s">
        <v>568</v>
      </c>
      <c r="AE32" s="4" t="s">
        <v>80</v>
      </c>
      <c r="AF32" s="4" t="s">
        <v>569</v>
      </c>
      <c r="AG32" s="4" t="s">
        <v>511</v>
      </c>
      <c r="AH32" s="4" t="s">
        <v>496</v>
      </c>
      <c r="AI32" s="4" t="s">
        <v>570</v>
      </c>
      <c r="AJ32" s="4" t="s">
        <v>571</v>
      </c>
      <c r="AK32" s="4" t="s">
        <v>572</v>
      </c>
      <c r="AL32" s="4" t="s">
        <v>80</v>
      </c>
      <c r="AM32" s="4" t="s">
        <v>80</v>
      </c>
      <c r="AN32" s="4" t="s">
        <v>80</v>
      </c>
      <c r="AO32" s="4" t="s">
        <v>80</v>
      </c>
      <c r="AP32" s="4" t="s">
        <v>160</v>
      </c>
      <c r="AQ32" s="4" t="s">
        <v>573</v>
      </c>
      <c r="AR32" s="4" t="s">
        <v>496</v>
      </c>
      <c r="AS32" s="4" t="s">
        <v>182</v>
      </c>
      <c r="AT32" s="4" t="s">
        <v>80</v>
      </c>
      <c r="AU32" s="4" t="s">
        <v>80</v>
      </c>
      <c r="AV32" s="4" t="s">
        <v>80</v>
      </c>
      <c r="AW32" s="4" t="s">
        <v>80</v>
      </c>
      <c r="AX32" s="4" t="s">
        <v>80</v>
      </c>
      <c r="AY32" s="4" t="s">
        <v>80</v>
      </c>
      <c r="AZ32" s="4" t="s">
        <v>80</v>
      </c>
      <c r="BA32" s="4" t="s">
        <v>80</v>
      </c>
      <c r="BB32" s="4" t="s">
        <v>80</v>
      </c>
      <c r="BC32" s="4" t="s">
        <v>80</v>
      </c>
      <c r="BD32" s="4" t="s">
        <v>80</v>
      </c>
      <c r="BE32" s="4" t="s">
        <v>80</v>
      </c>
      <c r="BF32" s="4" t="s">
        <v>80</v>
      </c>
      <c r="BG32" s="4" t="s">
        <v>80</v>
      </c>
      <c r="BH32" s="4" t="s">
        <v>80</v>
      </c>
      <c r="BI32" s="4" t="s">
        <v>80</v>
      </c>
      <c r="BJ32" s="4" t="s">
        <v>574</v>
      </c>
      <c r="BK32" s="4" t="s">
        <v>575</v>
      </c>
      <c r="BL32" s="4" t="s">
        <v>107</v>
      </c>
      <c r="BM32" s="4" t="s">
        <v>208</v>
      </c>
      <c r="BN32" s="4" t="s">
        <v>576</v>
      </c>
      <c r="BO32" s="4" t="s">
        <v>577</v>
      </c>
      <c r="BP32" s="4" t="s">
        <v>107</v>
      </c>
      <c r="BQ32" s="4" t="s">
        <v>208</v>
      </c>
      <c r="BR32" s="4" t="s">
        <v>578</v>
      </c>
      <c r="BS32" s="4" t="s">
        <v>80</v>
      </c>
      <c r="BT32" s="4" t="s">
        <v>496</v>
      </c>
      <c r="BU32" s="4" t="s">
        <v>579</v>
      </c>
      <c r="BV32" s="4" t="s">
        <v>274</v>
      </c>
      <c r="BW32" s="4" t="s">
        <v>110</v>
      </c>
      <c r="BX32" s="4" t="s">
        <v>191</v>
      </c>
      <c r="BY32" s="4">
        <v>40</v>
      </c>
      <c r="BZ32" s="4">
        <v>30</v>
      </c>
      <c r="CA32" s="4">
        <v>1000000</v>
      </c>
      <c r="CB32" s="4">
        <v>0</v>
      </c>
      <c r="CC32" s="4">
        <v>4</v>
      </c>
      <c r="CD32" s="3">
        <f>VLOOKUP(M32,Sheet2!$B$4:$C$24,2,FALSE)</f>
        <v>4</v>
      </c>
      <c r="CE32" s="3">
        <f>VLOOKUP(M32,Sheet2!$B$4:$C$24,2,FALSE)</f>
        <v>4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4">
        <v>32</v>
      </c>
      <c r="B33" s="4">
        <v>3602121340</v>
      </c>
      <c r="C33" s="4" t="s">
        <v>580</v>
      </c>
      <c r="D33" s="4" t="s">
        <v>76</v>
      </c>
      <c r="E33" s="4" t="s">
        <v>77</v>
      </c>
      <c r="F33" s="4" t="s">
        <v>78</v>
      </c>
      <c r="G33" s="4">
        <v>2101</v>
      </c>
      <c r="H33" s="4" t="s">
        <v>704</v>
      </c>
      <c r="I33" s="4" t="s">
        <v>708</v>
      </c>
      <c r="J33" s="4" t="str">
        <f>IF(AND(K33=0,L33=0)=TRUE,"",IF(AND(K33&gt;0,L33&gt;0)=TRUE,VLOOKUP(LEFT(L33,4)*1,[1]PRODI_2019!$D$2:$E$70,2,FALSE),M33))</f>
        <v>AKUNTANSI</v>
      </c>
      <c r="K33" s="4">
        <f>_xlfn.IFNA(VLOOKUP(B33,[2]Data!$J$12:$K$47,1,FALSE),0)</f>
        <v>3602121340</v>
      </c>
      <c r="L33" s="4">
        <f>_xlfn.IFNA(VLOOKUP(B33,[2]Data!$J$12:$K$47,2,FALSE),0)</f>
        <v>5552210159</v>
      </c>
      <c r="M33" s="4" t="s">
        <v>373</v>
      </c>
      <c r="N33" s="4" t="s">
        <v>80</v>
      </c>
      <c r="O33" s="4" t="s">
        <v>80</v>
      </c>
      <c r="P33" s="4" t="s">
        <v>80</v>
      </c>
      <c r="Q33" s="4" t="s">
        <v>114</v>
      </c>
      <c r="R33" s="4" t="s">
        <v>115</v>
      </c>
      <c r="S33" s="4" t="s">
        <v>491</v>
      </c>
      <c r="T33" s="4" t="s">
        <v>581</v>
      </c>
      <c r="U33" s="4" t="s">
        <v>344</v>
      </c>
      <c r="V33" s="4" t="s">
        <v>161</v>
      </c>
      <c r="W33" s="4">
        <v>2021</v>
      </c>
      <c r="X33" s="4">
        <v>83</v>
      </c>
      <c r="Y33" s="4">
        <v>83</v>
      </c>
      <c r="Z33" s="4">
        <v>88</v>
      </c>
      <c r="AA33" s="4"/>
      <c r="AB33" s="4"/>
      <c r="AC33" s="4"/>
      <c r="AD33" s="4" t="s">
        <v>582</v>
      </c>
      <c r="AE33" s="4" t="s">
        <v>80</v>
      </c>
      <c r="AF33" s="4" t="s">
        <v>583</v>
      </c>
      <c r="AG33" s="4" t="s">
        <v>584</v>
      </c>
      <c r="AH33" s="4" t="s">
        <v>496</v>
      </c>
      <c r="AI33" s="4" t="s">
        <v>585</v>
      </c>
      <c r="AJ33" s="4" t="s">
        <v>586</v>
      </c>
      <c r="AK33" s="4" t="s">
        <v>587</v>
      </c>
      <c r="AL33" s="4" t="s">
        <v>80</v>
      </c>
      <c r="AM33" s="4" t="s">
        <v>80</v>
      </c>
      <c r="AN33" s="4" t="s">
        <v>80</v>
      </c>
      <c r="AO33" s="4" t="s">
        <v>80</v>
      </c>
      <c r="AP33" s="4" t="s">
        <v>160</v>
      </c>
      <c r="AQ33" s="4" t="s">
        <v>107</v>
      </c>
      <c r="AR33" s="4" t="s">
        <v>107</v>
      </c>
      <c r="AS33" s="4" t="s">
        <v>161</v>
      </c>
      <c r="AT33" s="4" t="s">
        <v>80</v>
      </c>
      <c r="AU33" s="4" t="s">
        <v>80</v>
      </c>
      <c r="AV33" s="4" t="s">
        <v>80</v>
      </c>
      <c r="AW33" s="4" t="s">
        <v>80</v>
      </c>
      <c r="AX33" s="4" t="s">
        <v>80</v>
      </c>
      <c r="AY33" s="4" t="s">
        <v>80</v>
      </c>
      <c r="AZ33" s="4" t="s">
        <v>80</v>
      </c>
      <c r="BA33" s="4" t="s">
        <v>80</v>
      </c>
      <c r="BB33" s="4" t="s">
        <v>80</v>
      </c>
      <c r="BC33" s="4" t="s">
        <v>80</v>
      </c>
      <c r="BD33" s="4" t="s">
        <v>80</v>
      </c>
      <c r="BE33" s="4" t="s">
        <v>80</v>
      </c>
      <c r="BF33" s="4" t="s">
        <v>80</v>
      </c>
      <c r="BG33" s="4" t="s">
        <v>80</v>
      </c>
      <c r="BH33" s="4" t="s">
        <v>80</v>
      </c>
      <c r="BI33" s="4" t="s">
        <v>80</v>
      </c>
      <c r="BJ33" s="4" t="s">
        <v>588</v>
      </c>
      <c r="BK33" s="4" t="s">
        <v>589</v>
      </c>
      <c r="BL33" s="4" t="s">
        <v>135</v>
      </c>
      <c r="BM33" s="4" t="s">
        <v>205</v>
      </c>
      <c r="BN33" s="4" t="s">
        <v>590</v>
      </c>
      <c r="BO33" s="4" t="s">
        <v>591</v>
      </c>
      <c r="BP33" s="4" t="s">
        <v>107</v>
      </c>
      <c r="BQ33" s="4" t="s">
        <v>205</v>
      </c>
      <c r="BR33" s="4" t="s">
        <v>582</v>
      </c>
      <c r="BS33" s="4" t="s">
        <v>80</v>
      </c>
      <c r="BT33" s="4" t="s">
        <v>496</v>
      </c>
      <c r="BU33" s="4" t="s">
        <v>592</v>
      </c>
      <c r="BV33" s="4" t="s">
        <v>593</v>
      </c>
      <c r="BW33" s="4" t="s">
        <v>110</v>
      </c>
      <c r="BX33" s="4" t="s">
        <v>191</v>
      </c>
      <c r="BY33" s="4">
        <v>66</v>
      </c>
      <c r="BZ33" s="4">
        <v>62</v>
      </c>
      <c r="CA33" s="4">
        <v>300000</v>
      </c>
      <c r="CB33" s="4">
        <v>0</v>
      </c>
      <c r="CC33" s="4">
        <v>5</v>
      </c>
      <c r="CD33" s="3">
        <f>VLOOKUP(M33,Sheet2!$B$4:$C$24,2,FALSE)</f>
        <v>3</v>
      </c>
      <c r="CE33" s="3">
        <f>VLOOKUP(M33,Sheet2!$B$4:$C$24,2,FALSE)</f>
        <v>3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4">
        <v>33</v>
      </c>
      <c r="B34" s="4">
        <v>3602121341</v>
      </c>
      <c r="C34" s="4" t="s">
        <v>594</v>
      </c>
      <c r="D34" s="4" t="s">
        <v>76</v>
      </c>
      <c r="E34" s="4" t="s">
        <v>77</v>
      </c>
      <c r="F34" s="4" t="s">
        <v>78</v>
      </c>
      <c r="G34" s="4">
        <v>2101</v>
      </c>
      <c r="H34" s="4" t="s">
        <v>704</v>
      </c>
      <c r="I34" s="4" t="s">
        <v>708</v>
      </c>
      <c r="J34" s="4" t="str">
        <f>IF(AND(K34=0,L34=0)=TRUE,"",IF(AND(K34&gt;0,L34&gt;0)=TRUE,VLOOKUP(LEFT(L34,4)*1,[1]PRODI_2019!$D$2:$E$70,2,FALSE),M34))</f>
        <v>AKUNTANSI</v>
      </c>
      <c r="K34" s="4">
        <f>_xlfn.IFNA(VLOOKUP(B34,[2]Data!$J$12:$K$47,1,FALSE),0)</f>
        <v>3602121341</v>
      </c>
      <c r="L34" s="4">
        <f>_xlfn.IFNA(VLOOKUP(B34,[2]Data!$J$12:$K$47,2,FALSE),0)</f>
        <v>5552210160</v>
      </c>
      <c r="M34" s="4" t="s">
        <v>373</v>
      </c>
      <c r="N34" s="4" t="s">
        <v>80</v>
      </c>
      <c r="O34" s="4" t="s">
        <v>80</v>
      </c>
      <c r="P34" s="4" t="s">
        <v>80</v>
      </c>
      <c r="Q34" s="4" t="s">
        <v>114</v>
      </c>
      <c r="R34" s="4" t="s">
        <v>115</v>
      </c>
      <c r="S34" s="4" t="s">
        <v>491</v>
      </c>
      <c r="T34" s="4" t="s">
        <v>595</v>
      </c>
      <c r="U34" s="4" t="s">
        <v>344</v>
      </c>
      <c r="V34" s="4" t="s">
        <v>161</v>
      </c>
      <c r="W34" s="4">
        <v>2021</v>
      </c>
      <c r="X34" s="4">
        <v>83</v>
      </c>
      <c r="Y34" s="4">
        <v>80</v>
      </c>
      <c r="Z34" s="4">
        <v>85</v>
      </c>
      <c r="AA34" s="4"/>
      <c r="AB34" s="4"/>
      <c r="AC34" s="4"/>
      <c r="AD34" s="4" t="s">
        <v>596</v>
      </c>
      <c r="AE34" s="4" t="s">
        <v>80</v>
      </c>
      <c r="AF34" s="4" t="s">
        <v>597</v>
      </c>
      <c r="AG34" s="4" t="s">
        <v>584</v>
      </c>
      <c r="AH34" s="4" t="s">
        <v>496</v>
      </c>
      <c r="AI34" s="4" t="s">
        <v>598</v>
      </c>
      <c r="AJ34" s="4" t="s">
        <v>599</v>
      </c>
      <c r="AK34" s="4" t="s">
        <v>600</v>
      </c>
      <c r="AL34" s="4" t="s">
        <v>80</v>
      </c>
      <c r="AM34" s="4" t="s">
        <v>80</v>
      </c>
      <c r="AN34" s="4" t="s">
        <v>80</v>
      </c>
      <c r="AO34" s="4" t="s">
        <v>80</v>
      </c>
      <c r="AP34" s="4" t="s">
        <v>160</v>
      </c>
      <c r="AQ34" s="4" t="s">
        <v>107</v>
      </c>
      <c r="AR34" s="4" t="s">
        <v>107</v>
      </c>
      <c r="AS34" s="4" t="s">
        <v>161</v>
      </c>
      <c r="AT34" s="4" t="s">
        <v>80</v>
      </c>
      <c r="AU34" s="4" t="s">
        <v>80</v>
      </c>
      <c r="AV34" s="4" t="s">
        <v>80</v>
      </c>
      <c r="AW34" s="4" t="s">
        <v>80</v>
      </c>
      <c r="AX34" s="4" t="s">
        <v>80</v>
      </c>
      <c r="AY34" s="4" t="s">
        <v>80</v>
      </c>
      <c r="AZ34" s="4" t="s">
        <v>80</v>
      </c>
      <c r="BA34" s="4" t="s">
        <v>80</v>
      </c>
      <c r="BB34" s="4" t="s">
        <v>80</v>
      </c>
      <c r="BC34" s="4" t="s">
        <v>80</v>
      </c>
      <c r="BD34" s="4" t="s">
        <v>80</v>
      </c>
      <c r="BE34" s="4" t="s">
        <v>80</v>
      </c>
      <c r="BF34" s="4" t="s">
        <v>80</v>
      </c>
      <c r="BG34" s="4" t="s">
        <v>80</v>
      </c>
      <c r="BH34" s="4" t="s">
        <v>80</v>
      </c>
      <c r="BI34" s="4" t="s">
        <v>80</v>
      </c>
      <c r="BJ34" s="4" t="s">
        <v>601</v>
      </c>
      <c r="BK34" s="4" t="s">
        <v>602</v>
      </c>
      <c r="BL34" s="4" t="s">
        <v>135</v>
      </c>
      <c r="BM34" s="4" t="s">
        <v>205</v>
      </c>
      <c r="BN34" s="4" t="s">
        <v>603</v>
      </c>
      <c r="BO34" s="4" t="s">
        <v>604</v>
      </c>
      <c r="BP34" s="4" t="s">
        <v>107</v>
      </c>
      <c r="BQ34" s="4" t="s">
        <v>205</v>
      </c>
      <c r="BR34" s="4" t="s">
        <v>596</v>
      </c>
      <c r="BS34" s="4" t="s">
        <v>80</v>
      </c>
      <c r="BT34" s="4" t="s">
        <v>496</v>
      </c>
      <c r="BU34" s="4" t="s">
        <v>605</v>
      </c>
      <c r="BV34" s="4" t="s">
        <v>430</v>
      </c>
      <c r="BW34" s="4" t="s">
        <v>110</v>
      </c>
      <c r="BX34" s="4" t="s">
        <v>191</v>
      </c>
      <c r="BY34" s="4">
        <v>106</v>
      </c>
      <c r="BZ34" s="4">
        <v>112</v>
      </c>
      <c r="CA34" s="4">
        <v>500000</v>
      </c>
      <c r="CB34" s="4">
        <v>0</v>
      </c>
      <c r="CC34" s="4">
        <v>4</v>
      </c>
      <c r="CD34" s="3">
        <f>VLOOKUP(M34,Sheet2!$B$4:$C$24,2,FALSE)</f>
        <v>3</v>
      </c>
      <c r="CE34" s="3">
        <f>VLOOKUP(M34,Sheet2!$B$4:$C$24,2,FALSE)</f>
        <v>3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4">
        <v>34</v>
      </c>
      <c r="B35" s="4">
        <v>3602121344</v>
      </c>
      <c r="C35" s="4" t="s">
        <v>606</v>
      </c>
      <c r="D35" s="4" t="s">
        <v>76</v>
      </c>
      <c r="E35" s="4" t="s">
        <v>77</v>
      </c>
      <c r="F35" s="4" t="s">
        <v>78</v>
      </c>
      <c r="G35" s="4">
        <v>2101</v>
      </c>
      <c r="H35" s="4" t="s">
        <v>704</v>
      </c>
      <c r="I35" s="4" t="s">
        <v>707</v>
      </c>
      <c r="J35" s="4" t="str">
        <f>IF(AND(K35=0,L35=0)=TRUE,"",IF(AND(K35&gt;0,L35&gt;0)=TRUE,VLOOKUP(LEFT(L35,4)*1,[1]PRODI_2019!$D$2:$E$70,2,FALSE),M35))</f>
        <v>ADMINISTRASI PUBLIK</v>
      </c>
      <c r="K35" s="4">
        <f>_xlfn.IFNA(VLOOKUP(B35,[2]Data!$J$12:$K$47,1,FALSE),0)</f>
        <v>3602121344</v>
      </c>
      <c r="L35" s="4">
        <f>_xlfn.IFNA(VLOOKUP(B35,[2]Data!$J$12:$K$47,2,FALSE),0)</f>
        <v>6661210110</v>
      </c>
      <c r="M35" s="4" t="s">
        <v>547</v>
      </c>
      <c r="N35" s="4" t="s">
        <v>80</v>
      </c>
      <c r="O35" s="4" t="s">
        <v>80</v>
      </c>
      <c r="P35" s="4" t="s">
        <v>80</v>
      </c>
      <c r="Q35" s="4" t="s">
        <v>114</v>
      </c>
      <c r="R35" s="4" t="s">
        <v>115</v>
      </c>
      <c r="S35" s="4" t="s">
        <v>491</v>
      </c>
      <c r="T35" s="4" t="s">
        <v>607</v>
      </c>
      <c r="U35" s="4" t="s">
        <v>344</v>
      </c>
      <c r="V35" s="4" t="s">
        <v>161</v>
      </c>
      <c r="W35" s="4">
        <v>2021</v>
      </c>
      <c r="X35" s="4"/>
      <c r="Y35" s="4"/>
      <c r="Z35" s="4"/>
      <c r="AA35" s="4">
        <v>86</v>
      </c>
      <c r="AB35" s="4">
        <v>86</v>
      </c>
      <c r="AC35" s="4">
        <v>80</v>
      </c>
      <c r="AD35" s="4" t="s">
        <v>608</v>
      </c>
      <c r="AE35" s="4" t="s">
        <v>80</v>
      </c>
      <c r="AF35" s="4" t="s">
        <v>510</v>
      </c>
      <c r="AG35" s="4" t="s">
        <v>511</v>
      </c>
      <c r="AH35" s="4" t="s">
        <v>496</v>
      </c>
      <c r="AI35" s="4" t="s">
        <v>609</v>
      </c>
      <c r="AJ35" s="4" t="s">
        <v>610</v>
      </c>
      <c r="AK35" s="4" t="s">
        <v>611</v>
      </c>
      <c r="AL35" s="4" t="s">
        <v>204</v>
      </c>
      <c r="AM35" s="4" t="s">
        <v>612</v>
      </c>
      <c r="AN35" s="4" t="s">
        <v>613</v>
      </c>
      <c r="AO35" s="4" t="s">
        <v>80</v>
      </c>
      <c r="AP35" s="4" t="s">
        <v>160</v>
      </c>
      <c r="AQ35" s="4" t="s">
        <v>573</v>
      </c>
      <c r="AR35" s="4" t="s">
        <v>496</v>
      </c>
      <c r="AS35" s="4" t="s">
        <v>182</v>
      </c>
      <c r="AT35" s="4" t="s">
        <v>80</v>
      </c>
      <c r="AU35" s="4" t="s">
        <v>80</v>
      </c>
      <c r="AV35" s="4" t="s">
        <v>80</v>
      </c>
      <c r="AW35" s="4" t="s">
        <v>80</v>
      </c>
      <c r="AX35" s="4" t="s">
        <v>80</v>
      </c>
      <c r="AY35" s="4" t="s">
        <v>80</v>
      </c>
      <c r="AZ35" s="4" t="s">
        <v>80</v>
      </c>
      <c r="BA35" s="4" t="s">
        <v>80</v>
      </c>
      <c r="BB35" s="4" t="s">
        <v>80</v>
      </c>
      <c r="BC35" s="4" t="s">
        <v>80</v>
      </c>
      <c r="BD35" s="4" t="s">
        <v>80</v>
      </c>
      <c r="BE35" s="4" t="s">
        <v>80</v>
      </c>
      <c r="BF35" s="4" t="s">
        <v>80</v>
      </c>
      <c r="BG35" s="4" t="s">
        <v>80</v>
      </c>
      <c r="BH35" s="4" t="s">
        <v>80</v>
      </c>
      <c r="BI35" s="4" t="s">
        <v>80</v>
      </c>
      <c r="BJ35" s="4" t="s">
        <v>614</v>
      </c>
      <c r="BK35" s="4" t="s">
        <v>615</v>
      </c>
      <c r="BL35" s="4" t="s">
        <v>204</v>
      </c>
      <c r="BM35" s="4" t="s">
        <v>205</v>
      </c>
      <c r="BN35" s="4" t="s">
        <v>616</v>
      </c>
      <c r="BO35" s="4" t="s">
        <v>617</v>
      </c>
      <c r="BP35" s="4" t="s">
        <v>107</v>
      </c>
      <c r="BQ35" s="4" t="s">
        <v>208</v>
      </c>
      <c r="BR35" s="4" t="s">
        <v>608</v>
      </c>
      <c r="BS35" s="4" t="s">
        <v>80</v>
      </c>
      <c r="BT35" s="4" t="s">
        <v>496</v>
      </c>
      <c r="BU35" s="4" t="s">
        <v>618</v>
      </c>
      <c r="BV35" s="4" t="s">
        <v>430</v>
      </c>
      <c r="BW35" s="4" t="s">
        <v>110</v>
      </c>
      <c r="BX35" s="4" t="s">
        <v>191</v>
      </c>
      <c r="BY35" s="4">
        <v>235</v>
      </c>
      <c r="BZ35" s="4">
        <v>115</v>
      </c>
      <c r="CA35" s="4">
        <v>800</v>
      </c>
      <c r="CB35" s="4">
        <v>0</v>
      </c>
      <c r="CC35" s="4">
        <v>2</v>
      </c>
      <c r="CD35" s="3">
        <f>VLOOKUP(M35,Sheet2!$B$4:$C$24,2,FALSE)</f>
        <v>2</v>
      </c>
      <c r="CE35" s="3">
        <f>VLOOKUP(M35,Sheet2!$B$4:$C$24,2,FALSE)</f>
        <v>2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4">
        <v>35</v>
      </c>
      <c r="B36" s="4">
        <v>3602121345</v>
      </c>
      <c r="C36" s="4" t="s">
        <v>619</v>
      </c>
      <c r="D36" s="4" t="s">
        <v>76</v>
      </c>
      <c r="E36" s="4" t="s">
        <v>77</v>
      </c>
      <c r="F36" s="4" t="s">
        <v>78</v>
      </c>
      <c r="G36" s="4">
        <v>2101</v>
      </c>
      <c r="H36" s="4" t="s">
        <v>704</v>
      </c>
      <c r="I36" s="4" t="s">
        <v>706</v>
      </c>
      <c r="J36" s="4" t="str">
        <f>IF(AND(K36=0,L36=0)=TRUE,"",IF(AND(K36&gt;0,L36&gt;0)=TRUE,VLOOKUP(LEFT(L36,4)*1,[1]PRODI_2019!$D$2:$E$70,2,FALSE),M36))</f>
        <v>TEKNOLOGI PANGAN</v>
      </c>
      <c r="K36" s="4">
        <f>_xlfn.IFNA(VLOOKUP(B36,[2]Data!$J$12:$K$47,1,FALSE),0)</f>
        <v>3602121345</v>
      </c>
      <c r="L36" s="4">
        <f>_xlfn.IFNA(VLOOKUP(B36,[2]Data!$J$12:$K$47,2,FALSE),0)</f>
        <v>4444210099</v>
      </c>
      <c r="M36" s="4" t="s">
        <v>620</v>
      </c>
      <c r="N36" s="4" t="s">
        <v>80</v>
      </c>
      <c r="O36" s="4" t="s">
        <v>80</v>
      </c>
      <c r="P36" s="4" t="s">
        <v>80</v>
      </c>
      <c r="Q36" s="4" t="s">
        <v>114</v>
      </c>
      <c r="R36" s="4" t="s">
        <v>115</v>
      </c>
      <c r="S36" s="4" t="s">
        <v>621</v>
      </c>
      <c r="T36" s="4" t="s">
        <v>622</v>
      </c>
      <c r="U36" s="4" t="s">
        <v>152</v>
      </c>
      <c r="V36" s="4" t="s">
        <v>119</v>
      </c>
      <c r="W36" s="4">
        <v>2021</v>
      </c>
      <c r="X36" s="4">
        <v>90</v>
      </c>
      <c r="Y36" s="4">
        <v>84</v>
      </c>
      <c r="Z36" s="4">
        <v>85</v>
      </c>
      <c r="AA36" s="4"/>
      <c r="AB36" s="4"/>
      <c r="AC36" s="4"/>
      <c r="AD36" s="4" t="s">
        <v>623</v>
      </c>
      <c r="AE36" s="4" t="s">
        <v>624</v>
      </c>
      <c r="AF36" s="4" t="s">
        <v>625</v>
      </c>
      <c r="AG36" s="4" t="s">
        <v>511</v>
      </c>
      <c r="AH36" s="4" t="s">
        <v>496</v>
      </c>
      <c r="AI36" s="4" t="s">
        <v>626</v>
      </c>
      <c r="AJ36" s="4" t="s">
        <v>627</v>
      </c>
      <c r="AK36" s="4" t="s">
        <v>628</v>
      </c>
      <c r="AL36" s="4" t="s">
        <v>185</v>
      </c>
      <c r="AM36" s="4" t="s">
        <v>80</v>
      </c>
      <c r="AN36" s="4" t="s">
        <v>80</v>
      </c>
      <c r="AO36" s="4" t="s">
        <v>80</v>
      </c>
      <c r="AP36" s="4" t="s">
        <v>160</v>
      </c>
      <c r="AQ36" s="4" t="s">
        <v>629</v>
      </c>
      <c r="AR36" s="4" t="s">
        <v>496</v>
      </c>
      <c r="AS36" s="4" t="s">
        <v>182</v>
      </c>
      <c r="AT36" s="4" t="s">
        <v>80</v>
      </c>
      <c r="AU36" s="4" t="s">
        <v>80</v>
      </c>
      <c r="AV36" s="4" t="s">
        <v>80</v>
      </c>
      <c r="AW36" s="4" t="s">
        <v>80</v>
      </c>
      <c r="AX36" s="4" t="s">
        <v>80</v>
      </c>
      <c r="AY36" s="4" t="s">
        <v>80</v>
      </c>
      <c r="AZ36" s="4" t="s">
        <v>80</v>
      </c>
      <c r="BA36" s="4" t="s">
        <v>80</v>
      </c>
      <c r="BB36" s="4" t="s">
        <v>80</v>
      </c>
      <c r="BC36" s="4" t="s">
        <v>80</v>
      </c>
      <c r="BD36" s="4" t="s">
        <v>80</v>
      </c>
      <c r="BE36" s="4" t="s">
        <v>80</v>
      </c>
      <c r="BF36" s="4" t="s">
        <v>80</v>
      </c>
      <c r="BG36" s="4" t="s">
        <v>80</v>
      </c>
      <c r="BH36" s="4" t="s">
        <v>80</v>
      </c>
      <c r="BI36" s="4" t="s">
        <v>80</v>
      </c>
      <c r="BJ36" s="4" t="s">
        <v>630</v>
      </c>
      <c r="BK36" s="4" t="s">
        <v>631</v>
      </c>
      <c r="BL36" s="4" t="s">
        <v>185</v>
      </c>
      <c r="BM36" s="4" t="s">
        <v>208</v>
      </c>
      <c r="BN36" s="4" t="s">
        <v>632</v>
      </c>
      <c r="BO36" s="4" t="s">
        <v>633</v>
      </c>
      <c r="BP36" s="4" t="s">
        <v>107</v>
      </c>
      <c r="BQ36" s="4" t="s">
        <v>205</v>
      </c>
      <c r="BR36" s="4" t="s">
        <v>623</v>
      </c>
      <c r="BS36" s="4" t="s">
        <v>80</v>
      </c>
      <c r="BT36" s="4" t="s">
        <v>496</v>
      </c>
      <c r="BU36" s="4" t="s">
        <v>634</v>
      </c>
      <c r="BV36" s="4" t="s">
        <v>635</v>
      </c>
      <c r="BW36" s="4" t="s">
        <v>110</v>
      </c>
      <c r="BX36" s="4" t="s">
        <v>191</v>
      </c>
      <c r="BY36" s="4">
        <v>60</v>
      </c>
      <c r="BZ36" s="4">
        <v>36</v>
      </c>
      <c r="CA36" s="4">
        <v>1500000</v>
      </c>
      <c r="CB36" s="4">
        <v>0</v>
      </c>
      <c r="CC36" s="4">
        <v>4</v>
      </c>
      <c r="CD36" s="3">
        <f>VLOOKUP(M36,Sheet2!$B$4:$C$24,2,FALSE)</f>
        <v>1</v>
      </c>
      <c r="CE36" s="3">
        <f>VLOOKUP(M36,Sheet2!$B$4:$C$24,2,FALSE)</f>
        <v>1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4">
        <v>36</v>
      </c>
      <c r="B37" s="4">
        <v>3602121348</v>
      </c>
      <c r="C37" s="4" t="s">
        <v>636</v>
      </c>
      <c r="D37" s="4" t="s">
        <v>76</v>
      </c>
      <c r="E37" s="4" t="s">
        <v>77</v>
      </c>
      <c r="F37" s="4" t="s">
        <v>78</v>
      </c>
      <c r="G37" s="4">
        <v>2101</v>
      </c>
      <c r="H37" s="4" t="s">
        <v>704</v>
      </c>
      <c r="I37" s="4" t="s">
        <v>705</v>
      </c>
      <c r="J37" s="4" t="str">
        <f>IF(AND(K37=0,L37=0)=TRUE,"",IF(AND(K37&gt;0,L37&gt;0)=TRUE,VLOOKUP(LEFT(L37,4)*1,[1]PRODI_2019!$D$2:$E$70,2,FALSE),M37))</f>
        <v>PENDIDIKAN GURU SEKOLAH DASAR</v>
      </c>
      <c r="K37" s="4">
        <f>_xlfn.IFNA(VLOOKUP(B37,[2]Data!$J$12:$K$47,1,FALSE),0)</f>
        <v>3602121348</v>
      </c>
      <c r="L37" s="4">
        <f>_xlfn.IFNA(VLOOKUP(B37,[2]Data!$J$12:$K$47,2,FALSE),0)</f>
        <v>2227210111</v>
      </c>
      <c r="M37" s="4" t="s">
        <v>637</v>
      </c>
      <c r="N37" s="4" t="s">
        <v>80</v>
      </c>
      <c r="O37" s="4" t="s">
        <v>80</v>
      </c>
      <c r="P37" s="4" t="s">
        <v>80</v>
      </c>
      <c r="Q37" s="4" t="s">
        <v>114</v>
      </c>
      <c r="R37" s="4" t="s">
        <v>115</v>
      </c>
      <c r="S37" s="4" t="s">
        <v>491</v>
      </c>
      <c r="T37" s="4" t="s">
        <v>638</v>
      </c>
      <c r="U37" s="4" t="s">
        <v>152</v>
      </c>
      <c r="V37" s="4" t="s">
        <v>119</v>
      </c>
      <c r="W37" s="4">
        <v>2021</v>
      </c>
      <c r="X37" s="4">
        <v>88</v>
      </c>
      <c r="Y37" s="4">
        <v>83</v>
      </c>
      <c r="Z37" s="4">
        <v>82</v>
      </c>
      <c r="AA37" s="4"/>
      <c r="AB37" s="4"/>
      <c r="AC37" s="4"/>
      <c r="AD37" s="4" t="s">
        <v>639</v>
      </c>
      <c r="AE37" s="4" t="s">
        <v>80</v>
      </c>
      <c r="AF37" s="4" t="s">
        <v>640</v>
      </c>
      <c r="AG37" s="4" t="s">
        <v>511</v>
      </c>
      <c r="AH37" s="4" t="s">
        <v>496</v>
      </c>
      <c r="AI37" s="4" t="s">
        <v>641</v>
      </c>
      <c r="AJ37" s="4" t="s">
        <v>642</v>
      </c>
      <c r="AK37" s="4" t="s">
        <v>80</v>
      </c>
      <c r="AL37" s="4" t="s">
        <v>107</v>
      </c>
      <c r="AM37" s="4" t="s">
        <v>80</v>
      </c>
      <c r="AN37" s="4" t="s">
        <v>80</v>
      </c>
      <c r="AO37" s="4" t="s">
        <v>80</v>
      </c>
      <c r="AP37" s="4" t="s">
        <v>160</v>
      </c>
      <c r="AQ37" s="4" t="s">
        <v>629</v>
      </c>
      <c r="AR37" s="4" t="s">
        <v>496</v>
      </c>
      <c r="AS37" s="4" t="s">
        <v>182</v>
      </c>
      <c r="AT37" s="4" t="s">
        <v>80</v>
      </c>
      <c r="AU37" s="4" t="s">
        <v>80</v>
      </c>
      <c r="AV37" s="4" t="s">
        <v>80</v>
      </c>
      <c r="AW37" s="4" t="s">
        <v>80</v>
      </c>
      <c r="AX37" s="4" t="s">
        <v>80</v>
      </c>
      <c r="AY37" s="4" t="s">
        <v>80</v>
      </c>
      <c r="AZ37" s="4" t="s">
        <v>80</v>
      </c>
      <c r="BA37" s="4" t="s">
        <v>80</v>
      </c>
      <c r="BB37" s="4" t="s">
        <v>80</v>
      </c>
      <c r="BC37" s="4" t="s">
        <v>80</v>
      </c>
      <c r="BD37" s="4" t="s">
        <v>80</v>
      </c>
      <c r="BE37" s="4" t="s">
        <v>80</v>
      </c>
      <c r="BF37" s="4" t="s">
        <v>80</v>
      </c>
      <c r="BG37" s="4" t="s">
        <v>80</v>
      </c>
      <c r="BH37" s="4" t="s">
        <v>80</v>
      </c>
      <c r="BI37" s="4" t="s">
        <v>80</v>
      </c>
      <c r="BJ37" s="4" t="s">
        <v>643</v>
      </c>
      <c r="BK37" s="4" t="s">
        <v>644</v>
      </c>
      <c r="BL37" s="4" t="s">
        <v>204</v>
      </c>
      <c r="BM37" s="4" t="s">
        <v>208</v>
      </c>
      <c r="BN37" s="4" t="s">
        <v>645</v>
      </c>
      <c r="BO37" s="4" t="s">
        <v>646</v>
      </c>
      <c r="BP37" s="4" t="s">
        <v>107</v>
      </c>
      <c r="BQ37" s="4" t="s">
        <v>139</v>
      </c>
      <c r="BR37" s="4" t="s">
        <v>647</v>
      </c>
      <c r="BS37" s="4" t="s">
        <v>80</v>
      </c>
      <c r="BT37" s="4" t="s">
        <v>496</v>
      </c>
      <c r="BU37" s="4" t="s">
        <v>648</v>
      </c>
      <c r="BV37" s="4" t="s">
        <v>255</v>
      </c>
      <c r="BW37" s="4" t="s">
        <v>141</v>
      </c>
      <c r="BX37" s="4" t="s">
        <v>191</v>
      </c>
      <c r="BY37" s="4">
        <v>50</v>
      </c>
      <c r="BZ37" s="4">
        <v>50</v>
      </c>
      <c r="CA37" s="4">
        <v>50000</v>
      </c>
      <c r="CB37" s="4">
        <v>0</v>
      </c>
      <c r="CC37" s="4">
        <v>1</v>
      </c>
      <c r="CD37" s="3">
        <f>VLOOKUP(M37,Sheet2!$B$4:$C$24,2,FALSE)</f>
        <v>1</v>
      </c>
      <c r="CE37" s="3">
        <f>VLOOKUP(M37,Sheet2!$B$4:$C$24,2,FALSE)</f>
        <v>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4">
        <v>37</v>
      </c>
      <c r="B38" s="4">
        <v>9105121317</v>
      </c>
      <c r="C38" s="4" t="s">
        <v>649</v>
      </c>
      <c r="D38" s="4" t="s">
        <v>76</v>
      </c>
      <c r="E38" s="4" t="s">
        <v>77</v>
      </c>
      <c r="F38" s="4" t="s">
        <v>78</v>
      </c>
      <c r="G38" s="4">
        <v>2101</v>
      </c>
      <c r="H38" s="4" t="s">
        <v>704</v>
      </c>
      <c r="I38" s="4" t="s">
        <v>705</v>
      </c>
      <c r="J38" s="4" t="str">
        <f>IF(AND(K38=0,L38=0)=TRUE,"",IF(AND(K38&gt;0,L38&gt;0)=TRUE,VLOOKUP(LEFT(L38,4)*1,[1]PRODI_2019!$D$2:$E$70,2,FALSE),M38))</f>
        <v>PENDIDIKAN BAHASA INGGRIS</v>
      </c>
      <c r="K38" s="4">
        <f>_xlfn.IFNA(VLOOKUP(B38,[2]Data!$J$12:$K$47,1,FALSE),0)</f>
        <v>9105121317</v>
      </c>
      <c r="L38" s="4">
        <f>_xlfn.IFNA(VLOOKUP(B38,[2]Data!$J$12:$K$47,2,FALSE),0)</f>
        <v>2223210115</v>
      </c>
      <c r="M38" s="4" t="s">
        <v>650</v>
      </c>
      <c r="N38" s="4" t="s">
        <v>80</v>
      </c>
      <c r="O38" s="4" t="s">
        <v>80</v>
      </c>
      <c r="P38" s="4" t="s">
        <v>80</v>
      </c>
      <c r="Q38" s="4" t="s">
        <v>81</v>
      </c>
      <c r="R38" s="4" t="s">
        <v>82</v>
      </c>
      <c r="S38" s="4" t="s">
        <v>651</v>
      </c>
      <c r="T38" s="4" t="s">
        <v>652</v>
      </c>
      <c r="U38" s="4" t="s">
        <v>152</v>
      </c>
      <c r="V38" s="4" t="s">
        <v>119</v>
      </c>
      <c r="W38" s="4">
        <v>2021</v>
      </c>
      <c r="X38" s="4"/>
      <c r="Y38" s="4"/>
      <c r="Z38" s="4"/>
      <c r="AA38" s="4"/>
      <c r="AB38" s="4"/>
      <c r="AC38" s="4"/>
      <c r="AD38" s="4" t="s">
        <v>653</v>
      </c>
      <c r="AE38" s="4" t="s">
        <v>80</v>
      </c>
      <c r="AF38" s="4" t="s">
        <v>654</v>
      </c>
      <c r="AG38" s="4" t="s">
        <v>655</v>
      </c>
      <c r="AH38" s="4" t="s">
        <v>656</v>
      </c>
      <c r="AI38" s="4" t="s">
        <v>657</v>
      </c>
      <c r="AJ38" s="4" t="s">
        <v>658</v>
      </c>
      <c r="AK38" s="4" t="s">
        <v>80</v>
      </c>
      <c r="AL38" s="4" t="s">
        <v>80</v>
      </c>
      <c r="AM38" s="4" t="s">
        <v>80</v>
      </c>
      <c r="AN38" s="4" t="s">
        <v>80</v>
      </c>
      <c r="AO38" s="4" t="s">
        <v>80</v>
      </c>
      <c r="AP38" s="4" t="s">
        <v>224</v>
      </c>
      <c r="AQ38" s="4" t="s">
        <v>659</v>
      </c>
      <c r="AR38" s="4" t="s">
        <v>656</v>
      </c>
      <c r="AS38" s="4" t="s">
        <v>660</v>
      </c>
      <c r="AT38" s="4" t="s">
        <v>80</v>
      </c>
      <c r="AU38" s="4" t="s">
        <v>80</v>
      </c>
      <c r="AV38" s="4" t="s">
        <v>80</v>
      </c>
      <c r="AW38" s="4" t="s">
        <v>80</v>
      </c>
      <c r="AX38" s="4" t="s">
        <v>80</v>
      </c>
      <c r="AY38" s="4" t="s">
        <v>80</v>
      </c>
      <c r="AZ38" s="4" t="s">
        <v>80</v>
      </c>
      <c r="BA38" s="4" t="s">
        <v>80</v>
      </c>
      <c r="BB38" s="4" t="s">
        <v>80</v>
      </c>
      <c r="BC38" s="4" t="s">
        <v>80</v>
      </c>
      <c r="BD38" s="4" t="s">
        <v>80</v>
      </c>
      <c r="BE38" s="4" t="s">
        <v>80</v>
      </c>
      <c r="BF38" s="4" t="s">
        <v>80</v>
      </c>
      <c r="BG38" s="4" t="s">
        <v>80</v>
      </c>
      <c r="BH38" s="4" t="s">
        <v>80</v>
      </c>
      <c r="BI38" s="4" t="s">
        <v>80</v>
      </c>
      <c r="BJ38" s="4" t="s">
        <v>661</v>
      </c>
      <c r="BK38" s="4" t="s">
        <v>662</v>
      </c>
      <c r="BL38" s="4" t="s">
        <v>367</v>
      </c>
      <c r="BM38" s="4" t="s">
        <v>104</v>
      </c>
      <c r="BN38" s="4" t="s">
        <v>663</v>
      </c>
      <c r="BO38" s="4" t="s">
        <v>664</v>
      </c>
      <c r="BP38" s="4" t="s">
        <v>94</v>
      </c>
      <c r="BQ38" s="4" t="s">
        <v>104</v>
      </c>
      <c r="BR38" s="4" t="s">
        <v>653</v>
      </c>
      <c r="BS38" s="4" t="s">
        <v>80</v>
      </c>
      <c r="BT38" s="4" t="s">
        <v>656</v>
      </c>
      <c r="BU38" s="4" t="s">
        <v>665</v>
      </c>
      <c r="BV38" s="4" t="s">
        <v>274</v>
      </c>
      <c r="BW38" s="4" t="s">
        <v>110</v>
      </c>
      <c r="BX38" s="4" t="s">
        <v>191</v>
      </c>
      <c r="BY38" s="4">
        <v>675</v>
      </c>
      <c r="BZ38" s="4">
        <v>76</v>
      </c>
      <c r="CA38" s="4">
        <v>1000000</v>
      </c>
      <c r="CB38" s="4">
        <v>2147483647</v>
      </c>
      <c r="CC38" s="4">
        <v>3</v>
      </c>
      <c r="CD38" s="3">
        <f>VLOOKUP(M38,Sheet2!$B$4:$C$24,2,FALSE)</f>
        <v>1</v>
      </c>
      <c r="CE38" s="3">
        <f>VLOOKUP(M38,Sheet2!$B$4:$C$24,2,FALSE)</f>
        <v>1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4">
        <v>38</v>
      </c>
      <c r="B39" s="4">
        <v>9128121354</v>
      </c>
      <c r="C39" s="4" t="s">
        <v>666</v>
      </c>
      <c r="D39" s="4" t="s">
        <v>76</v>
      </c>
      <c r="E39" s="4" t="s">
        <v>77</v>
      </c>
      <c r="F39" s="4" t="s">
        <v>78</v>
      </c>
      <c r="G39" s="4">
        <v>2101</v>
      </c>
      <c r="H39" s="4" t="s">
        <v>704</v>
      </c>
      <c r="I39" s="4" t="s">
        <v>708</v>
      </c>
      <c r="J39" s="4" t="str">
        <f>IF(AND(K39=0,L39=0)=TRUE,"",IF(AND(K39&gt;0,L39&gt;0)=TRUE,VLOOKUP(LEFT(L39,4)*1,[1]PRODI_2019!$D$2:$E$70,2,FALSE),M39))</f>
        <v>MANAJEMEN</v>
      </c>
      <c r="K39" s="4">
        <f>_xlfn.IFNA(VLOOKUP(B39,[2]Data!$J$12:$K$47,1,FALSE),0)</f>
        <v>9128121354</v>
      </c>
      <c r="L39" s="4">
        <f>_xlfn.IFNA(VLOOKUP(B39,[2]Data!$J$12:$K$47,2,FALSE),0)</f>
        <v>5551210182</v>
      </c>
      <c r="M39" s="4" t="s">
        <v>490</v>
      </c>
      <c r="N39" s="4" t="s">
        <v>80</v>
      </c>
      <c r="O39" s="4" t="s">
        <v>80</v>
      </c>
      <c r="P39" s="4" t="s">
        <v>80</v>
      </c>
      <c r="Q39" s="4" t="s">
        <v>81</v>
      </c>
      <c r="R39" s="4" t="s">
        <v>149</v>
      </c>
      <c r="S39" s="4" t="s">
        <v>667</v>
      </c>
      <c r="T39" s="4" t="s">
        <v>668</v>
      </c>
      <c r="U39" s="4" t="s">
        <v>85</v>
      </c>
      <c r="V39" s="4" t="s">
        <v>119</v>
      </c>
      <c r="W39" s="4">
        <v>2021</v>
      </c>
      <c r="X39" s="4"/>
      <c r="Y39" s="4"/>
      <c r="Z39" s="4"/>
      <c r="AA39" s="4"/>
      <c r="AB39" s="4"/>
      <c r="AC39" s="4"/>
      <c r="AD39" s="4" t="s">
        <v>669</v>
      </c>
      <c r="AE39" s="4" t="s">
        <v>80</v>
      </c>
      <c r="AF39" s="4" t="s">
        <v>670</v>
      </c>
      <c r="AG39" s="4" t="s">
        <v>671</v>
      </c>
      <c r="AH39" s="4" t="s">
        <v>672</v>
      </c>
      <c r="AI39" s="4" t="s">
        <v>673</v>
      </c>
      <c r="AJ39" s="4" t="s">
        <v>674</v>
      </c>
      <c r="AK39" s="4" t="s">
        <v>675</v>
      </c>
      <c r="AL39" s="4" t="s">
        <v>80</v>
      </c>
      <c r="AM39" s="4" t="s">
        <v>80</v>
      </c>
      <c r="AN39" s="4" t="s">
        <v>80</v>
      </c>
      <c r="AO39" s="4" t="s">
        <v>80</v>
      </c>
      <c r="AP39" s="4" t="s">
        <v>160</v>
      </c>
      <c r="AQ39" s="4" t="s">
        <v>107</v>
      </c>
      <c r="AR39" s="4" t="s">
        <v>107</v>
      </c>
      <c r="AS39" s="4" t="s">
        <v>161</v>
      </c>
      <c r="AT39" s="4" t="s">
        <v>80</v>
      </c>
      <c r="AU39" s="4" t="s">
        <v>80</v>
      </c>
      <c r="AV39" s="4" t="s">
        <v>80</v>
      </c>
      <c r="AW39" s="4" t="s">
        <v>80</v>
      </c>
      <c r="AX39" s="4" t="s">
        <v>80</v>
      </c>
      <c r="AY39" s="4" t="s">
        <v>80</v>
      </c>
      <c r="AZ39" s="4" t="s">
        <v>80</v>
      </c>
      <c r="BA39" s="4" t="s">
        <v>80</v>
      </c>
      <c r="BB39" s="4" t="s">
        <v>80</v>
      </c>
      <c r="BC39" s="4" t="s">
        <v>80</v>
      </c>
      <c r="BD39" s="4" t="s">
        <v>80</v>
      </c>
      <c r="BE39" s="4" t="s">
        <v>80</v>
      </c>
      <c r="BF39" s="4" t="s">
        <v>80</v>
      </c>
      <c r="BG39" s="4" t="s">
        <v>80</v>
      </c>
      <c r="BH39" s="4" t="s">
        <v>80</v>
      </c>
      <c r="BI39" s="4" t="s">
        <v>80</v>
      </c>
      <c r="BJ39" s="4" t="s">
        <v>225</v>
      </c>
      <c r="BK39" s="4" t="s">
        <v>676</v>
      </c>
      <c r="BL39" s="4" t="s">
        <v>107</v>
      </c>
      <c r="BM39" s="4" t="s">
        <v>108</v>
      </c>
      <c r="BN39" s="4" t="s">
        <v>80</v>
      </c>
      <c r="BO39" s="4" t="s">
        <v>677</v>
      </c>
      <c r="BP39" s="4" t="s">
        <v>135</v>
      </c>
      <c r="BQ39" s="4" t="s">
        <v>205</v>
      </c>
      <c r="BR39" s="4" t="s">
        <v>678</v>
      </c>
      <c r="BS39" s="4" t="s">
        <v>80</v>
      </c>
      <c r="BT39" s="4" t="s">
        <v>679</v>
      </c>
      <c r="BU39" s="4" t="s">
        <v>680</v>
      </c>
      <c r="BV39" s="4" t="s">
        <v>593</v>
      </c>
      <c r="BW39" s="4" t="s">
        <v>141</v>
      </c>
      <c r="BX39" s="4" t="s">
        <v>230</v>
      </c>
      <c r="BY39" s="4">
        <v>8</v>
      </c>
      <c r="BZ39" s="4">
        <v>7</v>
      </c>
      <c r="CA39" s="4">
        <v>100</v>
      </c>
      <c r="CB39" s="4">
        <v>300</v>
      </c>
      <c r="CC39" s="4">
        <v>3</v>
      </c>
      <c r="CD39" s="3">
        <f>VLOOKUP(M39,Sheet2!$B$4:$C$24,2,FALSE)</f>
        <v>4</v>
      </c>
      <c r="CE39" s="3">
        <f>VLOOKUP(M39,Sheet2!$B$4:$C$24,2,FALSE)</f>
        <v>4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4">
        <v>39</v>
      </c>
      <c r="B40" s="4">
        <v>9271121383</v>
      </c>
      <c r="C40" s="4" t="s">
        <v>681</v>
      </c>
      <c r="D40" s="4" t="s">
        <v>76</v>
      </c>
      <c r="E40" s="4" t="s">
        <v>77</v>
      </c>
      <c r="F40" s="4" t="s">
        <v>78</v>
      </c>
      <c r="G40" s="4">
        <v>2101</v>
      </c>
      <c r="H40" s="4" t="s">
        <v>704</v>
      </c>
      <c r="I40" s="4" t="s">
        <v>706</v>
      </c>
      <c r="J40" s="4" t="str">
        <f>IF(AND(K40=0,L40=0)=TRUE,"",IF(AND(K40&gt;0,L40&gt;0)=TRUE,VLOOKUP(LEFT(L40,4)*1,[1]PRODI_2019!$D$2:$E$70,2,FALSE),M40))</f>
        <v>AGRIBISNIS</v>
      </c>
      <c r="K40" s="4">
        <f>_xlfn.IFNA(VLOOKUP(B40,[2]Data!$J$12:$K$47,1,FALSE),0)</f>
        <v>9271121383</v>
      </c>
      <c r="L40" s="4">
        <f>_xlfn.IFNA(VLOOKUP(B40,[2]Data!$J$12:$K$47,2,FALSE),0)</f>
        <v>4441210197</v>
      </c>
      <c r="M40" s="4" t="s">
        <v>258</v>
      </c>
      <c r="N40" s="4" t="s">
        <v>80</v>
      </c>
      <c r="O40" s="4" t="s">
        <v>80</v>
      </c>
      <c r="P40" s="4" t="s">
        <v>80</v>
      </c>
      <c r="Q40" s="4" t="s">
        <v>114</v>
      </c>
      <c r="R40" s="4" t="s">
        <v>82</v>
      </c>
      <c r="S40" s="4" t="s">
        <v>682</v>
      </c>
      <c r="T40" s="4" t="s">
        <v>683</v>
      </c>
      <c r="U40" s="4" t="s">
        <v>152</v>
      </c>
      <c r="V40" s="4" t="s">
        <v>119</v>
      </c>
      <c r="W40" s="4">
        <v>2021</v>
      </c>
      <c r="X40" s="4">
        <v>73</v>
      </c>
      <c r="Y40" s="4">
        <v>78</v>
      </c>
      <c r="Z40" s="4">
        <v>79</v>
      </c>
      <c r="AA40" s="4"/>
      <c r="AB40" s="4"/>
      <c r="AC40" s="4"/>
      <c r="AD40" s="4" t="s">
        <v>684</v>
      </c>
      <c r="AE40" s="4" t="s">
        <v>80</v>
      </c>
      <c r="AF40" s="4" t="s">
        <v>685</v>
      </c>
      <c r="AG40" s="4" t="s">
        <v>686</v>
      </c>
      <c r="AH40" s="4" t="s">
        <v>176</v>
      </c>
      <c r="AI40" s="4" t="s">
        <v>687</v>
      </c>
      <c r="AJ40" s="4" t="s">
        <v>688</v>
      </c>
      <c r="AK40" s="4" t="s">
        <v>689</v>
      </c>
      <c r="AL40" s="4" t="s">
        <v>80</v>
      </c>
      <c r="AM40" s="4" t="s">
        <v>80</v>
      </c>
      <c r="AN40" s="4" t="s">
        <v>80</v>
      </c>
      <c r="AO40" s="4" t="s">
        <v>80</v>
      </c>
      <c r="AP40" s="4" t="s">
        <v>160</v>
      </c>
      <c r="AQ40" s="4" t="s">
        <v>107</v>
      </c>
      <c r="AR40" s="4" t="s">
        <v>107</v>
      </c>
      <c r="AS40" s="4" t="s">
        <v>161</v>
      </c>
      <c r="AT40" s="4" t="s">
        <v>80</v>
      </c>
      <c r="AU40" s="4" t="s">
        <v>80</v>
      </c>
      <c r="AV40" s="4" t="s">
        <v>80</v>
      </c>
      <c r="AW40" s="4" t="s">
        <v>80</v>
      </c>
      <c r="AX40" s="4" t="s">
        <v>80</v>
      </c>
      <c r="AY40" s="4" t="s">
        <v>80</v>
      </c>
      <c r="AZ40" s="4" t="s">
        <v>80</v>
      </c>
      <c r="BA40" s="4" t="s">
        <v>80</v>
      </c>
      <c r="BB40" s="4" t="s">
        <v>80</v>
      </c>
      <c r="BC40" s="4" t="s">
        <v>80</v>
      </c>
      <c r="BD40" s="4" t="s">
        <v>80</v>
      </c>
      <c r="BE40" s="4" t="s">
        <v>80</v>
      </c>
      <c r="BF40" s="4" t="s">
        <v>80</v>
      </c>
      <c r="BG40" s="4" t="s">
        <v>80</v>
      </c>
      <c r="BH40" s="4" t="s">
        <v>80</v>
      </c>
      <c r="BI40" s="4" t="s">
        <v>80</v>
      </c>
      <c r="BJ40" s="4" t="s">
        <v>690</v>
      </c>
      <c r="BK40" s="4" t="s">
        <v>691</v>
      </c>
      <c r="BL40" s="4" t="s">
        <v>135</v>
      </c>
      <c r="BM40" s="4" t="s">
        <v>104</v>
      </c>
      <c r="BN40" s="4" t="s">
        <v>692</v>
      </c>
      <c r="BO40" s="4" t="s">
        <v>693</v>
      </c>
      <c r="BP40" s="4" t="s">
        <v>694</v>
      </c>
      <c r="BQ40" s="4" t="s">
        <v>104</v>
      </c>
      <c r="BR40" s="4" t="s">
        <v>695</v>
      </c>
      <c r="BS40" s="4" t="s">
        <v>80</v>
      </c>
      <c r="BT40" s="4" t="s">
        <v>91</v>
      </c>
      <c r="BU40" s="4" t="s">
        <v>696</v>
      </c>
      <c r="BV40" s="4" t="s">
        <v>697</v>
      </c>
      <c r="BW40" s="4" t="s">
        <v>110</v>
      </c>
      <c r="BX40" s="4" t="s">
        <v>230</v>
      </c>
      <c r="BY40" s="4">
        <v>851</v>
      </c>
      <c r="BZ40" s="4">
        <v>38</v>
      </c>
      <c r="CA40" s="4">
        <v>2000000</v>
      </c>
      <c r="CB40" s="4">
        <v>1000000</v>
      </c>
      <c r="CC40" s="4">
        <v>3</v>
      </c>
      <c r="CD40" s="3">
        <f>VLOOKUP(M40,Sheet2!$B$4:$C$24,2,FALSE)</f>
        <v>2</v>
      </c>
      <c r="CE40" s="3">
        <f>VLOOKUP(M40,Sheet2!$B$4:$C$24,2,FALSE)</f>
        <v>2</v>
      </c>
      <c r="CF40" s="3" t="str">
        <f t="shared" si="0"/>
        <v>lulus</v>
      </c>
      <c r="CG40" s="3" t="str">
        <f t="shared" si="1"/>
        <v>diterima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B93A-311A-4BA9-8223-CB971F06342F}">
  <dimension ref="B3:C25"/>
  <sheetViews>
    <sheetView workbookViewId="0">
      <selection activeCell="E8" sqref="E8"/>
    </sheetView>
  </sheetViews>
  <sheetFormatPr defaultRowHeight="12.5" x14ac:dyDescent="0.25"/>
  <cols>
    <col min="2" max="2" width="40.08984375" bestFit="1" customWidth="1"/>
  </cols>
  <sheetData>
    <row r="3" spans="2:3" x14ac:dyDescent="0.25">
      <c r="B3" t="s">
        <v>711</v>
      </c>
      <c r="C3" t="s">
        <v>713</v>
      </c>
    </row>
    <row r="4" spans="2:3" x14ac:dyDescent="0.25">
      <c r="B4" t="s">
        <v>547</v>
      </c>
      <c r="C4">
        <v>2</v>
      </c>
    </row>
    <row r="5" spans="2:3" x14ac:dyDescent="0.25">
      <c r="B5" t="s">
        <v>258</v>
      </c>
      <c r="C5">
        <v>2</v>
      </c>
    </row>
    <row r="6" spans="2:3" x14ac:dyDescent="0.25">
      <c r="B6" t="s">
        <v>193</v>
      </c>
      <c r="C6">
        <v>1</v>
      </c>
    </row>
    <row r="7" spans="2:3" x14ac:dyDescent="0.25">
      <c r="B7" t="s">
        <v>373</v>
      </c>
      <c r="C7">
        <v>3</v>
      </c>
    </row>
    <row r="8" spans="2:3" x14ac:dyDescent="0.25">
      <c r="B8" t="s">
        <v>387</v>
      </c>
      <c r="C8">
        <v>1</v>
      </c>
    </row>
    <row r="9" spans="2:3" x14ac:dyDescent="0.25">
      <c r="B9" t="s">
        <v>432</v>
      </c>
      <c r="C9">
        <v>1</v>
      </c>
    </row>
    <row r="10" spans="2:3" x14ac:dyDescent="0.25">
      <c r="B10" t="s">
        <v>213</v>
      </c>
      <c r="C10">
        <v>4</v>
      </c>
    </row>
    <row r="11" spans="2:3" x14ac:dyDescent="0.25">
      <c r="B11" t="s">
        <v>402</v>
      </c>
      <c r="C11">
        <v>1</v>
      </c>
    </row>
    <row r="12" spans="2:3" x14ac:dyDescent="0.25">
      <c r="B12" t="s">
        <v>490</v>
      </c>
      <c r="C12">
        <v>4</v>
      </c>
    </row>
    <row r="13" spans="2:3" x14ac:dyDescent="0.25">
      <c r="B13" t="s">
        <v>143</v>
      </c>
      <c r="C13">
        <v>3</v>
      </c>
    </row>
    <row r="14" spans="2:3" x14ac:dyDescent="0.25">
      <c r="B14" t="s">
        <v>650</v>
      </c>
      <c r="C14">
        <v>1</v>
      </c>
    </row>
    <row r="15" spans="2:3" x14ac:dyDescent="0.25">
      <c r="B15" t="s">
        <v>276</v>
      </c>
      <c r="C15">
        <v>1</v>
      </c>
    </row>
    <row r="16" spans="2:3" x14ac:dyDescent="0.25">
      <c r="B16" t="s">
        <v>113</v>
      </c>
      <c r="C16">
        <v>1</v>
      </c>
    </row>
    <row r="17" spans="2:3" x14ac:dyDescent="0.25">
      <c r="B17" t="s">
        <v>637</v>
      </c>
      <c r="C17">
        <v>1</v>
      </c>
    </row>
    <row r="18" spans="2:3" x14ac:dyDescent="0.25">
      <c r="B18" t="s">
        <v>506</v>
      </c>
      <c r="C18">
        <v>1</v>
      </c>
    </row>
    <row r="19" spans="2:3" x14ac:dyDescent="0.25">
      <c r="B19" t="s">
        <v>314</v>
      </c>
      <c r="C19">
        <v>3</v>
      </c>
    </row>
    <row r="20" spans="2:3" x14ac:dyDescent="0.25">
      <c r="B20" t="s">
        <v>295</v>
      </c>
      <c r="C20">
        <v>1</v>
      </c>
    </row>
    <row r="21" spans="2:3" x14ac:dyDescent="0.25">
      <c r="B21" t="s">
        <v>79</v>
      </c>
      <c r="C21">
        <v>4</v>
      </c>
    </row>
    <row r="22" spans="2:3" x14ac:dyDescent="0.25">
      <c r="B22" t="s">
        <v>523</v>
      </c>
      <c r="C22">
        <v>2</v>
      </c>
    </row>
    <row r="23" spans="2:3" x14ac:dyDescent="0.25">
      <c r="B23" t="s">
        <v>475</v>
      </c>
      <c r="C23">
        <v>1</v>
      </c>
    </row>
    <row r="24" spans="2:3" x14ac:dyDescent="0.25">
      <c r="B24" t="s">
        <v>620</v>
      </c>
      <c r="C24">
        <v>1</v>
      </c>
    </row>
    <row r="25" spans="2:3" x14ac:dyDescent="0.25">
      <c r="B25" t="s">
        <v>712</v>
      </c>
      <c r="C2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2021-08-16T03:15:09Z</dcterms:created>
  <dcterms:modified xsi:type="dcterms:W3CDTF">2021-08-16T09:57:20Z</dcterms:modified>
</cp:coreProperties>
</file>