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1_{DC714F65-7065-4198-B17A-84DB930E61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Data!$A$1:$CG$206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2" i="1" l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38" i="2"/>
  <c r="D38" i="2"/>
  <c r="B38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C24" i="2"/>
  <c r="C25" i="2"/>
  <c r="C27" i="2"/>
  <c r="C28" i="2"/>
  <c r="C29" i="2"/>
  <c r="C30" i="2"/>
  <c r="C32" i="2"/>
  <c r="C33" i="2"/>
  <c r="C34" i="2"/>
  <c r="C35" i="2"/>
  <c r="C36" i="2"/>
  <c r="C37" i="2"/>
  <c r="C22" i="2"/>
  <c r="L3" i="1"/>
  <c r="L4" i="1"/>
  <c r="L5" i="1"/>
  <c r="L6" i="1"/>
  <c r="L7" i="1"/>
  <c r="L8" i="1"/>
  <c r="L9" i="1"/>
  <c r="L10" i="1"/>
  <c r="L11" i="1"/>
  <c r="L12" i="1"/>
  <c r="L13" i="1"/>
  <c r="CG13" i="1" s="1"/>
  <c r="L14" i="1"/>
  <c r="L15" i="1"/>
  <c r="CG15" i="1" s="1"/>
  <c r="L16" i="1"/>
  <c r="L17" i="1"/>
  <c r="CG17" i="1" s="1"/>
  <c r="L18" i="1"/>
  <c r="L19" i="1"/>
  <c r="L20" i="1"/>
  <c r="CG20" i="1" s="1"/>
  <c r="L21" i="1"/>
  <c r="CG21" i="1" s="1"/>
  <c r="L22" i="1"/>
  <c r="L23" i="1"/>
  <c r="L24" i="1"/>
  <c r="L25" i="1"/>
  <c r="CG25" i="1" s="1"/>
  <c r="L26" i="1"/>
  <c r="L27" i="1"/>
  <c r="CG27" i="1" s="1"/>
  <c r="L28" i="1"/>
  <c r="L29" i="1"/>
  <c r="CG29" i="1" s="1"/>
  <c r="L30" i="1"/>
  <c r="L31" i="1"/>
  <c r="CG31" i="1" s="1"/>
  <c r="L32" i="1"/>
  <c r="CG32" i="1" s="1"/>
  <c r="L33" i="1"/>
  <c r="CG33" i="1" s="1"/>
  <c r="L34" i="1"/>
  <c r="L35" i="1"/>
  <c r="L36" i="1"/>
  <c r="L37" i="1"/>
  <c r="CG37" i="1" s="1"/>
  <c r="L38" i="1"/>
  <c r="L39" i="1"/>
  <c r="CG39" i="1" s="1"/>
  <c r="L40" i="1"/>
  <c r="L41" i="1"/>
  <c r="L42" i="1"/>
  <c r="L43" i="1"/>
  <c r="CG43" i="1" s="1"/>
  <c r="L44" i="1"/>
  <c r="CG44" i="1" s="1"/>
  <c r="L45" i="1"/>
  <c r="CG45" i="1" s="1"/>
  <c r="L46" i="1"/>
  <c r="L47" i="1"/>
  <c r="L48" i="1"/>
  <c r="L49" i="1"/>
  <c r="CG49" i="1" s="1"/>
  <c r="L50" i="1"/>
  <c r="L51" i="1"/>
  <c r="CG51" i="1" s="1"/>
  <c r="L52" i="1"/>
  <c r="L53" i="1"/>
  <c r="CG53" i="1" s="1"/>
  <c r="L54" i="1"/>
  <c r="L55" i="1"/>
  <c r="CG55" i="1" s="1"/>
  <c r="L56" i="1"/>
  <c r="CG56" i="1" s="1"/>
  <c r="L57" i="1"/>
  <c r="CG57" i="1" s="1"/>
  <c r="L58" i="1"/>
  <c r="L59" i="1"/>
  <c r="L60" i="1"/>
  <c r="L61" i="1"/>
  <c r="CG61" i="1" s="1"/>
  <c r="L62" i="1"/>
  <c r="L63" i="1"/>
  <c r="CG63" i="1" s="1"/>
  <c r="L64" i="1"/>
  <c r="L65" i="1"/>
  <c r="CG65" i="1" s="1"/>
  <c r="L66" i="1"/>
  <c r="L67" i="1"/>
  <c r="CG67" i="1" s="1"/>
  <c r="L68" i="1"/>
  <c r="CG68" i="1" s="1"/>
  <c r="L69" i="1"/>
  <c r="CG69" i="1" s="1"/>
  <c r="L70" i="1"/>
  <c r="L71" i="1"/>
  <c r="L72" i="1"/>
  <c r="L73" i="1"/>
  <c r="CG73" i="1" s="1"/>
  <c r="L74" i="1"/>
  <c r="L75" i="1"/>
  <c r="CG75" i="1" s="1"/>
  <c r="L76" i="1"/>
  <c r="L77" i="1"/>
  <c r="L78" i="1"/>
  <c r="L79" i="1"/>
  <c r="L80" i="1"/>
  <c r="CG80" i="1" s="1"/>
  <c r="L81" i="1"/>
  <c r="CG81" i="1" s="1"/>
  <c r="L82" i="1"/>
  <c r="L83" i="1"/>
  <c r="L84" i="1"/>
  <c r="L85" i="1"/>
  <c r="CG85" i="1" s="1"/>
  <c r="L86" i="1"/>
  <c r="L87" i="1"/>
  <c r="CG87" i="1" s="1"/>
  <c r="L88" i="1"/>
  <c r="L89" i="1"/>
  <c r="CG89" i="1" s="1"/>
  <c r="L90" i="1"/>
  <c r="L91" i="1"/>
  <c r="CG91" i="1" s="1"/>
  <c r="L92" i="1"/>
  <c r="CG92" i="1" s="1"/>
  <c r="L93" i="1"/>
  <c r="CG93" i="1" s="1"/>
  <c r="L94" i="1"/>
  <c r="L95" i="1"/>
  <c r="L96" i="1"/>
  <c r="L97" i="1"/>
  <c r="CG97" i="1" s="1"/>
  <c r="L98" i="1"/>
  <c r="L99" i="1"/>
  <c r="CG99" i="1" s="1"/>
  <c r="L100" i="1"/>
  <c r="L101" i="1"/>
  <c r="L102" i="1"/>
  <c r="L103" i="1"/>
  <c r="CG103" i="1" s="1"/>
  <c r="L104" i="1"/>
  <c r="CG104" i="1" s="1"/>
  <c r="L105" i="1"/>
  <c r="CG105" i="1" s="1"/>
  <c r="L106" i="1"/>
  <c r="L107" i="1"/>
  <c r="L108" i="1"/>
  <c r="L109" i="1"/>
  <c r="CG109" i="1" s="1"/>
  <c r="L110" i="1"/>
  <c r="L111" i="1"/>
  <c r="CG111" i="1" s="1"/>
  <c r="L112" i="1"/>
  <c r="L113" i="1"/>
  <c r="CG113" i="1" s="1"/>
  <c r="L114" i="1"/>
  <c r="L115" i="1"/>
  <c r="CG115" i="1" s="1"/>
  <c r="L116" i="1"/>
  <c r="CG116" i="1" s="1"/>
  <c r="L117" i="1"/>
  <c r="CG117" i="1" s="1"/>
  <c r="L118" i="1"/>
  <c r="L119" i="1"/>
  <c r="L120" i="1"/>
  <c r="L121" i="1"/>
  <c r="CG121" i="1" s="1"/>
  <c r="L122" i="1"/>
  <c r="L123" i="1"/>
  <c r="CG123" i="1" s="1"/>
  <c r="L124" i="1"/>
  <c r="L125" i="1"/>
  <c r="CG125" i="1" s="1"/>
  <c r="L126" i="1"/>
  <c r="L127" i="1"/>
  <c r="CG127" i="1" s="1"/>
  <c r="L128" i="1"/>
  <c r="CG128" i="1" s="1"/>
  <c r="L129" i="1"/>
  <c r="CG129" i="1" s="1"/>
  <c r="L130" i="1"/>
  <c r="L131" i="1"/>
  <c r="L132" i="1"/>
  <c r="L133" i="1"/>
  <c r="CG133" i="1" s="1"/>
  <c r="L134" i="1"/>
  <c r="L135" i="1"/>
  <c r="CG135" i="1" s="1"/>
  <c r="L136" i="1"/>
  <c r="L137" i="1"/>
  <c r="CG137" i="1" s="1"/>
  <c r="L138" i="1"/>
  <c r="L139" i="1"/>
  <c r="CG139" i="1" s="1"/>
  <c r="L140" i="1"/>
  <c r="CG140" i="1" s="1"/>
  <c r="L141" i="1"/>
  <c r="CG141" i="1" s="1"/>
  <c r="L142" i="1"/>
  <c r="L143" i="1"/>
  <c r="L144" i="1"/>
  <c r="L145" i="1"/>
  <c r="CG145" i="1" s="1"/>
  <c r="L146" i="1"/>
  <c r="L147" i="1"/>
  <c r="CG147" i="1" s="1"/>
  <c r="L148" i="1"/>
  <c r="L149" i="1"/>
  <c r="CG149" i="1" s="1"/>
  <c r="L150" i="1"/>
  <c r="L151" i="1"/>
  <c r="CG151" i="1" s="1"/>
  <c r="L152" i="1"/>
  <c r="CG152" i="1" s="1"/>
  <c r="L153" i="1"/>
  <c r="CG153" i="1" s="1"/>
  <c r="L154" i="1"/>
  <c r="L155" i="1"/>
  <c r="L156" i="1"/>
  <c r="L157" i="1"/>
  <c r="CG157" i="1" s="1"/>
  <c r="L158" i="1"/>
  <c r="CG158" i="1" s="1"/>
  <c r="L159" i="1"/>
  <c r="CG159" i="1" s="1"/>
  <c r="L160" i="1"/>
  <c r="L161" i="1"/>
  <c r="CG161" i="1" s="1"/>
  <c r="L162" i="1"/>
  <c r="L163" i="1"/>
  <c r="L164" i="1"/>
  <c r="CG164" i="1" s="1"/>
  <c r="L165" i="1"/>
  <c r="CG165" i="1" s="1"/>
  <c r="L166" i="1"/>
  <c r="L167" i="1"/>
  <c r="L168" i="1"/>
  <c r="L169" i="1"/>
  <c r="L170" i="1"/>
  <c r="L171" i="1"/>
  <c r="CG171" i="1" s="1"/>
  <c r="L172" i="1"/>
  <c r="L173" i="1"/>
  <c r="CG173" i="1" s="1"/>
  <c r="L174" i="1"/>
  <c r="L175" i="1"/>
  <c r="CG175" i="1" s="1"/>
  <c r="L176" i="1"/>
  <c r="CG176" i="1" s="1"/>
  <c r="L177" i="1"/>
  <c r="CG177" i="1" s="1"/>
  <c r="L178" i="1"/>
  <c r="L179" i="1"/>
  <c r="L180" i="1"/>
  <c r="L181" i="1"/>
  <c r="CG181" i="1" s="1"/>
  <c r="L182" i="1"/>
  <c r="L183" i="1"/>
  <c r="CG183" i="1" s="1"/>
  <c r="L184" i="1"/>
  <c r="L185" i="1"/>
  <c r="L186" i="1"/>
  <c r="L187" i="1"/>
  <c r="CG187" i="1" s="1"/>
  <c r="L188" i="1"/>
  <c r="CG188" i="1" s="1"/>
  <c r="L189" i="1"/>
  <c r="CG189" i="1" s="1"/>
  <c r="L190" i="1"/>
  <c r="L191" i="1"/>
  <c r="L192" i="1"/>
  <c r="L193" i="1"/>
  <c r="CG193" i="1" s="1"/>
  <c r="L194" i="1"/>
  <c r="L195" i="1"/>
  <c r="CG195" i="1" s="1"/>
  <c r="L196" i="1"/>
  <c r="L197" i="1"/>
  <c r="CG197" i="1" s="1"/>
  <c r="L198" i="1"/>
  <c r="L199" i="1"/>
  <c r="CG199" i="1" s="1"/>
  <c r="L200" i="1"/>
  <c r="CG200" i="1" s="1"/>
  <c r="L201" i="1"/>
  <c r="L202" i="1"/>
  <c r="L203" i="1"/>
  <c r="L204" i="1"/>
  <c r="L205" i="1"/>
  <c r="L206" i="1"/>
  <c r="L2" i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K18" i="1"/>
  <c r="J18" i="1" s="1"/>
  <c r="K19" i="1"/>
  <c r="K20" i="1"/>
  <c r="CF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CF26" i="1" s="1"/>
  <c r="K27" i="1"/>
  <c r="J27" i="1" s="1"/>
  <c r="K28" i="1"/>
  <c r="J28" i="1" s="1"/>
  <c r="K29" i="1"/>
  <c r="K30" i="1"/>
  <c r="J30" i="1" s="1"/>
  <c r="K31" i="1"/>
  <c r="K32" i="1"/>
  <c r="CF32" i="1" s="1"/>
  <c r="K33" i="1"/>
  <c r="CF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K42" i="1"/>
  <c r="J42" i="1" s="1"/>
  <c r="K43" i="1"/>
  <c r="K44" i="1"/>
  <c r="CF44" i="1" s="1"/>
  <c r="K45" i="1"/>
  <c r="CF45" i="1" s="1"/>
  <c r="K46" i="1"/>
  <c r="J46" i="1" s="1"/>
  <c r="K47" i="1"/>
  <c r="J47" i="1" s="1"/>
  <c r="K48" i="1"/>
  <c r="J48" i="1" s="1"/>
  <c r="K49" i="1"/>
  <c r="J49" i="1" s="1"/>
  <c r="K50" i="1"/>
  <c r="CF50" i="1" s="1"/>
  <c r="K51" i="1"/>
  <c r="J51" i="1" s="1"/>
  <c r="K52" i="1"/>
  <c r="J52" i="1" s="1"/>
  <c r="K53" i="1"/>
  <c r="K54" i="1"/>
  <c r="J54" i="1" s="1"/>
  <c r="K55" i="1"/>
  <c r="K56" i="1"/>
  <c r="CF56" i="1" s="1"/>
  <c r="K57" i="1"/>
  <c r="CF57" i="1" s="1"/>
  <c r="K58" i="1"/>
  <c r="J58" i="1" s="1"/>
  <c r="K59" i="1"/>
  <c r="J59" i="1" s="1"/>
  <c r="K60" i="1"/>
  <c r="J60" i="1" s="1"/>
  <c r="K61" i="1"/>
  <c r="J61" i="1" s="1"/>
  <c r="K62" i="1"/>
  <c r="CF62" i="1" s="1"/>
  <c r="K63" i="1"/>
  <c r="J63" i="1" s="1"/>
  <c r="K64" i="1"/>
  <c r="J64" i="1" s="1"/>
  <c r="K65" i="1"/>
  <c r="K66" i="1"/>
  <c r="J66" i="1" s="1"/>
  <c r="K67" i="1"/>
  <c r="K68" i="1"/>
  <c r="CF68" i="1" s="1"/>
  <c r="K69" i="1"/>
  <c r="J69" i="1" s="1"/>
  <c r="K70" i="1"/>
  <c r="J70" i="1" s="1"/>
  <c r="K71" i="1"/>
  <c r="J71" i="1" s="1"/>
  <c r="K72" i="1"/>
  <c r="J72" i="1" s="1"/>
  <c r="K73" i="1"/>
  <c r="J73" i="1" s="1"/>
  <c r="K74" i="1"/>
  <c r="CF74" i="1" s="1"/>
  <c r="K75" i="1"/>
  <c r="J75" i="1" s="1"/>
  <c r="K76" i="1"/>
  <c r="J76" i="1" s="1"/>
  <c r="K77" i="1"/>
  <c r="K78" i="1"/>
  <c r="J78" i="1" s="1"/>
  <c r="K79" i="1"/>
  <c r="K80" i="1"/>
  <c r="CF80" i="1" s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J87" i="1" s="1"/>
  <c r="K88" i="1"/>
  <c r="J88" i="1" s="1"/>
  <c r="K89" i="1"/>
  <c r="K90" i="1"/>
  <c r="J90" i="1" s="1"/>
  <c r="K91" i="1"/>
  <c r="K92" i="1"/>
  <c r="CF92" i="1" s="1"/>
  <c r="K93" i="1"/>
  <c r="J93" i="1" s="1"/>
  <c r="K94" i="1"/>
  <c r="J94" i="1" s="1"/>
  <c r="K95" i="1"/>
  <c r="CF95" i="1" s="1"/>
  <c r="K96" i="1"/>
  <c r="J96" i="1" s="1"/>
  <c r="K97" i="1"/>
  <c r="J97" i="1" s="1"/>
  <c r="K98" i="1"/>
  <c r="CF98" i="1" s="1"/>
  <c r="K99" i="1"/>
  <c r="J99" i="1" s="1"/>
  <c r="K100" i="1"/>
  <c r="J100" i="1" s="1"/>
  <c r="K101" i="1"/>
  <c r="K102" i="1"/>
  <c r="J102" i="1" s="1"/>
  <c r="K103" i="1"/>
  <c r="K104" i="1"/>
  <c r="CF104" i="1" s="1"/>
  <c r="K105" i="1"/>
  <c r="CF105" i="1" s="1"/>
  <c r="K106" i="1"/>
  <c r="J106" i="1" s="1"/>
  <c r="K107" i="1"/>
  <c r="J107" i="1" s="1"/>
  <c r="K108" i="1"/>
  <c r="J108" i="1" s="1"/>
  <c r="K109" i="1"/>
  <c r="J109" i="1" s="1"/>
  <c r="K110" i="1"/>
  <c r="CF110" i="1" s="1"/>
  <c r="K111" i="1"/>
  <c r="J111" i="1" s="1"/>
  <c r="K112" i="1"/>
  <c r="J112" i="1" s="1"/>
  <c r="K113" i="1"/>
  <c r="K114" i="1"/>
  <c r="J114" i="1" s="1"/>
  <c r="K115" i="1"/>
  <c r="K116" i="1"/>
  <c r="CF116" i="1" s="1"/>
  <c r="K117" i="1"/>
  <c r="CF117" i="1" s="1"/>
  <c r="K118" i="1"/>
  <c r="J118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K126" i="1"/>
  <c r="J126" i="1" s="1"/>
  <c r="K127" i="1"/>
  <c r="K128" i="1"/>
  <c r="CF128" i="1" s="1"/>
  <c r="K129" i="1"/>
  <c r="CF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J135" i="1" s="1"/>
  <c r="K136" i="1"/>
  <c r="J136" i="1" s="1"/>
  <c r="K137" i="1"/>
  <c r="K138" i="1"/>
  <c r="J138" i="1" s="1"/>
  <c r="K139" i="1"/>
  <c r="K140" i="1"/>
  <c r="CF140" i="1" s="1"/>
  <c r="K141" i="1"/>
  <c r="J141" i="1" s="1"/>
  <c r="K142" i="1"/>
  <c r="J142" i="1" s="1"/>
  <c r="K143" i="1"/>
  <c r="CF143" i="1" s="1"/>
  <c r="K144" i="1"/>
  <c r="J144" i="1" s="1"/>
  <c r="K145" i="1"/>
  <c r="J145" i="1" s="1"/>
  <c r="K146" i="1"/>
  <c r="J146" i="1" s="1"/>
  <c r="K147" i="1"/>
  <c r="J147" i="1" s="1"/>
  <c r="K148" i="1"/>
  <c r="J148" i="1" s="1"/>
  <c r="K149" i="1"/>
  <c r="K150" i="1"/>
  <c r="J150" i="1" s="1"/>
  <c r="K151" i="1"/>
  <c r="K152" i="1"/>
  <c r="CF152" i="1" s="1"/>
  <c r="K153" i="1"/>
  <c r="J153" i="1" s="1"/>
  <c r="K154" i="1"/>
  <c r="J154" i="1" s="1"/>
  <c r="K155" i="1"/>
  <c r="J155" i="1" s="1"/>
  <c r="K156" i="1"/>
  <c r="J156" i="1" s="1"/>
  <c r="K157" i="1"/>
  <c r="J157" i="1" s="1"/>
  <c r="K158" i="1"/>
  <c r="J158" i="1" s="1"/>
  <c r="K159" i="1"/>
  <c r="J159" i="1" s="1"/>
  <c r="K160" i="1"/>
  <c r="J160" i="1" s="1"/>
  <c r="K161" i="1"/>
  <c r="K162" i="1"/>
  <c r="J162" i="1" s="1"/>
  <c r="K163" i="1"/>
  <c r="K164" i="1"/>
  <c r="CF164" i="1" s="1"/>
  <c r="K165" i="1"/>
  <c r="J165" i="1" s="1"/>
  <c r="K166" i="1"/>
  <c r="J166" i="1" s="1"/>
  <c r="K167" i="1"/>
  <c r="CF167" i="1" s="1"/>
  <c r="K168" i="1"/>
  <c r="J168" i="1" s="1"/>
  <c r="K169" i="1"/>
  <c r="J169" i="1" s="1"/>
  <c r="K170" i="1"/>
  <c r="CF170" i="1" s="1"/>
  <c r="K171" i="1"/>
  <c r="J171" i="1" s="1"/>
  <c r="K172" i="1"/>
  <c r="J172" i="1" s="1"/>
  <c r="K173" i="1"/>
  <c r="K174" i="1"/>
  <c r="J174" i="1" s="1"/>
  <c r="K175" i="1"/>
  <c r="CF175" i="1" s="1"/>
  <c r="K176" i="1"/>
  <c r="CF176" i="1" s="1"/>
  <c r="K177" i="1"/>
  <c r="CF177" i="1" s="1"/>
  <c r="K178" i="1"/>
  <c r="J178" i="1" s="1"/>
  <c r="K179" i="1"/>
  <c r="CF179" i="1" s="1"/>
  <c r="K180" i="1"/>
  <c r="J180" i="1" s="1"/>
  <c r="K181" i="1"/>
  <c r="J181" i="1" s="1"/>
  <c r="K182" i="1"/>
  <c r="J182" i="1" s="1"/>
  <c r="K183" i="1"/>
  <c r="J183" i="1" s="1"/>
  <c r="K184" i="1"/>
  <c r="J184" i="1" s="1"/>
  <c r="K185" i="1"/>
  <c r="K186" i="1"/>
  <c r="CF186" i="1" s="1"/>
  <c r="K187" i="1"/>
  <c r="K188" i="1"/>
  <c r="CF188" i="1" s="1"/>
  <c r="K189" i="1"/>
  <c r="CF189" i="1" s="1"/>
  <c r="K190" i="1"/>
  <c r="J190" i="1" s="1"/>
  <c r="K191" i="1"/>
  <c r="J191" i="1" s="1"/>
  <c r="K192" i="1"/>
  <c r="J192" i="1" s="1"/>
  <c r="K193" i="1"/>
  <c r="J193" i="1" s="1"/>
  <c r="K194" i="1"/>
  <c r="J194" i="1" s="1"/>
  <c r="K195" i="1"/>
  <c r="J195" i="1" s="1"/>
  <c r="K196" i="1"/>
  <c r="J196" i="1" s="1"/>
  <c r="K197" i="1"/>
  <c r="K198" i="1"/>
  <c r="J198" i="1" s="1"/>
  <c r="K199" i="1"/>
  <c r="K200" i="1"/>
  <c r="CF200" i="1" s="1"/>
  <c r="K201" i="1"/>
  <c r="CF201" i="1" s="1"/>
  <c r="K202" i="1"/>
  <c r="J202" i="1" s="1"/>
  <c r="K203" i="1"/>
  <c r="CF203" i="1" s="1"/>
  <c r="K204" i="1"/>
  <c r="J204" i="1" s="1"/>
  <c r="K205" i="1"/>
  <c r="J205" i="1" s="1"/>
  <c r="K206" i="1"/>
  <c r="CF206" i="1" s="1"/>
  <c r="K3" i="1"/>
  <c r="J3" i="1" s="1"/>
  <c r="K4" i="1"/>
  <c r="J4" i="1" s="1"/>
  <c r="K5" i="1"/>
  <c r="K6" i="1"/>
  <c r="J6" i="1" s="1"/>
  <c r="K7" i="1"/>
  <c r="K8" i="1"/>
  <c r="K9" i="1"/>
  <c r="J9" i="1" s="1"/>
  <c r="K2" i="1"/>
  <c r="J2" i="1" s="1"/>
  <c r="CG10" i="1"/>
  <c r="CG11" i="1"/>
  <c r="CG12" i="1"/>
  <c r="CG16" i="1"/>
  <c r="CG18" i="1"/>
  <c r="CG19" i="1"/>
  <c r="CG22" i="1"/>
  <c r="CG23" i="1"/>
  <c r="CG24" i="1"/>
  <c r="CG28" i="1"/>
  <c r="CG30" i="1"/>
  <c r="CG34" i="1"/>
  <c r="CG35" i="1"/>
  <c r="CG36" i="1"/>
  <c r="CG40" i="1"/>
  <c r="CG41" i="1"/>
  <c r="CG42" i="1"/>
  <c r="CG46" i="1"/>
  <c r="CG47" i="1"/>
  <c r="CG48" i="1"/>
  <c r="CG52" i="1"/>
  <c r="CG54" i="1"/>
  <c r="CG58" i="1"/>
  <c r="CG59" i="1"/>
  <c r="CG60" i="1"/>
  <c r="CG64" i="1"/>
  <c r="CG66" i="1"/>
  <c r="CG70" i="1"/>
  <c r="CG71" i="1"/>
  <c r="CG72" i="1"/>
  <c r="CG76" i="1"/>
  <c r="CG77" i="1"/>
  <c r="CG78" i="1"/>
  <c r="CG79" i="1"/>
  <c r="CG82" i="1"/>
  <c r="CG83" i="1"/>
  <c r="CG84" i="1"/>
  <c r="CG88" i="1"/>
  <c r="CG90" i="1"/>
  <c r="CG94" i="1"/>
  <c r="CG95" i="1"/>
  <c r="CG96" i="1"/>
  <c r="CG100" i="1"/>
  <c r="CG101" i="1"/>
  <c r="CG102" i="1"/>
  <c r="CG106" i="1"/>
  <c r="CG107" i="1"/>
  <c r="CG108" i="1"/>
  <c r="CG112" i="1"/>
  <c r="CG114" i="1"/>
  <c r="CG118" i="1"/>
  <c r="CG119" i="1"/>
  <c r="CG120" i="1"/>
  <c r="CG124" i="1"/>
  <c r="CG126" i="1"/>
  <c r="CG130" i="1"/>
  <c r="CG131" i="1"/>
  <c r="CG132" i="1"/>
  <c r="CG136" i="1"/>
  <c r="CG138" i="1"/>
  <c r="CG142" i="1"/>
  <c r="CG143" i="1"/>
  <c r="CG144" i="1"/>
  <c r="CG148" i="1"/>
  <c r="CG150" i="1"/>
  <c r="CG154" i="1"/>
  <c r="CG155" i="1"/>
  <c r="CG156" i="1"/>
  <c r="CG160" i="1"/>
  <c r="CG162" i="1"/>
  <c r="CG163" i="1"/>
  <c r="CG166" i="1"/>
  <c r="CG167" i="1"/>
  <c r="CG168" i="1"/>
  <c r="CG172" i="1"/>
  <c r="CG174" i="1"/>
  <c r="CG178" i="1"/>
  <c r="CG179" i="1"/>
  <c r="CG180" i="1"/>
  <c r="CG184" i="1"/>
  <c r="CG185" i="1"/>
  <c r="CG186" i="1"/>
  <c r="CG190" i="1"/>
  <c r="CG191" i="1"/>
  <c r="CG192" i="1"/>
  <c r="CG196" i="1"/>
  <c r="CG198" i="1"/>
  <c r="CG201" i="1"/>
  <c r="CG202" i="1"/>
  <c r="CG204" i="1"/>
  <c r="CF10" i="1"/>
  <c r="CF12" i="1"/>
  <c r="CF15" i="1"/>
  <c r="CF16" i="1"/>
  <c r="CF17" i="1"/>
  <c r="CF18" i="1"/>
  <c r="CF19" i="1"/>
  <c r="CF22" i="1"/>
  <c r="CF24" i="1"/>
  <c r="CF27" i="1"/>
  <c r="CF28" i="1"/>
  <c r="CF29" i="1"/>
  <c r="CF30" i="1"/>
  <c r="CF31" i="1"/>
  <c r="CF34" i="1"/>
  <c r="CF36" i="1"/>
  <c r="CF39" i="1"/>
  <c r="CF40" i="1"/>
  <c r="CF41" i="1"/>
  <c r="CF42" i="1"/>
  <c r="CF43" i="1"/>
  <c r="CF46" i="1"/>
  <c r="CF48" i="1"/>
  <c r="CF51" i="1"/>
  <c r="CF52" i="1"/>
  <c r="CF53" i="1"/>
  <c r="CF54" i="1"/>
  <c r="CF55" i="1"/>
  <c r="CF58" i="1"/>
  <c r="CF60" i="1"/>
  <c r="CF63" i="1"/>
  <c r="CF64" i="1"/>
  <c r="CF65" i="1"/>
  <c r="CF66" i="1"/>
  <c r="CF67" i="1"/>
  <c r="CF69" i="1"/>
  <c r="CF70" i="1"/>
  <c r="CF72" i="1"/>
  <c r="CF75" i="1"/>
  <c r="CF76" i="1"/>
  <c r="CF77" i="1"/>
  <c r="CF78" i="1"/>
  <c r="CF79" i="1"/>
  <c r="CF82" i="1"/>
  <c r="CF84" i="1"/>
  <c r="CF85" i="1"/>
  <c r="CF86" i="1"/>
  <c r="CF87" i="1"/>
  <c r="CF88" i="1"/>
  <c r="CF89" i="1"/>
  <c r="CF90" i="1"/>
  <c r="CF91" i="1"/>
  <c r="CF94" i="1"/>
  <c r="CF96" i="1"/>
  <c r="CF99" i="1"/>
  <c r="CF100" i="1"/>
  <c r="CF101" i="1"/>
  <c r="CF102" i="1"/>
  <c r="CF103" i="1"/>
  <c r="CF106" i="1"/>
  <c r="CF108" i="1"/>
  <c r="CF111" i="1"/>
  <c r="CF112" i="1"/>
  <c r="CF113" i="1"/>
  <c r="CF114" i="1"/>
  <c r="CF115" i="1"/>
  <c r="CF118" i="1"/>
  <c r="CF120" i="1"/>
  <c r="CF123" i="1"/>
  <c r="CF124" i="1"/>
  <c r="CF125" i="1"/>
  <c r="CF126" i="1"/>
  <c r="CF127" i="1"/>
  <c r="CF130" i="1"/>
  <c r="CF132" i="1"/>
  <c r="CF133" i="1"/>
  <c r="CF134" i="1"/>
  <c r="CF135" i="1"/>
  <c r="CF136" i="1"/>
  <c r="CF137" i="1"/>
  <c r="CF138" i="1"/>
  <c r="CF139" i="1"/>
  <c r="CF141" i="1"/>
  <c r="CF142" i="1"/>
  <c r="CF144" i="1"/>
  <c r="CF147" i="1"/>
  <c r="CF148" i="1"/>
  <c r="CF149" i="1"/>
  <c r="CF151" i="1"/>
  <c r="CF156" i="1"/>
  <c r="CF159" i="1"/>
  <c r="CF160" i="1"/>
  <c r="CF161" i="1"/>
  <c r="CF163" i="1"/>
  <c r="CF166" i="1"/>
  <c r="CF168" i="1"/>
  <c r="CF171" i="1"/>
  <c r="CF173" i="1"/>
  <c r="CF174" i="1"/>
  <c r="CF178" i="1"/>
  <c r="CF180" i="1"/>
  <c r="CF183" i="1"/>
  <c r="CF184" i="1"/>
  <c r="CF185" i="1"/>
  <c r="CF187" i="1"/>
  <c r="CF190" i="1"/>
  <c r="CF195" i="1"/>
  <c r="CF196" i="1"/>
  <c r="CF197" i="1"/>
  <c r="CF198" i="1"/>
  <c r="CF199" i="1"/>
  <c r="CF20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3" i="1"/>
  <c r="H4" i="1"/>
  <c r="H5" i="1"/>
  <c r="H6" i="1"/>
  <c r="H7" i="1"/>
  <c r="H8" i="1"/>
  <c r="H9" i="1"/>
  <c r="H2" i="1"/>
  <c r="CF182" i="1" l="1"/>
  <c r="CF38" i="1"/>
  <c r="J98" i="1"/>
  <c r="CF181" i="1"/>
  <c r="CF146" i="1"/>
  <c r="CF37" i="1"/>
  <c r="J206" i="1"/>
  <c r="J62" i="1"/>
  <c r="J110" i="1"/>
  <c r="J74" i="1"/>
  <c r="CF194" i="1"/>
  <c r="CF158" i="1"/>
  <c r="J50" i="1"/>
  <c r="CF97" i="1"/>
  <c r="CF49" i="1"/>
  <c r="CF193" i="1"/>
  <c r="CF157" i="1"/>
  <c r="J8" i="1"/>
  <c r="CF192" i="1"/>
  <c r="CF172" i="1"/>
  <c r="CF109" i="1"/>
  <c r="CF14" i="1"/>
  <c r="J7" i="1"/>
  <c r="J199" i="1"/>
  <c r="J187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170" i="1"/>
  <c r="J26" i="1"/>
  <c r="CF155" i="1"/>
  <c r="CF61" i="1"/>
  <c r="CF13" i="1"/>
  <c r="CF154" i="1"/>
  <c r="CF122" i="1"/>
  <c r="J5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CF205" i="1"/>
  <c r="CF169" i="1"/>
  <c r="CF121" i="1"/>
  <c r="CF73" i="1"/>
  <c r="CF11" i="1"/>
  <c r="CF145" i="1"/>
  <c r="CF25" i="1"/>
  <c r="CF153" i="1"/>
  <c r="CF81" i="1"/>
  <c r="J203" i="1"/>
  <c r="J179" i="1"/>
  <c r="J167" i="1"/>
  <c r="J143" i="1"/>
  <c r="J95" i="1"/>
  <c r="CF150" i="1"/>
  <c r="CF93" i="1"/>
  <c r="CF21" i="1"/>
  <c r="CF165" i="1"/>
  <c r="CF162" i="1"/>
  <c r="J201" i="1"/>
  <c r="J189" i="1"/>
  <c r="J177" i="1"/>
  <c r="J129" i="1"/>
  <c r="J117" i="1"/>
  <c r="J105" i="1"/>
  <c r="J57" i="1"/>
  <c r="J45" i="1"/>
  <c r="J33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175" i="1"/>
  <c r="J186" i="1"/>
  <c r="CF47" i="1"/>
  <c r="CF204" i="1"/>
  <c r="CF191" i="1"/>
  <c r="CF59" i="1"/>
  <c r="CF71" i="1"/>
  <c r="CF83" i="1"/>
  <c r="CF107" i="1"/>
  <c r="CF119" i="1"/>
  <c r="CF131" i="1"/>
  <c r="CF23" i="1"/>
  <c r="CF35" i="1"/>
  <c r="CG194" i="1"/>
  <c r="CG182" i="1"/>
  <c r="CG170" i="1"/>
  <c r="CG146" i="1"/>
  <c r="CG134" i="1"/>
  <c r="CG122" i="1"/>
  <c r="CG110" i="1"/>
  <c r="CG98" i="1"/>
  <c r="CG86" i="1"/>
  <c r="CG74" i="1"/>
  <c r="CG62" i="1"/>
  <c r="CG50" i="1"/>
  <c r="CG38" i="1"/>
  <c r="CG26" i="1"/>
  <c r="CG14" i="1"/>
  <c r="CG206" i="1"/>
  <c r="CG169" i="1"/>
  <c r="CG205" i="1"/>
  <c r="CG203" i="1"/>
  <c r="CG9" i="1" l="1"/>
  <c r="CG8" i="1"/>
  <c r="CG7" i="1"/>
  <c r="CG6" i="1"/>
  <c r="CG5" i="1"/>
  <c r="CG4" i="1"/>
  <c r="CG3" i="1"/>
  <c r="CF9" i="1" l="1"/>
  <c r="CF5" i="1"/>
  <c r="CF6" i="1"/>
  <c r="CF8" i="1"/>
  <c r="CF7" i="1"/>
  <c r="CF3" i="1"/>
  <c r="CF4" i="1"/>
  <c r="CG2" i="1"/>
  <c r="CF2" i="1" l="1"/>
  <c r="D5" i="2"/>
  <c r="D6" i="2"/>
  <c r="D7" i="2"/>
  <c r="D8" i="2"/>
  <c r="D9" i="2"/>
  <c r="D10" i="2"/>
  <c r="D11" i="2"/>
  <c r="D12" i="2"/>
  <c r="D13" i="2"/>
  <c r="D14" i="2"/>
  <c r="D15" i="2"/>
  <c r="D16" i="2"/>
  <c r="D4" i="2"/>
  <c r="D17" i="2" l="1"/>
</calcChain>
</file>

<file path=xl/sharedStrings.xml><?xml version="1.0" encoding="utf-8"?>
<sst xmlns="http://schemas.openxmlformats.org/spreadsheetml/2006/main" count="12640" uniqueCount="4003">
  <si>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</si>
  <si>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</si>
  <si>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</si>
  <si>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</si>
  <si>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</si>
  <si>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</si>
  <si>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</si>
  <si>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</si>
  <si>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</si>
  <si>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</si>
  <si>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</si>
  <si>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</si>
  <si>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</si>
  <si>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</si>
  <si>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</si>
  <si>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</si>
  <si>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</si>
  <si>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</si>
  <si>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</si>
  <si>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</si>
  <si>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</si>
  <si>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</si>
  <si>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</si>
  <si>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</si>
  <si>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</si>
  <si>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</si>
  <si>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</si>
  <si>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</si>
  <si>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</si>
  <si>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</si>
  <si>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</si>
  <si>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</si>
  <si>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</si>
  <si>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</si>
  <si>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</si>
  <si>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</si>
  <si>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</si>
  <si>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</si>
  <si>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</si>
  <si>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</si>
  <si>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</si>
  <si>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</si>
  <si>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</si>
  <si>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</si>
  <si>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</si>
  <si>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</si>
  <si>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</si>
  <si>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</si>
  <si>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</si>
  <si>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</si>
  <si>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</si>
  <si>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</si>
  <si>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</si>
  <si>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</si>
  <si>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</si>
  <si>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</si>
  <si>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</si>
  <si>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</si>
  <si>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</si>
  <si>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</si>
  <si>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</si>
  <si>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</si>
  <si>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</si>
  <si>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</si>
  <si>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</si>
  <si>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</si>
  <si>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</si>
  <si>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</si>
  <si>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</si>
  <si>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</si>
  <si>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</si>
  <si>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</si>
  <si>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</si>
  <si>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</si>
  <si>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DOKTOR</t>
  </si>
  <si>
    <t>PENDIDIKAN (S3)</t>
  </si>
  <si>
    <t/>
  </si>
  <si>
    <t>L</t>
  </si>
  <si>
    <t>ISLAM</t>
  </si>
  <si>
    <t>Kec. Balaraja</t>
  </si>
  <si>
    <t>Kab. Tangerang</t>
  </si>
  <si>
    <t>PEGAWAI NEGERI</t>
  </si>
  <si>
    <t>Guru</t>
  </si>
  <si>
    <t>Mahasiswa</t>
  </si>
  <si>
    <t>Negeri</t>
  </si>
  <si>
    <t>Keguruan dan Ilmu Pendidikan</t>
  </si>
  <si>
    <t>Skripsi</t>
  </si>
  <si>
    <t>3.00</t>
  </si>
  <si>
    <t>PASCASARJANA</t>
  </si>
  <si>
    <t>Thesis</t>
  </si>
  <si>
    <t>0</t>
  </si>
  <si>
    <t>PETANI/NELAYAN</t>
  </si>
  <si>
    <t>TAMAT SMTA</t>
  </si>
  <si>
    <t>Rumah Sendiri</t>
  </si>
  <si>
    <t>Serang</t>
  </si>
  <si>
    <t>Kota tangerang Selatan</t>
  </si>
  <si>
    <t>GURU/DOSEN SWASTA</t>
  </si>
  <si>
    <t>Dosen Tetap</t>
  </si>
  <si>
    <t>Alumni</t>
  </si>
  <si>
    <t>Swasta</t>
  </si>
  <si>
    <t>EKONOMI</t>
  </si>
  <si>
    <t>AKUNTANSI</t>
  </si>
  <si>
    <t>Non-Skripsi</t>
  </si>
  <si>
    <t>3.28</t>
  </si>
  <si>
    <t>PENSIUNAN</t>
  </si>
  <si>
    <t>TAMAT SMTP</t>
  </si>
  <si>
    <t>Kota Serang</t>
  </si>
  <si>
    <t>P</t>
  </si>
  <si>
    <t>Pandeglang</t>
  </si>
  <si>
    <t>24-01-1993</t>
  </si>
  <si>
    <t>Kab. Pandeglang</t>
  </si>
  <si>
    <t>Brosur</t>
  </si>
  <si>
    <t>Universitas Pasundan</t>
  </si>
  <si>
    <t>PGSD</t>
  </si>
  <si>
    <t>3.20</t>
  </si>
  <si>
    <t>Universitas Sultan Ageng Tirtayasa</t>
  </si>
  <si>
    <t>Teknologi Pendidikan</t>
  </si>
  <si>
    <t>SARJANA</t>
  </si>
  <si>
    <t>PEDAGANG/WIRASWASTA</t>
  </si>
  <si>
    <t>Rumah Orang Tua</t>
  </si>
  <si>
    <t>KATHOLIK</t>
  </si>
  <si>
    <t>Surakarta</t>
  </si>
  <si>
    <t>Lain-Lain</t>
  </si>
  <si>
    <t>Universitas Gadjah Mada</t>
  </si>
  <si>
    <t>Fakultas Ekonomi</t>
  </si>
  <si>
    <t>Akuntansi</t>
  </si>
  <si>
    <t>01-01-1970</t>
  </si>
  <si>
    <t>WIRASWASTA</t>
  </si>
  <si>
    <t>TAMAT SD</t>
  </si>
  <si>
    <t>Kota Surakarta</t>
  </si>
  <si>
    <t>Kec. Menes</t>
  </si>
  <si>
    <t>GURU/DOSEN NEGERI</t>
  </si>
  <si>
    <t>Universitas Mathla'ul Anwar Banten</t>
  </si>
  <si>
    <t>Dosen / Guru</t>
  </si>
  <si>
    <t>Pendidikan Bahasa Inggris</t>
  </si>
  <si>
    <t>Drangong</t>
  </si>
  <si>
    <t>Kec. Taktakan</t>
  </si>
  <si>
    <t>UNTIRTA</t>
  </si>
  <si>
    <t>PG PAUD</t>
  </si>
  <si>
    <t>LAIN-LAIN</t>
  </si>
  <si>
    <t>TIDAK TAMAT SD</t>
  </si>
  <si>
    <t>Kota Cilegon</t>
  </si>
  <si>
    <t>KEPALA SEKOLAH</t>
  </si>
  <si>
    <t>Internet</t>
  </si>
  <si>
    <t>PENDIDIKAN BAHASA INGGRIS</t>
  </si>
  <si>
    <t>3.15</t>
  </si>
  <si>
    <t>UNIVERSITAS NEGERI JAKARTA</t>
  </si>
  <si>
    <t>3.36</t>
  </si>
  <si>
    <t>Kota Tangerang</t>
  </si>
  <si>
    <t>Jakarta</t>
  </si>
  <si>
    <t>Dosen</t>
  </si>
  <si>
    <t>Tarbiyah</t>
  </si>
  <si>
    <t>Teknik Informatika</t>
  </si>
  <si>
    <t>3.18</t>
  </si>
  <si>
    <t>Pascasarjana</t>
  </si>
  <si>
    <t>3.12</t>
  </si>
  <si>
    <t>Bengkulu</t>
  </si>
  <si>
    <t>Kota Bengkulu</t>
  </si>
  <si>
    <t>SERANG</t>
  </si>
  <si>
    <t>Kec. Serang</t>
  </si>
  <si>
    <t>TEKNIK</t>
  </si>
  <si>
    <t>25-09-2006</t>
  </si>
  <si>
    <t>KEGURUAN</t>
  </si>
  <si>
    <t>Kab. Banyumas</t>
  </si>
  <si>
    <t>Tangerang</t>
  </si>
  <si>
    <t>Pendidikan Bahasa dan Sastra Indonesia</t>
  </si>
  <si>
    <t>Pendidikan Bahasa Indonesia</t>
  </si>
  <si>
    <t>KARYAWAN SWASTA</t>
  </si>
  <si>
    <t>00-00-0000</t>
  </si>
  <si>
    <t>Kabayan</t>
  </si>
  <si>
    <t>Kec. Pandeglang</t>
  </si>
  <si>
    <t>FKIP</t>
  </si>
  <si>
    <t>3.70</t>
  </si>
  <si>
    <t>Palembang</t>
  </si>
  <si>
    <t>Kota Palembang</t>
  </si>
  <si>
    <t>DOSEN TETAP</t>
  </si>
  <si>
    <t>Ekonomi</t>
  </si>
  <si>
    <t>3.09</t>
  </si>
  <si>
    <t>Universitas Sriwijaya</t>
  </si>
  <si>
    <t>DOKTOR (S3)</t>
  </si>
  <si>
    <t>Ekonomi dan Bisnis</t>
  </si>
  <si>
    <t>3.72</t>
  </si>
  <si>
    <t>PENSIUNAN PEG.SWASTA</t>
  </si>
  <si>
    <t>Kab. Bandung</t>
  </si>
  <si>
    <t>Bandung</t>
  </si>
  <si>
    <t>Kec. Tangerang</t>
  </si>
  <si>
    <t>PNS NON GURU/DOSEN</t>
  </si>
  <si>
    <t>PROTESTAN</t>
  </si>
  <si>
    <t>Pati</t>
  </si>
  <si>
    <t>Karawaci</t>
  </si>
  <si>
    <t>Kec. Karawaci</t>
  </si>
  <si>
    <t>Kab. Pati</t>
  </si>
  <si>
    <t>-</t>
  </si>
  <si>
    <t>Universitas Islam Negeri (UIN) Syarif Hidayatullah Jakarta</t>
  </si>
  <si>
    <t>Adab dan Humaniora</t>
  </si>
  <si>
    <t>Bahasa dan Sastra Inggris</t>
  </si>
  <si>
    <t>3.05</t>
  </si>
  <si>
    <t>CIBEBER</t>
  </si>
  <si>
    <t>Kec. Cibeber</t>
  </si>
  <si>
    <t>UNIVERSITAS MUHAMMADIYAH JAKARTA</t>
  </si>
  <si>
    <t>TAMAN BARU</t>
  </si>
  <si>
    <t>Kec. Curug</t>
  </si>
  <si>
    <t>Universitas Esa Unggul</t>
  </si>
  <si>
    <t>BURUH</t>
  </si>
  <si>
    <t>Guru Kelas</t>
  </si>
  <si>
    <t>Gelombang - I</t>
  </si>
  <si>
    <t>HUKUM (S2)</t>
  </si>
  <si>
    <t>GAL210 - Gd A Lt 2  R10</t>
  </si>
  <si>
    <t>Ilmu Hukum</t>
  </si>
  <si>
    <t>ILMU KOMUNIKASI (S2)</t>
  </si>
  <si>
    <t>MAGISTER ADMINISTRASI PUBLIK</t>
  </si>
  <si>
    <t>Kab. Lebak</t>
  </si>
  <si>
    <t>MAGISTER AKUNTANSI</t>
  </si>
  <si>
    <t>Universitas Serang Raya</t>
  </si>
  <si>
    <t>TEKNIK KIMIA (S2)</t>
  </si>
  <si>
    <t>Teknik</t>
  </si>
  <si>
    <t>Teknik Kimia</t>
  </si>
  <si>
    <t>MAGISTER MANAJEMEN</t>
  </si>
  <si>
    <t>Kab. Serang</t>
  </si>
  <si>
    <t>Manajemen</t>
  </si>
  <si>
    <t>Teknik Mesin</t>
  </si>
  <si>
    <t>Kec. Jombang</t>
  </si>
  <si>
    <t>PASCASARJANA (S2)</t>
  </si>
  <si>
    <t>Cilegon</t>
  </si>
  <si>
    <t>Kec. Citangkil</t>
  </si>
  <si>
    <t>Sekolah Tinggi Ilmu Kesehatan Indonesia Maju</t>
  </si>
  <si>
    <t>Kesehatan Masyarakat</t>
  </si>
  <si>
    <t>TEKNOLOGI PENDIDIKAN (S2)</t>
  </si>
  <si>
    <t>Universitas Mercu Buana</t>
  </si>
  <si>
    <t>Sistem Informasi</t>
  </si>
  <si>
    <t>3.55</t>
  </si>
  <si>
    <t>SARJANA MUDA</t>
  </si>
  <si>
    <t>Kab. Garut</t>
  </si>
  <si>
    <t>MAGISTER</t>
  </si>
  <si>
    <t>Kasemen</t>
  </si>
  <si>
    <t>Kec. Kasemen</t>
  </si>
  <si>
    <t>Universitas Pendidikan Indonesia</t>
  </si>
  <si>
    <t>Pendidikan Guru Sekolah Dasar</t>
  </si>
  <si>
    <t>3.74</t>
  </si>
  <si>
    <t>PENDIDIKAN MATEMATIKA S2</t>
  </si>
  <si>
    <t>Kec. Purwakarta</t>
  </si>
  <si>
    <t>guru</t>
  </si>
  <si>
    <t>PENDIDIKAN MATEMATIKA</t>
  </si>
  <si>
    <t>3.23</t>
  </si>
  <si>
    <t>UNIVERSITAS GUNADARMA</t>
  </si>
  <si>
    <t>3.33</t>
  </si>
  <si>
    <t>Rangkasbitung</t>
  </si>
  <si>
    <t>UNIVERSITAS SULTAN AGENG TIRTAYASA</t>
  </si>
  <si>
    <t>TEKNIK KIMIA</t>
  </si>
  <si>
    <t>3.01</t>
  </si>
  <si>
    <t>PENSIUNAN PNS/TNI</t>
  </si>
  <si>
    <t>17-06-2021</t>
  </si>
  <si>
    <t>Hukum</t>
  </si>
  <si>
    <t>3.39</t>
  </si>
  <si>
    <t>Kabupaten Lebak</t>
  </si>
  <si>
    <t>Kec. Cikulur</t>
  </si>
  <si>
    <t>Administrasi Publik</t>
  </si>
  <si>
    <t>3.51</t>
  </si>
  <si>
    <t>Kota Pontianak</t>
  </si>
  <si>
    <t>Rumah Saudara</t>
  </si>
  <si>
    <t>Kec. Mandalawangi</t>
  </si>
  <si>
    <t>UIN Sunan Gunung Djati Bandung</t>
  </si>
  <si>
    <t>Dakwah dan Komunikasi</t>
  </si>
  <si>
    <t>LAINNYA</t>
  </si>
  <si>
    <t>Kec. Cikeusal</t>
  </si>
  <si>
    <t>3.04</t>
  </si>
  <si>
    <t>CIPARE</t>
  </si>
  <si>
    <t>MANAJEMEN</t>
  </si>
  <si>
    <t>ILMU PERTANIAN</t>
  </si>
  <si>
    <t>Penyuluh Pertanian</t>
  </si>
  <si>
    <t>Universitas Lampung</t>
  </si>
  <si>
    <t>Pertanian</t>
  </si>
  <si>
    <t>Agribisnis</t>
  </si>
  <si>
    <t>GAL211 - Gd A Lt 2 R11</t>
  </si>
  <si>
    <t>Kec. Pulo Ampel</t>
  </si>
  <si>
    <t>3.16</t>
  </si>
  <si>
    <t>Kec. Walantaka</t>
  </si>
  <si>
    <t>EKONOMI DAN BISNIS</t>
  </si>
  <si>
    <t>3.24</t>
  </si>
  <si>
    <t>Kec. Rangkasbitung</t>
  </si>
  <si>
    <t>Ilmu Sosial dan Ilmu Politik</t>
  </si>
  <si>
    <t>Ilmu Komunikasi</t>
  </si>
  <si>
    <t>3.69</t>
  </si>
  <si>
    <t>Kec. Cipocok Jaya</t>
  </si>
  <si>
    <t>Pelaksana</t>
  </si>
  <si>
    <t>Kota Bekasi</t>
  </si>
  <si>
    <t>PANDEGLANG</t>
  </si>
  <si>
    <t>UNIVERSITAS PENDIDIKAN INDONESIA</t>
  </si>
  <si>
    <t>Kec. Kramatwatu</t>
  </si>
  <si>
    <t>Universitas Sebelas Maret</t>
  </si>
  <si>
    <t>PELAKSANA</t>
  </si>
  <si>
    <t>HUKUM</t>
  </si>
  <si>
    <t>ILMU HUKUM</t>
  </si>
  <si>
    <t>LEBAK</t>
  </si>
  <si>
    <t>08-11-1986</t>
  </si>
  <si>
    <t>06-05-1998</t>
  </si>
  <si>
    <t>Staff</t>
  </si>
  <si>
    <t>CIWEDUS</t>
  </si>
  <si>
    <t>Kec. Cilegon</t>
  </si>
  <si>
    <t>STAFF</t>
  </si>
  <si>
    <t>UNIVERSITAS BINA BANGSA</t>
  </si>
  <si>
    <t>3.31</t>
  </si>
  <si>
    <t>29-08-2020</t>
  </si>
  <si>
    <t>Lebak</t>
  </si>
  <si>
    <t>Kec. Malingping</t>
  </si>
  <si>
    <t>UIN Sultan Maulana Hasanuddin Banten</t>
  </si>
  <si>
    <t>Tadris Bahasa Inggris</t>
  </si>
  <si>
    <t>3.43</t>
  </si>
  <si>
    <t>SERDANG</t>
  </si>
  <si>
    <t>3.50</t>
  </si>
  <si>
    <t>Universitas Pancasila</t>
  </si>
  <si>
    <t>3.29</t>
  </si>
  <si>
    <t>UNIVERSITAS MUHAMMADIYAH TANGERANG</t>
  </si>
  <si>
    <t>3.64</t>
  </si>
  <si>
    <t>SUKMAJAYA</t>
  </si>
  <si>
    <t>Banjarsari</t>
  </si>
  <si>
    <t>SMKN 4 Kota Serang</t>
  </si>
  <si>
    <t>Pendidikan Teknik Mesin</t>
  </si>
  <si>
    <t>01-02-2005</t>
  </si>
  <si>
    <t>GAL212 - Gd A Lt 2 R12</t>
  </si>
  <si>
    <t>TIRTAYASA</t>
  </si>
  <si>
    <t>Kec. Tirtayasa</t>
  </si>
  <si>
    <t>2.92</t>
  </si>
  <si>
    <t>FISIP</t>
  </si>
  <si>
    <t>3.62</t>
  </si>
  <si>
    <t>Kebidanan</t>
  </si>
  <si>
    <t>3.56</t>
  </si>
  <si>
    <t>Universitas Bina Nusantara</t>
  </si>
  <si>
    <t>2.88</t>
  </si>
  <si>
    <t>Kagungan</t>
  </si>
  <si>
    <t>Guru Mapel</t>
  </si>
  <si>
    <t>PANANCANGAN</t>
  </si>
  <si>
    <t>2.85</t>
  </si>
  <si>
    <t>17-10-2008</t>
  </si>
  <si>
    <t>Iklan</t>
  </si>
  <si>
    <t>ILMU KOMUNIKASI</t>
  </si>
  <si>
    <t>3.94</t>
  </si>
  <si>
    <t>JAKARTA</t>
  </si>
  <si>
    <t>TERITIH</t>
  </si>
  <si>
    <t>UNIVERSITAS SERANG RAYA</t>
  </si>
  <si>
    <t>AHLI/PROF.BEKRJ PERORANGA</t>
  </si>
  <si>
    <t>Sumur Pecung</t>
  </si>
  <si>
    <t>3.66</t>
  </si>
  <si>
    <t>23-12-2020</t>
  </si>
  <si>
    <t>Kepuren</t>
  </si>
  <si>
    <t>BANDUNG</t>
  </si>
  <si>
    <t>PERTANIAN</t>
  </si>
  <si>
    <t>Karawang</t>
  </si>
  <si>
    <t>Banjar Agung</t>
  </si>
  <si>
    <t>Kab. Karawang</t>
  </si>
  <si>
    <t>Dalung</t>
  </si>
  <si>
    <t>Sukanegara</t>
  </si>
  <si>
    <t>3.22</t>
  </si>
  <si>
    <t>GURU</t>
  </si>
  <si>
    <t>2.00</t>
  </si>
  <si>
    <t>Singamerta</t>
  </si>
  <si>
    <t>Kec. Ciruas</t>
  </si>
  <si>
    <t>28-08-2017</t>
  </si>
  <si>
    <t>GURU KELAS</t>
  </si>
  <si>
    <t>UNIVERSITAS TERBUKA</t>
  </si>
  <si>
    <t>Cipare</t>
  </si>
  <si>
    <t>GAL213 - Gd A Lt 2 R13</t>
  </si>
  <si>
    <t>Pendidikan Matematika</t>
  </si>
  <si>
    <t>3.44</t>
  </si>
  <si>
    <t>Sepang</t>
  </si>
  <si>
    <t>Universitas Islam Indonesia</t>
  </si>
  <si>
    <t>3.63</t>
  </si>
  <si>
    <t>Sumedang</t>
  </si>
  <si>
    <t>Dranggong</t>
  </si>
  <si>
    <t>3.46</t>
  </si>
  <si>
    <t>Pendidikan</t>
  </si>
  <si>
    <t>Cipocok Jaya</t>
  </si>
  <si>
    <t>3.58</t>
  </si>
  <si>
    <t>CIBODASARI</t>
  </si>
  <si>
    <t>Kec. Cibodas</t>
  </si>
  <si>
    <t>Fakultas Hukum</t>
  </si>
  <si>
    <t>TASIKMALAYA</t>
  </si>
  <si>
    <t>KEGURUAN DAN ILMU PENDIDIKAN</t>
  </si>
  <si>
    <t>3.10</t>
  </si>
  <si>
    <t>TANGERANG</t>
  </si>
  <si>
    <t>Guru Honorer</t>
  </si>
  <si>
    <t>Kec. Picung</t>
  </si>
  <si>
    <t>Kab. Bogor</t>
  </si>
  <si>
    <t>Teknologi Industri</t>
  </si>
  <si>
    <t>Kota Bogor</t>
  </si>
  <si>
    <t>Bogor</t>
  </si>
  <si>
    <t>Cigadung</t>
  </si>
  <si>
    <t>Kec. Karang Tanjung</t>
  </si>
  <si>
    <t>3.06</t>
  </si>
  <si>
    <t>GAL214 - Gd A Lt 2 R14</t>
  </si>
  <si>
    <t>Staf</t>
  </si>
  <si>
    <t>untirta</t>
  </si>
  <si>
    <t>3.38</t>
  </si>
  <si>
    <t>Taman Baru</t>
  </si>
  <si>
    <t>BENCONGAN</t>
  </si>
  <si>
    <t>Kec. Kelapa Dua</t>
  </si>
  <si>
    <t>2.57</t>
  </si>
  <si>
    <t>ROSWITA</t>
  </si>
  <si>
    <t>SUKASARI</t>
  </si>
  <si>
    <t>Kec. Cipanas</t>
  </si>
  <si>
    <t>2.95</t>
  </si>
  <si>
    <t>PENDIDIKAN BAHASA INDONESIA (S2)</t>
  </si>
  <si>
    <t>Kec. Cimanuk</t>
  </si>
  <si>
    <t>3.47</t>
  </si>
  <si>
    <t>3.85</t>
  </si>
  <si>
    <t>Kec. Baros</t>
  </si>
  <si>
    <t>Anggota</t>
  </si>
  <si>
    <t>Sukasari</t>
  </si>
  <si>
    <t>Kec. Kaduhejo</t>
  </si>
  <si>
    <t>Kab. Cilacap</t>
  </si>
  <si>
    <t>CILEGON</t>
  </si>
  <si>
    <t>Serdang</t>
  </si>
  <si>
    <t>02-09-2002</t>
  </si>
  <si>
    <t>Kota Depok</t>
  </si>
  <si>
    <t>Asrama</t>
  </si>
  <si>
    <t>GAL215 - Gd A Lt 2 R15</t>
  </si>
  <si>
    <t>Kec. Pasar Kemis</t>
  </si>
  <si>
    <t>Pendidikan Luar Sekolah</t>
  </si>
  <si>
    <t>Kesehatan Lingkungan</t>
  </si>
  <si>
    <t>22-11-2017</t>
  </si>
  <si>
    <t>Banjaragung</t>
  </si>
  <si>
    <t>Mangkunegara</t>
  </si>
  <si>
    <t>Kec. Bojonegara</t>
  </si>
  <si>
    <t>Universitas Padjadjaran</t>
  </si>
  <si>
    <t>MIPA</t>
  </si>
  <si>
    <t>Kec. Gerogol</t>
  </si>
  <si>
    <t>Manager</t>
  </si>
  <si>
    <t>DRANGONG</t>
  </si>
  <si>
    <t>3.68</t>
  </si>
  <si>
    <t>Kota Bandung</t>
  </si>
  <si>
    <t>Universitas Primagraha</t>
  </si>
  <si>
    <t>Kaligandu</t>
  </si>
  <si>
    <t>3.57</t>
  </si>
  <si>
    <t>3.03</t>
  </si>
  <si>
    <t>3.61</t>
  </si>
  <si>
    <t>Direktur</t>
  </si>
  <si>
    <t>KADUMERAK</t>
  </si>
  <si>
    <t>GAL216 - Gd A Lt 2 R16</t>
  </si>
  <si>
    <t>Karang Asem</t>
  </si>
  <si>
    <t>Tarbiyah dan Keguruan</t>
  </si>
  <si>
    <t>3.08</t>
  </si>
  <si>
    <t>Kec. Ciomas</t>
  </si>
  <si>
    <t>2.79</t>
  </si>
  <si>
    <t>ABRI</t>
  </si>
  <si>
    <t>Kec. Kibin</t>
  </si>
  <si>
    <t>CILAKU</t>
  </si>
  <si>
    <t>3.35</t>
  </si>
  <si>
    <t>Kab. Lahat</t>
  </si>
  <si>
    <t>Telkom University</t>
  </si>
  <si>
    <t>3.13</t>
  </si>
  <si>
    <t>Universitas Indonesia</t>
  </si>
  <si>
    <t>Kebon Dalem</t>
  </si>
  <si>
    <t>Teknik Elektro</t>
  </si>
  <si>
    <t>3.42</t>
  </si>
  <si>
    <t>Kec. Sukadiri</t>
  </si>
  <si>
    <t>Universitas Pamulang</t>
  </si>
  <si>
    <t>Teknologi Pangan</t>
  </si>
  <si>
    <t>Dakwah</t>
  </si>
  <si>
    <t>ILMU TARBIYAH DAN KEGURUAN</t>
  </si>
  <si>
    <t>Kota Jakarta Timur</t>
  </si>
  <si>
    <t>Kec. Periuk</t>
  </si>
  <si>
    <t>3.48</t>
  </si>
  <si>
    <t>GAL217 - Gd A Lt 2 R17</t>
  </si>
  <si>
    <t>Bandar Lampung</t>
  </si>
  <si>
    <t>Kota Bandar Lampung</t>
  </si>
  <si>
    <t>Kota Cirebon</t>
  </si>
  <si>
    <t>Pelamunan</t>
  </si>
  <si>
    <t>STIE BANTEN</t>
  </si>
  <si>
    <t>SOLEHAH</t>
  </si>
  <si>
    <t>Institut Pertanian Bogor</t>
  </si>
  <si>
    <t>HASANAH</t>
  </si>
  <si>
    <t>Kota Jakarta Barat</t>
  </si>
  <si>
    <t>3.53</t>
  </si>
  <si>
    <t>Unyur</t>
  </si>
  <si>
    <t>Jaksa Fungsional</t>
  </si>
  <si>
    <t>GAL319 - Gd A Lt 3 R19</t>
  </si>
  <si>
    <t>3.59</t>
  </si>
  <si>
    <t>Universitas Muhammadiyah Tangerang</t>
  </si>
  <si>
    <t>3.86</t>
  </si>
  <si>
    <t>Fakultas Keguruan dan Ilmu Pendidikan</t>
  </si>
  <si>
    <t>Kec. Pontang</t>
  </si>
  <si>
    <t>FAKULTAS EKONOMI DAN BISNIS ISLAM</t>
  </si>
  <si>
    <t>3.60</t>
  </si>
  <si>
    <t>Teknik Industri</t>
  </si>
  <si>
    <t>2.70</t>
  </si>
  <si>
    <t>26-01-2018</t>
  </si>
  <si>
    <t>Kec. Majasari</t>
  </si>
  <si>
    <t>Sosial Ekonomi Pertanian</t>
  </si>
  <si>
    <t>MAHFUDOH</t>
  </si>
  <si>
    <t>UIN Syarif Hidayatullah Jakarta</t>
  </si>
  <si>
    <t>Kec. Kragilan</t>
  </si>
  <si>
    <t>GAL320 - Gd A Lt 3 R20</t>
  </si>
  <si>
    <t>UNIVERSITAS MATHLA'UL ANWAR</t>
  </si>
  <si>
    <t>3.26</t>
  </si>
  <si>
    <t>UNIVERSITAS MUHAMMADIYAH SURAKARTA</t>
  </si>
  <si>
    <t>Kec. Panimbang</t>
  </si>
  <si>
    <t>Ilmu hukum</t>
  </si>
  <si>
    <t>Kec. Pulomerak</t>
  </si>
  <si>
    <t>25-07-2008</t>
  </si>
  <si>
    <t>Lialang</t>
  </si>
  <si>
    <t>Sastra Inggris</t>
  </si>
  <si>
    <t>Ilmu Pendidikan</t>
  </si>
  <si>
    <t>23-06-2010</t>
  </si>
  <si>
    <t>ASIAH</t>
  </si>
  <si>
    <t>02-07-2021</t>
  </si>
  <si>
    <t>01-05-2012</t>
  </si>
  <si>
    <t>28-06-2021</t>
  </si>
  <si>
    <t>30-06-2021</t>
  </si>
  <si>
    <t>GAL321 - Gd A Lt 3 R21</t>
  </si>
  <si>
    <t>Komunikasi</t>
  </si>
  <si>
    <t>UNIVERSITAS MATHLAUL ANWAR BANTEN</t>
  </si>
  <si>
    <t>staff</t>
  </si>
  <si>
    <t>28-04-2018</t>
  </si>
  <si>
    <t>ILMU SOSIAL DAN ILMU POLITIK</t>
  </si>
  <si>
    <t>Universitas Muhammadiyah Yogyakarta</t>
  </si>
  <si>
    <t>Kec. Banjarsari</t>
  </si>
  <si>
    <t>06-07-2021</t>
  </si>
  <si>
    <t>25-07-2018</t>
  </si>
  <si>
    <t>TEGAL</t>
  </si>
  <si>
    <t>3.45</t>
  </si>
  <si>
    <t>Kec. Jayanti</t>
  </si>
  <si>
    <t>GAL322 - Gd A Lt 3 R22</t>
  </si>
  <si>
    <t>Fakultas Ekonomi dan Bisnis</t>
  </si>
  <si>
    <t>Universitas Brawijaya</t>
  </si>
  <si>
    <t>Fakultas Ilmu Sosial dan Ilmu Politik</t>
  </si>
  <si>
    <t>Margatani</t>
  </si>
  <si>
    <t>CIPOCOK JAYA</t>
  </si>
  <si>
    <t>GAL323 - Gd A Lt 3 R23</t>
  </si>
  <si>
    <t>22-12-2020</t>
  </si>
  <si>
    <t>Bahasa dan sastra indonesia</t>
  </si>
  <si>
    <t>Syariah</t>
  </si>
  <si>
    <t>Kota Medan</t>
  </si>
  <si>
    <t>07-07-2021</t>
  </si>
  <si>
    <t>Agronomi</t>
  </si>
  <si>
    <t>GD L1.06 - GD A LT1R06</t>
  </si>
  <si>
    <t>ILMU PENDIDIKAN</t>
  </si>
  <si>
    <t>2.75</t>
  </si>
  <si>
    <t>Universitas Terbuka</t>
  </si>
  <si>
    <t>Pendidikan Guru Pendidikan Anak Usia Dini</t>
  </si>
  <si>
    <t>3.19</t>
  </si>
  <si>
    <t>Kota Surabaya</t>
  </si>
  <si>
    <t>14-09-2020</t>
  </si>
  <si>
    <t>Kec. Cibadak</t>
  </si>
  <si>
    <t>03-07-2007</t>
  </si>
  <si>
    <t>14-10-1995</t>
  </si>
  <si>
    <t>Tanah Tinggi</t>
  </si>
  <si>
    <t>Kec. Pakuhaji</t>
  </si>
  <si>
    <t>GD L1.07 - GD A LT1R07</t>
  </si>
  <si>
    <t>SOSIOLOGI</t>
  </si>
  <si>
    <t>PENDIDIKAN GURU SEKOLAH DASAR</t>
  </si>
  <si>
    <t>GD L1.08 - GD A LT1R08</t>
  </si>
  <si>
    <t>Cirebon</t>
  </si>
  <si>
    <t>Jombang</t>
  </si>
  <si>
    <t>01-10-1994</t>
  </si>
  <si>
    <t>28-02-1993</t>
  </si>
  <si>
    <t>Kec. Cinangka</t>
  </si>
  <si>
    <t>INSTITUT PERTANIAN BOGOR</t>
  </si>
  <si>
    <t>2.38</t>
  </si>
  <si>
    <t>3.80</t>
  </si>
  <si>
    <t>HERYATI</t>
  </si>
  <si>
    <t>GD L1.09 - GD A LT1R09</t>
  </si>
  <si>
    <t>tidak ada</t>
  </si>
  <si>
    <t>2.81</t>
  </si>
  <si>
    <t>0000000000000000</t>
  </si>
  <si>
    <t>Universitas Indraprasta PGRI Jakarta</t>
  </si>
  <si>
    <t>Pendidikan MIPA</t>
  </si>
  <si>
    <t>PEG.SWASTA NON GURU/DOSEN</t>
  </si>
  <si>
    <t>Magister Akuntansi</t>
  </si>
  <si>
    <t>3.11</t>
  </si>
  <si>
    <t>UNIVERSITAS INDRAPRASTA PGRI JAKARTA</t>
  </si>
  <si>
    <t>Universitas Negeri Jakarta</t>
  </si>
  <si>
    <t>Universitas Pakuan</t>
  </si>
  <si>
    <t>Keguruan</t>
  </si>
  <si>
    <t>3.76</t>
  </si>
  <si>
    <t>Kec. Cipondoh</t>
  </si>
  <si>
    <t>Sukamanah</t>
  </si>
  <si>
    <t>Universitas Tirtayasa</t>
  </si>
  <si>
    <t>Pendidikan Kimia</t>
  </si>
  <si>
    <t>Universitas Islam Negeri Sunan Gunung Djati Bandung</t>
  </si>
  <si>
    <t>3.79</t>
  </si>
  <si>
    <t>STKIP Mutiara Banten</t>
  </si>
  <si>
    <t>TIA LATIFATU SADIAH</t>
  </si>
  <si>
    <t>KARAWANG</t>
  </si>
  <si>
    <t>15-10-1989</t>
  </si>
  <si>
    <t>Kec. Majalaya</t>
  </si>
  <si>
    <t>089650315595</t>
  </si>
  <si>
    <t>3215215510890001</t>
  </si>
  <si>
    <t>UNIVERSITAS BUANA PERJUANGAN KARAWANG</t>
  </si>
  <si>
    <t>UNIVERSITAS SINGAPERBANGSA KARAWANG</t>
  </si>
  <si>
    <t>FAKULTAS KEGURUAN DAN ILMU PENDIDIKAN</t>
  </si>
  <si>
    <t>PENDIDIKAN LUAR SEKOLAH</t>
  </si>
  <si>
    <t>14-07-2012</t>
  </si>
  <si>
    <t>STKIP SILIWANGI BANDUNG</t>
  </si>
  <si>
    <t>12-07-2015</t>
  </si>
  <si>
    <t>SUTIYO</t>
  </si>
  <si>
    <t>3215215209620004</t>
  </si>
  <si>
    <t>LELA NURLAELA</t>
  </si>
  <si>
    <t>PERUM CITRA KEBUN MAS</t>
  </si>
  <si>
    <t>089625936866</t>
  </si>
  <si>
    <t>UPI Bandung</t>
  </si>
  <si>
    <t>29-06-2021</t>
  </si>
  <si>
    <t>RANGKASBITUNG</t>
  </si>
  <si>
    <t>Rangkasbitung Timur</t>
  </si>
  <si>
    <t>Manajemen Pendidikan</t>
  </si>
  <si>
    <t>Program Pascasarjana</t>
  </si>
  <si>
    <t>16-07-2014</t>
  </si>
  <si>
    <t>Ciakar</t>
  </si>
  <si>
    <t>Kec. Panongan</t>
  </si>
  <si>
    <t>Kec. Pondokgede</t>
  </si>
  <si>
    <t>Universitas Trisakti</t>
  </si>
  <si>
    <t>Sekretaris</t>
  </si>
  <si>
    <t>STKIP Setia Budhi Rangkasbitung</t>
  </si>
  <si>
    <t>3.21</t>
  </si>
  <si>
    <t>3.82</t>
  </si>
  <si>
    <t>BADRIAH</t>
  </si>
  <si>
    <t>Pejaten</t>
  </si>
  <si>
    <t>BANJARSARI</t>
  </si>
  <si>
    <t>3.91</t>
  </si>
  <si>
    <t>PENDIDIKAN BAHASA DAN SENI</t>
  </si>
  <si>
    <t>Kab. Klaten</t>
  </si>
  <si>
    <t>Universitas Padjadjaran Bandung</t>
  </si>
  <si>
    <t>Kedokteran</t>
  </si>
  <si>
    <t>Kedokteran Umum</t>
  </si>
  <si>
    <t>19-08-1997</t>
  </si>
  <si>
    <t>ILMU PEMERINTAHAN</t>
  </si>
  <si>
    <t>UNIVERSITAS SRIWIJAYA</t>
  </si>
  <si>
    <t>Kec. Kota Bogor Utara</t>
  </si>
  <si>
    <t>Pengampelan</t>
  </si>
  <si>
    <t>Administrasi Bisnis</t>
  </si>
  <si>
    <t>3.71</t>
  </si>
  <si>
    <t>28-06-2011</t>
  </si>
  <si>
    <t>PENDIDIKAN BAHASA INDONESIA</t>
  </si>
  <si>
    <t>3.73</t>
  </si>
  <si>
    <t>Karaton</t>
  </si>
  <si>
    <t>Ilmu sosial dan politik</t>
  </si>
  <si>
    <t>MAN 2 KOTA SERANG</t>
  </si>
  <si>
    <t>FPMIPA</t>
  </si>
  <si>
    <t>09-03-1997</t>
  </si>
  <si>
    <t>STAF</t>
  </si>
  <si>
    <t>MAJALENGKA</t>
  </si>
  <si>
    <t>Kab. Majalengka</t>
  </si>
  <si>
    <t>Kab. Sukabumi</t>
  </si>
  <si>
    <t>Cilaku</t>
  </si>
  <si>
    <t>CITANGKIL</t>
  </si>
  <si>
    <t>UNIVERSITAS TELKOM</t>
  </si>
  <si>
    <t>jenjang</t>
  </si>
  <si>
    <t>periode</t>
  </si>
  <si>
    <t>prodi</t>
  </si>
  <si>
    <t>Row Labels</t>
  </si>
  <si>
    <t>Grand Total</t>
  </si>
  <si>
    <t>P1</t>
  </si>
  <si>
    <t>P1+P2</t>
  </si>
  <si>
    <t>ILMU AKUNTANSI</t>
  </si>
  <si>
    <t>pendaftar_p1</t>
  </si>
  <si>
    <t>pendaftar_p12</t>
  </si>
  <si>
    <t>lulus</t>
  </si>
  <si>
    <t>nim</t>
  </si>
  <si>
    <t>hasil seleksi</t>
  </si>
  <si>
    <t>diterima</t>
  </si>
  <si>
    <t>P2</t>
  </si>
  <si>
    <t>jk</t>
  </si>
  <si>
    <t>fakultas</t>
  </si>
  <si>
    <t>Almarhum</t>
  </si>
  <si>
    <t>Akutansi</t>
  </si>
  <si>
    <t>2.67</t>
  </si>
  <si>
    <t>Yogyakarta</t>
  </si>
  <si>
    <t>3.41</t>
  </si>
  <si>
    <t>Kec. Pondok Aren</t>
  </si>
  <si>
    <t>13-12-1991</t>
  </si>
  <si>
    <t>YULISTIA HERVIANI UTAMI, S.STAT</t>
  </si>
  <si>
    <t>UMM PASCASARJANA</t>
  </si>
  <si>
    <t>MUHAMAD DJINDAN RIDWANSYAH</t>
  </si>
  <si>
    <t>MAURIZA HESTI NURKHOFIFAH</t>
  </si>
  <si>
    <t>HILMANNUR BADRUZAMAN, S.I.KOM</t>
  </si>
  <si>
    <t>DR. MURNI DIASFARA</t>
  </si>
  <si>
    <t>MU'AMMAR</t>
  </si>
  <si>
    <t>IKRIMATUL AMAL</t>
  </si>
  <si>
    <t>LUSITA NENGSIH LUMBAN GAOL, S.ST</t>
  </si>
  <si>
    <t>PUSPITA AYU PUTRI NUSWANTARI</t>
  </si>
  <si>
    <t>HESTI INTAN PUTRI</t>
  </si>
  <si>
    <t>AINI NUR ANISA</t>
  </si>
  <si>
    <t>TINA PAULANA</t>
  </si>
  <si>
    <t>M U S L I M</t>
  </si>
  <si>
    <t>ENDAH ISNAINTRI</t>
  </si>
  <si>
    <t>FAHYUNAH,SE</t>
  </si>
  <si>
    <t>REFA KAMILA ZAUJAN</t>
  </si>
  <si>
    <t>ARNILIA PUTRI FAJARNINGRUM</t>
  </si>
  <si>
    <t>RAMADAN ATMAWIJAYA</t>
  </si>
  <si>
    <t>RIAN LISNAWATI</t>
  </si>
  <si>
    <t>H A R D I N A T A</t>
  </si>
  <si>
    <t>SHELVY HENDIANINGSIH</t>
  </si>
  <si>
    <t>SUKMA AHMAD PRATAMA</t>
  </si>
  <si>
    <t>M SYAHRIZA</t>
  </si>
  <si>
    <t>RIRIN KURNIA</t>
  </si>
  <si>
    <t>DIHAN AHMAD BASLAYN</t>
  </si>
  <si>
    <t>VINA PURWASIH</t>
  </si>
  <si>
    <t>RATU INA HASANAH</t>
  </si>
  <si>
    <t>H. RIDWAN IMAMUL HUDA, ST</t>
  </si>
  <si>
    <t>EVA HUDAEFAH</t>
  </si>
  <si>
    <t>SITI NABILA FATIMATUZZAHRO</t>
  </si>
  <si>
    <t>YULI AULIA</t>
  </si>
  <si>
    <t>NUR HIKMAH PEBRIANIS</t>
  </si>
  <si>
    <t>WIDHI SETYOWICAKSONO</t>
  </si>
  <si>
    <t>MUHAMAD YASIN</t>
  </si>
  <si>
    <t>SAMSUL HIDAYAT</t>
  </si>
  <si>
    <t>TAUFIQ HIDAYAT</t>
  </si>
  <si>
    <t>LAMBOK RASMI HALOMOAN HUTAURUK</t>
  </si>
  <si>
    <t>AMALIYAH</t>
  </si>
  <si>
    <t>ADE RAHMAT HIDAYATULLOH</t>
  </si>
  <si>
    <t>ARMAN MAULANA RACHMAN</t>
  </si>
  <si>
    <t>MIA LEKSMIANI</t>
  </si>
  <si>
    <t>ARIF HIDAYATULLAH</t>
  </si>
  <si>
    <t>NADOFAH</t>
  </si>
  <si>
    <t>HALIMATUSSADIAH S.SOS</t>
  </si>
  <si>
    <t>KHALIFATUNNISA</t>
  </si>
  <si>
    <t>IVO NURUL KHOTIMATUNISA</t>
  </si>
  <si>
    <t>SITI MUTMAINNAH RODIATAM MARDIAH</t>
  </si>
  <si>
    <t>SAKTI BUE MARISA</t>
  </si>
  <si>
    <t>MAGHFIRAH AYUNI</t>
  </si>
  <si>
    <t>YANTI PUSPITA</t>
  </si>
  <si>
    <t>IRFAN AFANDI</t>
  </si>
  <si>
    <t>WINDY JADMIKO</t>
  </si>
  <si>
    <t>HERI BASTIAN</t>
  </si>
  <si>
    <t>RISWAN SETYO KARDINTO</t>
  </si>
  <si>
    <t>TIO PRABOWO</t>
  </si>
  <si>
    <t>SAYUDA ANGGORO ASIH</t>
  </si>
  <si>
    <t>ARIF KURNIAWAN</t>
  </si>
  <si>
    <t>MEMI MEILANI QODARIAH</t>
  </si>
  <si>
    <t>RAIHAN QOLBI</t>
  </si>
  <si>
    <t>WINARNI</t>
  </si>
  <si>
    <t>ATI SULASTRI</t>
  </si>
  <si>
    <t>IFAN APRIANA</t>
  </si>
  <si>
    <t>YULI ISMAYANTI</t>
  </si>
  <si>
    <t>GALIH CHANDRA ALDINO</t>
  </si>
  <si>
    <t>DR. ADI RASTONO,SP.B</t>
  </si>
  <si>
    <t>AHMAD GUNTUR, SE</t>
  </si>
  <si>
    <t>RISMA DWI KOMALA</t>
  </si>
  <si>
    <t>ROIHATUL PARIDA MAULIDI</t>
  </si>
  <si>
    <t>FAREHA RAHMATUL ZAHRA</t>
  </si>
  <si>
    <t>RENI OKTAVIANI, S.TR.KEU</t>
  </si>
  <si>
    <t>IWAN KUSWONO</t>
  </si>
  <si>
    <t>MUHAMMAD OKTO PUTRA NOVRIANSYA</t>
  </si>
  <si>
    <t>MUHAMAD ABI DUNYA</t>
  </si>
  <si>
    <t>FATHURRIZQI IZZATULHAQ</t>
  </si>
  <si>
    <t>MUHAMMAD YUSUF</t>
  </si>
  <si>
    <t>RONI GUMILAR</t>
  </si>
  <si>
    <t>DHENA DELVIANA AULIA</t>
  </si>
  <si>
    <t>PURWANTO</t>
  </si>
  <si>
    <t>NUGRAHA WIRAWAN</t>
  </si>
  <si>
    <t>GALUH SP TAMBUNAN</t>
  </si>
  <si>
    <t>SULAEMAN</t>
  </si>
  <si>
    <t>AJENG MAHARANI</t>
  </si>
  <si>
    <t>MUHAMMAD ALIF GHIFARI</t>
  </si>
  <si>
    <t>AZIB ZAID SRIYADI</t>
  </si>
  <si>
    <t>FEBBY MAYA SHOFA</t>
  </si>
  <si>
    <t>VIRA FAJRIN</t>
  </si>
  <si>
    <t>ATIN YULIANI</t>
  </si>
  <si>
    <t>MUTIA NURDALILAH SIMATUPANG</t>
  </si>
  <si>
    <t>MUSADAD</t>
  </si>
  <si>
    <t>RENDI GUSTIANA</t>
  </si>
  <si>
    <t>AGUS HELFI RAHMAN, S.PD.</t>
  </si>
  <si>
    <t>WIWIN WIDHAYANI</t>
  </si>
  <si>
    <t>AGUS AHMAD ALISY</t>
  </si>
  <si>
    <t>DESI PRISTIWANTI, S.PD</t>
  </si>
  <si>
    <t>AMARTYA NADHIA ANNISA</t>
  </si>
  <si>
    <t>AULIYA HIDAYATI</t>
  </si>
  <si>
    <t>ADE NORMA</t>
  </si>
  <si>
    <t>ALFIAN BAKTI NUGRAHA</t>
  </si>
  <si>
    <t>SYIFA FAUZIAH AHMAD</t>
  </si>
  <si>
    <t>NURRADIATUMMARDIAH</t>
  </si>
  <si>
    <t>SUDIYO</t>
  </si>
  <si>
    <t>YULIYANTI</t>
  </si>
  <si>
    <t>HARIS HANDAYANI, SS</t>
  </si>
  <si>
    <t>AFDHAL QUDRI, S.PD.</t>
  </si>
  <si>
    <t>NIDA AMATUL FIRDAUSNAH</t>
  </si>
  <si>
    <t>LILIS NUR KHOLISHOH</t>
  </si>
  <si>
    <t>NOVITRIAN EKA PUTRA</t>
  </si>
  <si>
    <t>ILHAM FARID, S.PD</t>
  </si>
  <si>
    <t>FIRDHA RACHMAWATI</t>
  </si>
  <si>
    <t>MILHATU TASYA</t>
  </si>
  <si>
    <t>NURUL FAUZIAH</t>
  </si>
  <si>
    <t>EVI DAMAYANTI</t>
  </si>
  <si>
    <t>SRI RIZKI</t>
  </si>
  <si>
    <t>GALIH MEIGIANSYAH PUTRA</t>
  </si>
  <si>
    <t>RANI ASTRIA</t>
  </si>
  <si>
    <t>AKMALUL AZMI PARDIANI</t>
  </si>
  <si>
    <t>MUHAMMAD FIRHAN</t>
  </si>
  <si>
    <t>MUHAMAD HAZALI ALFIAN</t>
  </si>
  <si>
    <t>DANI YUNIADI,S.PD</t>
  </si>
  <si>
    <t>SUCI RAHMAYATI</t>
  </si>
  <si>
    <t>MARJOHAN, S.PD.</t>
  </si>
  <si>
    <t>MOCH ARIFIN</t>
  </si>
  <si>
    <t>SAEPUL</t>
  </si>
  <si>
    <t>MOHAMAD AMIN ROHMAN</t>
  </si>
  <si>
    <t>MAR'ATUN NAJIAH</t>
  </si>
  <si>
    <t>ANI PEBRIANI</t>
  </si>
  <si>
    <t>RIDA ADHARI YANTI</t>
  </si>
  <si>
    <t>AZIZ MUHTASYAM</t>
  </si>
  <si>
    <t>YAYAT MASKOPO</t>
  </si>
  <si>
    <t>EVA HUTRI</t>
  </si>
  <si>
    <t>SULTHAANIKA FERDY SYAHWARDI</t>
  </si>
  <si>
    <t>THAREQA ABDUSATTAR</t>
  </si>
  <si>
    <t>IFAN WINANGUN</t>
  </si>
  <si>
    <t>HESTI WIRATAMA SANDI S.H.</t>
  </si>
  <si>
    <t>LIA ANDRIANI,S.PD</t>
  </si>
  <si>
    <t>DEZHA ALFIAN</t>
  </si>
  <si>
    <t>DIKA RUSLANINUR YADI</t>
  </si>
  <si>
    <t>DINDA BERLIANA</t>
  </si>
  <si>
    <t>PUTRI ZULIYANTI, S.PD.</t>
  </si>
  <si>
    <t>DIAN AYU MULYANINGSIH</t>
  </si>
  <si>
    <t>RATNA FITRIYANI</t>
  </si>
  <si>
    <t>PUTRI EVIANI PRIHARTINI</t>
  </si>
  <si>
    <t>SILVI ALFIAH</t>
  </si>
  <si>
    <t>RIYANDI</t>
  </si>
  <si>
    <t>VIDY KUN NOVARIA</t>
  </si>
  <si>
    <t>HILDA FAUZIAH WAHYUNI</t>
  </si>
  <si>
    <t>RT. LIS MUTMAINAH</t>
  </si>
  <si>
    <t>ADE MULYANI</t>
  </si>
  <si>
    <t>LIRA AMALIA SURAHMAN</t>
  </si>
  <si>
    <t>DEBY ANISAH</t>
  </si>
  <si>
    <t>KHOSYIAH</t>
  </si>
  <si>
    <t>MUHAMAD ENDANG SUDRAJAT, SKM</t>
  </si>
  <si>
    <t>YANI SURYANI</t>
  </si>
  <si>
    <t>EVI NURAFIYATI</t>
  </si>
  <si>
    <t>NOVIYANTI JUMROTIN, S.AK</t>
  </si>
  <si>
    <t>REKA YULIANTI</t>
  </si>
  <si>
    <t>AMIN HASAN</t>
  </si>
  <si>
    <t>VICKI ANDREAN TUBAGUS</t>
  </si>
  <si>
    <t>KHOIRUL RIZKI</t>
  </si>
  <si>
    <t>DESY KURNIA PUTRI NAVIKI</t>
  </si>
  <si>
    <t>SHINTA SARTIKA</t>
  </si>
  <si>
    <t>TITIN MIRANTI ULFASARI</t>
  </si>
  <si>
    <t>AIDA AMALIA</t>
  </si>
  <si>
    <t>ARIDEWI CAHYATI</t>
  </si>
  <si>
    <t>NOVALITA, SE., M.S.AK</t>
  </si>
  <si>
    <t>MAUREEN MARSENNE</t>
  </si>
  <si>
    <t>LEONARD PANGARIBUAN</t>
  </si>
  <si>
    <t>UYUNG AMILUL ULUM</t>
  </si>
  <si>
    <t>SUHENDAR</t>
  </si>
  <si>
    <t>BADRUS SHOLEH</t>
  </si>
  <si>
    <t>VINA OKTIARINA</t>
  </si>
  <si>
    <t>RACHMAT AGUS SANTOSO</t>
  </si>
  <si>
    <t>MUHAMMAD ARIF RAHMAN, M.PD.</t>
  </si>
  <si>
    <t>INGRID PANJAITAN</t>
  </si>
  <si>
    <t>DINA PURNAMA SARI</t>
  </si>
  <si>
    <t>AGUS SETIYAWAN</t>
  </si>
  <si>
    <t>ADE HOLISOH</t>
  </si>
  <si>
    <t>NADA SHOFA LUBIS</t>
  </si>
  <si>
    <t>MULKI SITI HAJAR REZAINI</t>
  </si>
  <si>
    <t>LISKA BERLIAN</t>
  </si>
  <si>
    <t>MEGA ARUM.SE.,M.,AK</t>
  </si>
  <si>
    <t>NAWANG KALBUANA</t>
  </si>
  <si>
    <t>M.NURRASYDIN</t>
  </si>
  <si>
    <t>VITA APRILINA</t>
  </si>
  <si>
    <t>ASDARINA</t>
  </si>
  <si>
    <t>DEWI NANCY SHABATINI</t>
  </si>
  <si>
    <t>ROSEL, SE., M.SI.</t>
  </si>
  <si>
    <t>MEITA SEKAR SARI</t>
  </si>
  <si>
    <t>DIDIK ISKANDAR</t>
  </si>
  <si>
    <t>HIDAYATULLAH, M.PD</t>
  </si>
  <si>
    <t>SUPRIATININGSIH</t>
  </si>
  <si>
    <t>LADY KARLINAH</t>
  </si>
  <si>
    <t>HENDI FIRDAUS</t>
  </si>
  <si>
    <t>HADI SUSILO</t>
  </si>
  <si>
    <t>LISDAWATI</t>
  </si>
  <si>
    <t>DJENNI SASMITA, S. AP, M. A</t>
  </si>
  <si>
    <t>DESMY RIANI</t>
  </si>
  <si>
    <t>SURATMININGSIH</t>
  </si>
  <si>
    <t>DESTIANI RAHMAWATI</t>
  </si>
  <si>
    <t>SUPENDI</t>
  </si>
  <si>
    <t>PATRIANDARI</t>
  </si>
  <si>
    <t>ARI TRESNA SUMANTRI. SP.,MS.I</t>
  </si>
  <si>
    <t>H.JOHAN SETIAWAN,SP.M.SI</t>
  </si>
  <si>
    <t>PENDIDIKAN DASAR</t>
  </si>
  <si>
    <t>MAGISTER EKONOMI</t>
  </si>
  <si>
    <t>ILMU PERTANIAN (S3)</t>
  </si>
  <si>
    <t>09-07-1993</t>
  </si>
  <si>
    <t>BTN ONA BLOK D3 NO 23</t>
  </si>
  <si>
    <t>RANGKASBITUNG TIMUR</t>
  </si>
  <si>
    <t>081295066916</t>
  </si>
  <si>
    <t>yulistia.hervianii@gmail.com</t>
  </si>
  <si>
    <t>3602144907930001</t>
  </si>
  <si>
    <t>BANK SYARIAH INDONESIA</t>
  </si>
  <si>
    <t>KCP SERANG AYANI</t>
  </si>
  <si>
    <t>FUNDING TRANSACTIONAL STAFF</t>
  </si>
  <si>
    <t>MATEMATIKA DAN ILMU PENGETAHUAN ALAM</t>
  </si>
  <si>
    <t>STATISTIKA</t>
  </si>
  <si>
    <t>14-09-2015</t>
  </si>
  <si>
    <t>3602142406670001</t>
  </si>
  <si>
    <t>YANTO HERIYANTO, S.PD</t>
  </si>
  <si>
    <t>3602145509680002</t>
  </si>
  <si>
    <t>FIFING TRIFIYANI</t>
  </si>
  <si>
    <t>BTN ONA BLOK D3 NO 23 RANGKASBITUNG LEBAK BANTEN</t>
  </si>
  <si>
    <t>087772533624</t>
  </si>
  <si>
    <t>30-03-2022</t>
  </si>
  <si>
    <t>03-01-1994</t>
  </si>
  <si>
    <t>Komplek Cigadung Mandiri BlokE.21 RT 01/10.</t>
  </si>
  <si>
    <t>Komplek Cigadung Mandiri BlokE.24 RT 01/10.</t>
  </si>
  <si>
    <t>08111222010</t>
  </si>
  <si>
    <t>djindan07@gmail.com</t>
  </si>
  <si>
    <t>3601250301940005</t>
  </si>
  <si>
    <t>Jl. Raya Serang-Pandeglang Km 02, Kp Kadumerak no7</t>
  </si>
  <si>
    <t>HRD (Human Resources Departement)</t>
  </si>
  <si>
    <t>Universitas Islam Negri Sunan Kalijaga Yogyakarta</t>
  </si>
  <si>
    <t>Ilmu Sosial dan Humaniora</t>
  </si>
  <si>
    <t>Psikologi</t>
  </si>
  <si>
    <t>07-09-2018</t>
  </si>
  <si>
    <t>3601252506670001</t>
  </si>
  <si>
    <t>WAWAN RIDWAN</t>
  </si>
  <si>
    <t>3601254102670002</t>
  </si>
  <si>
    <t>SAMSIAH</t>
  </si>
  <si>
    <t>Komplek Cigadung Mandiri Blok E.24. Pandeglang</t>
  </si>
  <si>
    <t>081380919422</t>
  </si>
  <si>
    <t>29-03-2022</t>
  </si>
  <si>
    <t>06-11-1999</t>
  </si>
  <si>
    <t>Jl. Raya Binuangeun Kp. Simpang Ds. Sukamanah</t>
  </si>
  <si>
    <t>081294269115</t>
  </si>
  <si>
    <t>maurizanurkhofifah@gmail.com</t>
  </si>
  <si>
    <t>3602014611990003</t>
  </si>
  <si>
    <t>14-10-2021</t>
  </si>
  <si>
    <t>3602012012700001</t>
  </si>
  <si>
    <t>ZAENUS SHOLIHIN</t>
  </si>
  <si>
    <t>3602014904750001</t>
  </si>
  <si>
    <t>NUNUNG NURHAYATI</t>
  </si>
  <si>
    <t>Kp. Simpang Ds. Sukamanah Kec. Malingping-Lebak</t>
  </si>
  <si>
    <t>082261620678</t>
  </si>
  <si>
    <t>Kota Jakarta Pusat</t>
  </si>
  <si>
    <t>04-09-1988</t>
  </si>
  <si>
    <t>Puri Serang Hijau Blok i6 no 17</t>
  </si>
  <si>
    <t>08179888308</t>
  </si>
  <si>
    <t>Hilman.nbz@gmail.com</t>
  </si>
  <si>
    <t>3673050409880001</t>
  </si>
  <si>
    <t>08-08-2012</t>
  </si>
  <si>
    <t>3673052008580001</t>
  </si>
  <si>
    <t>YAYA ZAKARIA</t>
  </si>
  <si>
    <t>3673056005650003</t>
  </si>
  <si>
    <t>RINA ROBIATUL ADAWIYAH</t>
  </si>
  <si>
    <t>Perumahan Sepang Mountain Residence Blok B no 6</t>
  </si>
  <si>
    <t>081932127132</t>
  </si>
  <si>
    <t>27-03-2022</t>
  </si>
  <si>
    <t>Pasuruan</t>
  </si>
  <si>
    <t>04-11-1983</t>
  </si>
  <si>
    <t>Persada Banten Blok B 8 no 17 Serang Banten</t>
  </si>
  <si>
    <t>Walantaka</t>
  </si>
  <si>
    <t>087772727234</t>
  </si>
  <si>
    <t>diasfara2@gmail.com</t>
  </si>
  <si>
    <t>3673014411830003</t>
  </si>
  <si>
    <t>Dinas Kesehatan Kota Serang</t>
  </si>
  <si>
    <t>Jl. Jend A. Yani</t>
  </si>
  <si>
    <t>Dokter</t>
  </si>
  <si>
    <t>Universitas Jember</t>
  </si>
  <si>
    <t>15-04-2009</t>
  </si>
  <si>
    <t>M. MAHFUDZ</t>
  </si>
  <si>
    <t>LILIK ZULAIKHA</t>
  </si>
  <si>
    <t>Pasuruan Jawa Timur</t>
  </si>
  <si>
    <t>Kab. Pasuruan</t>
  </si>
  <si>
    <t>081331441215</t>
  </si>
  <si>
    <t>22-12-1980</t>
  </si>
  <si>
    <t>Kompleks cluster Nirwana asri blok H no. 9</t>
  </si>
  <si>
    <t>081234567208</t>
  </si>
  <si>
    <t>dr.muammar168@gmail.com</t>
  </si>
  <si>
    <t>3673062212800001</t>
  </si>
  <si>
    <t>RSUD kota serang</t>
  </si>
  <si>
    <t>Jl. raya jakarta km.4 link. Kp. Baru rt 02/ rw 11</t>
  </si>
  <si>
    <t>Kepala bidang penunjang</t>
  </si>
  <si>
    <t>UPN Veteran jakarta</t>
  </si>
  <si>
    <t>Dokter umum</t>
  </si>
  <si>
    <t>2.51</t>
  </si>
  <si>
    <t>09-01-2006</t>
  </si>
  <si>
    <t>H. SATIBI JAZULI</t>
  </si>
  <si>
    <t>3604054507540002</t>
  </si>
  <si>
    <t>HJ. JUMALIYAH</t>
  </si>
  <si>
    <t>Kp. Baru rt/rw 03/01 kramatwatu SERANG-BANTEN</t>
  </si>
  <si>
    <t>087888900054</t>
  </si>
  <si>
    <t>Jakarta timur</t>
  </si>
  <si>
    <t>25-10-1992</t>
  </si>
  <si>
    <t>Taman mutiara indah blok G5 no 28</t>
  </si>
  <si>
    <t>089697349281</t>
  </si>
  <si>
    <t>ikrimatulamal83@gmail.com</t>
  </si>
  <si>
    <t>3673016510920004</t>
  </si>
  <si>
    <t>28-04-2016</t>
  </si>
  <si>
    <t>367301240964001</t>
  </si>
  <si>
    <t>ZULKIFLI</t>
  </si>
  <si>
    <t>3673017009650003</t>
  </si>
  <si>
    <t>JUITA WILIS</t>
  </si>
  <si>
    <t>Taman mutiara indah blok h1 no 20 serang banten</t>
  </si>
  <si>
    <t>081932000615</t>
  </si>
  <si>
    <t>28-03-2022</t>
  </si>
  <si>
    <t>ONAN GANJANG</t>
  </si>
  <si>
    <t>04-12-1976</t>
  </si>
  <si>
    <t>LINK. LIALANG RT 003/004 KELURAHAN LIALANG.</t>
  </si>
  <si>
    <t>LIALANG</t>
  </si>
  <si>
    <t>087771898339</t>
  </si>
  <si>
    <t>lusitalg0@gmail.com</t>
  </si>
  <si>
    <t>3673064412760002</t>
  </si>
  <si>
    <t>UPTD Puskesmas Banjar Agung</t>
  </si>
  <si>
    <t>Jl. Syech Nawawi Al-Bantani Kel. Banjar Agung Kec.</t>
  </si>
  <si>
    <t>Kasubag TU</t>
  </si>
  <si>
    <t>POLITEKNIK KARYA HUSADA JAKARTA</t>
  </si>
  <si>
    <t>KEBIDANAN</t>
  </si>
  <si>
    <t>27-07-2013</t>
  </si>
  <si>
    <t>ALBIDAN LUMBAN GAOL. (ALM)</t>
  </si>
  <si>
    <t>1216085511420001</t>
  </si>
  <si>
    <t>MINTEN NAINGGOLAN</t>
  </si>
  <si>
    <t>Kab. Humbang Hasudutan</t>
  </si>
  <si>
    <t>081213786653</t>
  </si>
  <si>
    <t>Klaten</t>
  </si>
  <si>
    <t>12-12-1999</t>
  </si>
  <si>
    <t>Perum. Persada Banten Blok B2 No 12A</t>
  </si>
  <si>
    <t>Jl. Kedoya Pesing No. 80 RT.014 RW.08, Kedoya</t>
  </si>
  <si>
    <t>082123966003</t>
  </si>
  <si>
    <t>puspitaayupn@gmail.com</t>
  </si>
  <si>
    <t>3604155212990003</t>
  </si>
  <si>
    <t>PT. Usaha Lestari Sehat</t>
  </si>
  <si>
    <t>Jl. Desa Leuwi Limus Pancatama Blok 2, Cikande</t>
  </si>
  <si>
    <t>06-01-2021</t>
  </si>
  <si>
    <t>3604152007730003</t>
  </si>
  <si>
    <t>NANO SUNARNO, S.SI</t>
  </si>
  <si>
    <t>3604155505750008</t>
  </si>
  <si>
    <t>PURWATI</t>
  </si>
  <si>
    <t>088217845444</t>
  </si>
  <si>
    <t>23-10-1997</t>
  </si>
  <si>
    <t>Persada Banten, Blok E10 No. 5, Kel. Teritih</t>
  </si>
  <si>
    <t>Teritih</t>
  </si>
  <si>
    <t>081373378511</t>
  </si>
  <si>
    <t>hestiintan52@gmail.com</t>
  </si>
  <si>
    <t>1607036310970003</t>
  </si>
  <si>
    <t>ILMU ADMINISTRASI PUBLIK</t>
  </si>
  <si>
    <t>31-07-2019</t>
  </si>
  <si>
    <t>HENRI YATSYAH</t>
  </si>
  <si>
    <t>ETI DARIYAH</t>
  </si>
  <si>
    <t>DESA SEDANG RT 008 RW 002, DESA SEDANG, SUAK TAPEH</t>
  </si>
  <si>
    <t>Kab. Banyuasin</t>
  </si>
  <si>
    <t>083803605449</t>
  </si>
  <si>
    <t>01-12-1999</t>
  </si>
  <si>
    <t>KP. CIBOBOKO HUMA</t>
  </si>
  <si>
    <t>kadudampit</t>
  </si>
  <si>
    <t>Kec. Saketi</t>
  </si>
  <si>
    <t>081384622403</t>
  </si>
  <si>
    <t>nuranisaaini@gmail.com</t>
  </si>
  <si>
    <t>3601144112990001</t>
  </si>
  <si>
    <t>fakultas Ilmu Seni dan Sastra</t>
  </si>
  <si>
    <t>03-11-2021</t>
  </si>
  <si>
    <t>AHMAD SUHAERI</t>
  </si>
  <si>
    <t>SITI SOPIAH</t>
  </si>
  <si>
    <t>KP Ciboboko huma, rt16 rw8, kec saketi</t>
  </si>
  <si>
    <t>081285495335</t>
  </si>
  <si>
    <t>23-11-1985</t>
  </si>
  <si>
    <t>Metro Cilegon Blok R20/ 12</t>
  </si>
  <si>
    <t>08118185855</t>
  </si>
  <si>
    <t>tn.paula@gmail.com</t>
  </si>
  <si>
    <t>3175096311850008</t>
  </si>
  <si>
    <t>Kantor Imigrasi Kelas II TPI Cilegon</t>
  </si>
  <si>
    <t>Jl. Raya Merak Km. 116 Cilegon</t>
  </si>
  <si>
    <t>STMIK Kuwera</t>
  </si>
  <si>
    <t>27-09-2013</t>
  </si>
  <si>
    <t>3175091104430002</t>
  </si>
  <si>
    <t>LIM BUN ENG</t>
  </si>
  <si>
    <t>3175094206590001</t>
  </si>
  <si>
    <t>RUMILAH</t>
  </si>
  <si>
    <t>Jl. Kampung Baru No. 11</t>
  </si>
  <si>
    <t>0811913671</t>
  </si>
  <si>
    <t>31-03-2022</t>
  </si>
  <si>
    <t>15-04-1981</t>
  </si>
  <si>
    <t>Kp. pasar kemis</t>
  </si>
  <si>
    <t>Kec. Sindang Jaya</t>
  </si>
  <si>
    <t>085693059931</t>
  </si>
  <si>
    <t>muslimncim11@gmail.com</t>
  </si>
  <si>
    <t>3603111504810003</t>
  </si>
  <si>
    <t>SMK AL AMANAH</t>
  </si>
  <si>
    <t>Jl. Puskesmas sindangjaya RT. 009/02 Ds. Sukaharja</t>
  </si>
  <si>
    <t>Honor Murni</t>
  </si>
  <si>
    <t>STKIP PASUNDAN BANDUNG</t>
  </si>
  <si>
    <t>Keguruan dan Ilmu pendidikan</t>
  </si>
  <si>
    <t>PJKR</t>
  </si>
  <si>
    <t>04-04-2009</t>
  </si>
  <si>
    <t>H. JASIM</t>
  </si>
  <si>
    <t>HJ. EMUN</t>
  </si>
  <si>
    <t>Kp. Bolang RT. 001/01 No. 32  Ds. Sukasari</t>
  </si>
  <si>
    <t>KOTABUMI</t>
  </si>
  <si>
    <t>03-03-1986</t>
  </si>
  <si>
    <t>Perumahan Rika Residence 3 Blok L3</t>
  </si>
  <si>
    <t>Menes</t>
  </si>
  <si>
    <t>089644194207</t>
  </si>
  <si>
    <t>pobox.endah@gmail.com</t>
  </si>
  <si>
    <t>1807064303860004</t>
  </si>
  <si>
    <t>MTs N 2 PANDEGLANG</t>
  </si>
  <si>
    <t>Jl. Raya Labuan KM. 02 Labuan Pandeglang Banten</t>
  </si>
  <si>
    <t>Guru Matematika Ahli Pertama</t>
  </si>
  <si>
    <t>UNIVERSITAS MUHAMMADIYAH METRO</t>
  </si>
  <si>
    <t>14-08-2009</t>
  </si>
  <si>
    <t>1803070412580001</t>
  </si>
  <si>
    <t>SLAMET RIADI</t>
  </si>
  <si>
    <t>1803075208680003</t>
  </si>
  <si>
    <t>SRIATUN</t>
  </si>
  <si>
    <t>Tanjung mulyo RT 002 RW 002 Bumiraya</t>
  </si>
  <si>
    <t>Kab. Lampung Utara</t>
  </si>
  <si>
    <t>081369373086</t>
  </si>
  <si>
    <t>Kp. wanasaba</t>
  </si>
  <si>
    <t>17-08-1990</t>
  </si>
  <si>
    <t>toyomerto</t>
  </si>
  <si>
    <t>087809364491</t>
  </si>
  <si>
    <t>fahyunah06@gmail.com</t>
  </si>
  <si>
    <t>3604055708900006</t>
  </si>
  <si>
    <t>STIE  BANTEN</t>
  </si>
  <si>
    <t>17-06-2013</t>
  </si>
  <si>
    <t>SUKBI</t>
  </si>
  <si>
    <t>DAIKAH</t>
  </si>
  <si>
    <t>Kp. Wanasaba Rt/Rw 003/002</t>
  </si>
  <si>
    <t>087837756424</t>
  </si>
  <si>
    <t>11-06-1999</t>
  </si>
  <si>
    <t>KOMPLEK GRAND SERANG ASRI BLOK L5 NO.3</t>
  </si>
  <si>
    <t>CIPOCOK  JAYA</t>
  </si>
  <si>
    <t>081290498937</t>
  </si>
  <si>
    <t>refazaujan@gmail.com</t>
  </si>
  <si>
    <t>3604025106990031</t>
  </si>
  <si>
    <t>UNIVERSITAS ISLAM NEGERI SUNAN GUNUNG DJATI BANDUNG</t>
  </si>
  <si>
    <t>AKUNTANSI SYARIAH</t>
  </si>
  <si>
    <t>27-08-2021</t>
  </si>
  <si>
    <t>3604020203660029</t>
  </si>
  <si>
    <t>ARI RACHIM TAKARI</t>
  </si>
  <si>
    <t>3604026910720030</t>
  </si>
  <si>
    <t>SITI TETI AZMAH BARAT</t>
  </si>
  <si>
    <t>KOMPLEK GRAND SERANG ASRI BLOK L5 NO. 3</t>
  </si>
  <si>
    <t>0818685001</t>
  </si>
  <si>
    <t>Kp. Cipacing Barat RT.02/RW.03 Ciputri, Kaduhejo</t>
  </si>
  <si>
    <t>Kaduhejo</t>
  </si>
  <si>
    <t>083805839327</t>
  </si>
  <si>
    <t>arniputri63@gmail.com</t>
  </si>
  <si>
    <t>3601194611980002</t>
  </si>
  <si>
    <t>23-12-2021</t>
  </si>
  <si>
    <t>3601192403710004</t>
  </si>
  <si>
    <t>BAMBANG SUPRIYANTO</t>
  </si>
  <si>
    <t>3601195008740005</t>
  </si>
  <si>
    <t>SRI YAMTINI</t>
  </si>
  <si>
    <t>Kamp. Cipacing Barat RT 02 RW 03 CIPUTRI, KADUHEJO</t>
  </si>
  <si>
    <t>082298936446</t>
  </si>
  <si>
    <t>16-01-1998</t>
  </si>
  <si>
    <t>Bukit Pelamunan Permai C1 No.23</t>
  </si>
  <si>
    <t>081218894197</t>
  </si>
  <si>
    <t>ramadanatmawijaya@gmail.com</t>
  </si>
  <si>
    <t>3604051601980005</t>
  </si>
  <si>
    <t>PT. KEDUNG BUANA INDONESIA</t>
  </si>
  <si>
    <t>Jl.Pesut No.45, Kec. Jombang, Kota Cilegon</t>
  </si>
  <si>
    <t>Skill Worker</t>
  </si>
  <si>
    <t>3604052108700003</t>
  </si>
  <si>
    <t>AAT SATRIA WIGUNA</t>
  </si>
  <si>
    <t>3604055704760001</t>
  </si>
  <si>
    <t>HERLINAWATI</t>
  </si>
  <si>
    <t>081210871099</t>
  </si>
  <si>
    <t>KP TOBAT</t>
  </si>
  <si>
    <t>Sentul Jaya</t>
  </si>
  <si>
    <t>083872112076</t>
  </si>
  <si>
    <t>rianlisnawati43@gmail.com</t>
  </si>
  <si>
    <t>3603016401930003</t>
  </si>
  <si>
    <t>Jalan Raya Palka KM 03 Sindangsari</t>
  </si>
  <si>
    <t>Institut Agama Islam Negeri</t>
  </si>
  <si>
    <t>Syariah dan Ekonomi Islam</t>
  </si>
  <si>
    <t>Hukum Ekonomi Syariah</t>
  </si>
  <si>
    <t>2.96</t>
  </si>
  <si>
    <t>07-11-2014</t>
  </si>
  <si>
    <t>SUMIADI</t>
  </si>
  <si>
    <t>3603014408600006</t>
  </si>
  <si>
    <t>SUHAEDAH</t>
  </si>
  <si>
    <t>KP TOBAT RT 006 RW 003</t>
  </si>
  <si>
    <t>082261142004</t>
  </si>
  <si>
    <t>04-07-1970</t>
  </si>
  <si>
    <t>Perumahan LION AIR
Blok M14/36 - TELAGA BESTARI</t>
  </si>
  <si>
    <t>Komp. Griyo Pabean II, Blok G-3 Ds.Pabean - SEDATI</t>
  </si>
  <si>
    <t>WANAKERTA</t>
  </si>
  <si>
    <t>08112421530</t>
  </si>
  <si>
    <t>nata.hardi@gmail.com</t>
  </si>
  <si>
    <t>3515170407700002</t>
  </si>
  <si>
    <t>LION AIR Group</t>
  </si>
  <si>
    <t>Lion Group Training Center - BALARAJA</t>
  </si>
  <si>
    <t>Assistant Manager - Instruktur</t>
  </si>
  <si>
    <t>Universitas Terbuka (UT)</t>
  </si>
  <si>
    <t>000</t>
  </si>
  <si>
    <t>K A R S A N  (ALM.)</t>
  </si>
  <si>
    <t>K A S W A T I</t>
  </si>
  <si>
    <t>Ds. Tegalkarang - Palimanan - CIREBON</t>
  </si>
  <si>
    <t>Kab. Cirebon</t>
  </si>
  <si>
    <t>22-09-1997</t>
  </si>
  <si>
    <t>Jl. Tb Sueb Komp. Widara Indah</t>
  </si>
  <si>
    <t>Cimuncang</t>
  </si>
  <si>
    <t>089694827284</t>
  </si>
  <si>
    <t>shelvyhn22@gmail.com</t>
  </si>
  <si>
    <t>3604016209970727</t>
  </si>
  <si>
    <t>PT. KMK GLOBAL SPORT</t>
  </si>
  <si>
    <t>JL. Cikupamas Raya No.17, Talagasari Kec. Cikupa</t>
  </si>
  <si>
    <t>operator</t>
  </si>
  <si>
    <t>01-09-2021</t>
  </si>
  <si>
    <t>3604010204720725</t>
  </si>
  <si>
    <t>HENDI</t>
  </si>
  <si>
    <t>3673016602730002</t>
  </si>
  <si>
    <t>NENGSIH</t>
  </si>
  <si>
    <t>Jl. Tb Sueb Komp. Widara Indah Serang Banten</t>
  </si>
  <si>
    <t>087876128707</t>
  </si>
  <si>
    <t>23-07-1997</t>
  </si>
  <si>
    <t>Kp. Pesanggrahan RT 02 RW 03</t>
  </si>
  <si>
    <t>087786607620</t>
  </si>
  <si>
    <t>sukmaa955@gmail.com</t>
  </si>
  <si>
    <t>3604102307970023</t>
  </si>
  <si>
    <t>Saintek</t>
  </si>
  <si>
    <t>Kimia Sains</t>
  </si>
  <si>
    <t>30-11-2021</t>
  </si>
  <si>
    <t>DRS. H. KUSMANA DANANDJAYA, M.PKIM. (ALM)</t>
  </si>
  <si>
    <t>3604105108720475</t>
  </si>
  <si>
    <t>DR. H. EVA SYARIFAH WARDAH, M.HUM, S,AG.</t>
  </si>
  <si>
    <t>Kp. Pesanggrahan RT 02 RW 03 Kota Serang</t>
  </si>
  <si>
    <t>08179101622</t>
  </si>
  <si>
    <t>01-04-2022</t>
  </si>
  <si>
    <t>Lahat</t>
  </si>
  <si>
    <t>04-01-1979</t>
  </si>
  <si>
    <t>Jl. Akasia Blok I No. 07</t>
  </si>
  <si>
    <t>Jl. Garden City Residen i /11 No. 18 KotaTangerang</t>
  </si>
  <si>
    <t>Tajur</t>
  </si>
  <si>
    <t>Kec. Ciledug</t>
  </si>
  <si>
    <t>081398929696</t>
  </si>
  <si>
    <t>rizalwcds@gmail.com</t>
  </si>
  <si>
    <t>1604100401790001</t>
  </si>
  <si>
    <t>PT. Dinasty Harjo Mukti</t>
  </si>
  <si>
    <t>Jl. Fachruddin Raya No. 5 Tanah Abang, Jakarta</t>
  </si>
  <si>
    <t>HRD</t>
  </si>
  <si>
    <t>Sekolah Tinggi Ilmu Hukum IBLAM</t>
  </si>
  <si>
    <t>Sarjana Hukum</t>
  </si>
  <si>
    <t>05-08-2020</t>
  </si>
  <si>
    <t>1604101910100011</t>
  </si>
  <si>
    <t>AFFANSURI</t>
  </si>
  <si>
    <t>MAHIRO</t>
  </si>
  <si>
    <t>Jalan. Basuki Rahmat Lahat</t>
  </si>
  <si>
    <t>082281631964</t>
  </si>
  <si>
    <t>Kp. Pasar Panimbang</t>
  </si>
  <si>
    <t>Pondok pesantren asyi-syifa saruni Pandeglang</t>
  </si>
  <si>
    <t>Panimbang</t>
  </si>
  <si>
    <t>081210543550</t>
  </si>
  <si>
    <t>ririnkurnia179@gmail.com</t>
  </si>
  <si>
    <t>3601064107980216</t>
  </si>
  <si>
    <t>Hukum tata negara</t>
  </si>
  <si>
    <t>02-12-2021</t>
  </si>
  <si>
    <t>3601060107650097</t>
  </si>
  <si>
    <t>ASEP SUNARYA</t>
  </si>
  <si>
    <t>3601064107750156</t>
  </si>
  <si>
    <t>NENG ROHAYATI</t>
  </si>
  <si>
    <t>081806651771</t>
  </si>
  <si>
    <t>02-04-2022</t>
  </si>
  <si>
    <t>Link. Kepandean Gg. Saudara No. 21 Kagungan</t>
  </si>
  <si>
    <t>08975965243</t>
  </si>
  <si>
    <t>dhnbslen14@gmail.com</t>
  </si>
  <si>
    <t>3604011410951059</t>
  </si>
  <si>
    <t>Dinas Perindustrian dan Perdangan Provinsi Banten</t>
  </si>
  <si>
    <t>Jl. Syekh Nawawi Al Bantani KP3B Curug Kota Serang</t>
  </si>
  <si>
    <t>Honorer</t>
  </si>
  <si>
    <t>UIN Sunan Kalijaga Yogyakarta</t>
  </si>
  <si>
    <t>Syari'ah dan Hukum</t>
  </si>
  <si>
    <t>Hukum Tata Negara (Siyasah)</t>
  </si>
  <si>
    <t>20-08-2018</t>
  </si>
  <si>
    <t>3604011408631056</t>
  </si>
  <si>
    <t>H. ZAINI</t>
  </si>
  <si>
    <t>3604014503681057</t>
  </si>
  <si>
    <t>HAYATI NUFUS</t>
  </si>
  <si>
    <t>Link. Kepandean Gg. Saudara No. 21 RT. 05/06</t>
  </si>
  <si>
    <t>087771867101</t>
  </si>
  <si>
    <t>04-04-2022</t>
  </si>
  <si>
    <t>08-05-1990</t>
  </si>
  <si>
    <t>Flora permata residen blok D no 3</t>
  </si>
  <si>
    <t>087773393199</t>
  </si>
  <si>
    <t>vinap76075@gmail.com</t>
  </si>
  <si>
    <t>3602014805900004</t>
  </si>
  <si>
    <t>PT Bank Danamon Indonesia Cabang Serang</t>
  </si>
  <si>
    <t>Jl. M Hasanudin Plaza Serang Blok i no 5-7, serang</t>
  </si>
  <si>
    <t>Customer Relation Officer</t>
  </si>
  <si>
    <t>Universitas Bina Bangsa</t>
  </si>
  <si>
    <t>Akuntansi Keuangan Dan Pasar Modal</t>
  </si>
  <si>
    <t>20-09-2021</t>
  </si>
  <si>
    <t>3602010505580004</t>
  </si>
  <si>
    <t>DEFE ABDUL MANAF</t>
  </si>
  <si>
    <t>3602014108650001</t>
  </si>
  <si>
    <t>NENENG</t>
  </si>
  <si>
    <t>Kp. Pasir Gedong Rt 008 Rw 003, Malingping, Lebak</t>
  </si>
  <si>
    <t>081991028698</t>
  </si>
  <si>
    <t>03-04-2022</t>
  </si>
  <si>
    <t>18-09-1983</t>
  </si>
  <si>
    <t>JL. RAYA CILEGON KM 8 NO. 28 KRAMATWATU, SERANG</t>
  </si>
  <si>
    <t>KRAMATWATU</t>
  </si>
  <si>
    <t>087771301003</t>
  </si>
  <si>
    <t>ratu.ina83@gmail.com</t>
  </si>
  <si>
    <t>3604055809830002</t>
  </si>
  <si>
    <t>RS KURNIA SERANG</t>
  </si>
  <si>
    <t>JL. RAYA CILEGON KM 8, KRAMATWATU - SERANG</t>
  </si>
  <si>
    <t>KEPALA BIDANG ADMINISTRASI UMUM DAN KEUANGAN</t>
  </si>
  <si>
    <t>GIZI MASYARAKAT DAN SUMBERDAYA KELUARGA</t>
  </si>
  <si>
    <t>22-02-2006</t>
  </si>
  <si>
    <t>3604051111510001</t>
  </si>
  <si>
    <t>TUBAGUS HUSNI</t>
  </si>
  <si>
    <t>3604054905580001</t>
  </si>
  <si>
    <t>RATU SAJ'AH SUFRI</t>
  </si>
  <si>
    <t>JL. RAYA CILEGON KM 8 NO. 28 KRAMATWATU-SERANG</t>
  </si>
  <si>
    <t>087871203477</t>
  </si>
  <si>
    <t>17-02-1983</t>
  </si>
  <si>
    <t>Kp. PASIRBEDIL NO. 12</t>
  </si>
  <si>
    <t>CEMPAKA</t>
  </si>
  <si>
    <t>Kec. Warung gunung</t>
  </si>
  <si>
    <t>085920075955</t>
  </si>
  <si>
    <t>maxmin997@gmail.com</t>
  </si>
  <si>
    <t>3602141702830001</t>
  </si>
  <si>
    <t>18-08-2007</t>
  </si>
  <si>
    <t>H PITUNG TURMUDZI</t>
  </si>
  <si>
    <t>HJ YAYAH FALAQIAH</t>
  </si>
  <si>
    <t>Kp MALANGNENGAH DS. SUKASARI KEC. CIPANAS LEBAK</t>
  </si>
  <si>
    <t>087780733380</t>
  </si>
  <si>
    <t>06-06-1995</t>
  </si>
  <si>
    <t>WAY APUS</t>
  </si>
  <si>
    <t>Desa Binangun Kec, Waringin Kurung, Serang</t>
  </si>
  <si>
    <t>BAKAUHENI</t>
  </si>
  <si>
    <t>Kec. Bakauheni</t>
  </si>
  <si>
    <t>Kab. Lampung Selatan</t>
  </si>
  <si>
    <t>082178824114</t>
  </si>
  <si>
    <t>hudzaevaheva@gmail.com</t>
  </si>
  <si>
    <t>1801214605950002</t>
  </si>
  <si>
    <t>Hudza Cell</t>
  </si>
  <si>
    <t>Jl. Raya Rego Cadasari Pasar Rego</t>
  </si>
  <si>
    <t>Pengelola</t>
  </si>
  <si>
    <t>Sekolah Tinggi Ilmu Hukum Muhammadiyah Kalianda Lampung Selatan</t>
  </si>
  <si>
    <t>17-01-2020</t>
  </si>
  <si>
    <t>HIZBULLAH</t>
  </si>
  <si>
    <t>Way Apus Kel. Bakauheni Kec. Bakauheni</t>
  </si>
  <si>
    <t>085279559973</t>
  </si>
  <si>
    <t>19-10-1999</t>
  </si>
  <si>
    <t>Kp Rencalang Ds Bendung, RT.06/RW.02. Kec Tanara.</t>
  </si>
  <si>
    <t>Bendung</t>
  </si>
  <si>
    <t>Kec. Tanara</t>
  </si>
  <si>
    <t>085959774851</t>
  </si>
  <si>
    <t>nabilazahra816@gmail.com</t>
  </si>
  <si>
    <t>3604145910990001</t>
  </si>
  <si>
    <t>Ilmu Komunikasi Jurnalistik</t>
  </si>
  <si>
    <t>3.65</t>
  </si>
  <si>
    <t>NURWAHIDI (ALM)</t>
  </si>
  <si>
    <t>3604144802680001</t>
  </si>
  <si>
    <t>JUHRO TUNISA</t>
  </si>
  <si>
    <t>Kp Rencalang Ds Bendung, RT.06/RW.02 Kec . Tanara</t>
  </si>
  <si>
    <t>081906147066</t>
  </si>
  <si>
    <t>12-07-1999</t>
  </si>
  <si>
    <t>Lingkungan Tanggul, Kel. Cimuncang, Kec. Serang</t>
  </si>
  <si>
    <t>087875999344</t>
  </si>
  <si>
    <t>yuliaulia99@gmail.com</t>
  </si>
  <si>
    <t>3604015207990705</t>
  </si>
  <si>
    <t>PENGADILAN NEGERI SERANG KELAS 1A</t>
  </si>
  <si>
    <t>JALAN RAYA SERANG - PANDEGLANG KM 6</t>
  </si>
  <si>
    <t>PPNPN</t>
  </si>
  <si>
    <t>3.99</t>
  </si>
  <si>
    <t>30-08-2021</t>
  </si>
  <si>
    <t>3604010101590699</t>
  </si>
  <si>
    <t>FADLI</t>
  </si>
  <si>
    <t>3604015504630700</t>
  </si>
  <si>
    <t>MULYATI</t>
  </si>
  <si>
    <t>LINGK. TANGGUL RT/RW 003/012, KEL. CIMUNCANG</t>
  </si>
  <si>
    <t>087771471222</t>
  </si>
  <si>
    <t>05-04-2022</t>
  </si>
  <si>
    <t>09-02-2000</t>
  </si>
  <si>
    <t>Kampung Oja</t>
  </si>
  <si>
    <t>Pisangan Jaya</t>
  </si>
  <si>
    <t>Kec. Sepatan</t>
  </si>
  <si>
    <t>081298338763</t>
  </si>
  <si>
    <t>nurhikmah09pebrianis@gmail.com</t>
  </si>
  <si>
    <t>3603164902000003</t>
  </si>
  <si>
    <t>Yayasan Mutiara Insan Nusantara</t>
  </si>
  <si>
    <t>Jl. Raya Rajeg Mulya Kec. Rajeg Kab. Tangerang</t>
  </si>
  <si>
    <t>Guru Matematika</t>
  </si>
  <si>
    <t>31-10-2021</t>
  </si>
  <si>
    <t>3603161007570002</t>
  </si>
  <si>
    <t>SUKAWIT</t>
  </si>
  <si>
    <t>3603165006670004</t>
  </si>
  <si>
    <t>SRI SUPENTI</t>
  </si>
  <si>
    <t>082124491862</t>
  </si>
  <si>
    <t>23-03-1984</t>
  </si>
  <si>
    <t>Komp. Cluster Nirwana Asri A/3 Serang</t>
  </si>
  <si>
    <t>081573086041</t>
  </si>
  <si>
    <t>widhi.onizuka@gmail.com</t>
  </si>
  <si>
    <t>3673062303840002</t>
  </si>
  <si>
    <t>KPP Pratama Pandeglang</t>
  </si>
  <si>
    <t>Jl. Mayor Widagdo No.6 Kabayan Pandeglang</t>
  </si>
  <si>
    <t>Account Representative</t>
  </si>
  <si>
    <t>Teknologi Informasi</t>
  </si>
  <si>
    <t>25-11-2014</t>
  </si>
  <si>
    <t>PETRUS WIDODO</t>
  </si>
  <si>
    <t>SITI ASIH</t>
  </si>
  <si>
    <t>Komp. Cluster Nirwana Asri A/3 Taktakan-Serang</t>
  </si>
  <si>
    <t>081331533659</t>
  </si>
  <si>
    <t>JALAN CITUIS Kp. CITUIS</t>
  </si>
  <si>
    <t>SUKAWALI</t>
  </si>
  <si>
    <t>089666141181</t>
  </si>
  <si>
    <t>myasin0699@gmail.com</t>
  </si>
  <si>
    <t>3603151106990007</t>
  </si>
  <si>
    <t>SMK Plus Pakuhaji</t>
  </si>
  <si>
    <t>Jl. Nagreg RT/rw 01/09 DESA LAKSANA</t>
  </si>
  <si>
    <t>GURU MAPEL</t>
  </si>
  <si>
    <t>18-10-2021</t>
  </si>
  <si>
    <t>3603152110780002</t>
  </si>
  <si>
    <t>MAHMUD BIN TASIM</t>
  </si>
  <si>
    <t>3603155205820003</t>
  </si>
  <si>
    <t>AISAH BT H AMSAR</t>
  </si>
  <si>
    <t>Kp. CITUIS RT/RW 003/002 DESA SUKAWALI</t>
  </si>
  <si>
    <t>01-04-1982</t>
  </si>
  <si>
    <t>Jl. Raya Taktakan-Gunungsari</t>
  </si>
  <si>
    <t>081381353347</t>
  </si>
  <si>
    <t>wonk.longjahe@gmail.com</t>
  </si>
  <si>
    <t>3673060104820001</t>
  </si>
  <si>
    <t>Kanwil Kementerian Agama Provinsi Banten</t>
  </si>
  <si>
    <t>KP3B Blok Instansi Vertikal No. 01 Curug Serang</t>
  </si>
  <si>
    <t>Analis Kebijakan Ahli Muda</t>
  </si>
  <si>
    <t>IAIN Sultan Maulana Hasanuddin Banten</t>
  </si>
  <si>
    <t>07-09-2005</t>
  </si>
  <si>
    <t>3604302012540002</t>
  </si>
  <si>
    <t>ENJEN</t>
  </si>
  <si>
    <t>3604304108650001</t>
  </si>
  <si>
    <t>MASKANAH</t>
  </si>
  <si>
    <t>Kp. Panauan Rt.001/004 Des. Tanjung Manis Anyar</t>
  </si>
  <si>
    <t>089507647495</t>
  </si>
  <si>
    <t>Cisaga</t>
  </si>
  <si>
    <t>09-09-1984</t>
  </si>
  <si>
    <t>Highland Park KSB Cluster Houston Blok F.20</t>
  </si>
  <si>
    <t>081320570235</t>
  </si>
  <si>
    <t>taufiqhdy@gmail.com</t>
  </si>
  <si>
    <t>3673050909840003</t>
  </si>
  <si>
    <t>Jl. Mayor Widagdo No. 6 Pandeglang</t>
  </si>
  <si>
    <t>2.69</t>
  </si>
  <si>
    <t>31-07-2015</t>
  </si>
  <si>
    <t>3207220505520005</t>
  </si>
  <si>
    <t>M. SAEFURAHMAT</t>
  </si>
  <si>
    <t>3207225603630002</t>
  </si>
  <si>
    <t>Dusun Parapat Ds. Pangandaran Jawa Barat</t>
  </si>
  <si>
    <t>KABUPATEN PANGANDARAN</t>
  </si>
  <si>
    <t>085310237646</t>
  </si>
  <si>
    <t>09-06-1976</t>
  </si>
  <si>
    <t>Perum. GCD Cluster Srikandi, Blok S3 no. 3</t>
  </si>
  <si>
    <t>Kalitimbang</t>
  </si>
  <si>
    <t>08179116754</t>
  </si>
  <si>
    <t>lambok.hutauruk29@gmail.com</t>
  </si>
  <si>
    <t>3175070906760022</t>
  </si>
  <si>
    <t>Jl. Mayor Widagdo no. 6, Pandeglang</t>
  </si>
  <si>
    <t>Sekolah Tinggi Ilmu Ekonomi (STIE ) Banten</t>
  </si>
  <si>
    <t>04-11-2013</t>
  </si>
  <si>
    <t>EDISON PASARTUA HUTAURUK (ALM)</t>
  </si>
  <si>
    <t>3175076707500006</t>
  </si>
  <si>
    <t>E. MAULINA SIHOMBING</t>
  </si>
  <si>
    <t>081388670592</t>
  </si>
  <si>
    <t>22-02-1984</t>
  </si>
  <si>
    <t>JL. Raya Jakarta Km.16 Kp. Singamerta no.6</t>
  </si>
  <si>
    <t>Perum Persada Banten A1 no.33 Kalodran Ciruas</t>
  </si>
  <si>
    <t>081324620707</t>
  </si>
  <si>
    <t>amelniswa6@gmail.com</t>
  </si>
  <si>
    <t>3604096202840004</t>
  </si>
  <si>
    <t>MTs Negeri 1 Serang</t>
  </si>
  <si>
    <t>Jalan Ciptayasa Km.01 Ciruas Serang-Banten</t>
  </si>
  <si>
    <t>Pendidikan Bahasa Sastra Indonesia</t>
  </si>
  <si>
    <t>Bahasa Indonesia</t>
  </si>
  <si>
    <t>2.99</t>
  </si>
  <si>
    <t>H. M. FASNI (ALM)</t>
  </si>
  <si>
    <t>HJ. SAMAH</t>
  </si>
  <si>
    <t>Kp. Singamerta RT.01 RW.01 no. 6</t>
  </si>
  <si>
    <t>081911736335</t>
  </si>
  <si>
    <t>08-08-1998</t>
  </si>
  <si>
    <t>Link sepang masjid rt/rw 001/001 kel. sepang</t>
  </si>
  <si>
    <t>taktakan</t>
  </si>
  <si>
    <t>082123120485</t>
  </si>
  <si>
    <t>rahmatr828@gmail.com</t>
  </si>
  <si>
    <t>3673050808980001</t>
  </si>
  <si>
    <t>PT SHOPEE INDONSEIA</t>
  </si>
  <si>
    <t>Link, Jl. Raya Pandeglang No.Km. 3, RT.03/RW.04,</t>
  </si>
  <si>
    <t>WAREHOUSE OPERATOR</t>
  </si>
  <si>
    <t>MANAJEMEN KEUANGAN PERBANKAN</t>
  </si>
  <si>
    <t>3673050506650001</t>
  </si>
  <si>
    <t>ADAR DARYANA</t>
  </si>
  <si>
    <t>3673055012690001</t>
  </si>
  <si>
    <t>ECIN QURAESIN</t>
  </si>
  <si>
    <t>link sepang masjid rt 001 rw 001 kel sepang</t>
  </si>
  <si>
    <t>082112152795</t>
  </si>
  <si>
    <t>Kabupaten Sukabumi</t>
  </si>
  <si>
    <t>01-12-1996</t>
  </si>
  <si>
    <t>KP. Cibodas RT/RW 01/09 Desa Cisarua Kecamatan</t>
  </si>
  <si>
    <t>Cisarua</t>
  </si>
  <si>
    <t>Kec. Nagrak</t>
  </si>
  <si>
    <t>087874540021</t>
  </si>
  <si>
    <t>maulanaarman000@gmail.com</t>
  </si>
  <si>
    <t>3202120112960009</t>
  </si>
  <si>
    <t>Universitas Wiraswasta Indonesia</t>
  </si>
  <si>
    <t>28-09-2020</t>
  </si>
  <si>
    <t>3202121805580005</t>
  </si>
  <si>
    <t>H. DUDUNG</t>
  </si>
  <si>
    <t>3202124408650002</t>
  </si>
  <si>
    <t>NY. KODARIAH</t>
  </si>
  <si>
    <t>KP. Cibodas RT/RW 01/09 Desa Cisarua</t>
  </si>
  <si>
    <t>08128259179</t>
  </si>
  <si>
    <t>Komp. Rancapelupuh No 18</t>
  </si>
  <si>
    <t>081315076735</t>
  </si>
  <si>
    <t>mialeksmiani@gmail.com</t>
  </si>
  <si>
    <t>3604045004710463</t>
  </si>
  <si>
    <t>SMA N 2 Kota Serang</t>
  </si>
  <si>
    <t>Jalan Raya Pandeglang KM 5</t>
  </si>
  <si>
    <t>Guru Kimia</t>
  </si>
  <si>
    <t>UT Pondok Cabe</t>
  </si>
  <si>
    <t>Pendidikan FMIPA</t>
  </si>
  <si>
    <t>3273122106440000</t>
  </si>
  <si>
    <t>UNTUNG LEKSONO (ALM)</t>
  </si>
  <si>
    <t>3273126007440001</t>
  </si>
  <si>
    <t>MULJATI</t>
  </si>
  <si>
    <t>Jl Cempaka No 6B/126D Jembatan 4 Kircon Bandung</t>
  </si>
  <si>
    <t>08129880750</t>
  </si>
  <si>
    <t>07-04-2022</t>
  </si>
  <si>
    <t>Kab.Serang</t>
  </si>
  <si>
    <t>07-07-1993</t>
  </si>
  <si>
    <t>Kp.Jongjing RT/RW 010/003 Ds.Laban</t>
  </si>
  <si>
    <t>Kp.Tipar Indah RT/RW 006/003 Ds.Tirtayasa</t>
  </si>
  <si>
    <t>Laban</t>
  </si>
  <si>
    <t>082297039499</t>
  </si>
  <si>
    <t>arifalbantani155@gmail.com</t>
  </si>
  <si>
    <t>3604130707930003</t>
  </si>
  <si>
    <t>SMKN 1 Tanara</t>
  </si>
  <si>
    <t>Kp.Cikeli RT/RW</t>
  </si>
  <si>
    <t>18-03-2017</t>
  </si>
  <si>
    <t>MAKSUDI</t>
  </si>
  <si>
    <t>URFIYAH</t>
  </si>
  <si>
    <t>01-05-1998</t>
  </si>
  <si>
    <t>KP. Sumur Lubang</t>
  </si>
  <si>
    <t>Salira</t>
  </si>
  <si>
    <t>081311687038</t>
  </si>
  <si>
    <t>nhadofah01@gmail.com</t>
  </si>
  <si>
    <t>3604084105990001</t>
  </si>
  <si>
    <t>3604082705690001</t>
  </si>
  <si>
    <t>SYAFAWI</t>
  </si>
  <si>
    <t>3604085105730003</t>
  </si>
  <si>
    <t>ASNAWATI</t>
  </si>
  <si>
    <t>KP. SUMUR LUBANG RT016/RW004 SALIRA, KAB. SERANG</t>
  </si>
  <si>
    <t>081311601655</t>
  </si>
  <si>
    <t>KP TALUN</t>
  </si>
  <si>
    <t>081310969577</t>
  </si>
  <si>
    <t>halimahsadiah496@icloud.com</t>
  </si>
  <si>
    <t>3602146911770001</t>
  </si>
  <si>
    <t>KANTOR KEMENAG KABUPATEN LEBAK</t>
  </si>
  <si>
    <t>JL. SILIWANGI NO 2 MUARA CIUJUNG TIMUR</t>
  </si>
  <si>
    <t>KESOS</t>
  </si>
  <si>
    <t>02141010/0291/02</t>
  </si>
  <si>
    <t>DRS.KH.MOCHAMAD ENOCH (ALM)</t>
  </si>
  <si>
    <t>011410100000/000</t>
  </si>
  <si>
    <t>HJ ZUBAEDAH</t>
  </si>
  <si>
    <t>KP.TARIKOLOT</t>
  </si>
  <si>
    <t>06-04-2022</t>
  </si>
  <si>
    <t>Kabupaten Tangerang</t>
  </si>
  <si>
    <t>06-07-2000</t>
  </si>
  <si>
    <t>Kp Cariu Rt 02/01 Desa Talagasari Kec. Balaraja</t>
  </si>
  <si>
    <t>Kp Cariu Rt 02/01 Desa Talagasari Balaraja</t>
  </si>
  <si>
    <t>Talagasari</t>
  </si>
  <si>
    <t>081218606228</t>
  </si>
  <si>
    <t>Khalifatunnisaa494@gmail.com</t>
  </si>
  <si>
    <t>3603014607000002</t>
  </si>
  <si>
    <t>Mts SA Balaraja</t>
  </si>
  <si>
    <t>Kp wiul Desa Tobat kecamatan Balaraja</t>
  </si>
  <si>
    <t>Universitas Islam Negeri Sultan Maulana Hadanuddin Banten</t>
  </si>
  <si>
    <t>Bimbingan Konseling Islam</t>
  </si>
  <si>
    <t>3603010702690002</t>
  </si>
  <si>
    <t>BAY MAKMUN</t>
  </si>
  <si>
    <t>360301520768002</t>
  </si>
  <si>
    <t>YETI HERYATI</t>
  </si>
  <si>
    <t>Kp Cariu Rt 02/01 Desa Talagsari Kec. Balaraja</t>
  </si>
  <si>
    <t>082113782929</t>
  </si>
  <si>
    <t>10-08-1986</t>
  </si>
  <si>
    <t>Kp.Parung Sentul No.65</t>
  </si>
  <si>
    <t>087773672848</t>
  </si>
  <si>
    <t>nurulivo@gmail.com</t>
  </si>
  <si>
    <t>3601345008860002</t>
  </si>
  <si>
    <t>BADAN PENGEMBANGAN SUMBER DAYA MANUSIA DAERAH PROVINSI BANTEN</t>
  </si>
  <si>
    <t>JL. Lintas Timur Km.4 Karangtanjung Pandeglang</t>
  </si>
  <si>
    <t>Fungsional Umum</t>
  </si>
  <si>
    <t>Ilmu adminsitrasi Negara</t>
  </si>
  <si>
    <t>H. BEBBY HASAN BISRI 9ALM)</t>
  </si>
  <si>
    <t>00000000000000</t>
  </si>
  <si>
    <t>HJ ENTIN UTINAH</t>
  </si>
  <si>
    <t>Kp Parung Sentul Rt02/09 No.65 Kel.Karaton</t>
  </si>
  <si>
    <t>03-12-1999</t>
  </si>
  <si>
    <t>Kp. Panggilingan Rt.003 Rw.002 Ds. Pandat</t>
  </si>
  <si>
    <t>Pandat</t>
  </si>
  <si>
    <t>081284469430</t>
  </si>
  <si>
    <t>sitimutmainnahrm03@gmail.com</t>
  </si>
  <si>
    <t>3601174703990001</t>
  </si>
  <si>
    <t>22-12-2021</t>
  </si>
  <si>
    <t>3601171709690001</t>
  </si>
  <si>
    <t>ENCEP SURYANA</t>
  </si>
  <si>
    <t>3601175006800001</t>
  </si>
  <si>
    <t>NUNG ERNI, S.PD.</t>
  </si>
  <si>
    <t>Kp. Panggilingan Ds. Pandat Kec. Mandalawangi</t>
  </si>
  <si>
    <t>085920093293</t>
  </si>
  <si>
    <t>GROBOGAN</t>
  </si>
  <si>
    <t>09-09-1986</t>
  </si>
  <si>
    <t>Perumahan Persada Banten Blok E.7 Nomor 16</t>
  </si>
  <si>
    <t>085711798077</t>
  </si>
  <si>
    <t>saktibue@gmail.com</t>
  </si>
  <si>
    <t>3671070909860017</t>
  </si>
  <si>
    <t>Jalan Mayor Widagdo No.6, Pandeglang</t>
  </si>
  <si>
    <t>20-01-2017</t>
  </si>
  <si>
    <t>(ALM) MARDJITO</t>
  </si>
  <si>
    <t>UMI MUSTAFARINI</t>
  </si>
  <si>
    <t>Kp. Bandang Kidul, Wirosari</t>
  </si>
  <si>
    <t>Kab. Grobogan</t>
  </si>
  <si>
    <t>085281369661</t>
  </si>
  <si>
    <t>24-12-1999</t>
  </si>
  <si>
    <t>Kp.Cisereh No.116 RT.002/RW.006</t>
  </si>
  <si>
    <t>Kadu Jaya</t>
  </si>
  <si>
    <t>081316996372</t>
  </si>
  <si>
    <t>maghfirahayuni99@gmail.com</t>
  </si>
  <si>
    <t>3671086412990004</t>
  </si>
  <si>
    <t>Universitas Islam Syekh Yusuf Tangerang</t>
  </si>
  <si>
    <t>3.89</t>
  </si>
  <si>
    <t>3671081312790001</t>
  </si>
  <si>
    <t>FIRDAUS</t>
  </si>
  <si>
    <t>3671086812790006</t>
  </si>
  <si>
    <t>IKA MAWARTIKA</t>
  </si>
  <si>
    <t>Kp.cisereh No.116 RT.002/RW.006</t>
  </si>
  <si>
    <t>081286525585</t>
  </si>
  <si>
    <t>29-11-2000</t>
  </si>
  <si>
    <t>Kp. Cicadas</t>
  </si>
  <si>
    <t>Sudamanik</t>
  </si>
  <si>
    <t>Kec. Cimarga</t>
  </si>
  <si>
    <t>083804179271</t>
  </si>
  <si>
    <t>yantipus29@gmail.com</t>
  </si>
  <si>
    <t>3602116911000002</t>
  </si>
  <si>
    <t>TK PGRI 1 Rangkasbitung</t>
  </si>
  <si>
    <t>Jl. Iko Jatmiko No 4 Rangkasbitung Barat</t>
  </si>
  <si>
    <t>3602060411680001</t>
  </si>
  <si>
    <t>SUJANA</t>
  </si>
  <si>
    <t>3602114204670003</t>
  </si>
  <si>
    <t>AJONG HERLINA</t>
  </si>
  <si>
    <t>Kp. Cicadas, Ds. Sudamanik</t>
  </si>
  <si>
    <t>083804179229</t>
  </si>
  <si>
    <t>Jayapura</t>
  </si>
  <si>
    <t>09-01-1982</t>
  </si>
  <si>
    <t>Perum Citra Raya, Graha Gardenia 1 Blok XG 19/61</t>
  </si>
  <si>
    <t>Mekar Bakti</t>
  </si>
  <si>
    <t>0811910157</t>
  </si>
  <si>
    <t>irfanblux@gmail.com</t>
  </si>
  <si>
    <t>3603200901820003</t>
  </si>
  <si>
    <t>Dinas Pertanian dan Ketahanan Pangan Kabupaten Tangerang</t>
  </si>
  <si>
    <t>Kel. Kaduagung, Kec. Tigaraksa, Kab. Tangerang</t>
  </si>
  <si>
    <t>Budidaya Pertanian/Pemuliaan Tanaman dan Teknologi Benih</t>
  </si>
  <si>
    <t>23-02-2005</t>
  </si>
  <si>
    <t>3603201602440002</t>
  </si>
  <si>
    <t>DRS. SUMAR</t>
  </si>
  <si>
    <t>3603107101530001</t>
  </si>
  <si>
    <t>SITI AISYAH</t>
  </si>
  <si>
    <t>Teratai Griya Asri Blok D1/16, Legok, Tangerang</t>
  </si>
  <si>
    <t>085216524995</t>
  </si>
  <si>
    <t>08-04-2022</t>
  </si>
  <si>
    <t>Jepara</t>
  </si>
  <si>
    <t>20-12-1978</t>
  </si>
  <si>
    <t>Perumahan Taman Banten Lestari (TBL) Blok G 10 A</t>
  </si>
  <si>
    <t>081381642246</t>
  </si>
  <si>
    <t>jadmikomk@yahoo.com</t>
  </si>
  <si>
    <t>3673012012780001</t>
  </si>
  <si>
    <t>Kantor Kelurahan Sawah Luhur Kasemen</t>
  </si>
  <si>
    <t>Kantor Kelurahan Sawah Luhur
Jl. Sawah Luhur</t>
  </si>
  <si>
    <t>2.90</t>
  </si>
  <si>
    <t>14-03-2006</t>
  </si>
  <si>
    <t>MASKAN</t>
  </si>
  <si>
    <t>SRI NURHETTY</t>
  </si>
  <si>
    <t>Dusun Kraja Desa Mayong Kidul RT. 004 RW. 001</t>
  </si>
  <si>
    <t>Kab. Jepara</t>
  </si>
  <si>
    <t>08111457947</t>
  </si>
  <si>
    <t>KP.TIPAR INDAH DS.TIRTAYASA  KEC.TIRTAYASA</t>
  </si>
  <si>
    <t>DS.CIRANGKONG KEC.PETIR</t>
  </si>
  <si>
    <t>085213141566</t>
  </si>
  <si>
    <t>heribastian307@gimail.com</t>
  </si>
  <si>
    <t>3604132406900001</t>
  </si>
  <si>
    <t>SMK N 1 TANARA</t>
  </si>
  <si>
    <t>DS.CERUKCUK KEC.TANARA</t>
  </si>
  <si>
    <t>MATEMATIKA</t>
  </si>
  <si>
    <t>3604131511670004</t>
  </si>
  <si>
    <t>A.BASIT</t>
  </si>
  <si>
    <t>MASITOH</t>
  </si>
  <si>
    <t>KP.TIPAR INDAH DS.TIRTAYASA</t>
  </si>
  <si>
    <t>087808204236</t>
  </si>
  <si>
    <t>BOYOLALI</t>
  </si>
  <si>
    <t>18-04-1984</t>
  </si>
  <si>
    <t>VILLA MUTIARA PLUIT F3/14</t>
  </si>
  <si>
    <t>CITRA GADING F6/9, CIPOCOK JAYA, KOTA SERANG</t>
  </si>
  <si>
    <t>PERIUK</t>
  </si>
  <si>
    <t>08989818569</t>
  </si>
  <si>
    <t>riswansetyo@gmail.com</t>
  </si>
  <si>
    <t>3671081804840001</t>
  </si>
  <si>
    <t>DINAS LINGKUNGAN HIDUP KOTA TANGERANG</t>
  </si>
  <si>
    <t>JL. ISKANDAR MUDA NO. 45 NEGLASARI KOTA TANGERANG</t>
  </si>
  <si>
    <t>KEPALA BIDANG PENAATAN DAN PENINGKATAN KUALITAS LINGKUNGAN HIDUP</t>
  </si>
  <si>
    <t>SEKOLAH TINGGI PEMERINTAHAN DALAM NEGERI</t>
  </si>
  <si>
    <t>25-07-2006</t>
  </si>
  <si>
    <t>510862612500003</t>
  </si>
  <si>
    <t>MULYO SUPARDJO</t>
  </si>
  <si>
    <t>5108065704580004</t>
  </si>
  <si>
    <t>SITI CHAMDIYAH</t>
  </si>
  <si>
    <t>VILLA MUTIARA PLUIT BLOK F3/14 PERIUK TANGERANG</t>
  </si>
  <si>
    <t>087762927359</t>
  </si>
  <si>
    <t>20-11-1996</t>
  </si>
  <si>
    <t>Griya permata asri blok A9 no 9</t>
  </si>
  <si>
    <t>Sepang mountain residence blok E2 no 123</t>
  </si>
  <si>
    <t>087775603860</t>
  </si>
  <si>
    <t>Tiobusiness20@gmail.com</t>
  </si>
  <si>
    <t>3604192011960003</t>
  </si>
  <si>
    <t>PT MITRARAHAYU KARYANUGRAHA</t>
  </si>
  <si>
    <t>Ruko Citraland Puri serang blok A1 no 1-2</t>
  </si>
  <si>
    <t>Hukum dan sosial</t>
  </si>
  <si>
    <t>05-09-2019</t>
  </si>
  <si>
    <t>3604193110640001</t>
  </si>
  <si>
    <t>MALAIS TRIANTA</t>
  </si>
  <si>
    <t>3604195405650001</t>
  </si>
  <si>
    <t>LILIS SURYATI NINGSIH</t>
  </si>
  <si>
    <t>Kp sindangsari rt 001 ds sindangsari kec petir</t>
  </si>
  <si>
    <t>+628777137260</t>
  </si>
  <si>
    <t>BANYUWANGI</t>
  </si>
  <si>
    <t>09-06-1993</t>
  </si>
  <si>
    <t>BANTEN INDAH PERMAI C11/27</t>
  </si>
  <si>
    <t>081287609443</t>
  </si>
  <si>
    <t>sayuda75@gmail.com</t>
  </si>
  <si>
    <t>3172040906930010</t>
  </si>
  <si>
    <t>PT. TRINSEO MATERIALS INDONESIA</t>
  </si>
  <si>
    <t>merak banten</t>
  </si>
  <si>
    <t>general affairs assistant manager</t>
  </si>
  <si>
    <t>FAKULTAS ILMU SOSIAL DAN ILMU POLITIK</t>
  </si>
  <si>
    <t>30-08-2016</t>
  </si>
  <si>
    <t>BUDI RIYANTO</t>
  </si>
  <si>
    <t>SAYU BUDIGRIYANI</t>
  </si>
  <si>
    <t>BEKASI TIMUR REGENSI P7/05</t>
  </si>
  <si>
    <t>08118555574</t>
  </si>
  <si>
    <t>Mulyojati</t>
  </si>
  <si>
    <t>15-12-1986</t>
  </si>
  <si>
    <t>Komp. TCI Blok F.14 No 10</t>
  </si>
  <si>
    <t>Sukmajaya</t>
  </si>
  <si>
    <t>085213525019</t>
  </si>
  <si>
    <t>kurniawanchemical86@gmail.com</t>
  </si>
  <si>
    <t>1872031512860004</t>
  </si>
  <si>
    <t>PT DOW INDONESIA</t>
  </si>
  <si>
    <t>KIEC KAV M-2 Jl Eropa I No III Warnasari Citangkil</t>
  </si>
  <si>
    <t>Tehnik</t>
  </si>
  <si>
    <t>Tehnik Kimia</t>
  </si>
  <si>
    <t>20-11-2008</t>
  </si>
  <si>
    <t>1872031203630004</t>
  </si>
  <si>
    <t>SUJIADI</t>
  </si>
  <si>
    <t>1872035010650003</t>
  </si>
  <si>
    <t>NURYASIH</t>
  </si>
  <si>
    <t>Jl. Merdeka No 19 RT.10 RW 003 Mulyosari Metro</t>
  </si>
  <si>
    <t>Kota Metro</t>
  </si>
  <si>
    <t>081367615901</t>
  </si>
  <si>
    <t>22-05-1982</t>
  </si>
  <si>
    <t>PERUM TAMAN WALET BLOK WRA-7 NO. 21</t>
  </si>
  <si>
    <t>SINDANGSARI</t>
  </si>
  <si>
    <t>0895411920873</t>
  </si>
  <si>
    <t>memimeilani42@gmail.com</t>
  </si>
  <si>
    <t>3603126205820007</t>
  </si>
  <si>
    <t>SMK NEGERI 2 KABUPATEN TANGERANG</t>
  </si>
  <si>
    <t>JL. RAYA MAUK KM 12 - SEPATAN - KAB. TANGERANG</t>
  </si>
  <si>
    <t>FAKULTAS PENDIDIKAN ILMU PENGETAHUAN SOSIAL</t>
  </si>
  <si>
    <t>PENDIDIKAN EKONOMI/ PENDIDIKAN AKUNTANSI</t>
  </si>
  <si>
    <t>DIMYATI (ALM)</t>
  </si>
  <si>
    <t>TIN KUSTINI (ALM)</t>
  </si>
  <si>
    <t>07-10-1998</t>
  </si>
  <si>
    <t>Jl. Banten Saptamarga No.99 Unyur</t>
  </si>
  <si>
    <t>085155112861</t>
  </si>
  <si>
    <t>qolbiraihan03@gmail.com</t>
  </si>
  <si>
    <t>3601401071098048</t>
  </si>
  <si>
    <t>Ekonomi Bisnis</t>
  </si>
  <si>
    <t>S1 Administrasi Bisnis</t>
  </si>
  <si>
    <t>OMAN FATHUROCHMAN</t>
  </si>
  <si>
    <t>MUMU MUAWIAH</t>
  </si>
  <si>
    <t>Jl.Banten Saptamarga Unyur No.99</t>
  </si>
  <si>
    <t>085946545044</t>
  </si>
  <si>
    <t>27-08-1988</t>
  </si>
  <si>
    <t>PURI CEMPAKA B4/23</t>
  </si>
  <si>
    <t>SENTRALAND PARADISE, MALDIVES C5/6, PARUNG PANJANG</t>
  </si>
  <si>
    <t>08111278275</t>
  </si>
  <si>
    <t>winarni2788@gmail.com</t>
  </si>
  <si>
    <t>3671116708880002</t>
  </si>
  <si>
    <t>DINAS PENANAMAN MODAL DAN PELAYANAN TERPADU SATU PINTU KAB. SERANG</t>
  </si>
  <si>
    <t>JALAN SAM'UN BAKRI KOTA SERANG</t>
  </si>
  <si>
    <t>UNIVERITAS TERBUKA</t>
  </si>
  <si>
    <t>JABIDI</t>
  </si>
  <si>
    <t>3671115703690001</t>
  </si>
  <si>
    <t>UMIYATI</t>
  </si>
  <si>
    <t>087803042007</t>
  </si>
  <si>
    <t>15-12-1978</t>
  </si>
  <si>
    <t>VILA NUSA INDAH 2 BLOK BB2 NO.10</t>
  </si>
  <si>
    <t>Link Pegantungan Jombang Wetan Cilegon</t>
  </si>
  <si>
    <t>BOJONGKULUR</t>
  </si>
  <si>
    <t>Kec. Gunungputri</t>
  </si>
  <si>
    <t>081381310657</t>
  </si>
  <si>
    <t>atisulastri.klhk@gmail.com</t>
  </si>
  <si>
    <t>3672055512780002</t>
  </si>
  <si>
    <t>KEMENTERIAN LINGKUNGAN HIDUP DAN KEHUTANAN</t>
  </si>
  <si>
    <t>GEDUNG MANGGALA WANABAKTI BLOK IV LT.10 JAKARTA</t>
  </si>
  <si>
    <t>PEJABAT PENGAWAS LINGKUNGAN HIDUP</t>
  </si>
  <si>
    <t>ALMARHUM SALIM SUMANTRI</t>
  </si>
  <si>
    <t>ALMARHUMAH MASTUHAH</t>
  </si>
  <si>
    <t>LINK PEGANTUNGAN RT07 RW 07 JOMBANG WETAN CILEGON</t>
  </si>
  <si>
    <t>087774477055</t>
  </si>
  <si>
    <t>09-04-2022</t>
  </si>
  <si>
    <t>22-05-1991</t>
  </si>
  <si>
    <t>Perum Tanah Baru Permai Blok H3 No.15</t>
  </si>
  <si>
    <t>Tanahbaru</t>
  </si>
  <si>
    <t>082111118008</t>
  </si>
  <si>
    <t>kopimanis2205@gmail.com</t>
  </si>
  <si>
    <t>3271052205910006</t>
  </si>
  <si>
    <t>Bank Indonesia</t>
  </si>
  <si>
    <t>Jl. Raya Serang - Pandeglang No.KM.7 Kota Serang</t>
  </si>
  <si>
    <t>Administrator Perkasan</t>
  </si>
  <si>
    <t>01-07-2016</t>
  </si>
  <si>
    <t>3271051809590002</t>
  </si>
  <si>
    <t>AEP HANAPI</t>
  </si>
  <si>
    <t>3271056207630002</t>
  </si>
  <si>
    <t>TITIN SUKANDAR</t>
  </si>
  <si>
    <t>081290304609</t>
  </si>
  <si>
    <t>27-10-1984</t>
  </si>
  <si>
    <t>Kp. Sidayu Rt/Rw 001/001 Ds. Kebon Kec. Tirtayasa</t>
  </si>
  <si>
    <t>Kebon</t>
  </si>
  <si>
    <t>085218928971</t>
  </si>
  <si>
    <t>yismayanti49@gmail.com</t>
  </si>
  <si>
    <t>3604186710840001</t>
  </si>
  <si>
    <t>SMAN 1 TIRTAYASA</t>
  </si>
  <si>
    <t>Jl. Sultan Agung Tirtayasa</t>
  </si>
  <si>
    <t>UNIVERSITAS ISLAM NEGERI SYARIF HIDAYATULLAH JAKARTA</t>
  </si>
  <si>
    <t>03-06-2008</t>
  </si>
  <si>
    <t>3604180712610001</t>
  </si>
  <si>
    <t>EDI SUPARDI</t>
  </si>
  <si>
    <t>3604180101660001</t>
  </si>
  <si>
    <t>MU'AYANAH</t>
  </si>
  <si>
    <t>Kp. Pesantren RT 003/RT 002 Ds.Binuang Kec.Binuang</t>
  </si>
  <si>
    <t>085280258003</t>
  </si>
  <si>
    <t>16-12-1990</t>
  </si>
  <si>
    <t>Perum Griya Serang Asri Blok V2 No. 20</t>
  </si>
  <si>
    <t>Cipocok</t>
  </si>
  <si>
    <t>087873466196</t>
  </si>
  <si>
    <t>galihchandra90@gmail.com</t>
  </si>
  <si>
    <t>1207261612900005</t>
  </si>
  <si>
    <t>Universitas Muhammadiyah Sumatera Utara</t>
  </si>
  <si>
    <t>Manajemen/Pemasaran</t>
  </si>
  <si>
    <t>02-04-2018</t>
  </si>
  <si>
    <t>1207261107600002</t>
  </si>
  <si>
    <t>NAZAMUDDIN</t>
  </si>
  <si>
    <t>1207266501620001</t>
  </si>
  <si>
    <t>MULIYANI. S</t>
  </si>
  <si>
    <t>Jl. Cemara Pasar 1 Lorong 2 Barat No. 117, Sampali</t>
  </si>
  <si>
    <t>Kab. Deli Serdang</t>
  </si>
  <si>
    <t>081388887341</t>
  </si>
  <si>
    <t>17-10-1967</t>
  </si>
  <si>
    <t>Cluster Dallas Blok B No.1/2 KSB, Serang</t>
  </si>
  <si>
    <t>Cluster Dallas Blok B No. 1/2 KSB, Highland Park,</t>
  </si>
  <si>
    <t>08122984693</t>
  </si>
  <si>
    <t>adrsudjono@gmail.com</t>
  </si>
  <si>
    <t>3673011710670002</t>
  </si>
  <si>
    <t>Rumah Sakit</t>
  </si>
  <si>
    <t>RSUD Banten, Jalan Syeh Nawawi Al Bantani</t>
  </si>
  <si>
    <t>Universitas Sebelas Maret Surakarta</t>
  </si>
  <si>
    <t>Fakultas Kedokteran UNS Surakarta</t>
  </si>
  <si>
    <t>3311120504370001</t>
  </si>
  <si>
    <t>SUDJONO DRS</t>
  </si>
  <si>
    <t>3311124412610003</t>
  </si>
  <si>
    <t>SRI WAHYUNINGSIH</t>
  </si>
  <si>
    <t>Jl. Tiga Negeri No 9,Makamhaji Kartasura Sukoharjo</t>
  </si>
  <si>
    <t>0271 715127</t>
  </si>
  <si>
    <t>Link. Cibetik RT.09/03 Kel. Pengampelan Kec. Walan</t>
  </si>
  <si>
    <t>087771228880</t>
  </si>
  <si>
    <t>ahmadguntur435@gmail.com</t>
  </si>
  <si>
    <t>3673042101870001</t>
  </si>
  <si>
    <t>SMK PGRI 4 KOTA SERANG</t>
  </si>
  <si>
    <t>Jl. Ciruas-Petir Km 4 Walantaka Kota Serang-Banten</t>
  </si>
  <si>
    <t>01-12-2011</t>
  </si>
  <si>
    <t>000000</t>
  </si>
  <si>
    <t>MISTA</t>
  </si>
  <si>
    <t>Kuningan, Jawa barat</t>
  </si>
  <si>
    <t>13-08-1996</t>
  </si>
  <si>
    <t>LINK. KEDUNG BULUS</t>
  </si>
  <si>
    <t>081291838536</t>
  </si>
  <si>
    <t>DWIKOMALARISMA@GMAIL.COM</t>
  </si>
  <si>
    <t>3672025308960001</t>
  </si>
  <si>
    <t>FAKULTAS KOMUNIKASI DAN BISNIS</t>
  </si>
  <si>
    <t>ADMINISTRASI BISNIS</t>
  </si>
  <si>
    <t>24-01-2019</t>
  </si>
  <si>
    <t>3672022904650001</t>
  </si>
  <si>
    <t>HERU PURWANA</t>
  </si>
  <si>
    <t>3672026610690003</t>
  </si>
  <si>
    <t>IIN AISAH</t>
  </si>
  <si>
    <t>LINK. KEDUNG BULUS RT02/ RW 01</t>
  </si>
  <si>
    <t>081298023450</t>
  </si>
  <si>
    <t>14-07-1999</t>
  </si>
  <si>
    <t>Kp. Sawah Baros 003/002 Desa Sukamanah</t>
  </si>
  <si>
    <t>085959289021</t>
  </si>
  <si>
    <t>Roihatulfarida07@gmail.com</t>
  </si>
  <si>
    <t>3604225407990004</t>
  </si>
  <si>
    <t>SDIT IQRA</t>
  </si>
  <si>
    <t>Dalung Kec Cipocok Jaya, Kota Serang Banten</t>
  </si>
  <si>
    <t>UIN SUNAN GUNUNG DJATI BANDUNG</t>
  </si>
  <si>
    <t>Pendidikan Guru MI</t>
  </si>
  <si>
    <t>09-10-2020</t>
  </si>
  <si>
    <t>3672062706600001</t>
  </si>
  <si>
    <t>DRS. H. FARIDI. MM</t>
  </si>
  <si>
    <t>HJ. LELY JULAELAH (ALMH)</t>
  </si>
  <si>
    <t>Kp. Sawah Baros Desa Sukamanah</t>
  </si>
  <si>
    <t>0817703412</t>
  </si>
  <si>
    <t>02-10-1999</t>
  </si>
  <si>
    <t>Jl. Rahmat Ali, no.22, Kenanga, Cipondoh.</t>
  </si>
  <si>
    <t>Kenanga</t>
  </si>
  <si>
    <t>081289882660</t>
  </si>
  <si>
    <t>Fareehaarzh@gmail.com</t>
  </si>
  <si>
    <t>367154210990006</t>
  </si>
  <si>
    <t>SMP PARIGI</t>
  </si>
  <si>
    <t>Jl. Taman Makan Bahagia, Parigi, Pondok Aren.</t>
  </si>
  <si>
    <t>08-07-2021</t>
  </si>
  <si>
    <t>3671051208680005</t>
  </si>
  <si>
    <t>AGUS SUPRIYANTO</t>
  </si>
  <si>
    <t>3671056608750003</t>
  </si>
  <si>
    <t>SITI ROHMAH</t>
  </si>
  <si>
    <t>Jl. Rahmat ali, No.22, kenanga, cipondoh.</t>
  </si>
  <si>
    <t>081289013656</t>
  </si>
  <si>
    <t>03-10-1999</t>
  </si>
  <si>
    <t>Komp. Ciceri Permai, Jl. Tangkuban perahu blok G4</t>
  </si>
  <si>
    <t>087734279712</t>
  </si>
  <si>
    <t>Renioktaviani280@gmail.com</t>
  </si>
  <si>
    <t>3604014310990915</t>
  </si>
  <si>
    <t>UPTD LABKESDA PROVINSI BANTEN</t>
  </si>
  <si>
    <t>Jl. Syech Moh. Nawawi, Banjaragung, cipocok jaya</t>
  </si>
  <si>
    <t>Honorer/TKS</t>
  </si>
  <si>
    <t>D-IV Keuangan</t>
  </si>
  <si>
    <t>26-02-2021</t>
  </si>
  <si>
    <t>3604012607690828</t>
  </si>
  <si>
    <t>H. KLIWON HARIJAYA, SH.,MM</t>
  </si>
  <si>
    <t>3604017001700830</t>
  </si>
  <si>
    <t>HJ. SITI NENGSIIH, SH.,MSI</t>
  </si>
  <si>
    <t>Ciceri permai IV, Jl tangkuban Perahu Blok G4</t>
  </si>
  <si>
    <t>085217132031</t>
  </si>
  <si>
    <t>BREBES</t>
  </si>
  <si>
    <t>01-05-1983</t>
  </si>
  <si>
    <t>Taman Alam Lestari Blok A5/11a</t>
  </si>
  <si>
    <t>08121456783</t>
  </si>
  <si>
    <t>bruderiwan13@gmail.com</t>
  </si>
  <si>
    <t>3604040105830068</t>
  </si>
  <si>
    <t>Dinas Kesehatan</t>
  </si>
  <si>
    <t>Jl. Jend. A. Yani, 159 Ciwaktu Kota Serang</t>
  </si>
  <si>
    <t>STIKes FALETEHAN</t>
  </si>
  <si>
    <t>KESEHAATAN MASYARAKAT</t>
  </si>
  <si>
    <t>28-08-2015</t>
  </si>
  <si>
    <t>EDI HARYONO</t>
  </si>
  <si>
    <t>KUSTIAH</t>
  </si>
  <si>
    <t>Jl. Raya Sumur Cadas Bentarsari Salem Brebes</t>
  </si>
  <si>
    <t>Kab. Brebes</t>
  </si>
  <si>
    <t>082138853468</t>
  </si>
  <si>
    <t>10-04-2022</t>
  </si>
  <si>
    <t>11-10-1996</t>
  </si>
  <si>
    <t>KOMP. GGS BLOK D1 NO 4</t>
  </si>
  <si>
    <t>082188304947</t>
  </si>
  <si>
    <t>putranovriansya@gmail.com</t>
  </si>
  <si>
    <t>3604011110961078</t>
  </si>
  <si>
    <t>Alfara institute</t>
  </si>
  <si>
    <t>Rahayu Residance blok C1. no 21 Kel. keragungan</t>
  </si>
  <si>
    <t>10-09-2020</t>
  </si>
  <si>
    <t>3604010509700535</t>
  </si>
  <si>
    <t>FERI ARDIANSYA SH MH</t>
  </si>
  <si>
    <t>3604014311710608</t>
  </si>
  <si>
    <t>NOVITA ROSALINA S.SOS</t>
  </si>
  <si>
    <t>Komp GGS BLOK D1 NO 4 RT 004 RW 013 Sumur Pecung</t>
  </si>
  <si>
    <t>081317602844</t>
  </si>
  <si>
    <t>19-09-1997</t>
  </si>
  <si>
    <t>Kp Ciburial Tonggoh, RT/RW 012/003 Desa Ciburial</t>
  </si>
  <si>
    <t>Taman Ciruas Permai Blok P2 No 24, Kel. Pageragung</t>
  </si>
  <si>
    <t>Ciburial</t>
  </si>
  <si>
    <t>Kec. Cimanggu</t>
  </si>
  <si>
    <t>085219608649</t>
  </si>
  <si>
    <t>abidunya94@gmail.com</t>
  </si>
  <si>
    <t>3601020611060004</t>
  </si>
  <si>
    <t>Toko</t>
  </si>
  <si>
    <t>Jl. Sumur Cibaliung, Cimanggu, Kab. Pandeglang</t>
  </si>
  <si>
    <t>Pemilik</t>
  </si>
  <si>
    <t>Universita Serang Raya</t>
  </si>
  <si>
    <t>Ekonomi Dan Bisnis</t>
  </si>
  <si>
    <t>09-09-2020</t>
  </si>
  <si>
    <t>3601021206640001</t>
  </si>
  <si>
    <t>UDIN</t>
  </si>
  <si>
    <t>3601025009690001</t>
  </si>
  <si>
    <t>ENAH. A</t>
  </si>
  <si>
    <t>Kp. Ciburial Tonggoh, RT/RW 012/003, Desa Ciburial</t>
  </si>
  <si>
    <t>087772668547</t>
  </si>
  <si>
    <t>23-11-1998</t>
  </si>
  <si>
    <t>BTN GRIYA KADUAGUNG INDAH B.137</t>
  </si>
  <si>
    <t>KADUAGUNG TENGAH</t>
  </si>
  <si>
    <t>082111061463</t>
  </si>
  <si>
    <t>fathurrizqiih98@gmail.com</t>
  </si>
  <si>
    <t>3602182311980003</t>
  </si>
  <si>
    <t>SMAN 4 RANGKASBITUNG</t>
  </si>
  <si>
    <t>CITERAS, KABUPATEN LEBAK</t>
  </si>
  <si>
    <t>3602181612660002</t>
  </si>
  <si>
    <t>FACHRUDDIN</t>
  </si>
  <si>
    <t>3602185103760002</t>
  </si>
  <si>
    <t>RD. NENDEN SITI NURJANAH</t>
  </si>
  <si>
    <t>081383373288</t>
  </si>
  <si>
    <t>BOGAK</t>
  </si>
  <si>
    <t>07-06-1991</t>
  </si>
  <si>
    <t>Kampung Kopi Bera Jalan Raya Palka</t>
  </si>
  <si>
    <t>cinangka</t>
  </si>
  <si>
    <t>085207750311</t>
  </si>
  <si>
    <t>yusufkamga@gmail.com</t>
  </si>
  <si>
    <t>1219060706910006</t>
  </si>
  <si>
    <t>JL KH ABDUL HADI NO.3 CIJAWA SERANG KOTA SERANG</t>
  </si>
  <si>
    <t>UNIVERSITAS NEGERI MEDAN</t>
  </si>
  <si>
    <t>FAKULTAS BAHASA DAN SENI</t>
  </si>
  <si>
    <t>PENDIDIKAN MUSIK</t>
  </si>
  <si>
    <t>01-04-2016</t>
  </si>
  <si>
    <t>ALM. ARIFIN HAMID</t>
  </si>
  <si>
    <t>ALMH. SAFARIA</t>
  </si>
  <si>
    <t>KECAMATAN TANJUNG TIRAM, BATU BARA SUMATERA UTARA</t>
  </si>
  <si>
    <t>Kab. Batubara</t>
  </si>
  <si>
    <t>11-03-1987</t>
  </si>
  <si>
    <t>perumahan citra gading blok Q5 No. 17</t>
  </si>
  <si>
    <t>Jl. Gunung Tangkuban Perahu D.14 Kab. Cirebon</t>
  </si>
  <si>
    <t>089690073326</t>
  </si>
  <si>
    <t>ronigumilar@gmail.com</t>
  </si>
  <si>
    <t>3205131105870002</t>
  </si>
  <si>
    <t>Dinas Ketahanan Pangan Provinsi Banten</t>
  </si>
  <si>
    <t>Jl. Syech Nawawi Al. bantani KP3B, Serang Banten</t>
  </si>
  <si>
    <t>2.87</t>
  </si>
  <si>
    <t>08-02-2013</t>
  </si>
  <si>
    <t>3205132004470001</t>
  </si>
  <si>
    <t>ATEP ASMITA WALUYADI</t>
  </si>
  <si>
    <t>3205136809500001</t>
  </si>
  <si>
    <t>AE MAEMUNAH</t>
  </si>
  <si>
    <t>kp. ciarog rt/rw 05/03 desa kersamanah kecamatan.</t>
  </si>
  <si>
    <t>081331514863</t>
  </si>
  <si>
    <t>11-04-1998</t>
  </si>
  <si>
    <t>Kp. Pabuaran</t>
  </si>
  <si>
    <t>Cigandeng</t>
  </si>
  <si>
    <t>085697869928</t>
  </si>
  <si>
    <t>ddaaulia11@gmail.com</t>
  </si>
  <si>
    <t>3604015104980014</t>
  </si>
  <si>
    <t>Ling.Dalung RT.002/001 Kel.Dalung Kec.Cipocok jaya</t>
  </si>
  <si>
    <t>Universitas Muhammadiyah Prof. DR. Hamka</t>
  </si>
  <si>
    <t>3604012003700011</t>
  </si>
  <si>
    <t>DAHLAN RIYADI</t>
  </si>
  <si>
    <t>3604014206710012</t>
  </si>
  <si>
    <t>IIN NURHASANAH</t>
  </si>
  <si>
    <t>Kp. Pabuaran, Kelurahan Cigandeng, RT 001, RW 006</t>
  </si>
  <si>
    <t>087771060277</t>
  </si>
  <si>
    <t>Pontianak</t>
  </si>
  <si>
    <t>05-04-1974</t>
  </si>
  <si>
    <t>Jl. Cigondewah Kidul no.37</t>
  </si>
  <si>
    <t>Rudin Bank Indonesia, Jl. Ciwaru Raya, Serang</t>
  </si>
  <si>
    <t>Cigondewah Kidul</t>
  </si>
  <si>
    <t>Kec. Bandung Kulon</t>
  </si>
  <si>
    <t>081513171739</t>
  </si>
  <si>
    <t>prwanto@gmail.com</t>
  </si>
  <si>
    <t>3173070504740010</t>
  </si>
  <si>
    <t>Bank Indonesia Prov. Banten</t>
  </si>
  <si>
    <t>Jl Raya Serang-Pandeglang, Palima, Serang</t>
  </si>
  <si>
    <t>Kepala Tim</t>
  </si>
  <si>
    <t>Ilmu Ekonomi dan Studi Pembangunan</t>
  </si>
  <si>
    <t>(ALM) H. LUGITO KARTODIKROMO</t>
  </si>
  <si>
    <t>PAWIT</t>
  </si>
  <si>
    <t>Jl. Sejarah Gg. Sidodadi no.21, Kota Pontianak</t>
  </si>
  <si>
    <t>081250335199</t>
  </si>
  <si>
    <t>19-04-1993</t>
  </si>
  <si>
    <t>Serdang Asri 1 B2 No 8</t>
  </si>
  <si>
    <t>Permata Balaraja A45 no 9 Rt 3 Ds Saga</t>
  </si>
  <si>
    <t>081380187500</t>
  </si>
  <si>
    <t>nugraha.borent@gmail.com</t>
  </si>
  <si>
    <t>3603031904930002</t>
  </si>
  <si>
    <t>SMPN 1 Cikupa</t>
  </si>
  <si>
    <t>Jalan Talaga Sodong, Ds talaga, kec Cikupa</t>
  </si>
  <si>
    <t>13-10-2014</t>
  </si>
  <si>
    <t>HERMAN JOHNI</t>
  </si>
  <si>
    <t>Serdang Asri 1 B2 no 9</t>
  </si>
  <si>
    <t>08129665969</t>
  </si>
  <si>
    <t>Tanjung Bintang</t>
  </si>
  <si>
    <t>03-06-1998</t>
  </si>
  <si>
    <t>Perum Citra Garden BMW blok F4 No.24</t>
  </si>
  <si>
    <t>JL Gang Batas LK IV RT/RW 017/004 Kota Metro</t>
  </si>
  <si>
    <t>Wanayasa</t>
  </si>
  <si>
    <t>081289080890</t>
  </si>
  <si>
    <t>galuhsemanding69@gmail.com</t>
  </si>
  <si>
    <t>1872050306980003</t>
  </si>
  <si>
    <t>PT. SHINKO PLANTECH</t>
  </si>
  <si>
    <t>Jl. Raya Bojonegara RT 05/02 Kp. Terate Ds. Terate</t>
  </si>
  <si>
    <t>Safety Supervisor</t>
  </si>
  <si>
    <t>STTIKOM INSAN UNGGUL</t>
  </si>
  <si>
    <t>23-10-2021</t>
  </si>
  <si>
    <t>1801052107690001</t>
  </si>
  <si>
    <t>RUDI EDISON TAMBUNAN</t>
  </si>
  <si>
    <t>1801054708750003</t>
  </si>
  <si>
    <t>SUKASIH</t>
  </si>
  <si>
    <t>Jatiwangi B RT/RW 003/007 Lampung Selatan</t>
  </si>
  <si>
    <t>082306588981</t>
  </si>
  <si>
    <t>06-01-1980</t>
  </si>
  <si>
    <t>Kp Gurudug</t>
  </si>
  <si>
    <t>Mekar Jaya</t>
  </si>
  <si>
    <t>085285855249</t>
  </si>
  <si>
    <t>densuledensule4542@gmail.com</t>
  </si>
  <si>
    <t>3603160601800002</t>
  </si>
  <si>
    <t>BPP Sepatan/ DPKP Kab Tangerang</t>
  </si>
  <si>
    <t>Jln Raya Pakuhaji KM1 Desa Pondok Jaya Sepatan</t>
  </si>
  <si>
    <t>Matematika dan Ilmu Pengetahuan alam</t>
  </si>
  <si>
    <t>Agribisnis Bidang Minat Penyuluhan dan Komunikasi Pertanian</t>
  </si>
  <si>
    <t>ALM UNAN</t>
  </si>
  <si>
    <t>3603165011590003</t>
  </si>
  <si>
    <t>RUMHAYATI</t>
  </si>
  <si>
    <t>Kp Gurudug RT 005/003 Desa Mekar Jaya Kec Sepatan</t>
  </si>
  <si>
    <t>11-04-2022</t>
  </si>
  <si>
    <t>Purbalingga</t>
  </si>
  <si>
    <t>30-11-1982</t>
  </si>
  <si>
    <t>Paradise Park Residence @Sarakan Blok M.17</t>
  </si>
  <si>
    <t>Sarakan</t>
  </si>
  <si>
    <t>081318160833</t>
  </si>
  <si>
    <t>akhid.holic@gmail.com</t>
  </si>
  <si>
    <t>3603137011820002</t>
  </si>
  <si>
    <t>Balai Penyuluhan Pertanian (BPP) Sepatan - Dinas Pertanian dan Ketahanan Pangan Kabupaten Tangerang</t>
  </si>
  <si>
    <t>Jl. Raya Pakuhaji Km. 01 Desa Pondok Jaya, Sepatan</t>
  </si>
  <si>
    <t>Penyuluh Pertanian Muda</t>
  </si>
  <si>
    <t>UNIVERSITAS JENDERAL SOEDIRMAN</t>
  </si>
  <si>
    <t>TEKNIK PERTANIAN</t>
  </si>
  <si>
    <t>25-06-2005</t>
  </si>
  <si>
    <t>ALM. BUDIADI</t>
  </si>
  <si>
    <t>3303064908630002</t>
  </si>
  <si>
    <t>KUSMINI</t>
  </si>
  <si>
    <t>PERUM SELABAYA INDAH BLOK D.5,SELABAYA,KALIMANAH</t>
  </si>
  <si>
    <t>Kab. Purbalingga</t>
  </si>
  <si>
    <t>082243831321</t>
  </si>
  <si>
    <t>31-08-1998</t>
  </si>
  <si>
    <t>Harjatani Heritage Estate Blok D No. 234</t>
  </si>
  <si>
    <t>089671227406</t>
  </si>
  <si>
    <t>alifghyfary@gmail.com</t>
  </si>
  <si>
    <t>3604063108980001</t>
  </si>
  <si>
    <t>Aduwa Mobil</t>
  </si>
  <si>
    <t>Jl. Lingkar Selatan No. 14</t>
  </si>
  <si>
    <t>Sales Marketing</t>
  </si>
  <si>
    <t>19-08-2021</t>
  </si>
  <si>
    <t>3604062612690001</t>
  </si>
  <si>
    <t>IR. H. DODY PRIYANTO</t>
  </si>
  <si>
    <t>3604064604690001</t>
  </si>
  <si>
    <t>IR. HJ. LEILA NURSANTY</t>
  </si>
  <si>
    <t>0811122691</t>
  </si>
  <si>
    <t>07-11-1986</t>
  </si>
  <si>
    <t>METLAND CILEUNGSI CLUSTER LILY DC6 NO 24</t>
  </si>
  <si>
    <t>CIPENJO</t>
  </si>
  <si>
    <t>Kec. Cileungsi</t>
  </si>
  <si>
    <t>081398575452</t>
  </si>
  <si>
    <t>azib.zaid@gmail.com</t>
  </si>
  <si>
    <t>32010711860008</t>
  </si>
  <si>
    <t>PT LESTARI BANTEN ENERGI</t>
  </si>
  <si>
    <t>JL RAYA SALIRA, KECAMATAN PULO AMPEL</t>
  </si>
  <si>
    <t>STAF MECHANICAL BOILER</t>
  </si>
  <si>
    <t>UNIVERSITAS PANCASILA</t>
  </si>
  <si>
    <t>TEKNIK MESIN</t>
  </si>
  <si>
    <t>TEKNIK MESIN KONVERSI ENERGI</t>
  </si>
  <si>
    <t>18-09-2013</t>
  </si>
  <si>
    <t>3201072106580002</t>
  </si>
  <si>
    <t>DJAYADI</t>
  </si>
  <si>
    <t>3201074211580001</t>
  </si>
  <si>
    <t>SRI MURWANI</t>
  </si>
  <si>
    <t>KP SAWAH RT 01 RW 03 NO 33 CILEUNGSI KAB BOGOR</t>
  </si>
  <si>
    <t>081294748833</t>
  </si>
  <si>
    <t>03-03-1998</t>
  </si>
  <si>
    <t>Jl. Abuya Darsim Kp. Kepuh</t>
  </si>
  <si>
    <t>Pasirmuncang</t>
  </si>
  <si>
    <t>083807837326</t>
  </si>
  <si>
    <t>febbyshoffa@gmail.com</t>
  </si>
  <si>
    <t>3603024303980002</t>
  </si>
  <si>
    <t>PAUD AL BATRISIYA</t>
  </si>
  <si>
    <t>Kp. kepuh RT/RW 004/001 Ds. pasirmuncang</t>
  </si>
  <si>
    <t>PGPAUD</t>
  </si>
  <si>
    <t>19-11-2021</t>
  </si>
  <si>
    <t>H. ASMAAN</t>
  </si>
  <si>
    <t>HJ. SAYUNAH</t>
  </si>
  <si>
    <t>kp. kepuh rt/rw 04/01 ds. pasirmuncang</t>
  </si>
  <si>
    <t>081584257919</t>
  </si>
  <si>
    <t>26-08-1999</t>
  </si>
  <si>
    <t>JL.45 KAUJON SINGANDARU</t>
  </si>
  <si>
    <t>087777707746</t>
  </si>
  <si>
    <t>virafajrin9@gmail.com</t>
  </si>
  <si>
    <t>3604016608990712</t>
  </si>
  <si>
    <t>DINAS BADAN PENDAPATAN KOTA SERANG</t>
  </si>
  <si>
    <t>HONORER</t>
  </si>
  <si>
    <t>09-07-2021</t>
  </si>
  <si>
    <t>3573012504690003</t>
  </si>
  <si>
    <t>ADANG DARMAWAN</t>
  </si>
  <si>
    <t>3673016511700002</t>
  </si>
  <si>
    <t>IDA ROSJIDA</t>
  </si>
  <si>
    <t>087771341545</t>
  </si>
  <si>
    <t>15-08-1998</t>
  </si>
  <si>
    <t>KP. PASAR PICUNG DS. CILILITAN KEC.PICUNG</t>
  </si>
  <si>
    <t>CILILITAN</t>
  </si>
  <si>
    <t>081933832883</t>
  </si>
  <si>
    <t>2222170030@untirta.ac.id</t>
  </si>
  <si>
    <t>3601116707980003</t>
  </si>
  <si>
    <t>SMK ISLAM BINTANG CENDEKIA</t>
  </si>
  <si>
    <t>Jl Saketi Malingping Km.15 Rancabiluk Kaduhauk</t>
  </si>
  <si>
    <t>Guru Bahasa Indonesia</t>
  </si>
  <si>
    <t>TONI</t>
  </si>
  <si>
    <t>3601114207690002</t>
  </si>
  <si>
    <t>EMUNG</t>
  </si>
  <si>
    <t>Pasar Picung RT 002/RW001 Ds Cililitan Kec Picung</t>
  </si>
  <si>
    <t>087773925218</t>
  </si>
  <si>
    <t>23-09-1993</t>
  </si>
  <si>
    <t>Perumahan Senopati Estate Cikande Blok i4 No 18</t>
  </si>
  <si>
    <t>CIKANDE</t>
  </si>
  <si>
    <t>082276494847</t>
  </si>
  <si>
    <t>haydalilah@gmail.com</t>
  </si>
  <si>
    <t>3206226309930002</t>
  </si>
  <si>
    <t>PT PARKLAND WORLD INDONESIA</t>
  </si>
  <si>
    <t>Jalan Raya Serang KM.68, Nambo Ilir,Serang</t>
  </si>
  <si>
    <t>DIGITAL CREATOR</t>
  </si>
  <si>
    <t>28-09-2016</t>
  </si>
  <si>
    <t>1271042805670004</t>
  </si>
  <si>
    <t>RIDWAN HASUDUNGAN SIMATUPANG</t>
  </si>
  <si>
    <t>1271046311680001</t>
  </si>
  <si>
    <t>NUNUN NURHAYATI</t>
  </si>
  <si>
    <t>Marindal Satu, Patumbak, Deli Serdang</t>
  </si>
  <si>
    <t>081269137720</t>
  </si>
  <si>
    <t>20-08-1982</t>
  </si>
  <si>
    <t>Link Cikerut Permai</t>
  </si>
  <si>
    <t>085959857933</t>
  </si>
  <si>
    <t>sadadmusadad4@gmail.com</t>
  </si>
  <si>
    <t>3672022008820002</t>
  </si>
  <si>
    <t>Jl. Nuri Blok E No. 21 Perumnas Cibeber</t>
  </si>
  <si>
    <t>Staf/Analis Pertanahan</t>
  </si>
  <si>
    <t>STIE Al-Khairiyah</t>
  </si>
  <si>
    <t>Akuntansi/Akuntansi Keuangan</t>
  </si>
  <si>
    <t>05-08-2010</t>
  </si>
  <si>
    <t>ABDUL MUTHOLIB (ALMARHUM)</t>
  </si>
  <si>
    <t>3604301206410017</t>
  </si>
  <si>
    <t>MUTIAH</t>
  </si>
  <si>
    <t>Kp. Pabuaran kel. Tanjung Manis kec. Anyer</t>
  </si>
  <si>
    <t>15-08-1994</t>
  </si>
  <si>
    <t>KOMPLEK PERMATA BANJAR ASRI BLOK C8 NO.1</t>
  </si>
  <si>
    <t>087773446415</t>
  </si>
  <si>
    <t>gustiana_rendy@yahoo.com</t>
  </si>
  <si>
    <t>3601261508940001</t>
  </si>
  <si>
    <t>30-05-2017</t>
  </si>
  <si>
    <t>3601264306600001</t>
  </si>
  <si>
    <t>KHODARIAH</t>
  </si>
  <si>
    <t>KOMPLEK PERMATA BANJAR ASRI BLOK C8 NO 1</t>
  </si>
  <si>
    <t>15-04-1973</t>
  </si>
  <si>
    <t>Highland Park (KSB),  Kelapa Gading,Blok AE 08</t>
  </si>
  <si>
    <t>081285802973</t>
  </si>
  <si>
    <t>agusrahman54@guru.slb.belajar.id</t>
  </si>
  <si>
    <t>3673051504730002</t>
  </si>
  <si>
    <t>SKHN 01 Kota Serang</t>
  </si>
  <si>
    <t>Jalan Bhayangkara 045, Sumurpecung, Kota Serang</t>
  </si>
  <si>
    <t>Universitas Islam Nusantara</t>
  </si>
  <si>
    <t>Pendidikan Luar Biasa</t>
  </si>
  <si>
    <t>07-09-2010</t>
  </si>
  <si>
    <t>EKA KAMILUDDIN (ALM)</t>
  </si>
  <si>
    <t>32761106470002</t>
  </si>
  <si>
    <t>ECIN KURAESIN</t>
  </si>
  <si>
    <t>Perum Puri Kencana Permai 2, Blok C No. 10</t>
  </si>
  <si>
    <t>08817586509</t>
  </si>
  <si>
    <t>16-01-1981</t>
  </si>
  <si>
    <t>Jln Masjid Nurul Huda</t>
  </si>
  <si>
    <t>Mauk Timur</t>
  </si>
  <si>
    <t>Kec. Mauk</t>
  </si>
  <si>
    <t>081957205733</t>
  </si>
  <si>
    <t>wincewiwin81@gmail.com</t>
  </si>
  <si>
    <t>3603085601810001</t>
  </si>
  <si>
    <t>Dinas pertanian dan ketahanan pangan kabupaten tangerang</t>
  </si>
  <si>
    <t>Jl. m Atik S komplek Tigaraksa Kab.tangerang 15720</t>
  </si>
  <si>
    <t>UNIVERSITAS WANGSA MANGGALA YOGYAKARTA</t>
  </si>
  <si>
    <t>11-09-2007</t>
  </si>
  <si>
    <t>ALM.H.SUTARMAN MARABARI</t>
  </si>
  <si>
    <t>3603085012550002</t>
  </si>
  <si>
    <t>HJ. IYUS RUSMIYATI</t>
  </si>
  <si>
    <t>Jl. Masjid nurul huda, RT/RW : 006/003, Mauk timur</t>
  </si>
  <si>
    <t>081511827271</t>
  </si>
  <si>
    <t>09-09-1992</t>
  </si>
  <si>
    <t>JALAN KERTAHARJA RT 002 RW 001 DESA JATIROKEH</t>
  </si>
  <si>
    <t>JALAN PANGERAN JAYAKARTA NO 1 KOTA CILEGON</t>
  </si>
  <si>
    <t>JATIROKEH</t>
  </si>
  <si>
    <t>Kec. Songgom</t>
  </si>
  <si>
    <t>081235852929</t>
  </si>
  <si>
    <t>ALISYAHMAD@GMAIL.COM</t>
  </si>
  <si>
    <t>3329100909920002</t>
  </si>
  <si>
    <t>KEJAKSAAN NEGERI CILEGON</t>
  </si>
  <si>
    <t>KEPALA SUB SEKSI PENYIDIKAN PADA SEKSI TINDAK PIDANA KHUSUS</t>
  </si>
  <si>
    <t>UNIVERSITAS ISLAM INDONESIA</t>
  </si>
  <si>
    <t>15-03-2016</t>
  </si>
  <si>
    <t>3329100900663000</t>
  </si>
  <si>
    <t>TAUFIK</t>
  </si>
  <si>
    <t>3329105004680001</t>
  </si>
  <si>
    <t>JALAN KERTAHARJA RT 002 RW 001 BREBES</t>
  </si>
  <si>
    <t>Kab. Tegal</t>
  </si>
  <si>
    <t>082328769731</t>
  </si>
  <si>
    <t>SUKOHARJO</t>
  </si>
  <si>
    <t>26-12-1977</t>
  </si>
  <si>
    <t>Komp. Kampoeng Raya</t>
  </si>
  <si>
    <t>081934174762</t>
  </si>
  <si>
    <t>desipristiwanti11@gmail.com</t>
  </si>
  <si>
    <t>3673016612770002</t>
  </si>
  <si>
    <t>SD NEGERI SERANG 10</t>
  </si>
  <si>
    <t>Jl. Jiwantaka II No. 2 Kel. Kagungan Kec. Serang</t>
  </si>
  <si>
    <t>TARSUM PURWOSUSANTO</t>
  </si>
  <si>
    <t>Sukoharjo Lampung</t>
  </si>
  <si>
    <t>Kab. Pringsewu</t>
  </si>
  <si>
    <t>29-01-2000</t>
  </si>
  <si>
    <t>Komp KSB Kaw Kelapa Gading Blok Z No 7</t>
  </si>
  <si>
    <t>08990403715</t>
  </si>
  <si>
    <t>Amartyanadhia29@gmail.com</t>
  </si>
  <si>
    <t>3673056901000001</t>
  </si>
  <si>
    <t>H. KIRMAN</t>
  </si>
  <si>
    <t>NANI ROHAENI</t>
  </si>
  <si>
    <t>Komp KSB Kawasan Kelapa Gading Blok Z No 7</t>
  </si>
  <si>
    <t>08174848755</t>
  </si>
  <si>
    <t>07-10-1993</t>
  </si>
  <si>
    <t>Perumahan Griya Purnama Blok A1 No 08</t>
  </si>
  <si>
    <t>Taktakan</t>
  </si>
  <si>
    <t>082113447836</t>
  </si>
  <si>
    <t>hidayatiauliya@gmail.com</t>
  </si>
  <si>
    <t>3604044710930288</t>
  </si>
  <si>
    <t>Bank Indonesia Banten</t>
  </si>
  <si>
    <t>Jl Raya Serang Pandeglang KM 07. Palima</t>
  </si>
  <si>
    <t>Ekonomi dan Manajemen</t>
  </si>
  <si>
    <t>Ekonomi Syariah</t>
  </si>
  <si>
    <t>15-09-2016</t>
  </si>
  <si>
    <t>3604040205660285</t>
  </si>
  <si>
    <t>H. ALWAN, SP, MM</t>
  </si>
  <si>
    <t>3604045408680286</t>
  </si>
  <si>
    <t>AGUSTINI HARTATI</t>
  </si>
  <si>
    <t>Perumahan Griya Purnama Blok RT 01 RW 18</t>
  </si>
  <si>
    <t>087773003385</t>
  </si>
  <si>
    <t>10-11-1983</t>
  </si>
  <si>
    <t>Perumahan metro Cilegon Cluster Grand Cendana N5</t>
  </si>
  <si>
    <t>Bojonegara Serang Banten</t>
  </si>
  <si>
    <t>087871247813</t>
  </si>
  <si>
    <t>adenorma7@gmail.com</t>
  </si>
  <si>
    <t>3672055011830002</t>
  </si>
  <si>
    <t>Dinas Kesehatan Kota Cilegon</t>
  </si>
  <si>
    <t>Jl.Pangeran Jayakarta No.47 Jombang Cilegon</t>
  </si>
  <si>
    <t>Pelaksana Yankes SDK</t>
  </si>
  <si>
    <t>Universitas Faletehan Serang</t>
  </si>
  <si>
    <t>03-09-2018</t>
  </si>
  <si>
    <t>ALI FIKRI (ALM)</t>
  </si>
  <si>
    <t>MAISARAH</t>
  </si>
  <si>
    <t>20-12-1991</t>
  </si>
  <si>
    <t>Perumahan Citra Gading Blok B9 No. 7</t>
  </si>
  <si>
    <t>081380444489</t>
  </si>
  <si>
    <t>alfianbaktinugraha@gmail.com</t>
  </si>
  <si>
    <t>3671012012910006</t>
  </si>
  <si>
    <t>Jl. Raya Serang-Pandeglang Km. 7 (Palima), Serang</t>
  </si>
  <si>
    <t>Administrator / Staf</t>
  </si>
  <si>
    <t>04-05-2013</t>
  </si>
  <si>
    <t>3671011604620005</t>
  </si>
  <si>
    <t>SUPARNO</t>
  </si>
  <si>
    <t>3671015011630001</t>
  </si>
  <si>
    <t>DEDEH NURHAYATI</t>
  </si>
  <si>
    <t>Perumahan Kota Serang Baru Jl. Permata Hijau No114</t>
  </si>
  <si>
    <t>081294691492</t>
  </si>
  <si>
    <t>10-10-1996</t>
  </si>
  <si>
    <t>KOMP. BOUGENVILE BLOK C NO. 16</t>
  </si>
  <si>
    <t>08989656706</t>
  </si>
  <si>
    <t>syifaahmedfauziah@gmail.com</t>
  </si>
  <si>
    <t>3601255010960007</t>
  </si>
  <si>
    <t>SMAN 2 KOTA SERANG</t>
  </si>
  <si>
    <t>Jl. Raya Pandeglang Km. 5, Kota Serang 42151</t>
  </si>
  <si>
    <t>Fakultas Pendidikan Matematika dan Ilmu Pengetahuan Alam (FPMIPA)</t>
  </si>
  <si>
    <t>Pendidikan Fisika</t>
  </si>
  <si>
    <t>28-12-2018</t>
  </si>
  <si>
    <t>3601250107690001</t>
  </si>
  <si>
    <t>IR. H. AHMAD ROHENDI, M.AK</t>
  </si>
  <si>
    <t>3601255705720001</t>
  </si>
  <si>
    <t>HJ. TRIADI HENI DEWAYANI, S.KEP., NS</t>
  </si>
  <si>
    <t>Komp. Bougenvile Blok C No. 16, Karang Tanjung</t>
  </si>
  <si>
    <t>085930106596</t>
  </si>
  <si>
    <t>Simpasai</t>
  </si>
  <si>
    <t>21-09-1998</t>
  </si>
  <si>
    <t>Asrama Grup 1 Kopassus</t>
  </si>
  <si>
    <t>085239568021</t>
  </si>
  <si>
    <t>radiatundian@gmail.com</t>
  </si>
  <si>
    <t>5206126109981002</t>
  </si>
  <si>
    <t>Universitas Islam Negeri Maulana Malik Ibrahim Malang</t>
  </si>
  <si>
    <t>Humaniora</t>
  </si>
  <si>
    <t>15-12-2020</t>
  </si>
  <si>
    <t>5206121512631002</t>
  </si>
  <si>
    <t>IR SURYADIN</t>
  </si>
  <si>
    <t>5206125305721002</t>
  </si>
  <si>
    <t>WAHDAH</t>
  </si>
  <si>
    <t>RT 009/005 Dusun Sakolo, Desa Simpasai, Kec. Lambu</t>
  </si>
  <si>
    <t>Kab. Bima</t>
  </si>
  <si>
    <t>085215071629</t>
  </si>
  <si>
    <t>Banyumas</t>
  </si>
  <si>
    <t>30-10-1983</t>
  </si>
  <si>
    <t>Jl. Haruman 4/D 71</t>
  </si>
  <si>
    <t>Perum RS PEMDA BLOK C 6/4, Kel Banjar Sari Serang</t>
  </si>
  <si>
    <t>Kayuringann Jaya</t>
  </si>
  <si>
    <t>Kec. Bekasi Selatan</t>
  </si>
  <si>
    <t>085710069242</t>
  </si>
  <si>
    <t>dio.soegi@gmail.com</t>
  </si>
  <si>
    <t>3275093010830012</t>
  </si>
  <si>
    <t>Kejaksaan Negeri Ciilegon</t>
  </si>
  <si>
    <t>Jl. Pengeran Jaykarta, Jombang Kota Cilegon</t>
  </si>
  <si>
    <t>Universitas Krisnadwipayana</t>
  </si>
  <si>
    <t>Ilmu  Hukum</t>
  </si>
  <si>
    <t>04-03-2008</t>
  </si>
  <si>
    <t>KARDI</t>
  </si>
  <si>
    <t>DATEM</t>
  </si>
  <si>
    <t>Karmat Indah 2 Jati asih Bekasi</t>
  </si>
  <si>
    <t>081383378349</t>
  </si>
  <si>
    <t>Kp. Rawa Kidang, RT/RW 010/003, Desa Sukadiri</t>
  </si>
  <si>
    <t>Sukadiri</t>
  </si>
  <si>
    <t>085693113040</t>
  </si>
  <si>
    <t>yuliantilianti64@gmail.com</t>
  </si>
  <si>
    <t>3603104811860003</t>
  </si>
  <si>
    <t>SDN Sukadiri</t>
  </si>
  <si>
    <t>Jl. Cirarab No. 37, Desa Sukadiri, Kec. Sukadiri</t>
  </si>
  <si>
    <t>Universitas Pendidikan Indonesia Kampus Serang</t>
  </si>
  <si>
    <t>3603101909620001</t>
  </si>
  <si>
    <t>H. YUSUP</t>
  </si>
  <si>
    <t>3603105202700002</t>
  </si>
  <si>
    <t>MASRIYAH</t>
  </si>
  <si>
    <t>Kp. Rawa Kidang RT/RW 010/003, Desa Sukadiri</t>
  </si>
  <si>
    <t>085717422572</t>
  </si>
  <si>
    <t>Glenmore Banyuwangi</t>
  </si>
  <si>
    <t>10-09-1968</t>
  </si>
  <si>
    <t>Lingkungan Lebak</t>
  </si>
  <si>
    <t>08170955270</t>
  </si>
  <si>
    <t>haris.witharja@yahoo.com</t>
  </si>
  <si>
    <t>3604021009680346</t>
  </si>
  <si>
    <t>KPID Banten</t>
  </si>
  <si>
    <t>KP3B
Kawasan Pusat Pemerintahan Provinsi Banten</t>
  </si>
  <si>
    <t>Ketua</t>
  </si>
  <si>
    <t>Sastra</t>
  </si>
  <si>
    <t>08-08-1994</t>
  </si>
  <si>
    <t>H. MOH. KUSNAN</t>
  </si>
  <si>
    <t>SAMSINI</t>
  </si>
  <si>
    <t>Karangharjo
Glenmore</t>
  </si>
  <si>
    <t>Kab. Banyuwangi</t>
  </si>
  <si>
    <t>085334385346</t>
  </si>
  <si>
    <t>Tanjungpandan</t>
  </si>
  <si>
    <t>15-02-1995</t>
  </si>
  <si>
    <t>Jl. Telex Raya B.260 Nomor 14</t>
  </si>
  <si>
    <t>Jl. Mualim, RT/RW : 016/04 NO. 01 Blok C-28</t>
  </si>
  <si>
    <t>Aik Ketekok</t>
  </si>
  <si>
    <t>Kec. Tanjung Pandan</t>
  </si>
  <si>
    <t>Kab. Belitung</t>
  </si>
  <si>
    <t>081369150975</t>
  </si>
  <si>
    <t>afdhalqudri@gmail.com</t>
  </si>
  <si>
    <t>1902011502950004</t>
  </si>
  <si>
    <t>SD NEGERI 26 MEMBALONG</t>
  </si>
  <si>
    <t>Dusun Ilir Desa Bantan Kec.Membalong Kab.Belitung</t>
  </si>
  <si>
    <t>26-04-2016</t>
  </si>
  <si>
    <t>1902010702590002</t>
  </si>
  <si>
    <t>AHMAD RIVAI</t>
  </si>
  <si>
    <t>1902015405730002</t>
  </si>
  <si>
    <t>SRI LELAWATI</t>
  </si>
  <si>
    <t>Telex Raya B.260 Nomor 14 RT.003/RW.001</t>
  </si>
  <si>
    <t>081271358092</t>
  </si>
  <si>
    <t>28-10-1999</t>
  </si>
  <si>
    <t>Link. Ciora Waseh Rt.08 Rw.02</t>
  </si>
  <si>
    <t>Kotasari</t>
  </si>
  <si>
    <t>0895616523769</t>
  </si>
  <si>
    <t>datanyanida@gmail.com</t>
  </si>
  <si>
    <t>3672066810990002</t>
  </si>
  <si>
    <t>SMP Negeri 12 Cilegon</t>
  </si>
  <si>
    <t>Guru Mata Pelajaran</t>
  </si>
  <si>
    <t>3672062302700004</t>
  </si>
  <si>
    <t>DJUMADI</t>
  </si>
  <si>
    <t>3672064809720002</t>
  </si>
  <si>
    <t>SUNARIYAH</t>
  </si>
  <si>
    <t>Link. Ciora Waseh Kel. Kotasari Kec. Gerogol</t>
  </si>
  <si>
    <t>085946080095</t>
  </si>
  <si>
    <t>16-11-1981</t>
  </si>
  <si>
    <t>Penancangan Lama Serang</t>
  </si>
  <si>
    <t>0816108333</t>
  </si>
  <si>
    <t>lilis.nurkholishoh@gmail.com</t>
  </si>
  <si>
    <t>3673015611810001</t>
  </si>
  <si>
    <t>PT Ernst &amp; Young Indonesia</t>
  </si>
  <si>
    <t>Bursa Efek Indonesia (BEI)</t>
  </si>
  <si>
    <t>08-10-2005</t>
  </si>
  <si>
    <t>DRS. H. A. BAKHRI SYAMS (ALM)</t>
  </si>
  <si>
    <t>JUNARIYAH, S.PD</t>
  </si>
  <si>
    <t>081906223362</t>
  </si>
  <si>
    <t>BENGKULU</t>
  </si>
  <si>
    <t>24-11-1978</t>
  </si>
  <si>
    <t>GRAHA METRO SERANG</t>
  </si>
  <si>
    <t>0811737118</t>
  </si>
  <si>
    <t>lopangjawara@gmail.com</t>
  </si>
  <si>
    <t>1671052411780001</t>
  </si>
  <si>
    <t>RSUD Banten</t>
  </si>
  <si>
    <t>Jl. Syech Nawawi Albantani Cipocok Jaya Serang</t>
  </si>
  <si>
    <t>Kepala KSM Obsygn</t>
  </si>
  <si>
    <t>2.60</t>
  </si>
  <si>
    <t>20-10-2003</t>
  </si>
  <si>
    <t>1771030907470001</t>
  </si>
  <si>
    <t>AMRI TASFILI</t>
  </si>
  <si>
    <t>RATNA DEWI</t>
  </si>
  <si>
    <t>20-09-1987</t>
  </si>
  <si>
    <t>Kp. Nengger</t>
  </si>
  <si>
    <t>Batukuwung</t>
  </si>
  <si>
    <t>Kec. Padarincang</t>
  </si>
  <si>
    <t>085782943806</t>
  </si>
  <si>
    <t>iammtka@gmail.com</t>
  </si>
  <si>
    <t>3604052009870002</t>
  </si>
  <si>
    <t>Dindikbud UPT SD Negeri Citiis</t>
  </si>
  <si>
    <t>Kp. Citiis Ds. Citasuk Kecamatan Padarincang</t>
  </si>
  <si>
    <t>22-06-2010</t>
  </si>
  <si>
    <t>H. ARTAWI</t>
  </si>
  <si>
    <t>HJ. FATIMAH</t>
  </si>
  <si>
    <t>Kp. Wanasaba Ds. Toyomerto Kramatwatu</t>
  </si>
  <si>
    <t>089638722430</t>
  </si>
  <si>
    <t>13-07-1991</t>
  </si>
  <si>
    <t>Graha Raflesia D18/52</t>
  </si>
  <si>
    <t>Jalan Empu Kanwa II No. 50</t>
  </si>
  <si>
    <t>081212069726</t>
  </si>
  <si>
    <t>firdharachmawati13@gmail.com</t>
  </si>
  <si>
    <t>3671095307910002</t>
  </si>
  <si>
    <t>SMPN 2 Gunungsindur Kab. Bogor</t>
  </si>
  <si>
    <t>Jalan Murai II</t>
  </si>
  <si>
    <t>Guru Pertama</t>
  </si>
  <si>
    <t>07-07-2014</t>
  </si>
  <si>
    <t>ASEP MUNANDAR</t>
  </si>
  <si>
    <t>DELIS</t>
  </si>
  <si>
    <t>Jalan Empu Kanwa X No 2 RT O7/06 Kota Tangerang</t>
  </si>
  <si>
    <t>089526084648</t>
  </si>
  <si>
    <t>26-05-1999</t>
  </si>
  <si>
    <t>KP.SIMPATI 008/002 DESA CURUGPANJANG</t>
  </si>
  <si>
    <t>CURUGPANJANG</t>
  </si>
  <si>
    <t>087773623222</t>
  </si>
  <si>
    <t>mtasyya@gmail.com</t>
  </si>
  <si>
    <t>3602176605990001</t>
  </si>
  <si>
    <t>SYARIAH</t>
  </si>
  <si>
    <t>07-10-2021</t>
  </si>
  <si>
    <t>3602170402660002</t>
  </si>
  <si>
    <t>CECEP HIDAYAT</t>
  </si>
  <si>
    <t>3602176008740002</t>
  </si>
  <si>
    <t>APIYAH</t>
  </si>
  <si>
    <t>081310969903</t>
  </si>
  <si>
    <t>JAWILAN, SERANG BANTEN</t>
  </si>
  <si>
    <t>18-12-1995</t>
  </si>
  <si>
    <t>BTN GRAHA PASIR ONA 2 BLOK F9 NO 5</t>
  </si>
  <si>
    <t>082123936639</t>
  </si>
  <si>
    <t>nurulfauziaaahh@gmail.com</t>
  </si>
  <si>
    <t>3604265812950001</t>
  </si>
  <si>
    <t>UNIVERSITAS MUHAMADIYAH PROF DR HAMKA</t>
  </si>
  <si>
    <t>360426101630001</t>
  </si>
  <si>
    <t>H MOHAMAD NURDIN SPD, MSI</t>
  </si>
  <si>
    <t>3604264410690001</t>
  </si>
  <si>
    <t>HJ DEWI LESTARI SPD</t>
  </si>
  <si>
    <t>KP CITERAS DESA MULYASARI KEC JAWILAN SERANG</t>
  </si>
  <si>
    <t>081289449809</t>
  </si>
  <si>
    <t>12-04-2022</t>
  </si>
  <si>
    <t>06-01-1992</t>
  </si>
  <si>
    <t>Kp. Ciateul</t>
  </si>
  <si>
    <t>Kp. Pasirpendeuy</t>
  </si>
  <si>
    <t>Cidahu</t>
  </si>
  <si>
    <t>085782733885</t>
  </si>
  <si>
    <t>evidamaya375@gmail.com</t>
  </si>
  <si>
    <t>3601116701920001</t>
  </si>
  <si>
    <t>SDN 3 KEUSIK</t>
  </si>
  <si>
    <t>Kp. Bungker Indah</t>
  </si>
  <si>
    <t>28-10-2014</t>
  </si>
  <si>
    <t>3601112711650001</t>
  </si>
  <si>
    <t>M.BISRI</t>
  </si>
  <si>
    <t>3602094805680002</t>
  </si>
  <si>
    <t>LOMRAH PURNAMA</t>
  </si>
  <si>
    <t>Kp. Pasirpendeuy RT01/RW07</t>
  </si>
  <si>
    <t>085814788943</t>
  </si>
  <si>
    <t>PALEMBANG</t>
  </si>
  <si>
    <t>29-10-1988</t>
  </si>
  <si>
    <t>JALAN KI ANWAR MANGKU LR. SRIRAYA 6 NO. 72</t>
  </si>
  <si>
    <t>PLAJU ULU</t>
  </si>
  <si>
    <t>Kec. Plaju</t>
  </si>
  <si>
    <t>081367041164</t>
  </si>
  <si>
    <t>sririzki90@guru.sd.belajar.id</t>
  </si>
  <si>
    <t>1671146910880005</t>
  </si>
  <si>
    <t>SD NEGERI 224 PALEMBANG</t>
  </si>
  <si>
    <t>LR. DARURRUHAMA RT. 32 RW. 11</t>
  </si>
  <si>
    <t>UNIVERSITAS TERBUKA PALEMBANG</t>
  </si>
  <si>
    <t>05-12-2016</t>
  </si>
  <si>
    <t>H. M. SOLEH</t>
  </si>
  <si>
    <t>HJ. SYAMSIAR</t>
  </si>
  <si>
    <t>JALAN KI ANWAR MANGKU LR. SRIRAYA 6 NO. 72 RT. 41</t>
  </si>
  <si>
    <t>081373709480</t>
  </si>
  <si>
    <t>Cianjur</t>
  </si>
  <si>
    <t>22-05-1989</t>
  </si>
  <si>
    <t>Perum Graha Metro Serang Blok E3 No5</t>
  </si>
  <si>
    <t>Kp Cipadang Kalapa RT/RW 02/04 Cianjur</t>
  </si>
  <si>
    <t>082130000782</t>
  </si>
  <si>
    <t>galih.mputra@gmail.com</t>
  </si>
  <si>
    <t>3203022205890003</t>
  </si>
  <si>
    <t>Jl. Raya Serang Pandeglang KM.7 Palima - Serang</t>
  </si>
  <si>
    <t>UNIVERSITAS NASIONAL PASIM</t>
  </si>
  <si>
    <t>02-09-2019</t>
  </si>
  <si>
    <t>000000000000</t>
  </si>
  <si>
    <t>A BULDAN ALAMSYAH</t>
  </si>
  <si>
    <t>00000000000</t>
  </si>
  <si>
    <t>IIS HARYATI</t>
  </si>
  <si>
    <t>CIANJUR</t>
  </si>
  <si>
    <t>Kab. Cianjur</t>
  </si>
  <si>
    <t>085860337474</t>
  </si>
  <si>
    <t>Limau Barat</t>
  </si>
  <si>
    <t>07-04-1991</t>
  </si>
  <si>
    <t>Jln. Kolam Kadir, Gg. Oscar</t>
  </si>
  <si>
    <t>Perumahan Kirana Residence Blok.C.16, Palembang</t>
  </si>
  <si>
    <t>Keban Agung</t>
  </si>
  <si>
    <t>Kec. Lawang Kidul</t>
  </si>
  <si>
    <t>Kab. Muara Enim</t>
  </si>
  <si>
    <t>082176222510</t>
  </si>
  <si>
    <t>raniastria2019@gmail.com</t>
  </si>
  <si>
    <t>1603074704910006</t>
  </si>
  <si>
    <t>SD Negeri 21 Palembang</t>
  </si>
  <si>
    <t>Jl. Puncak Sekuning, Kec. Ilir Barat I, Palembang</t>
  </si>
  <si>
    <t>S1 - PGSD</t>
  </si>
  <si>
    <t>11-03-2016</t>
  </si>
  <si>
    <t>1603071805630004</t>
  </si>
  <si>
    <t>JOKO EKO PURNOMO</t>
  </si>
  <si>
    <t>1603076309680002</t>
  </si>
  <si>
    <t>ROSITA</t>
  </si>
  <si>
    <t>Jl. Kartowarsono, RT.006/RW.004, Muara Enim</t>
  </si>
  <si>
    <t>085268958823</t>
  </si>
  <si>
    <t>30-05-1989</t>
  </si>
  <si>
    <t>Batujaya</t>
  </si>
  <si>
    <t>Kec. Batujaya</t>
  </si>
  <si>
    <t>085781396588</t>
  </si>
  <si>
    <t>akmalulazmipardiani@gmail.com</t>
  </si>
  <si>
    <t>SD Batujaya II</t>
  </si>
  <si>
    <t>Universitar Terbuka</t>
  </si>
  <si>
    <t>S1-PGSD</t>
  </si>
  <si>
    <t>19-10-1997</t>
  </si>
  <si>
    <t>Kp. Pasar Inun RT/RW 001/005</t>
  </si>
  <si>
    <t>Kp. Pasar Inun Desa Palanyar</t>
  </si>
  <si>
    <t>Palanyar</t>
  </si>
  <si>
    <t>Kec. Cipeucang</t>
  </si>
  <si>
    <t>085694685565</t>
  </si>
  <si>
    <t>muhamadfirhn41@gmail.com</t>
  </si>
  <si>
    <t>3601151910970001</t>
  </si>
  <si>
    <t>PT. FARMSCO FEED INDONESIA</t>
  </si>
  <si>
    <t>JAWILAN KAB. SERANG</t>
  </si>
  <si>
    <t>STAFF FINANCE</t>
  </si>
  <si>
    <t>FAKULTAS EKONOMI DAN  BISNIS</t>
  </si>
  <si>
    <t>S1 AKUNTANSI</t>
  </si>
  <si>
    <t>01-01-2022</t>
  </si>
  <si>
    <t>3601150206580001</t>
  </si>
  <si>
    <t>M. KHUTBI</t>
  </si>
  <si>
    <t>3601154805700001</t>
  </si>
  <si>
    <t>ETI ROHAETI</t>
  </si>
  <si>
    <t>Kp. Pasar inun RT/RW 001/005</t>
  </si>
  <si>
    <t>083871968702</t>
  </si>
  <si>
    <t>RANGKASBITUNG - KAB. LEBAK</t>
  </si>
  <si>
    <t>BTN GRAHA PASIR ONA BLOK D7 NO. 1</t>
  </si>
  <si>
    <t>KP. KEBON KELAPA JALAN K.H. ATIM 1 NO. 24 L RT. 02</t>
  </si>
  <si>
    <t>087711777772</t>
  </si>
  <si>
    <t>muhanadhazalialfian@gmail.com</t>
  </si>
  <si>
    <t>3602141610850003</t>
  </si>
  <si>
    <t>POLRES LEBAK</t>
  </si>
  <si>
    <t>JALAN SILIWANGI BLOK CILEUWEUNG KM. 1 RANGKASBITUN</t>
  </si>
  <si>
    <t>KANIT</t>
  </si>
  <si>
    <t>MATHLA'UL ANWAR</t>
  </si>
  <si>
    <t>3602114191460000</t>
  </si>
  <si>
    <t>MUCHTAR</t>
  </si>
  <si>
    <t>3602144191460010</t>
  </si>
  <si>
    <t>HADIJAH</t>
  </si>
  <si>
    <t>KP. KEBON KELAPA RT 02 RW 04 NO. 24 L</t>
  </si>
  <si>
    <t>087772238222</t>
  </si>
  <si>
    <t>19-06-1989</t>
  </si>
  <si>
    <t>Komplek Pemda</t>
  </si>
  <si>
    <t>Cijoro Pasir</t>
  </si>
  <si>
    <t>087771000712</t>
  </si>
  <si>
    <t>bani_farish@yahoo.com</t>
  </si>
  <si>
    <t>3602141906890005</t>
  </si>
  <si>
    <t>Polres Lebak</t>
  </si>
  <si>
    <t>Jl. Siliwangi Km. 01 Cileuweung - Rangkasbitung</t>
  </si>
  <si>
    <t>UNIVERSITAS TERBUKA INDONESIA</t>
  </si>
  <si>
    <t>Keguruan dan ilmu pendidikan</t>
  </si>
  <si>
    <t>Pendidkan Keguruan</t>
  </si>
  <si>
    <t>13-03-2013</t>
  </si>
  <si>
    <t>RUHIYAT AHMAD MUSTOFA (ALM)</t>
  </si>
  <si>
    <t>ISMAWATI (ALM)</t>
  </si>
  <si>
    <t>Rangkasbitung - Kab. Lebak</t>
  </si>
  <si>
    <t>28-04-1988</t>
  </si>
  <si>
    <t>Jalan Karya I</t>
  </si>
  <si>
    <t>Karya Jaya</t>
  </si>
  <si>
    <t>Kec. Kertapati</t>
  </si>
  <si>
    <t>085697269162</t>
  </si>
  <si>
    <t>sucirahmayati48@gmail.com</t>
  </si>
  <si>
    <t>3175096804880010</t>
  </si>
  <si>
    <t>SD NEGERI 217 PALEMBANG</t>
  </si>
  <si>
    <t>Jalan Sungai Bunut , Keramasan Kertapati</t>
  </si>
  <si>
    <t>FAKULTAS ILMU PENDIDIKAN</t>
  </si>
  <si>
    <t>3175090806590006</t>
  </si>
  <si>
    <t>SLAMET MULYONO</t>
  </si>
  <si>
    <t>ALMARHUM</t>
  </si>
  <si>
    <t>JL RAYA CENTEX GG KRAMAT RT 011 / RW 010</t>
  </si>
  <si>
    <t>085692797467</t>
  </si>
  <si>
    <t>19-03-1986</t>
  </si>
  <si>
    <t>Kampung Kubang Coe</t>
  </si>
  <si>
    <t>085719784424</t>
  </si>
  <si>
    <t>mzh871@gmail.com</t>
  </si>
  <si>
    <t>3318111903860001</t>
  </si>
  <si>
    <t>SDIT IQRA SERANG</t>
  </si>
  <si>
    <t>KEL. DALUNG - KEC. CIPOCOK JAYA KOTA SERANG</t>
  </si>
  <si>
    <t>IKIP VETERAN SEMARANG</t>
  </si>
  <si>
    <t>Fakultas Pendidikan Ilmu Pengetahuan Sosial</t>
  </si>
  <si>
    <t>Pendidikan Pancasila dan Kewarganegaraan</t>
  </si>
  <si>
    <t>15-10-2014</t>
  </si>
  <si>
    <t>SOLIKIN (ALM)</t>
  </si>
  <si>
    <t>SITI AISAH (ALMH)</t>
  </si>
  <si>
    <t>14-04-2022</t>
  </si>
  <si>
    <t>Surabaya</t>
  </si>
  <si>
    <t>22-04-1972</t>
  </si>
  <si>
    <t>Villa Permata Hijau - Cluster Ruby , F1/39 Serdang</t>
  </si>
  <si>
    <t>0811807265</t>
  </si>
  <si>
    <t>untirt4@gmail.com</t>
  </si>
  <si>
    <t>3604052204720001</t>
  </si>
  <si>
    <t>PT Nippon Shokubai Indonesia</t>
  </si>
  <si>
    <t>JL Raya Anyer KM 122 , Gunung Sugih , Ciwandan</t>
  </si>
  <si>
    <t>Accounting</t>
  </si>
  <si>
    <t>Universitas Airlangga Surabaya</t>
  </si>
  <si>
    <t>29-06-1995</t>
  </si>
  <si>
    <t>M. DJOENI</t>
  </si>
  <si>
    <t>SIAMAH</t>
  </si>
  <si>
    <t>Tuwowo Rejo GG 3/29 Surabaya</t>
  </si>
  <si>
    <t>081217481954</t>
  </si>
  <si>
    <t>14-02-1992</t>
  </si>
  <si>
    <t>KP. KALAMPEAN</t>
  </si>
  <si>
    <t>KP. KALAMPEAN RT 002/004 DESA BADAK ANOM</t>
  </si>
  <si>
    <t>BADAK ANOM</t>
  </si>
  <si>
    <t>085892390161</t>
  </si>
  <si>
    <t>Yayahsaepul68@gmail.com</t>
  </si>
  <si>
    <t>3603291402920001</t>
  </si>
  <si>
    <t>SMAS DAARUSSALAM</t>
  </si>
  <si>
    <t>BADAK ANOM SINDANG JAYA</t>
  </si>
  <si>
    <t>GURU HONOR</t>
  </si>
  <si>
    <t>SEKOLAH TINGGI ILMU EKONOMI GANESHA JAKARTA</t>
  </si>
  <si>
    <t>MANAJAMEN</t>
  </si>
  <si>
    <t>MURSA</t>
  </si>
  <si>
    <t>RAME</t>
  </si>
  <si>
    <t>10-11-1979</t>
  </si>
  <si>
    <t>Perum Banten Indah Permai Blok C1 no.29</t>
  </si>
  <si>
    <t>081906312273</t>
  </si>
  <si>
    <t>aminrohmanamro@gmail.com</t>
  </si>
  <si>
    <t>3673021011790003</t>
  </si>
  <si>
    <t>SMKN 2 Kota Serang</t>
  </si>
  <si>
    <t>Jl. KH. Fatah Hasan No.89 Serang</t>
  </si>
  <si>
    <t>Guru Teknik Pemesinan</t>
  </si>
  <si>
    <t>Pendidikan teknologi dan Kejuruan</t>
  </si>
  <si>
    <t>11-05-2005</t>
  </si>
  <si>
    <t>LAMRI MARKANI</t>
  </si>
  <si>
    <t>DEDEH MUSYAYADAH</t>
  </si>
  <si>
    <t>Sudah Meninggal</t>
  </si>
  <si>
    <t>081906312271</t>
  </si>
  <si>
    <t>Jl.Galeong Rt 001/ Rw 007</t>
  </si>
  <si>
    <t>JL Galeong</t>
  </si>
  <si>
    <t>0895338761451</t>
  </si>
  <si>
    <t>maratunnajiah99@gmail.com</t>
  </si>
  <si>
    <t>3671074903970006</t>
  </si>
  <si>
    <t>SDIT Tiara Aksara</t>
  </si>
  <si>
    <t>Jl. H Aning Kecamatan Periuk</t>
  </si>
  <si>
    <t>Universitas  Sultan Ageng Tirtayasa</t>
  </si>
  <si>
    <t>08-05-2019</t>
  </si>
  <si>
    <t>3671071507440004</t>
  </si>
  <si>
    <t>PAYUMI</t>
  </si>
  <si>
    <t>3671074910670005</t>
  </si>
  <si>
    <t>UJU JULAEHA</t>
  </si>
  <si>
    <t>JL. Galeong</t>
  </si>
  <si>
    <t>19-02-2022</t>
  </si>
  <si>
    <t>01-02-1999</t>
  </si>
  <si>
    <t>Kp.Kramat timur Rt04/02 Ds.Kramatjati</t>
  </si>
  <si>
    <t>Kramatjati</t>
  </si>
  <si>
    <t>087876021221</t>
  </si>
  <si>
    <t>febrianiani723@gmail.com</t>
  </si>
  <si>
    <t>3604114201730001</t>
  </si>
  <si>
    <t>SMAN 1 KRAGILAN</t>
  </si>
  <si>
    <t>Jl.Sentul. nyapah Km.03</t>
  </si>
  <si>
    <t>Staff Administrasi</t>
  </si>
  <si>
    <t>Fakultas ekonomi dan bisnis</t>
  </si>
  <si>
    <t>ROHMANUDIN</t>
  </si>
  <si>
    <t>ELIS SUNARSIH</t>
  </si>
  <si>
    <t>Kp.Kramat Timur Rt 04/02, Ds. Kramat Jati kec Krag</t>
  </si>
  <si>
    <t>087877506479</t>
  </si>
  <si>
    <t>23-02-2022</t>
  </si>
  <si>
    <t>07-04-1998</t>
  </si>
  <si>
    <t>Link. Sumur Menjangan Jl.Gunungwatu No.100</t>
  </si>
  <si>
    <t>Link. Kubang Sepat Kel.Citangkil, Kota Cilegon</t>
  </si>
  <si>
    <t>081387538758</t>
  </si>
  <si>
    <t>ridaay07@gmail.com</t>
  </si>
  <si>
    <t>3672064704980002</t>
  </si>
  <si>
    <t>MA AL-KHAIRIYAH CITANGKIL, CILEGON</t>
  </si>
  <si>
    <t>Jl. Enggus Arja No.1 Citangkil, Cilegon</t>
  </si>
  <si>
    <t>16-09-2020</t>
  </si>
  <si>
    <t>3672062507680002</t>
  </si>
  <si>
    <t>HUDARI</t>
  </si>
  <si>
    <t>3672054608730005</t>
  </si>
  <si>
    <t>MASYUDAH</t>
  </si>
  <si>
    <t>Link.Sumur Menjangan Jl.Gunungwatu No.100</t>
  </si>
  <si>
    <t>087748114251</t>
  </si>
  <si>
    <t>08-03-2022</t>
  </si>
  <si>
    <t>Komplek Griya Pacurendang Blok C61</t>
  </si>
  <si>
    <t>Mandalasari</t>
  </si>
  <si>
    <t>082122616121</t>
  </si>
  <si>
    <t>azizmuhtasyam@gmail.com</t>
  </si>
  <si>
    <t>3603282802930003</t>
  </si>
  <si>
    <t>MAN 2 Pandeglang</t>
  </si>
  <si>
    <t>Jalan Raya Labuan KM. 10</t>
  </si>
  <si>
    <t>Fakultas Ilmu Tarbiyah dan Keguruan</t>
  </si>
  <si>
    <t>27-03-2018</t>
  </si>
  <si>
    <t>MURSALI</t>
  </si>
  <si>
    <t>SEKAR WAHYUNINGSIH</t>
  </si>
  <si>
    <t>Jalan Raya Saguling Raya No. 24</t>
  </si>
  <si>
    <t>081219599800</t>
  </si>
  <si>
    <t>14-02-2022</t>
  </si>
  <si>
    <t>19-08-1983</t>
  </si>
  <si>
    <t>KP,PASIR,RT/RW 002/001,DESA KETOS,KECAMATAN KIBIN</t>
  </si>
  <si>
    <t>Kp,SODONG,DS Kotadukuh,Kec MunjulL,Pandeglang</t>
  </si>
  <si>
    <t>KETOS</t>
  </si>
  <si>
    <t>087805640229</t>
  </si>
  <si>
    <t>ms.yayat19@gmail.com</t>
  </si>
  <si>
    <t>3601081908830001</t>
  </si>
  <si>
    <t>SMAN 5 PANDEGLANG</t>
  </si>
  <si>
    <t>JL Alun-alun Barat Sukajadi Kec Cibaliung POS:4228</t>
  </si>
  <si>
    <t>KEGURUAN KEGURUAN DAN ILMU PENDIDIKAN [FKIP]</t>
  </si>
  <si>
    <t>01-11-2008</t>
  </si>
  <si>
    <t>H.SARKA /ALMARHUM</t>
  </si>
  <si>
    <t>3601086001520001</t>
  </si>
  <si>
    <t>HJ.MAISAH</t>
  </si>
  <si>
    <t>Kp Dukuh RT/RW 004/002,Desa Kotadukuh,Kec Munjul</t>
  </si>
  <si>
    <t>01-11-1995</t>
  </si>
  <si>
    <t>JL. KM IDRIS NO. 83</t>
  </si>
  <si>
    <t>PERUMAHAN GRIYA LEBAKWANA ASRI KRAMATWATU</t>
  </si>
  <si>
    <t>081384837613</t>
  </si>
  <si>
    <t>mahfudoh637@gmail.com</t>
  </si>
  <si>
    <t>3604014111950988</t>
  </si>
  <si>
    <t>PMI KOTA SERANG</t>
  </si>
  <si>
    <t>JL. JENDRAL SUDIRMAN STADION CICERI</t>
  </si>
  <si>
    <t>3604012111510435</t>
  </si>
  <si>
    <t>MAMAD SOGIRI</t>
  </si>
  <si>
    <t>3604015506590322</t>
  </si>
  <si>
    <t>ADAWIYAH</t>
  </si>
  <si>
    <t>JL. KM IDRIS NO. 83 RT 02 RW 12 KUBANG KEL. CIPARE</t>
  </si>
  <si>
    <t>087881839432</t>
  </si>
  <si>
    <t>21-02-2022</t>
  </si>
  <si>
    <t>17-08-1988</t>
  </si>
  <si>
    <t>Linkungan Kubang Lele Nomor 58</t>
  </si>
  <si>
    <t>Purwakarta</t>
  </si>
  <si>
    <t>087888876592</t>
  </si>
  <si>
    <t>eva.koizora@gmail.com</t>
  </si>
  <si>
    <t>3672065708880001</t>
  </si>
  <si>
    <t>17-10-2011</t>
  </si>
  <si>
    <t>(ALM) M. BARMEN SINAGA</t>
  </si>
  <si>
    <t>SUHAWARTI</t>
  </si>
  <si>
    <t>Lingkungan Keserangan Baru RT 02/04 No. 71</t>
  </si>
  <si>
    <t>085216065050</t>
  </si>
  <si>
    <t>15-02-2022</t>
  </si>
  <si>
    <t>05-04-1999</t>
  </si>
  <si>
    <t>Jalan Raya Jakarta - Serang Km.31 Jayanti</t>
  </si>
  <si>
    <t>Cikande</t>
  </si>
  <si>
    <t>081293482997</t>
  </si>
  <si>
    <t>sulthaanikaferdy@gmail.com</t>
  </si>
  <si>
    <t>3603020504990002</t>
  </si>
  <si>
    <t>25-08-2021</t>
  </si>
  <si>
    <t>3603022712750001</t>
  </si>
  <si>
    <t>A. SUHROWARDI</t>
  </si>
  <si>
    <t>3603025908730001</t>
  </si>
  <si>
    <t>ANI SULISTIA</t>
  </si>
  <si>
    <t>Jalan Raya Jakarta-Serang KM. 31 Jayanti.</t>
  </si>
  <si>
    <t>081310709997</t>
  </si>
  <si>
    <t>16-02-2022</t>
  </si>
  <si>
    <t>26-11-1998</t>
  </si>
  <si>
    <t>Perum Cigadung Mandiri blok  A6</t>
  </si>
  <si>
    <t>087875552459</t>
  </si>
  <si>
    <t>thareqaabdusattar@gmail.com</t>
  </si>
  <si>
    <t>3671126611980002</t>
  </si>
  <si>
    <t>Fakultas Teknik</t>
  </si>
  <si>
    <t>3671120508630001</t>
  </si>
  <si>
    <t>AGUNG VIVAKANANDA</t>
  </si>
  <si>
    <t>3671126704700001</t>
  </si>
  <si>
    <t>BUDININGSIH</t>
  </si>
  <si>
    <t>Perum Cigadung Mandiri Blok A6</t>
  </si>
  <si>
    <t>081219602712</t>
  </si>
  <si>
    <t>02-03-2022</t>
  </si>
  <si>
    <t>01-06-1992</t>
  </si>
  <si>
    <t>Kp. Cimesir Kec. Rangkasbitung Kab.Lebak</t>
  </si>
  <si>
    <t>Muara Ciujung Timur</t>
  </si>
  <si>
    <t>087772965834</t>
  </si>
  <si>
    <t>ifanipb@gmail.com</t>
  </si>
  <si>
    <t>3604150106920002</t>
  </si>
  <si>
    <t>Agronomi dan Hortikultura</t>
  </si>
  <si>
    <t>2.44</t>
  </si>
  <si>
    <t>07-02-2014</t>
  </si>
  <si>
    <t>3604150104620002</t>
  </si>
  <si>
    <t>GUBAY</t>
  </si>
  <si>
    <t>3604154504650256</t>
  </si>
  <si>
    <t>WINARTI</t>
  </si>
  <si>
    <t>Kp. Kukun RT/RW 002/002 Ds. Parigi Kec. Cikande</t>
  </si>
  <si>
    <t>081310443994</t>
  </si>
  <si>
    <t>KOTA JAKARTA TIMUR</t>
  </si>
  <si>
    <t>04-05-1999</t>
  </si>
  <si>
    <t>PERUMAHAN TAMAN GRAHA ASRI BLOK J.3 NO.1</t>
  </si>
  <si>
    <t>SAYABULU</t>
  </si>
  <si>
    <t>081381331416</t>
  </si>
  <si>
    <t>Hestiwiratamas5@gmail.com</t>
  </si>
  <si>
    <t>3601254405990003</t>
  </si>
  <si>
    <t>12-07-2021</t>
  </si>
  <si>
    <t>3601254107600072</t>
  </si>
  <si>
    <t>H.ANDI SUKARDIN, S.H.,MH.</t>
  </si>
  <si>
    <t>3601254107940019</t>
  </si>
  <si>
    <t>HJ. IN SUCI HANDAYANI, S.E.</t>
  </si>
  <si>
    <t>087772764477</t>
  </si>
  <si>
    <t>10-03-2022</t>
  </si>
  <si>
    <t>15-08-1992</t>
  </si>
  <si>
    <t>perumahan</t>
  </si>
  <si>
    <t>089650929216</t>
  </si>
  <si>
    <t>Lalyaandriani@gmail.com</t>
  </si>
  <si>
    <t>3604215508920176</t>
  </si>
  <si>
    <t>31-08-2016</t>
  </si>
  <si>
    <t>ALM. URIP SUTRISNO</t>
  </si>
  <si>
    <t>MISTIN</t>
  </si>
  <si>
    <t>PERUMAHAN KOMPLEK KOREM CILAKU BLOK E1 NO.4</t>
  </si>
  <si>
    <t>089604706217</t>
  </si>
  <si>
    <t>09-03-2022</t>
  </si>
  <si>
    <t>13-10-1994</t>
  </si>
  <si>
    <t>JL. DANAU RANAU 2 NO. 13</t>
  </si>
  <si>
    <t>JL. RAYA RANGKASBITUNG KM. 2 KP. PABUARAN CIKANDE</t>
  </si>
  <si>
    <t>085319961656</t>
  </si>
  <si>
    <t>dezhaalfian@gmail.com</t>
  </si>
  <si>
    <t>3603281310940003</t>
  </si>
  <si>
    <t>PT ADIS DIMENSION FOOTWEAR</t>
  </si>
  <si>
    <t>JL RAYA SERANG KM. 24</t>
  </si>
  <si>
    <t>08-08-2016</t>
  </si>
  <si>
    <t>3603281802600004</t>
  </si>
  <si>
    <t>DJENAL</t>
  </si>
  <si>
    <t>3603285611590001</t>
  </si>
  <si>
    <t>TATI SUHERNAH</t>
  </si>
  <si>
    <t>JL. DANAU RANAU 2 NO. 13 RT. 005 RW. 005</t>
  </si>
  <si>
    <t>(021) 5914276</t>
  </si>
  <si>
    <t>12-03-2022</t>
  </si>
  <si>
    <t>03-10-1997</t>
  </si>
  <si>
    <t>Kp Curug Sawer</t>
  </si>
  <si>
    <t>081319964042</t>
  </si>
  <si>
    <t>Dikaruslaninur147@gmail.com</t>
  </si>
  <si>
    <t>3601210310970001</t>
  </si>
  <si>
    <t>Jl Mt haryono kav 37-38 korlantas polri</t>
  </si>
  <si>
    <t>Banit subditwal dan pjr</t>
  </si>
  <si>
    <t>SEKOLAH TINGGI ILMU HUKUM PAINAN</t>
  </si>
  <si>
    <t>08-08-2020</t>
  </si>
  <si>
    <t>3601212012720002</t>
  </si>
  <si>
    <t>ELPAYADI</t>
  </si>
  <si>
    <t>3601214504770003</t>
  </si>
  <si>
    <t>TETI RUSMIATI</t>
  </si>
  <si>
    <t>Kp Curug Sawer Rt/rw 001/009 no 45</t>
  </si>
  <si>
    <t>081286615110</t>
  </si>
  <si>
    <t>11-03-2022</t>
  </si>
  <si>
    <t>29-05-1998</t>
  </si>
  <si>
    <t>Jl. Seneja No. 168</t>
  </si>
  <si>
    <t>Ketileng</t>
  </si>
  <si>
    <t>081213222300</t>
  </si>
  <si>
    <t>dindaberlianaaa@gmail.com</t>
  </si>
  <si>
    <t>3672026905980004</t>
  </si>
  <si>
    <t>TK Adinda</t>
  </si>
  <si>
    <t>Jl. Seneja No. 168 Ketileng, Cilegon</t>
  </si>
  <si>
    <t>3672022008600004</t>
  </si>
  <si>
    <t>H. SYAHRUL SAFRIZAL, S.E</t>
  </si>
  <si>
    <t>3672024511670002</t>
  </si>
  <si>
    <t>DRA. HJ. ULVIA MUCHTAR</t>
  </si>
  <si>
    <t>Jl. Seneja No. 168 RT/RW 010/003 Ketileng, Cilegon</t>
  </si>
  <si>
    <t>087871126588</t>
  </si>
  <si>
    <t>12-07-1998</t>
  </si>
  <si>
    <t>Pejaten Mas Estate Blok B7 No.10</t>
  </si>
  <si>
    <t>087749422629</t>
  </si>
  <si>
    <t>putrizuliyanti98@gmail.com</t>
  </si>
  <si>
    <t>3604055207980001</t>
  </si>
  <si>
    <t>SMPIT Putri Al Hanif</t>
  </si>
  <si>
    <t>Komp. Bumi Cibeber Kencana, Karangasem, Cilegon</t>
  </si>
  <si>
    <t>3604050512600006</t>
  </si>
  <si>
    <t>SARMIN</t>
  </si>
  <si>
    <t>3604054711680002</t>
  </si>
  <si>
    <t>DIDIK SUDARTI</t>
  </si>
  <si>
    <t>082125348942</t>
  </si>
  <si>
    <t>07-08-1998</t>
  </si>
  <si>
    <t>Kampung Sumuranja Bakrie</t>
  </si>
  <si>
    <t>Sumuranja</t>
  </si>
  <si>
    <t>085798119438</t>
  </si>
  <si>
    <t>dianayumulyaningsih@gmail.com</t>
  </si>
  <si>
    <t>360408470890001</t>
  </si>
  <si>
    <t>Universitas Islam Sultan Agung</t>
  </si>
  <si>
    <t>02-11-2020</t>
  </si>
  <si>
    <t>3604081602640001</t>
  </si>
  <si>
    <t>H. SUNTONO</t>
  </si>
  <si>
    <t>3604087003690001</t>
  </si>
  <si>
    <t>HJ. SUFIROH S.AG</t>
  </si>
  <si>
    <t>Kp. Sumuranja Bakrie, RT 16, RW 07</t>
  </si>
  <si>
    <t>085212523515</t>
  </si>
  <si>
    <t>31-12-1993</t>
  </si>
  <si>
    <t>Perum. Bumi Harapan Sejahtera Blok Kiwi 1 No. 16</t>
  </si>
  <si>
    <t>089604844818</t>
  </si>
  <si>
    <t>Fitrinana11@gmail.com</t>
  </si>
  <si>
    <t>3175087112930004</t>
  </si>
  <si>
    <t>Dinas Pekerjaan Umum dan Penataan Ruang Kabupaten Serang</t>
  </si>
  <si>
    <t>Jl. Samaun bakri, Lopang, Serang</t>
  </si>
  <si>
    <t>Institut Bisnis dan Multimedia Asmi</t>
  </si>
  <si>
    <t>Manajemen Keuangan</t>
  </si>
  <si>
    <t>03-10-2017</t>
  </si>
  <si>
    <t>3175082212640004</t>
  </si>
  <si>
    <t>EDI BT. KOSIH</t>
  </si>
  <si>
    <t>3175085003670007</t>
  </si>
  <si>
    <t>TARIYAH BINTI WESAN</t>
  </si>
  <si>
    <t>CAWANG III, JL. DARUL KHOIROT RT 004 RW 08 NO. 33,</t>
  </si>
  <si>
    <t>081906301520</t>
  </si>
  <si>
    <t>Kp Sidagel, RT/RW : 019/002</t>
  </si>
  <si>
    <t>Baros</t>
  </si>
  <si>
    <t>081317116565</t>
  </si>
  <si>
    <t>putrieviani0833@gmail.com</t>
  </si>
  <si>
    <t>3604225909980001</t>
  </si>
  <si>
    <t>3604221208670001</t>
  </si>
  <si>
    <t>UDIN DINI</t>
  </si>
  <si>
    <t>3604226004740001</t>
  </si>
  <si>
    <t>NENG HASANAH</t>
  </si>
  <si>
    <t>KP. SIDAGEL, RT/RW : 019/002, DESA BAROS, KEC BARO</t>
  </si>
  <si>
    <t>24-08-1999</t>
  </si>
  <si>
    <t>Kp. Cihaseum, RT 002 / RW 003, Desa Kupahandap</t>
  </si>
  <si>
    <t>Kupahandap</t>
  </si>
  <si>
    <t>087825952375</t>
  </si>
  <si>
    <t>alfiahsilvi24@gmail.com</t>
  </si>
  <si>
    <t>3601185408990002</t>
  </si>
  <si>
    <t>Fakultas Ekonomi dan Bisnis Islam</t>
  </si>
  <si>
    <t>3601180103600000</t>
  </si>
  <si>
    <t>H. OYO SUHARYO</t>
  </si>
  <si>
    <t>3601184303680001</t>
  </si>
  <si>
    <t>HJ. IYUM RUMSADAH</t>
  </si>
  <si>
    <t>Kp. Cihaseum Desa Kupahandap Kecamatan Cimanuk Kab</t>
  </si>
  <si>
    <t>087808459001</t>
  </si>
  <si>
    <t>31-03-2000</t>
  </si>
  <si>
    <t>Link.Berigil</t>
  </si>
  <si>
    <t>SURALAYA</t>
  </si>
  <si>
    <t>081296496572</t>
  </si>
  <si>
    <t>dirian192@gmail.com</t>
  </si>
  <si>
    <t>367033103000003</t>
  </si>
  <si>
    <t>LINK.BERIGIL KEL.SURALAYA KEC.PULOMERAK</t>
  </si>
  <si>
    <t>STAFF ADMINISTRASI</t>
  </si>
  <si>
    <t>3672031107710004</t>
  </si>
  <si>
    <t>SAFIYAN</t>
  </si>
  <si>
    <t>3672034504760005</t>
  </si>
  <si>
    <t>ROHIMAH</t>
  </si>
  <si>
    <t>LINK. BERIGIL</t>
  </si>
  <si>
    <t>085216959768</t>
  </si>
  <si>
    <t>15-03-2022</t>
  </si>
  <si>
    <t>26-12-1997</t>
  </si>
  <si>
    <t>Komplek Permata Blok T No 24  jln.Kalimaya. Serang</t>
  </si>
  <si>
    <t>087771368973</t>
  </si>
  <si>
    <t>vidykunnovaria12@gmail.com</t>
  </si>
  <si>
    <t>3604016612970114</t>
  </si>
  <si>
    <t>UNIVERSITAS SULTAN AGENG TIRTAYASA (UNTIRTA)</t>
  </si>
  <si>
    <t>S1 Manajemen</t>
  </si>
  <si>
    <t>3604011210650111</t>
  </si>
  <si>
    <t>BAMBANG SUKOCO</t>
  </si>
  <si>
    <t>3604015604730112</t>
  </si>
  <si>
    <t>ENA NURNALENA</t>
  </si>
  <si>
    <t>081311140824</t>
  </si>
  <si>
    <t>24-03-2022</t>
  </si>
  <si>
    <t>10-07-1997</t>
  </si>
  <si>
    <t>Jl. Raya Rangkas Bitung, Pandeglang, Banten</t>
  </si>
  <si>
    <t>081222169446</t>
  </si>
  <si>
    <t>hildafauziahw@gmail.com</t>
  </si>
  <si>
    <t>3601215007970002</t>
  </si>
  <si>
    <t>Belum Bekerja</t>
  </si>
  <si>
    <t>Universitas Telkom</t>
  </si>
  <si>
    <t>3601210301650001</t>
  </si>
  <si>
    <t>AKHMAD WAHYUDIN</t>
  </si>
  <si>
    <t>3601214702660002</t>
  </si>
  <si>
    <t>TATI NURHAYATI</t>
  </si>
  <si>
    <t>Kp. Kadupesing, Pandeglang, Banten.</t>
  </si>
  <si>
    <t>085719685041</t>
  </si>
  <si>
    <t>18-03-2022</t>
  </si>
  <si>
    <t>16-02-1981</t>
  </si>
  <si>
    <t>KP CIBARUGBUG</t>
  </si>
  <si>
    <t>CITAMAN</t>
  </si>
  <si>
    <t>085883147705</t>
  </si>
  <si>
    <t>lismutmainahratu@gmail.com</t>
  </si>
  <si>
    <t>3604275602810057</t>
  </si>
  <si>
    <t>TKS.PGRI CIOMAS</t>
  </si>
  <si>
    <t>JL RAYA PASAR CIOMAS KEC. CIOMAS KAB. SERANG</t>
  </si>
  <si>
    <t>08-05-2012</t>
  </si>
  <si>
    <t>TB. KENDAR LANDANA</t>
  </si>
  <si>
    <t>3604275503550054</t>
  </si>
  <si>
    <t>IPAH ULFAH</t>
  </si>
  <si>
    <t>KP CIBARUGBUG RT 07 RW 04 DES CITAMAN KEC CIOMAS</t>
  </si>
  <si>
    <t>085771306497</t>
  </si>
  <si>
    <t>13-03-2022</t>
  </si>
  <si>
    <t>14-10-1991</t>
  </si>
  <si>
    <t>Kp.Magelaran Cilik</t>
  </si>
  <si>
    <t>Griya Praja Mandiri Blok H2 No.5 Cibeber Kota Cile</t>
  </si>
  <si>
    <t>Mesjid Priyayi</t>
  </si>
  <si>
    <t>081906445833</t>
  </si>
  <si>
    <t>ademulyani91@gmail.com</t>
  </si>
  <si>
    <t>3672075410910001</t>
  </si>
  <si>
    <t>Dinas Pendidikan dan Kebudayaan Kab.Serang</t>
  </si>
  <si>
    <t>Jl.Penancangan Baru Kota Serang</t>
  </si>
  <si>
    <t>Analis Jabatan</t>
  </si>
  <si>
    <t>Ilmu Administrasi Negara</t>
  </si>
  <si>
    <t>HAMBALI</t>
  </si>
  <si>
    <t>Griya Praja Mandiri Blok A2 No.10 Cibeber Cilegon</t>
  </si>
  <si>
    <t>081906454652</t>
  </si>
  <si>
    <t>14-03-2022</t>
  </si>
  <si>
    <t>03-06-1995</t>
  </si>
  <si>
    <t>Bumi Agung Permai 2</t>
  </si>
  <si>
    <t>085280015723</t>
  </si>
  <si>
    <t>liraamalias@gmail.com</t>
  </si>
  <si>
    <t>3604014306950107</t>
  </si>
  <si>
    <t>Bank KB bukopin</t>
  </si>
  <si>
    <t>Jl. SA Tirtayasa No. 97</t>
  </si>
  <si>
    <t>Universitas sultan ageng tirtayasa</t>
  </si>
  <si>
    <t>3604012308540103</t>
  </si>
  <si>
    <t>NING SURAHMAN</t>
  </si>
  <si>
    <t>3604015306640104</t>
  </si>
  <si>
    <t>RINA HERLINA</t>
  </si>
  <si>
    <t>Bumi agung permai 2</t>
  </si>
  <si>
    <t>081386131620</t>
  </si>
  <si>
    <t>16-03-2022</t>
  </si>
  <si>
    <t>04-12-1991</t>
  </si>
  <si>
    <t>Perum. Pesona Cilegon, Blok K3 Nomor 1</t>
  </si>
  <si>
    <t>08561741302</t>
  </si>
  <si>
    <t>debyanisah87@gmail.com</t>
  </si>
  <si>
    <t>3175084412910002</t>
  </si>
  <si>
    <t>PT Lestari Banten Energi</t>
  </si>
  <si>
    <t>Jl. Raya Salira Indah, Kecamatan Pulo Ampel</t>
  </si>
  <si>
    <t>Environment Officer</t>
  </si>
  <si>
    <t>Universitas Jayabaya</t>
  </si>
  <si>
    <t>Fakultas Teknologi Industri (FTI)</t>
  </si>
  <si>
    <t>27-09-2014</t>
  </si>
  <si>
    <t>3175082202630002</t>
  </si>
  <si>
    <t>BAMBANG BUDI KINTOKO</t>
  </si>
  <si>
    <t>3175086003700003</t>
  </si>
  <si>
    <t>SRI NINGSIH</t>
  </si>
  <si>
    <t>Perum. Pesona Cilegon, Blok K3 No. 1</t>
  </si>
  <si>
    <t>087887213741</t>
  </si>
  <si>
    <t>17-03-2022</t>
  </si>
  <si>
    <t>28-07-1994</t>
  </si>
  <si>
    <t>PERUMAHAN TAMAN CILEGON INDAH BLOK C 11 NO 21</t>
  </si>
  <si>
    <t>087809206360</t>
  </si>
  <si>
    <t>khosyiahosy@gmail.com</t>
  </si>
  <si>
    <t>3672026807940001</t>
  </si>
  <si>
    <t>DINAS SATUAN POLISI PAMONG PRAJA KOTA CILEGON</t>
  </si>
  <si>
    <t>JL. KH WASYID NO 119 KEC. JOMBANG KOTA CILEGON</t>
  </si>
  <si>
    <t>PEGAWAI THL (HONORER)</t>
  </si>
  <si>
    <t>30-09-2016</t>
  </si>
  <si>
    <t>H. KHAIRUS SHOLEH</t>
  </si>
  <si>
    <t>HJ. NUR AINI</t>
  </si>
  <si>
    <t>081381331426</t>
  </si>
  <si>
    <t>19-03-2022</t>
  </si>
  <si>
    <t>11-11-1979</t>
  </si>
  <si>
    <t>Komplek Griya Permata Asri Blok.E3/7-8</t>
  </si>
  <si>
    <t>08111428003</t>
  </si>
  <si>
    <t>endang5150@yahoo.com</t>
  </si>
  <si>
    <t>3604021111790013</t>
  </si>
  <si>
    <t>Dinas Lingkungan Hidup dan Kehutanan Provinsi Banten (DLHK)</t>
  </si>
  <si>
    <t>Kawasan Pusat Pemerintahan Provinsi Banten (KP3B)</t>
  </si>
  <si>
    <t>Kasi Pemeliharaan Lingkungan Hidup</t>
  </si>
  <si>
    <t>Universitas Faletehan kota Serang</t>
  </si>
  <si>
    <t>05-10-2007</t>
  </si>
  <si>
    <t>M.R. SUHERMAN (ALM)</t>
  </si>
  <si>
    <t>3604015508600526</t>
  </si>
  <si>
    <t>SOPIYAH</t>
  </si>
  <si>
    <t>Jl. Kol.H. Tb. Suwandi Gg. Perintis 1B RT.002/016</t>
  </si>
  <si>
    <t>081908652101</t>
  </si>
  <si>
    <t>30-10-1997</t>
  </si>
  <si>
    <t>Kp. Gajrug rt/rw 002/001, desa bintangresmi</t>
  </si>
  <si>
    <t>Bintangresmi</t>
  </si>
  <si>
    <t>082125348953</t>
  </si>
  <si>
    <t>Yanisuryani130@gmail.com</t>
  </si>
  <si>
    <t>3602183010970008</t>
  </si>
  <si>
    <t>29-09-2021</t>
  </si>
  <si>
    <t>3602181905750002</t>
  </si>
  <si>
    <t>BURHAN ASWARI</t>
  </si>
  <si>
    <t>3602184909800001</t>
  </si>
  <si>
    <t>CIAH</t>
  </si>
  <si>
    <t>081380436675</t>
  </si>
  <si>
    <t>20-02-1995</t>
  </si>
  <si>
    <t>Komp. Karang Indah</t>
  </si>
  <si>
    <t>Komp. Karang Indah RT.04/07</t>
  </si>
  <si>
    <t>Kadumerak</t>
  </si>
  <si>
    <t>082219329695</t>
  </si>
  <si>
    <t>evinurafiyati02@gmail.com</t>
  </si>
  <si>
    <t>3601256002950003</t>
  </si>
  <si>
    <t>29-06-2016</t>
  </si>
  <si>
    <t>3601250208580003</t>
  </si>
  <si>
    <t>H. FIRDAUS</t>
  </si>
  <si>
    <t>3601254606620002</t>
  </si>
  <si>
    <t>HJ. RAHAYU TURSILAWATI</t>
  </si>
  <si>
    <t>Komp. Karang Indah RT.04/RW.07, Kel. Kadumerak</t>
  </si>
  <si>
    <t>081310472416</t>
  </si>
  <si>
    <t>25-03-2022</t>
  </si>
  <si>
    <t>14-11-1989</t>
  </si>
  <si>
    <t>JL. SERANG PANDEGLANG KM. 14</t>
  </si>
  <si>
    <t>PERUMAHAN BUMI BAROS CHASANAH BLOK C6 NO.8</t>
  </si>
  <si>
    <t>CIINJUK</t>
  </si>
  <si>
    <t>Kec. Cadasari</t>
  </si>
  <si>
    <t>087771297704</t>
  </si>
  <si>
    <t>noviyantijumrotin@gmail.com</t>
  </si>
  <si>
    <t>3601225911890001</t>
  </si>
  <si>
    <t>KANTOR WILAYAH KEMENTERIAN AGAMA PROVINSI BANTEN</t>
  </si>
  <si>
    <t>KP3B CURUG KOTA. SERANG</t>
  </si>
  <si>
    <t>SEKOLAH TINGGI ILMU EKONOMI DWIMULYA</t>
  </si>
  <si>
    <t>JUMANTA</t>
  </si>
  <si>
    <t>3601225302700001</t>
  </si>
  <si>
    <t>ROHMAH</t>
  </si>
  <si>
    <t>KP. SARABAYA RT. 02 RW. 05 DESA.CIINJUK CADASARI</t>
  </si>
  <si>
    <t>087773768515</t>
  </si>
  <si>
    <t>Lampung Selatan</t>
  </si>
  <si>
    <t>23-03-1987</t>
  </si>
  <si>
    <t>PerumGriya Permata Asri Zona Tulip Blok F20 No 8</t>
  </si>
  <si>
    <t>089606743305</t>
  </si>
  <si>
    <t>rekayulianti1987@gmail.com</t>
  </si>
  <si>
    <t>3604096303870003</t>
  </si>
  <si>
    <t>UPT SDN KARANGANYAR</t>
  </si>
  <si>
    <t>KP KARANG KOBONG DS TIREM  KEC LEBAK WANGI</t>
  </si>
  <si>
    <t>3.84</t>
  </si>
  <si>
    <t>3602161710640002</t>
  </si>
  <si>
    <t>ZULHADRI</t>
  </si>
  <si>
    <t>3604096402670002</t>
  </si>
  <si>
    <t>JASMANIAH</t>
  </si>
  <si>
    <t>KP TEGAL JETAK DS CITEREP KEC CIRUAS</t>
  </si>
  <si>
    <t>083195313110</t>
  </si>
  <si>
    <t>21-10-1995</t>
  </si>
  <si>
    <t>Jalan Raya Suralaya Lingkungan Berigil RT 01 RW 04</t>
  </si>
  <si>
    <t>Suralaya</t>
  </si>
  <si>
    <t>081281336228</t>
  </si>
  <si>
    <t>aminnhasann@gmail.com</t>
  </si>
  <si>
    <t>3672032110950001</t>
  </si>
  <si>
    <t>PT GEMILANG SURALAYA</t>
  </si>
  <si>
    <t>SURALAYA KECAMATAN PULOMERAK, CILEGON-BANTEN</t>
  </si>
  <si>
    <t>PENDIDIKAN IPA</t>
  </si>
  <si>
    <t>13-12-2018</t>
  </si>
  <si>
    <t>JAHANI</t>
  </si>
  <si>
    <t>ASTUNAH</t>
  </si>
  <si>
    <t>Link Berigil Kelurahan Suralaya Pulomerak, cilegon</t>
  </si>
  <si>
    <t>087871818352</t>
  </si>
  <si>
    <t>SERNANG</t>
  </si>
  <si>
    <t>04-08-1997</t>
  </si>
  <si>
    <t>LINK PAMARICAN</t>
  </si>
  <si>
    <t>LINK PAMARICA RT/RW 02/13 KEL BANTEN KEC KASEMEN</t>
  </si>
  <si>
    <t>BANTEN</t>
  </si>
  <si>
    <t>081317527060</t>
  </si>
  <si>
    <t>vickiandrean038@gmail.com</t>
  </si>
  <si>
    <t>3604030408970364</t>
  </si>
  <si>
    <t>PT.VIRZA PERKSASA</t>
  </si>
  <si>
    <t>JL.MANGGIS NO:14TEGAL CABE CITANGKIL KOTA CILEGON</t>
  </si>
  <si>
    <t>ADMINISTRASI</t>
  </si>
  <si>
    <t>36040101760699</t>
  </si>
  <si>
    <t>MUHIBI</t>
  </si>
  <si>
    <t>3604035010780466</t>
  </si>
  <si>
    <t>SUKAESIH</t>
  </si>
  <si>
    <t>LINK PAMARICAN RT/R 02/13 KEL BANTEN</t>
  </si>
  <si>
    <t>CILACAP</t>
  </si>
  <si>
    <t>21-05-1991</t>
  </si>
  <si>
    <t>PERUM VILLA PERMATA HIJAU K3 07 CLUSTER ZIRCON</t>
  </si>
  <si>
    <t>JL. RAWA BENDUNGAN, GG.BERUANG RT03/05 CILACAP</t>
  </si>
  <si>
    <t>085747811842</t>
  </si>
  <si>
    <t>khoirul.rizki21@yahoo.com</t>
  </si>
  <si>
    <t>3301232105910005</t>
  </si>
  <si>
    <t>PT. LESTARI BANTEN ENERGI (PLTU SALIRA 1X660 MW)</t>
  </si>
  <si>
    <t>PULO AMPEL - KAB SERANG - BANTEN</t>
  </si>
  <si>
    <t>CCR COAL AND ASH HANDLING</t>
  </si>
  <si>
    <t>STT FATAHILLAH CILEGON</t>
  </si>
  <si>
    <t>TEKNIK ELEKTRO</t>
  </si>
  <si>
    <t>18-05-2019</t>
  </si>
  <si>
    <t>TAOCHID</t>
  </si>
  <si>
    <t>3301214505650006</t>
  </si>
  <si>
    <t>SUPARTI</t>
  </si>
  <si>
    <t>JL. RAWA BENDUNGAN, GG BERUANG - CILACAP</t>
  </si>
  <si>
    <t>085647615701</t>
  </si>
  <si>
    <t>02-12-1999</t>
  </si>
  <si>
    <t>jl.kh.Amin Jasuta no.12</t>
  </si>
  <si>
    <t>lontar baru</t>
  </si>
  <si>
    <t>082229990536</t>
  </si>
  <si>
    <t>desykurniaputrinaviki@outlook.com</t>
  </si>
  <si>
    <t>3604014212990539</t>
  </si>
  <si>
    <t>3604012208660535</t>
  </si>
  <si>
    <t>NASVIRAWAN AGUSTA</t>
  </si>
  <si>
    <t>3604016405710536</t>
  </si>
  <si>
    <t>ENGKI RUKIAH</t>
  </si>
  <si>
    <t>jl.Kh.Amin Jasuta no.12</t>
  </si>
  <si>
    <t>085352821913</t>
  </si>
  <si>
    <t>26-03-2022</t>
  </si>
  <si>
    <t>23-12-1994</t>
  </si>
  <si>
    <t>LINGK. LEBAK GEMPOL RT 004/010</t>
  </si>
  <si>
    <t>KOMPLEK RSS PEMDA BLOK E1 NO 8</t>
  </si>
  <si>
    <t>087809709917</t>
  </si>
  <si>
    <t>shintasartika873@gmail.com</t>
  </si>
  <si>
    <t>3604026312940121</t>
  </si>
  <si>
    <t>BIMBINGAN BELAJAR NURUL FIKRI</t>
  </si>
  <si>
    <t>JL. KH ABDUL FATAH HASAN NO 12, CIPARE</t>
  </si>
  <si>
    <t>PENGAJAR FREELANCER</t>
  </si>
  <si>
    <t>11-05-2016</t>
  </si>
  <si>
    <t>3604020711660119</t>
  </si>
  <si>
    <t>MOCHAMAD SABIHIS</t>
  </si>
  <si>
    <t>3604025402740120</t>
  </si>
  <si>
    <t>TINI KOBTINI</t>
  </si>
  <si>
    <t>087788049230</t>
  </si>
  <si>
    <t>03-01-1987</t>
  </si>
  <si>
    <t>Dalung Residence Blok C No. 5</t>
  </si>
  <si>
    <t>087809991936</t>
  </si>
  <si>
    <t>ucungwijaya@gmail.com</t>
  </si>
  <si>
    <t>3601214301870001</t>
  </si>
  <si>
    <t>Kanwil BPN Provinsi Banten</t>
  </si>
  <si>
    <t>Kawasan Pusat Pemerintahan Provinsi Banten,</t>
  </si>
  <si>
    <t>Fungsional Umum/Pengelola Keuangan</t>
  </si>
  <si>
    <t>Universitas Teerbuka</t>
  </si>
  <si>
    <t>Fakultas Hukum, Ilmu Sosial, dan Ilmu Politik (FHISIP)</t>
  </si>
  <si>
    <t>26-11-2021</t>
  </si>
  <si>
    <t>DRS. H. SUPARTA WIJAYA, M.M.</t>
  </si>
  <si>
    <t>HJ. RUKMINANINGSIH</t>
  </si>
  <si>
    <t>Jalan Ade Irma Suryani No. 12, Pandeglang</t>
  </si>
  <si>
    <t>085287856960</t>
  </si>
  <si>
    <t>31-01-1995</t>
  </si>
  <si>
    <t>Kp. Pemalang</t>
  </si>
  <si>
    <t>085880332376</t>
  </si>
  <si>
    <t>aidaamalia093@gmail.com</t>
  </si>
  <si>
    <t>3604127101950001</t>
  </si>
  <si>
    <t>Universitas Sultan ageng Tirtayasa</t>
  </si>
  <si>
    <t>02-06-2016</t>
  </si>
  <si>
    <t>3604120401660001</t>
  </si>
  <si>
    <t>ABDULLAH SYUKUR</t>
  </si>
  <si>
    <t>SUNARSIH</t>
  </si>
  <si>
    <t>Kp. pemalang Ds. Sukanegara Kec. Pontang</t>
  </si>
  <si>
    <t>087771754440</t>
  </si>
  <si>
    <t>LABPUS2 - LABKOM PUSDA LT2</t>
  </si>
  <si>
    <t>Rembang</t>
  </si>
  <si>
    <t>12-02-1979</t>
  </si>
  <si>
    <t>jalan cut meutia no 83 Bekasi
perumahan dukuh zamr</t>
  </si>
  <si>
    <t>jalan cut meutia no 83 Bekasi</t>
  </si>
  <si>
    <t>Pedurenan</t>
  </si>
  <si>
    <t>Kec. Mustika Jaya</t>
  </si>
  <si>
    <t>085888999512</t>
  </si>
  <si>
    <t>aridewicahyati@gmail.com</t>
  </si>
  <si>
    <t>3275115202790007</t>
  </si>
  <si>
    <t>Untag Surabaya</t>
  </si>
  <si>
    <t>26-10-2001</t>
  </si>
  <si>
    <t>Aakuntansi</t>
  </si>
  <si>
    <t>14-09-2004</t>
  </si>
  <si>
    <t>PRAMUHADI</t>
  </si>
  <si>
    <t>MUNDIYAH</t>
  </si>
  <si>
    <t>KARANG HARJO, KRAGAN, REMBANG JATENG</t>
  </si>
  <si>
    <t>Kab. Rembang</t>
  </si>
  <si>
    <t>081215458222</t>
  </si>
  <si>
    <t>Bandar Jaya</t>
  </si>
  <si>
    <t>29-11-1976</t>
  </si>
  <si>
    <t>Jl. Soekarno Hatta Gg. Baypass Raya V</t>
  </si>
  <si>
    <t>Rajabasa Raya</t>
  </si>
  <si>
    <t>Kec. Rajabasa</t>
  </si>
  <si>
    <t>082182022849</t>
  </si>
  <si>
    <t>novalita@umitra.ac.id</t>
  </si>
  <si>
    <t>1802076911760002</t>
  </si>
  <si>
    <t>Universitas Mitra Indonesia</t>
  </si>
  <si>
    <t>JL. ZA. Pagar Alam No.7 Gedong Meneng Bandar Lampu</t>
  </si>
  <si>
    <t>Sekolah Tinggi Ilmu Ekonomi Yogyakarta</t>
  </si>
  <si>
    <t>23-03-2000</t>
  </si>
  <si>
    <t>Ilmu Akuntansi</t>
  </si>
  <si>
    <t>09-12-2014</t>
  </si>
  <si>
    <t>HI. IIN HAZAIRIN ALM</t>
  </si>
  <si>
    <t>SUKMAWATI ALM</t>
  </si>
  <si>
    <t>Kab. Lampung Tengah</t>
  </si>
  <si>
    <t>081373682448</t>
  </si>
  <si>
    <t>21-03-2022</t>
  </si>
  <si>
    <t>Palangka Raya</t>
  </si>
  <si>
    <t>27-02-1984</t>
  </si>
  <si>
    <t>Jl.G.Obos XIV No.44  Palangka Raya</t>
  </si>
  <si>
    <t>Menteng</t>
  </si>
  <si>
    <t>Kec. Jekan Raya</t>
  </si>
  <si>
    <t>Kota Palangka Raya</t>
  </si>
  <si>
    <t>085283356140</t>
  </si>
  <si>
    <t>maureen.marsenne@feb.upr.ac.id</t>
  </si>
  <si>
    <t>6271036702840003</t>
  </si>
  <si>
    <t>Fakultas Ekonomi dan Bisnis Universitas Palangka Raya</t>
  </si>
  <si>
    <t>Jl. Yos Sudarso, Tunjung Nyaho</t>
  </si>
  <si>
    <t>Sekolah Tinggi Ilmu Ekonomi Banjarmasin</t>
  </si>
  <si>
    <t>31-03-2005</t>
  </si>
  <si>
    <t>22-12-2008</t>
  </si>
  <si>
    <t>6271032705470001</t>
  </si>
  <si>
    <t>ELISA JONATHAN INSO</t>
  </si>
  <si>
    <t>6271034810480002</t>
  </si>
  <si>
    <t>DJENTA SAHA</t>
  </si>
  <si>
    <t>Jl. G. Obos Gg. Husada No.2 Komplek Poltekkes</t>
  </si>
  <si>
    <t>081348845486</t>
  </si>
  <si>
    <t>Tapanuli Utara</t>
  </si>
  <si>
    <t>07-01-1969</t>
  </si>
  <si>
    <t>Jl. Lontar Raya Kav. 322</t>
  </si>
  <si>
    <t>Tanjung Duren Utara</t>
  </si>
  <si>
    <t>Kec. Grogol Petamburan</t>
  </si>
  <si>
    <t>081219114674</t>
  </si>
  <si>
    <t>pangaribuanleonard@yahoo.com</t>
  </si>
  <si>
    <t>3173020701690006</t>
  </si>
  <si>
    <t>Institut Bisnis Dan Informatika Kwik Kian Gie</t>
  </si>
  <si>
    <t>Jl. Yos Sudarso Kav. 87, Sunter Jakarta 14350</t>
  </si>
  <si>
    <t>STIE Perbanas Jakarta</t>
  </si>
  <si>
    <t>2.13</t>
  </si>
  <si>
    <t>Universitas Trisakti Jakarta</t>
  </si>
  <si>
    <t>ALM. SONDANG PANGARIBUAN</t>
  </si>
  <si>
    <t>ALM. POSMA SITOHANG</t>
  </si>
  <si>
    <t>00000000</t>
  </si>
  <si>
    <t>PERUM CITRA KEBUN MAS BLOK. BE NO.34</t>
  </si>
  <si>
    <t>BENGLE</t>
  </si>
  <si>
    <t>tia.latifatu@ubpkarawang.ac.id</t>
  </si>
  <si>
    <t>JL.HS. RONGGOWALUYO TELUK JAMBE TIMUR KARAWANG</t>
  </si>
  <si>
    <t>18-03-1968</t>
  </si>
  <si>
    <t>KOMPLEKS BPI BLOK D5 NO. 11 KADUHEJO, PANDEGLANG</t>
  </si>
  <si>
    <t>081289441882</t>
  </si>
  <si>
    <t>ulumululum68@gmail.com</t>
  </si>
  <si>
    <t>3601191803680001</t>
  </si>
  <si>
    <t>SMK NEGERI 1 PANDEGLANG/DOSEN STKIP MUTIARA BANTEN</t>
  </si>
  <si>
    <t>JALAN rAYA lABUAN KM 5 KADULISUNG, PANDEGLANG</t>
  </si>
  <si>
    <t>GURU/KAPRODI PBSI STKIP MUTIARA BANTEN</t>
  </si>
  <si>
    <t>FISIP (FAKULTAS ILMU SOSIAL DAN POLITIK)</t>
  </si>
  <si>
    <t>14-02-2006</t>
  </si>
  <si>
    <t>UNIVERSITAN SULTAN AGENG TIRTAYASA</t>
  </si>
  <si>
    <t>PASCASARJANA (S-2) UNTIRTA</t>
  </si>
  <si>
    <t>PROGRAM STUDI PENDIDIKAN BAHASA INDONESIA</t>
  </si>
  <si>
    <t>3.98</t>
  </si>
  <si>
    <t>28-07-2011</t>
  </si>
  <si>
    <t>MAKMUN SYUKRI</t>
  </si>
  <si>
    <t>MAE</t>
  </si>
  <si>
    <t>KAMPUNG PASIR HAUR KADUMERAK, KARANGTANJUNG, PDG</t>
  </si>
  <si>
    <t>00000</t>
  </si>
  <si>
    <t>30-10-1985</t>
  </si>
  <si>
    <t>Jl. Nangka 3 No. 39</t>
  </si>
  <si>
    <t>Jl. Nangka 3 No. 39 Rt 06 Lk 2 Bandar Lampung</t>
  </si>
  <si>
    <t>Korpri Jaya</t>
  </si>
  <si>
    <t>Kec. Sukarame</t>
  </si>
  <si>
    <t>082372707115</t>
  </si>
  <si>
    <t>suhendar@radenintan.ac.id</t>
  </si>
  <si>
    <t>1871073010850009</t>
  </si>
  <si>
    <t>UIN Raden Intan Lampung</t>
  </si>
  <si>
    <t>Sukarame Bandar Lampung</t>
  </si>
  <si>
    <t>Sekolah Tinggi Ilmu Ekonomi DARMAJAYA LAMPUNG</t>
  </si>
  <si>
    <t>SUGANDA</t>
  </si>
  <si>
    <t>ZAINAB</t>
  </si>
  <si>
    <t>Teluk Betung Bandar Lampung</t>
  </si>
  <si>
    <t>PATI</t>
  </si>
  <si>
    <t>04-08-1987</t>
  </si>
  <si>
    <t>Gang Haji Sabihi Kontrakan Brimob</t>
  </si>
  <si>
    <t>Pamulang Barat</t>
  </si>
  <si>
    <t>Kec. Pamulang</t>
  </si>
  <si>
    <t>081226446492</t>
  </si>
  <si>
    <t>alumnipeko@gmail.com</t>
  </si>
  <si>
    <t>3318040408870006</t>
  </si>
  <si>
    <t>Jl.Surya Kencana No.1 Pamulang Barat</t>
  </si>
  <si>
    <t>Universitas Negeri semarang</t>
  </si>
  <si>
    <t>Pendidikan Ekonomi</t>
  </si>
  <si>
    <t>09-11-2009</t>
  </si>
  <si>
    <t>Magister Pendidikan Ekonomi</t>
  </si>
  <si>
    <t>21-05-2014</t>
  </si>
  <si>
    <t>ISTIKHORI</t>
  </si>
  <si>
    <t>SHOFIYATUN</t>
  </si>
  <si>
    <t>Tawangrejo Rt 002 Rw 006  Winong Pati</t>
  </si>
  <si>
    <t>081284203049</t>
  </si>
  <si>
    <t>Pondokan</t>
  </si>
  <si>
    <t>28-10-1980</t>
  </si>
  <si>
    <t>Jl. KH Abdul Latif Gg H Mahdum No.06</t>
  </si>
  <si>
    <t>JLN KH ABDUL LATIF GG. H. MAHDUM NO 06 RT 03/21 CI</t>
  </si>
  <si>
    <t>081281032168</t>
  </si>
  <si>
    <t>vina.oktiarina@bku.ac.id</t>
  </si>
  <si>
    <t>3673016810800003</t>
  </si>
  <si>
    <t>Kelurahan Kota Baru, Kecamatan Serang</t>
  </si>
  <si>
    <t>Jl. Raya Hasanudin No.148 Link Calung Kelurahan Ko</t>
  </si>
  <si>
    <t>Sekretaris Kelurahan</t>
  </si>
  <si>
    <t>Politeknik Karya Husada</t>
  </si>
  <si>
    <t>Ilmu Kesehatan</t>
  </si>
  <si>
    <t>07-09-2012</t>
  </si>
  <si>
    <t>14-03-2015</t>
  </si>
  <si>
    <t>H. MUCHTAR NAWAWI (ALM)</t>
  </si>
  <si>
    <t>HJ. ROCHIMAH (ALMH)</t>
  </si>
  <si>
    <t>812-8103-2168</t>
  </si>
  <si>
    <t>21-01-1976</t>
  </si>
  <si>
    <t>Jl Ramin 2 No.9 Bumi Panyawangan</t>
  </si>
  <si>
    <t>Cileunyi</t>
  </si>
  <si>
    <t>Kec. Cileunyi</t>
  </si>
  <si>
    <t>081322086269</t>
  </si>
  <si>
    <t>rachmatagussantoso@gmail.com</t>
  </si>
  <si>
    <t>3204052101760006</t>
  </si>
  <si>
    <t>Sekolah Tinggi Ilmu Ekonomi STAN IM</t>
  </si>
  <si>
    <t>Jl Belitung No.7 Bandung Jawa Barat</t>
  </si>
  <si>
    <t>Sekolah Tinggi Ilmu Ekonomi YPKP Bandung</t>
  </si>
  <si>
    <t>2.62</t>
  </si>
  <si>
    <t>19-04-2001</t>
  </si>
  <si>
    <t>Universitas Sangga Buana YPKP Bandung</t>
  </si>
  <si>
    <t>MOERDJANI MP</t>
  </si>
  <si>
    <t>NENENG NURSYAMSI</t>
  </si>
  <si>
    <t>Kerawang</t>
  </si>
  <si>
    <t>082216779889</t>
  </si>
  <si>
    <t>25-05-1984</t>
  </si>
  <si>
    <t>Kp. Cibodas</t>
  </si>
  <si>
    <t>Bantarpanjang</t>
  </si>
  <si>
    <t>089685009000</t>
  </si>
  <si>
    <t>yamakawa.uip@gmail.com</t>
  </si>
  <si>
    <t>3604232505840004</t>
  </si>
  <si>
    <t>BPSDMD Provinsi Banten</t>
  </si>
  <si>
    <t>Jl. AMD Lintas Timur Karangtanjung Pandeglang Bant</t>
  </si>
  <si>
    <t>Kasubbid Pengembangan Kompetensi Fungsional</t>
  </si>
  <si>
    <t>14-03-2007</t>
  </si>
  <si>
    <t>12-02-2020</t>
  </si>
  <si>
    <t>3604231011550002</t>
  </si>
  <si>
    <t>ANDI SUHANDI</t>
  </si>
  <si>
    <t>3604234504600002</t>
  </si>
  <si>
    <t>Kp. Cibodas RT 16 RW 03 Ds Bantarpanjang Kec Seran</t>
  </si>
  <si>
    <t>Balige</t>
  </si>
  <si>
    <t>24-07-1985</t>
  </si>
  <si>
    <t>Jl. Kamboja No.31</t>
  </si>
  <si>
    <t>Graha Bima Terrace Blok A No.14
Cirebon</t>
  </si>
  <si>
    <t>Cimanggis</t>
  </si>
  <si>
    <t>Kec. Cimanggis</t>
  </si>
  <si>
    <t>082137241985</t>
  </si>
  <si>
    <t>ingridpanjaitan@gmail.com</t>
  </si>
  <si>
    <t>3402126407850004</t>
  </si>
  <si>
    <t>Universitas Catur Insan Cendekia</t>
  </si>
  <si>
    <t>Jl. Kesambi No.202 Cirebon</t>
  </si>
  <si>
    <t>Universitas Trunojoyo</t>
  </si>
  <si>
    <t>31-07-2007</t>
  </si>
  <si>
    <t>Ekonomika dan Bisnis</t>
  </si>
  <si>
    <t>28-04-2010</t>
  </si>
  <si>
    <t>KASTEN PANJAITAN</t>
  </si>
  <si>
    <t>IKA ROSENTA PURBA</t>
  </si>
  <si>
    <t>Jl. Linggar Jati No.190
Pematangsiantar-SUMUT</t>
  </si>
  <si>
    <t>Kota Pematang Siantar</t>
  </si>
  <si>
    <t>081370560233</t>
  </si>
  <si>
    <t>05-10-1979</t>
  </si>
  <si>
    <t>Jl. Singgalang V/22</t>
  </si>
  <si>
    <t>Karang Tengah</t>
  </si>
  <si>
    <t>Kec. Karang Tengah</t>
  </si>
  <si>
    <t>081219576079</t>
  </si>
  <si>
    <t>dinachotibudin38@gmail.com</t>
  </si>
  <si>
    <t>3671124510790002</t>
  </si>
  <si>
    <t>Universitas Bina Sarana Informatika</t>
  </si>
  <si>
    <t>Jl. Kramat Raya No.98, RW9, Kwitang, Jakarta</t>
  </si>
  <si>
    <t>Fakultas Ilmu Budaya (Fakultas Sastra)</t>
  </si>
  <si>
    <t>08-05-2004</t>
  </si>
  <si>
    <t>28-08-2009</t>
  </si>
  <si>
    <t>3671120606490001</t>
  </si>
  <si>
    <t>ACHMAD CHOTIBUDIN</t>
  </si>
  <si>
    <t>3671126104550002</t>
  </si>
  <si>
    <t>TITIN IDA PRIATNI</t>
  </si>
  <si>
    <t>Jl Singgalang V/22, RT.006, RW.006, Karang Tengah</t>
  </si>
  <si>
    <t>081315613409</t>
  </si>
  <si>
    <t>21-02-1984</t>
  </si>
  <si>
    <t>Jl. Kembangan Utara</t>
  </si>
  <si>
    <t>Kembangan Utara</t>
  </si>
  <si>
    <t>Kec. Kembangan</t>
  </si>
  <si>
    <t>081288056331</t>
  </si>
  <si>
    <t>agusalka7@gmail.com</t>
  </si>
  <si>
    <t>3173072102840005</t>
  </si>
  <si>
    <t>POLITEKNIK TUNAS PEMUDA</t>
  </si>
  <si>
    <t>Jl. KH. M. Dahlan No. 11 Tanjakan, Rajeg Tangerang</t>
  </si>
  <si>
    <t>Universitas Syarif Hidayatullah</t>
  </si>
  <si>
    <t>21-06-2007</t>
  </si>
  <si>
    <t>Universitas Trisaksi</t>
  </si>
  <si>
    <t>13-04-2017</t>
  </si>
  <si>
    <t>H. RUSDI</t>
  </si>
  <si>
    <t>HJ. MUNAYAH</t>
  </si>
  <si>
    <t>Jl. KH. Syadan Rt 007/012 No. 52</t>
  </si>
  <si>
    <t>081905830947</t>
  </si>
  <si>
    <t>KABUPATEN TANGERANG</t>
  </si>
  <si>
    <t>03-08-1989</t>
  </si>
  <si>
    <t>ASRAMA YONIF 203/ARYA KAMUNING</t>
  </si>
  <si>
    <t>DS.RAJEG KEC. RAJEG KAB TANGERANG</t>
  </si>
  <si>
    <t>GANDASARI</t>
  </si>
  <si>
    <t>Kec. Jati uwung</t>
  </si>
  <si>
    <t>082121828901</t>
  </si>
  <si>
    <t>adeholisoh03@gmail.com</t>
  </si>
  <si>
    <t>3603114308890004</t>
  </si>
  <si>
    <t>UNIVERSITAS PAMULANG</t>
  </si>
  <si>
    <t>JL.RAYA PUSPITEK NO.46 BUARAN SERPONG, TANGSEL</t>
  </si>
  <si>
    <t>UNIVERSITAS PASUNDAN</t>
  </si>
  <si>
    <t>PENDIDIKAN EKONOMI</t>
  </si>
  <si>
    <t>18-07-2011</t>
  </si>
  <si>
    <t>UNINDRA JAKARTA</t>
  </si>
  <si>
    <t>PENDIDIKAN ILMU PENGETAHUAN SOSIAL</t>
  </si>
  <si>
    <t>11-02-2016</t>
  </si>
  <si>
    <t>H.TOLIB</t>
  </si>
  <si>
    <t>HJ.MAHFUDOH</t>
  </si>
  <si>
    <t>KP.RAJEG KEC.RAJEG KAB.TANGERANG</t>
  </si>
  <si>
    <t>081264317965</t>
  </si>
  <si>
    <t>BAGHDAD</t>
  </si>
  <si>
    <t>JL. ISLAMIC RAYA C1 NO.1 KOMP. ISLAMIC VILLAGE</t>
  </si>
  <si>
    <t>KELAPA DUA</t>
  </si>
  <si>
    <t>08129301507</t>
  </si>
  <si>
    <t>nadashofa.stit@gmail.com</t>
  </si>
  <si>
    <t>3603286201750005</t>
  </si>
  <si>
    <t>Universitas Cendekia Abditama</t>
  </si>
  <si>
    <t>Jl. Islamic Raya Kelapa Dua Tangerang</t>
  </si>
  <si>
    <t>STIE Muhammadiyah</t>
  </si>
  <si>
    <t>29-10-2005</t>
  </si>
  <si>
    <t>Universitas Pelita Harapan</t>
  </si>
  <si>
    <t>25-08-2011</t>
  </si>
  <si>
    <t>3603280709390001</t>
  </si>
  <si>
    <t>H.M. RIDWAN IBRAHIM LUBIS</t>
  </si>
  <si>
    <t>3603285402550002</t>
  </si>
  <si>
    <t>HJ. IDA WARDANI NASUTION</t>
  </si>
  <si>
    <t>JL Islamic Raya C1 No.1 Komp. Islamic Village</t>
  </si>
  <si>
    <t>081287821097</t>
  </si>
  <si>
    <t>Garut</t>
  </si>
  <si>
    <t>06-11-1981</t>
  </si>
  <si>
    <t>Taman Widya Asri Blok F4 No.2</t>
  </si>
  <si>
    <t>Legok Dalam Jalan Mindi 5 Rt 05/02 kel.Drangong</t>
  </si>
  <si>
    <t>089612382880</t>
  </si>
  <si>
    <t>mulkisth6@gmail.com</t>
  </si>
  <si>
    <t>3673014611810003</t>
  </si>
  <si>
    <t>SMA Negeri 3 Kota Serang</t>
  </si>
  <si>
    <t>Jl. Raya Taktakan KM.0,5 Serang Banten</t>
  </si>
  <si>
    <t>UNIVERSITAS PAKUAN BOGOR</t>
  </si>
  <si>
    <t>2.54</t>
  </si>
  <si>
    <t>31-05-2006</t>
  </si>
  <si>
    <t>01-10-2019</t>
  </si>
  <si>
    <t>HARRY RIDWAN</t>
  </si>
  <si>
    <t>WATI JUWATI</t>
  </si>
  <si>
    <t>Komplek Paseban Blok I No.12 Garut</t>
  </si>
  <si>
    <t>087708754191</t>
  </si>
  <si>
    <t>CURUP</t>
  </si>
  <si>
    <t>15-08-1984</t>
  </si>
  <si>
    <t>PERSADA BANTEN BLOK TF1 NO 11, KOTA SERANG</t>
  </si>
  <si>
    <t>TAMAN WARNA SARI, CILEGON</t>
  </si>
  <si>
    <t>082120337850</t>
  </si>
  <si>
    <t>liska.berlian@untirta.ac.id</t>
  </si>
  <si>
    <t>1702185508840002</t>
  </si>
  <si>
    <t>FKIP UNIVERSITAS SULTAN AGENG TIRTAYASA</t>
  </si>
  <si>
    <t>JLN. CIWARU RAYA, SERANG, BANTEN</t>
  </si>
  <si>
    <t>UNIVERSITAS BENGKULU</t>
  </si>
  <si>
    <t>BIOLOGI</t>
  </si>
  <si>
    <t>20-07-2006</t>
  </si>
  <si>
    <t>INSTITUT TEKNOLOGI BANDUNG</t>
  </si>
  <si>
    <t>SEKOLAH ILMU DAN TEKNOLOGI HAYATI (SITH)</t>
  </si>
  <si>
    <t>BIOTEKNOLOGI</t>
  </si>
  <si>
    <t>13-07-2012</t>
  </si>
  <si>
    <t>1702181608570002</t>
  </si>
  <si>
    <t>FAKHRUDDIN</t>
  </si>
  <si>
    <t>KARTINIWATI</t>
  </si>
  <si>
    <t>SELUMA</t>
  </si>
  <si>
    <t>Kab. Seluma</t>
  </si>
  <si>
    <t>085382903816</t>
  </si>
  <si>
    <t>09-12-1984</t>
  </si>
  <si>
    <t>komplek Seion Cluster Maru Blok A8 No 7</t>
  </si>
  <si>
    <t>Komplek Serpong Garden cluster Green Apple F8/1</t>
  </si>
  <si>
    <t>Keagungan</t>
  </si>
  <si>
    <t>087887160818</t>
  </si>
  <si>
    <t>mega.arum.tara@gmail.com</t>
  </si>
  <si>
    <t>3603234912840002</t>
  </si>
  <si>
    <t>PT Gerbang mulia lestari</t>
  </si>
  <si>
    <t>Ruko ITC Bsd tangerang selatan</t>
  </si>
  <si>
    <t>manager akunting dan finance</t>
  </si>
  <si>
    <t>Universitas swadaya gunung jati</t>
  </si>
  <si>
    <t>04-07-2008</t>
  </si>
  <si>
    <t>universitas mercu buana</t>
  </si>
  <si>
    <t>29-03-2018</t>
  </si>
  <si>
    <t>ALM MAMAN RUSTAMAN</t>
  </si>
  <si>
    <t>ALMH EMI SUHAEMI</t>
  </si>
  <si>
    <t>01-01-1981</t>
  </si>
  <si>
    <t>Perumahan Citra Pasundan Blok B4</t>
  </si>
  <si>
    <t>Perumahan Citra Pasundan Blok B4, Curug</t>
  </si>
  <si>
    <t>Curug Wetan</t>
  </si>
  <si>
    <t>081510624777</t>
  </si>
  <si>
    <t>nawang.kalbuana@gmail.com</t>
  </si>
  <si>
    <t>3671050101810016</t>
  </si>
  <si>
    <t>Politeknik Penerbangan Indonesia Curug</t>
  </si>
  <si>
    <t>Curug, Tangerang, Banten</t>
  </si>
  <si>
    <t>26-08-2006</t>
  </si>
  <si>
    <t>29-07-2011</t>
  </si>
  <si>
    <t>PARMO</t>
  </si>
  <si>
    <t>SUMARMI</t>
  </si>
  <si>
    <t>Gabahan, Kunden, Karanganom, Klaten, Jawa Tengah</t>
  </si>
  <si>
    <t>Bima</t>
  </si>
  <si>
    <t>31-12-1965</t>
  </si>
  <si>
    <t>Jl. Gardenia Blok K2 No.7 
Taman Serua Depok</t>
  </si>
  <si>
    <t>Jl Muhajar No.5 
Kebon Jeruk jakarta barat</t>
  </si>
  <si>
    <t>Pondok Petir</t>
  </si>
  <si>
    <t>Kec. Bojongsari</t>
  </si>
  <si>
    <t>085773222400</t>
  </si>
  <si>
    <t>mnurrasyidin@uhamka.ac.id</t>
  </si>
  <si>
    <t>3173051112650009</t>
  </si>
  <si>
    <t>FEB UHAMKA</t>
  </si>
  <si>
    <t>jl. Raya Bogor Km,23 No. 99 Ciracas Jakarta Timur</t>
  </si>
  <si>
    <t>Wakil Dekan II FEB UHAMKA</t>
  </si>
  <si>
    <t>Universitas Muhammadiyah Prof. DR. HAMKA</t>
  </si>
  <si>
    <t>2.97</t>
  </si>
  <si>
    <t>23-07-2001</t>
  </si>
  <si>
    <t>Unifersitas Muhammadiyah Jakarta</t>
  </si>
  <si>
    <t>09-12-2004</t>
  </si>
  <si>
    <t>H. IBRAHIM (ALMARHUM)</t>
  </si>
  <si>
    <t>SITI KALISOM</t>
  </si>
  <si>
    <t>Jl. Adipura Rt.2 RW 01 keluran Rontu Kota Bima</t>
  </si>
  <si>
    <t>08131574248</t>
  </si>
  <si>
    <t>04-04-1987</t>
  </si>
  <si>
    <t>Perumahan D'Green Village no 25, Padurenan</t>
  </si>
  <si>
    <t>Padurenan</t>
  </si>
  <si>
    <t>082114415975</t>
  </si>
  <si>
    <t>vitaaprilina4487@gmail.com</t>
  </si>
  <si>
    <t>3303054404870004</t>
  </si>
  <si>
    <t>Unisma Bekasi</t>
  </si>
  <si>
    <t>Jl. Cut Meutia No 83 Margahayu, Bekasi</t>
  </si>
  <si>
    <t>Universitas Jenderal SOedirman</t>
  </si>
  <si>
    <t>Akonomi</t>
  </si>
  <si>
    <t>22-08-2009</t>
  </si>
  <si>
    <t>21-07-2012</t>
  </si>
  <si>
    <t>330305170750001</t>
  </si>
  <si>
    <t>JULIANTO</t>
  </si>
  <si>
    <t>3303054704570001</t>
  </si>
  <si>
    <t>ENDANG BUDIASIH</t>
  </si>
  <si>
    <t>Jl. Wiraguna 13A Purbalingga</t>
  </si>
  <si>
    <t>0281891908</t>
  </si>
  <si>
    <t>03-08-1993</t>
  </si>
  <si>
    <t>Kp. Jiput</t>
  </si>
  <si>
    <t>Link. Turus kulon RT 04/03 Kel. Tegalsari Serang</t>
  </si>
  <si>
    <t>Jiput</t>
  </si>
  <si>
    <t>Kec. Jiput</t>
  </si>
  <si>
    <t>085711641252</t>
  </si>
  <si>
    <t>asdarinasubadri93@gmail.com</t>
  </si>
  <si>
    <t>3601164308930001</t>
  </si>
  <si>
    <t>Jl. Stadion Badak no 2</t>
  </si>
  <si>
    <t>20-10-2014</t>
  </si>
  <si>
    <t>04-08-2017</t>
  </si>
  <si>
    <t>DADI SUBADRI</t>
  </si>
  <si>
    <t>DAWIAH</t>
  </si>
  <si>
    <t>Kp. Jiput, RT.01/01 desa Jiput kec. Jiput pandegla</t>
  </si>
  <si>
    <t>JL. KUNCORO JAKTI KP. BABAKAN DS. PABUARAN</t>
  </si>
  <si>
    <t>087886084129</t>
  </si>
  <si>
    <t>dewinancy3@gmail.com</t>
  </si>
  <si>
    <t>3602145312910001</t>
  </si>
  <si>
    <t>SDN WIRANA PASIR</t>
  </si>
  <si>
    <t>KP. KOPENG DS. WIRANA KEC. PAMARAYAN KAB. SERANG</t>
  </si>
  <si>
    <t>ILMU PENDIDIKAN SOSIAL</t>
  </si>
  <si>
    <t>06-08-2021</t>
  </si>
  <si>
    <t>3602143011650001</t>
  </si>
  <si>
    <t>SALMAN NURIMAN</t>
  </si>
  <si>
    <t>3602146206680001</t>
  </si>
  <si>
    <t>NENDEN SUWENTI</t>
  </si>
  <si>
    <t>JL. KUNCORO JAKTI KM. 3 KP. BABAKAN DS. PABUARAN</t>
  </si>
  <si>
    <t>08129654979</t>
  </si>
  <si>
    <t>Tanjung Priok, Jakarta</t>
  </si>
  <si>
    <t>20-02-1970</t>
  </si>
  <si>
    <t>Jl. Garuda III No. 16</t>
  </si>
  <si>
    <t>Palangka</t>
  </si>
  <si>
    <t>085249264201</t>
  </si>
  <si>
    <t>rosel@feb.upr.ac.id</t>
  </si>
  <si>
    <t>6271031902700004</t>
  </si>
  <si>
    <t>Universitas Palangka Raya</t>
  </si>
  <si>
    <t>Jl. H. Timang kampus Unpar Tunjung Nyaho</t>
  </si>
  <si>
    <t>STIE WIDYA WIWAHA</t>
  </si>
  <si>
    <t>07-03-1997</t>
  </si>
  <si>
    <t>Magister Ilmu Akuntansi</t>
  </si>
  <si>
    <t>22-08-2005</t>
  </si>
  <si>
    <t>ALM. EDUARD NANYAN</t>
  </si>
  <si>
    <t>6271034308450007</t>
  </si>
  <si>
    <t>LATICE</t>
  </si>
  <si>
    <t>Jl. Rajawali IV No. 4 Palangka Raya</t>
  </si>
  <si>
    <t>081348798110</t>
  </si>
  <si>
    <t>13-04-2022</t>
  </si>
  <si>
    <t>Baturaja</t>
  </si>
  <si>
    <t>20-05-1991</t>
  </si>
  <si>
    <t>Jln MNur I no 18</t>
  </si>
  <si>
    <t>Labuhan Ratu</t>
  </si>
  <si>
    <t>Kec. Kedaton</t>
  </si>
  <si>
    <t>081278365557</t>
  </si>
  <si>
    <t>meita@umitra.ac.id</t>
  </si>
  <si>
    <t>1871016005910005</t>
  </si>
  <si>
    <t>jalan Zainal Pagar Alam No 7 Gedong Meneng</t>
  </si>
  <si>
    <t>Uuniversitas Lampung</t>
  </si>
  <si>
    <t>Keguruan Ilmu Pendidikan</t>
  </si>
  <si>
    <t>02-05-2013</t>
  </si>
  <si>
    <t>27-01-2016</t>
  </si>
  <si>
    <t>1871011808630004</t>
  </si>
  <si>
    <t>SYUKUR DJOKO PRAYITNO</t>
  </si>
  <si>
    <t>1871014510630004</t>
  </si>
  <si>
    <t>JL Kelapa II no 15b Sepang Jaya ,Labuhan Ratu,</t>
  </si>
  <si>
    <t>081379707788</t>
  </si>
  <si>
    <t>22-10-1981</t>
  </si>
  <si>
    <t>Jl. Banding I, Blok D6/15 Komplek Pengayoman</t>
  </si>
  <si>
    <t>081808077438</t>
  </si>
  <si>
    <t>didik.iska@gmail.com</t>
  </si>
  <si>
    <t>3671012210810002</t>
  </si>
  <si>
    <t>Universita Sultan Ageng Tirtayasa</t>
  </si>
  <si>
    <t>18-04-2008</t>
  </si>
  <si>
    <t>25-09-2014</t>
  </si>
  <si>
    <t>367101070650001</t>
  </si>
  <si>
    <t>ARIEF SANTOSO</t>
  </si>
  <si>
    <t>3671016111590003</t>
  </si>
  <si>
    <t>ANIK MAWARNI</t>
  </si>
  <si>
    <t>Komplek BPHN Jl. Pengayoman Selatan XII-D4</t>
  </si>
  <si>
    <t>12-03-1976</t>
  </si>
  <si>
    <t>BTN Pasir Ona Blok C7 No. 3</t>
  </si>
  <si>
    <t>087871240495</t>
  </si>
  <si>
    <t>hidayatullah_rks@yahoo.com</t>
  </si>
  <si>
    <t>3602141203760002</t>
  </si>
  <si>
    <t>DINAS PENDIDIKAN KABUPATEN LEBAK</t>
  </si>
  <si>
    <t>Jl. Siliwangi Pasir Ona Rangkasbitung</t>
  </si>
  <si>
    <t>Kepala Sub Bagian Umum dan Kepegawaian/ Analis Kepegawaian</t>
  </si>
  <si>
    <t>Pendidikan Sejarah</t>
  </si>
  <si>
    <t>16-07-2007</t>
  </si>
  <si>
    <t>Pengembangan Kurikulum</t>
  </si>
  <si>
    <t>09-11-2010</t>
  </si>
  <si>
    <t>3602110102510003</t>
  </si>
  <si>
    <t>A. SAEPUDIN</t>
  </si>
  <si>
    <t>3602115507590002</t>
  </si>
  <si>
    <t>UMSIAH</t>
  </si>
  <si>
    <t>KP. CIKEUYEUP DESA GUNUNGANTEN KECAMATAN CIMARGA</t>
  </si>
  <si>
    <t>087806711424</t>
  </si>
  <si>
    <t>KARANG SEMBUNG</t>
  </si>
  <si>
    <t>12-05-1974</t>
  </si>
  <si>
    <t>Jl. Kemangsari IVa No. 79 a</t>
  </si>
  <si>
    <t>Jatibening Baru</t>
  </si>
  <si>
    <t>085813566531</t>
  </si>
  <si>
    <t>nining1975@yahoo.com</t>
  </si>
  <si>
    <t>3172045205740015</t>
  </si>
  <si>
    <t>STIE MUHAMMADIYAH JAKARTA</t>
  </si>
  <si>
    <t>JL. MINANGKABAU NO. 60 MANGGARAI JAKARTA SELATAN</t>
  </si>
  <si>
    <t>STIE SETIABUDI</t>
  </si>
  <si>
    <t>27-03-2006</t>
  </si>
  <si>
    <t>UNIVERSITAS MERCUBUANA</t>
  </si>
  <si>
    <t>30-07-2010</t>
  </si>
  <si>
    <t>KUSMAN (ALM)</t>
  </si>
  <si>
    <t>ASITI (ALM)</t>
  </si>
  <si>
    <t>CIREBON</t>
  </si>
  <si>
    <t>P.Siantar</t>
  </si>
  <si>
    <t>30-04-1983</t>
  </si>
  <si>
    <t>Bojong Raya Komp.Mutiara Puri Kembangan Blok C 1</t>
  </si>
  <si>
    <t>Rawa Buaya</t>
  </si>
  <si>
    <t>Kec. Cengkareng</t>
  </si>
  <si>
    <t>081212760005</t>
  </si>
  <si>
    <t>ladykarlinah@gmail.com</t>
  </si>
  <si>
    <t>3173017004830024</t>
  </si>
  <si>
    <t>Universitas Kristen Maranatha Bandung</t>
  </si>
  <si>
    <t>08-08-2005</t>
  </si>
  <si>
    <t>4.00</t>
  </si>
  <si>
    <t>18-04-2020</t>
  </si>
  <si>
    <t>ALM.ONG HARTAMA NANGGALA</t>
  </si>
  <si>
    <t>ALM. FAKMAWATI</t>
  </si>
  <si>
    <t>Jl.Bojong Raya Komp.Mutiara Puri Kembangan Blok C</t>
  </si>
  <si>
    <t>16-06-1985</t>
  </si>
  <si>
    <t>Kp. Parung Wotgalih</t>
  </si>
  <si>
    <t>Kp. Pakuncen Kel. Kalodran</t>
  </si>
  <si>
    <t>Kalodran</t>
  </si>
  <si>
    <t>08179260214</t>
  </si>
  <si>
    <t>hendifirdaus@gmail.com</t>
  </si>
  <si>
    <t>3673031606850002</t>
  </si>
  <si>
    <t>Jl. Raya Serang Petir Km. 4 Ds. Tinggar Kec. Curug</t>
  </si>
  <si>
    <t>Fakultas Pendidikan Teknologi dan Kejuruan</t>
  </si>
  <si>
    <t>3.88</t>
  </si>
  <si>
    <t>H. FATURACHMAN</t>
  </si>
  <si>
    <t>HJ. RT. HINDUN</t>
  </si>
  <si>
    <t>Link. As-Salam Rt.01/04 Kramatwatu, Serang-Banten</t>
  </si>
  <si>
    <t>087875843423</t>
  </si>
  <si>
    <t>Ngawi,</t>
  </si>
  <si>
    <t>26-06-1973</t>
  </si>
  <si>
    <t>Puri Krakatau Hijau C6 No. 4 Grogol</t>
  </si>
  <si>
    <t>081906112966</t>
  </si>
  <si>
    <t>hadisusilo1973@gmail.com</t>
  </si>
  <si>
    <t>3672062706730003</t>
  </si>
  <si>
    <t>Jl. KH Mas Abdurahman, Km 23. Cikaliung Pandeglang</t>
  </si>
  <si>
    <t>Dosen tetap FSFk</t>
  </si>
  <si>
    <t>Universitas Gadjah Mada Yogyakarta</t>
  </si>
  <si>
    <t>Biologi</t>
  </si>
  <si>
    <t>Biologi Lingkungan</t>
  </si>
  <si>
    <t>19-11-1996</t>
  </si>
  <si>
    <t>IPB University</t>
  </si>
  <si>
    <t>Bioteknologi</t>
  </si>
  <si>
    <t>KUSMAN,BA</t>
  </si>
  <si>
    <t>SITI MARDIYAH</t>
  </si>
  <si>
    <t>Gedoro, Desa Cepoko, Ngrambe Ngawi, Jawa timur</t>
  </si>
  <si>
    <t>Kab. Ngawi</t>
  </si>
  <si>
    <t>085790344790</t>
  </si>
  <si>
    <t>SUMENDANG</t>
  </si>
  <si>
    <t>14-04-1969</t>
  </si>
  <si>
    <t>PONDOK PEKAYON INDAH BLOK BB 43 NO. 8 JL. PAKIS 3B</t>
  </si>
  <si>
    <t>PEKAYON JAYA</t>
  </si>
  <si>
    <t>08111591404</t>
  </si>
  <si>
    <t>lisdawati_arifin@yahoo.com</t>
  </si>
  <si>
    <t>3275045404690023</t>
  </si>
  <si>
    <t>UNIVERSITAS BUNG KARNO</t>
  </si>
  <si>
    <t>JL. KIMIA NO. 20 MENTENG JAKARTA PUSAT 10320</t>
  </si>
  <si>
    <t>Sekolah Tinggi Ilmu Ekonomi Swadaya</t>
  </si>
  <si>
    <t>2.58</t>
  </si>
  <si>
    <t>12-03-2003</t>
  </si>
  <si>
    <t>30-03-2015</t>
  </si>
  <si>
    <t>ZAINUL ARIFIN</t>
  </si>
  <si>
    <t>MARIA</t>
  </si>
  <si>
    <t>JL. IFRIDA BENGKULU</t>
  </si>
  <si>
    <t>081315352772</t>
  </si>
  <si>
    <t>20-05-1993</t>
  </si>
  <si>
    <t>Jl. Meteorologi Komplek Kehakiman No. C09</t>
  </si>
  <si>
    <t>Perumahan Villa Bogor indah 5 Blok B7/4, Bogor</t>
  </si>
  <si>
    <t>081285908227</t>
  </si>
  <si>
    <t>jennysasmita0@gmail.com</t>
  </si>
  <si>
    <t>3671016005930003</t>
  </si>
  <si>
    <t>Sekolah Tinggi Ilmu Administrasi Mandala Indonesia</t>
  </si>
  <si>
    <t>Ilmu Ekonomi</t>
  </si>
  <si>
    <t>Ilmu Administrasi Negara Konsentrasi Perpajakan</t>
  </si>
  <si>
    <t>27-03-2014</t>
  </si>
  <si>
    <t>Institut Ilmu Sosial dan Maajemen STIAMI</t>
  </si>
  <si>
    <t>01-03-2017</t>
  </si>
  <si>
    <t>3671011611590001</t>
  </si>
  <si>
    <t>SYAKROWI, SH,S. SOS, MM</t>
  </si>
  <si>
    <t>3671016611680002</t>
  </si>
  <si>
    <t>NURDIANA</t>
  </si>
  <si>
    <t>Jl. Meteorologi komplek kehakiman No. C09</t>
  </si>
  <si>
    <t>081314142789</t>
  </si>
  <si>
    <t>05-12-1987</t>
  </si>
  <si>
    <t>Graha kartika pratama cluster srikandi dd6 no 2</t>
  </si>
  <si>
    <t>Bojong Baru</t>
  </si>
  <si>
    <t>Kec. Bojong Gede</t>
  </si>
  <si>
    <t>082187781452</t>
  </si>
  <si>
    <t>desmyriany@gmail.com</t>
  </si>
  <si>
    <t>3275044512870010</t>
  </si>
  <si>
    <t>UNIVERSITAS IBN KHALDUN BOGOR</t>
  </si>
  <si>
    <t>Jl. Sholeh Iskandar, RT.01/RW.10, Kedungbadak</t>
  </si>
  <si>
    <t>STIE SWADAYA</t>
  </si>
  <si>
    <t>30-04-2009</t>
  </si>
  <si>
    <t>EMIDI SUPARMAN</t>
  </si>
  <si>
    <t>Taman Galaxi Indah, Bekasi Selatan</t>
  </si>
  <si>
    <t>085716836380</t>
  </si>
  <si>
    <t>surabaya</t>
  </si>
  <si>
    <t>27-12-1971</t>
  </si>
  <si>
    <t>Jl. Asri No. 97, KP. Pondok Belimbing</t>
  </si>
  <si>
    <t>Ngagel Mulyo XIV/12, Surabaya</t>
  </si>
  <si>
    <t>Pondok Aren</t>
  </si>
  <si>
    <t>081112101276</t>
  </si>
  <si>
    <t>mimin.campus@gmail.com</t>
  </si>
  <si>
    <t>3674036712710010</t>
  </si>
  <si>
    <t>STEBIS BINA MANDIRI</t>
  </si>
  <si>
    <t>Jl. Raya Cileungsi Jonggol Km. 1/12, Cileungsi,</t>
  </si>
  <si>
    <t>Universitas WR. Supratman</t>
  </si>
  <si>
    <t>30-09-2000</t>
  </si>
  <si>
    <t>NGATEMIN ISMAIL</t>
  </si>
  <si>
    <t>SARMI</t>
  </si>
  <si>
    <t>Ngagel Mulyo XIV/11A, Surabaya</t>
  </si>
  <si>
    <t>082234813388</t>
  </si>
  <si>
    <t>06-12-1982</t>
  </si>
  <si>
    <t>JL.KAKATUA III N0.208 PERUMNAS I TANGERANG</t>
  </si>
  <si>
    <t>08111669208</t>
  </si>
  <si>
    <t>tazwb2000@yahoo.com</t>
  </si>
  <si>
    <t>3671094612820002</t>
  </si>
  <si>
    <t>STAI ASY-SYUKRIYYAH</t>
  </si>
  <si>
    <t>JL.KH HASYIM ASHARI KM</t>
  </si>
  <si>
    <t>UNIVERSITAS PROF. DR. HAMKA</t>
  </si>
  <si>
    <t>16-02-2005</t>
  </si>
  <si>
    <t>MAGISTER PENDIDIKAN BAHASA INGGRIS</t>
  </si>
  <si>
    <t>PENDIDIKAN DAN BAHASA INGGRIS</t>
  </si>
  <si>
    <t>02-08-2010</t>
  </si>
  <si>
    <t>ADI KUSNADI</t>
  </si>
  <si>
    <t>HENNY ROSYANI</t>
  </si>
  <si>
    <t>JL.KAKATUA III NO 208 PERUMNAS I TANGERANG</t>
  </si>
  <si>
    <t>08561157145</t>
  </si>
  <si>
    <t>06-08-1970</t>
  </si>
  <si>
    <t>Perum Graha Indah Blok C5 / 12</t>
  </si>
  <si>
    <t>Jatimekar</t>
  </si>
  <si>
    <t>Kec. Jatiasih</t>
  </si>
  <si>
    <t>08129833337</t>
  </si>
  <si>
    <t>ssupendi@yahoo.com</t>
  </si>
  <si>
    <t>3275090608710021</t>
  </si>
  <si>
    <t>Walikotamadya Jakarta Timur</t>
  </si>
  <si>
    <t>Jl. Dr. Soemarno Blok A No. 1 Jakarta Timur</t>
  </si>
  <si>
    <t>Inspektur Pembantu Wilayah Jakarta Timur</t>
  </si>
  <si>
    <t>Sekolah Tinggi Ilmu Administrasi</t>
  </si>
  <si>
    <t>Ilmu Administrasi</t>
  </si>
  <si>
    <t>09-09-2011</t>
  </si>
  <si>
    <t>H. UGAN</t>
  </si>
  <si>
    <t>HJ. ULAN</t>
  </si>
  <si>
    <t>CIHERENG GEDE TR. 001 RW. 001</t>
  </si>
  <si>
    <t>087885990566</t>
  </si>
  <si>
    <t>07-06-1987</t>
  </si>
  <si>
    <t>JL. LUMBU BARAT 2H NO. 25</t>
  </si>
  <si>
    <t>BOJONG RAWA LUMBU</t>
  </si>
  <si>
    <t>Kec. Rawalumbu</t>
  </si>
  <si>
    <t>085218214200</t>
  </si>
  <si>
    <t>patriandari.feb@uia.ac.id</t>
  </si>
  <si>
    <t>3275054706870015</t>
  </si>
  <si>
    <t>UNIVERSITAS ISLAM AS-SYAFI'IYAH</t>
  </si>
  <si>
    <t>JL. JATIWARINGIN RAYA NO. 12</t>
  </si>
  <si>
    <t>SEKRETARIS PROGRAM STUDI AKUNTANSI</t>
  </si>
  <si>
    <t>04-04-2011</t>
  </si>
  <si>
    <t>14-09-2016</t>
  </si>
  <si>
    <t>SOEDARSO DARMO ADHI</t>
  </si>
  <si>
    <t>SITI ARIFAH</t>
  </si>
  <si>
    <t>JL. LUMBU BARAT 2H NO. 25 RT. OO1 RW. 009</t>
  </si>
  <si>
    <t>08119194794</t>
  </si>
  <si>
    <t>06-09-1967</t>
  </si>
  <si>
    <t>KOMPLEK K.S RT 16/05 TAMAN BARU SERANG</t>
  </si>
  <si>
    <t>087871559123</t>
  </si>
  <si>
    <t>aritresna@untirta.ac.id</t>
  </si>
  <si>
    <t>3604040609670133</t>
  </si>
  <si>
    <t>jl.raya Jakarta km 5 Pakupatan Serang</t>
  </si>
  <si>
    <t>Oertanian</t>
  </si>
  <si>
    <t>URINDO</t>
  </si>
  <si>
    <t>ilmu Administrasi</t>
  </si>
  <si>
    <t>Ilmu Administrasi Niaga</t>
  </si>
  <si>
    <t>3604043008040030</t>
  </si>
  <si>
    <t>H. JAHIRI SUHERMAN (ALM)</t>
  </si>
  <si>
    <t>HJ. TATI NURHAYATI  (ALM)</t>
  </si>
  <si>
    <t>komplek p dank serang</t>
  </si>
  <si>
    <t>12-02-1968</t>
  </si>
  <si>
    <t>JL.SUTAN SAHRIR NO.19</t>
  </si>
  <si>
    <t>JL SUTAN SAHRIR NO.19 LING.RAWAGONDANG RT02/06</t>
  </si>
  <si>
    <t>086939071789</t>
  </si>
  <si>
    <t>restu_iza@yahoo.com</t>
  </si>
  <si>
    <t>3672081202680001</t>
  </si>
  <si>
    <t>Fak.Pertanian Untirta</t>
  </si>
  <si>
    <t>Jl.Raya jakarta KM 4 Pakupatan Serang</t>
  </si>
  <si>
    <t>Universitas  Tirtayasa</t>
  </si>
  <si>
    <t>Universitas Respati Indonesia Jakarta</t>
  </si>
  <si>
    <t>12-12-2005</t>
  </si>
  <si>
    <t>H.SARBANI (ALM)</t>
  </si>
  <si>
    <t>HJ SARIKAH (ALMH)</t>
  </si>
  <si>
    <t>Jl Raya Balaraja no22 Kp Pasilian Kec Kronjo</t>
  </si>
  <si>
    <t>P1+p2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</si>
</sst>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6_S2/pasca_lolo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>
            <v>1111</v>
          </cell>
          <cell r="F2" t="str">
            <v>Hukum (S1)</v>
          </cell>
        </row>
        <row r="3">
          <cell r="E3">
            <v>2221</v>
          </cell>
          <cell r="F3" t="str">
            <v>Pendidikan Non Formal</v>
          </cell>
        </row>
        <row r="4">
          <cell r="E4">
            <v>2222</v>
          </cell>
          <cell r="F4" t="str">
            <v>Pendidikan Bahasa Indonesia (S1)</v>
          </cell>
        </row>
        <row r="5">
          <cell r="E5">
            <v>2223</v>
          </cell>
          <cell r="F5" t="str">
            <v>Pendidikan Bahasa Inggris</v>
          </cell>
        </row>
        <row r="6">
          <cell r="E6">
            <v>2224</v>
          </cell>
          <cell r="F6" t="str">
            <v>Pendidikan Biologi</v>
          </cell>
        </row>
        <row r="7">
          <cell r="E7">
            <v>2225</v>
          </cell>
          <cell r="F7" t="str">
            <v>Pendidikan Matematika</v>
          </cell>
        </row>
        <row r="8">
          <cell r="E8">
            <v>2226</v>
          </cell>
          <cell r="F8" t="str">
            <v>Pendidikan Guru Taman Kanak-Kanak</v>
          </cell>
        </row>
        <row r="9">
          <cell r="E9">
            <v>2227</v>
          </cell>
          <cell r="F9" t="str">
            <v>Pendidikan Guru Sekolah Dasar</v>
          </cell>
        </row>
        <row r="10">
          <cell r="E10">
            <v>2228</v>
          </cell>
          <cell r="F10" t="str">
            <v>Pendidikan Guru Pendidikan Anak Usia Dini</v>
          </cell>
        </row>
        <row r="11">
          <cell r="E11">
            <v>2280</v>
          </cell>
          <cell r="F11" t="str">
            <v>Pendidikan Fisika</v>
          </cell>
        </row>
        <row r="12">
          <cell r="E12">
            <v>2281</v>
          </cell>
          <cell r="F12" t="str">
            <v>Pendidikan IPA</v>
          </cell>
        </row>
        <row r="13">
          <cell r="E13">
            <v>2282</v>
          </cell>
          <cell r="F13" t="str">
            <v>Pendidikan Kimia</v>
          </cell>
        </row>
        <row r="14">
          <cell r="E14">
            <v>2283</v>
          </cell>
          <cell r="F14" t="str">
            <v>Pendidikan Vokasional Teknik Elektro</v>
          </cell>
        </row>
        <row r="15">
          <cell r="E15">
            <v>2284</v>
          </cell>
          <cell r="F15" t="str">
            <v>Pendidikan Vokasional Teknik Mesin</v>
          </cell>
        </row>
        <row r="16">
          <cell r="E16">
            <v>2285</v>
          </cell>
          <cell r="F16" t="str">
            <v>Bimbingan dan Konseling</v>
          </cell>
        </row>
        <row r="17">
          <cell r="E17">
            <v>2286</v>
          </cell>
          <cell r="F17" t="str">
            <v>Pendidikan Pancasila dan Kewarganegaraan</v>
          </cell>
        </row>
        <row r="18">
          <cell r="E18">
            <v>2287</v>
          </cell>
          <cell r="F18" t="str">
            <v>Pendidikan Khusus</v>
          </cell>
        </row>
        <row r="19">
          <cell r="E19">
            <v>2288</v>
          </cell>
          <cell r="F19" t="str">
            <v>Pendidikan Sejarah</v>
          </cell>
        </row>
        <row r="20">
          <cell r="E20">
            <v>2289</v>
          </cell>
          <cell r="F20" t="str">
            <v>Pendidikan Seni Pertunjukan</v>
          </cell>
        </row>
        <row r="21">
          <cell r="E21">
            <v>2290</v>
          </cell>
          <cell r="F21" t="str">
            <v>Pendidikan Sosiologi</v>
          </cell>
        </row>
        <row r="22">
          <cell r="E22">
            <v>3301</v>
          </cell>
          <cell r="F22" t="str">
            <v>Teknik Informatika</v>
          </cell>
        </row>
        <row r="23">
          <cell r="E23">
            <v>3331</v>
          </cell>
          <cell r="F23" t="str">
            <v>Teknik Mesin</v>
          </cell>
        </row>
        <row r="24">
          <cell r="E24">
            <v>3332</v>
          </cell>
          <cell r="F24" t="str">
            <v>Teknik Elektro</v>
          </cell>
        </row>
        <row r="25">
          <cell r="E25">
            <v>3333</v>
          </cell>
          <cell r="F25" t="str">
            <v>Teknik Industri</v>
          </cell>
        </row>
        <row r="26">
          <cell r="E26">
            <v>3334</v>
          </cell>
          <cell r="F26" t="str">
            <v>Teknik Metalurgi</v>
          </cell>
        </row>
        <row r="27">
          <cell r="E27">
            <v>3335</v>
          </cell>
          <cell r="F27" t="str">
            <v>Teknik Kimia</v>
          </cell>
        </row>
        <row r="28">
          <cell r="E28">
            <v>3336</v>
          </cell>
          <cell r="F28" t="str">
            <v>Teknik Sipil</v>
          </cell>
        </row>
        <row r="29">
          <cell r="E29">
            <v>3337</v>
          </cell>
          <cell r="F29" t="str">
            <v>Informatika</v>
          </cell>
        </row>
        <row r="30">
          <cell r="E30">
            <v>4441</v>
          </cell>
          <cell r="F30" t="str">
            <v>Agribisnis</v>
          </cell>
        </row>
        <row r="31">
          <cell r="E31">
            <v>4442</v>
          </cell>
          <cell r="F31" t="str">
            <v>Agroekoteknologi</v>
          </cell>
        </row>
        <row r="32">
          <cell r="E32">
            <v>4443</v>
          </cell>
          <cell r="F32" t="str">
            <v>Ilmu Perikanan</v>
          </cell>
        </row>
        <row r="33">
          <cell r="E33">
            <v>4444</v>
          </cell>
          <cell r="F33" t="str">
            <v>Teknologi Pangan</v>
          </cell>
        </row>
        <row r="34">
          <cell r="E34">
            <v>4445</v>
          </cell>
          <cell r="F34" t="str">
            <v>Ilmu Kelautan</v>
          </cell>
        </row>
        <row r="35">
          <cell r="E35">
            <v>5501</v>
          </cell>
          <cell r="F35" t="str">
            <v>Akuntansi D3</v>
          </cell>
        </row>
        <row r="36">
          <cell r="E36">
            <v>5502</v>
          </cell>
          <cell r="F36" t="str">
            <v>Manajemen Pemasaran (D3)</v>
          </cell>
        </row>
        <row r="37">
          <cell r="E37">
            <v>5503</v>
          </cell>
          <cell r="F37" t="str">
            <v>Perpajakan</v>
          </cell>
        </row>
        <row r="38">
          <cell r="E38">
            <v>5504</v>
          </cell>
          <cell r="F38" t="str">
            <v>Perbankan dan Keuangan</v>
          </cell>
        </row>
        <row r="39">
          <cell r="E39">
            <v>5551</v>
          </cell>
          <cell r="F39" t="str">
            <v>Manajemen</v>
          </cell>
        </row>
        <row r="40">
          <cell r="E40">
            <v>5552</v>
          </cell>
          <cell r="F40" t="str">
            <v>Akuntansi</v>
          </cell>
        </row>
        <row r="41">
          <cell r="E41">
            <v>5553</v>
          </cell>
          <cell r="F41" t="str">
            <v>Ilmu Ekonomi Pembangunan</v>
          </cell>
        </row>
        <row r="42">
          <cell r="E42">
            <v>5554</v>
          </cell>
          <cell r="F42" t="str">
            <v>Ekonomi Syariah</v>
          </cell>
        </row>
        <row r="43">
          <cell r="E43">
            <v>6661</v>
          </cell>
          <cell r="F43" t="str">
            <v>Administrasi Publik</v>
          </cell>
        </row>
        <row r="44">
          <cell r="E44">
            <v>6662</v>
          </cell>
          <cell r="F44" t="str">
            <v>Ilmu Komunikasi</v>
          </cell>
        </row>
        <row r="45">
          <cell r="E45">
            <v>6670</v>
          </cell>
          <cell r="F45" t="str">
            <v>Ilmu Pemerintahan</v>
          </cell>
        </row>
        <row r="46">
          <cell r="E46">
            <v>7771</v>
          </cell>
          <cell r="F46" t="str">
            <v>Pendidikan Bahasa Indonesia (S2)</v>
          </cell>
        </row>
        <row r="47">
          <cell r="E47">
            <v>7772</v>
          </cell>
          <cell r="F47" t="str">
            <v>Teknologi Pendidikan (S2)</v>
          </cell>
        </row>
        <row r="48">
          <cell r="E48">
            <v>7773</v>
          </cell>
          <cell r="F48" t="str">
            <v>Hukum (S2)</v>
          </cell>
        </row>
        <row r="49">
          <cell r="E49">
            <v>7774</v>
          </cell>
          <cell r="F49" t="str">
            <v>Magister Akuntansi</v>
          </cell>
        </row>
        <row r="50">
          <cell r="E50">
            <v>7775</v>
          </cell>
          <cell r="F50" t="str">
            <v>Magister Administrasi Publik</v>
          </cell>
        </row>
        <row r="51">
          <cell r="E51">
            <v>7776</v>
          </cell>
          <cell r="F51" t="str">
            <v>Magister Manajemen</v>
          </cell>
        </row>
        <row r="52">
          <cell r="E52">
            <v>7777</v>
          </cell>
          <cell r="F52" t="str">
            <v>Pendidikan Bahasa Inggris</v>
          </cell>
        </row>
        <row r="53">
          <cell r="E53">
            <v>7778</v>
          </cell>
          <cell r="F53" t="str">
            <v>Pendidikan Matematika S2</v>
          </cell>
        </row>
        <row r="54">
          <cell r="E54">
            <v>7779</v>
          </cell>
          <cell r="F54" t="str">
            <v>Ilmu Pertanian</v>
          </cell>
        </row>
        <row r="55">
          <cell r="E55">
            <v>7780</v>
          </cell>
          <cell r="F55" t="str">
            <v>Teknik Kimia (S2)</v>
          </cell>
        </row>
        <row r="56">
          <cell r="E56">
            <v>7781</v>
          </cell>
          <cell r="F56" t="str">
            <v>Ilmu Komunikasi (S2)</v>
          </cell>
        </row>
        <row r="57">
          <cell r="E57">
            <v>7782</v>
          </cell>
          <cell r="F57" t="str">
            <v>Pendidikan (S3)</v>
          </cell>
        </row>
        <row r="58">
          <cell r="E58">
            <v>8881</v>
          </cell>
          <cell r="F58" t="str">
            <v>Kedokteran</v>
          </cell>
        </row>
        <row r="59">
          <cell r="E59">
            <v>8882</v>
          </cell>
          <cell r="F59" t="str">
            <v>Gizi</v>
          </cell>
        </row>
        <row r="60">
          <cell r="E60">
            <v>8883</v>
          </cell>
          <cell r="F60" t="str">
            <v>Ilmu Keolahragaan</v>
          </cell>
        </row>
        <row r="61">
          <cell r="E61">
            <v>8884</v>
          </cell>
          <cell r="F61" t="str">
            <v>Keperawatan</v>
          </cell>
        </row>
        <row r="62">
          <cell r="E62">
            <v>223701</v>
          </cell>
          <cell r="F62" t="str">
            <v>PPG Fisika</v>
          </cell>
        </row>
        <row r="63">
          <cell r="E63">
            <v>223702</v>
          </cell>
          <cell r="F63" t="str">
            <v>PPG Kimia</v>
          </cell>
        </row>
        <row r="64">
          <cell r="E64">
            <v>223703</v>
          </cell>
          <cell r="F64" t="str">
            <v>PPG Bahasa Indonesia</v>
          </cell>
        </row>
        <row r="65">
          <cell r="E65">
            <v>223704</v>
          </cell>
          <cell r="F65" t="str">
            <v>PPG Bahasa Inggris</v>
          </cell>
        </row>
        <row r="66">
          <cell r="E66">
            <v>223705</v>
          </cell>
          <cell r="F66" t="str">
            <v>PPG Biologi</v>
          </cell>
        </row>
        <row r="67">
          <cell r="E67">
            <v>223706</v>
          </cell>
          <cell r="F67" t="str">
            <v>PPG Matematika</v>
          </cell>
        </row>
        <row r="68">
          <cell r="E68">
            <v>223707</v>
          </cell>
          <cell r="F68" t="str">
            <v>PPG Guru Sekolah Dasar</v>
          </cell>
        </row>
        <row r="69">
          <cell r="E69">
            <v>8801</v>
          </cell>
          <cell r="F69" t="str">
            <v>Keperawatan D3</v>
          </cell>
        </row>
        <row r="70">
          <cell r="E70">
            <v>3440</v>
          </cell>
          <cell r="F70" t="str">
            <v>Keperawatan D3</v>
          </cell>
        </row>
        <row r="71">
          <cell r="E71">
            <v>7783</v>
          </cell>
          <cell r="F71" t="str">
            <v>Ilmu Akuntansi</v>
          </cell>
        </row>
        <row r="72">
          <cell r="E72">
            <v>7784</v>
          </cell>
          <cell r="F72" t="str">
            <v>Pendidikan Dasar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22512240</v>
          </cell>
          <cell r="K2">
            <v>7784220001</v>
          </cell>
        </row>
        <row r="3">
          <cell r="J3">
            <v>22511744</v>
          </cell>
          <cell r="K3">
            <v>7783220006</v>
          </cell>
        </row>
        <row r="4">
          <cell r="J4">
            <v>22512059</v>
          </cell>
          <cell r="K4">
            <v>7783220005</v>
          </cell>
        </row>
        <row r="5">
          <cell r="J5">
            <v>22511649</v>
          </cell>
          <cell r="K5">
            <v>7783220004</v>
          </cell>
        </row>
        <row r="6">
          <cell r="J6">
            <v>22511889</v>
          </cell>
          <cell r="K6">
            <v>7783220003</v>
          </cell>
        </row>
        <row r="7">
          <cell r="J7">
            <v>22511016</v>
          </cell>
          <cell r="K7">
            <v>7783220002</v>
          </cell>
        </row>
        <row r="8">
          <cell r="J8">
            <v>22511989</v>
          </cell>
          <cell r="K8">
            <v>7783220001</v>
          </cell>
        </row>
        <row r="9">
          <cell r="J9">
            <v>22511327</v>
          </cell>
          <cell r="K9">
            <v>7782220011</v>
          </cell>
        </row>
        <row r="10">
          <cell r="J10">
            <v>22511211</v>
          </cell>
          <cell r="K10">
            <v>7782220010</v>
          </cell>
        </row>
        <row r="11">
          <cell r="J11">
            <v>22511811</v>
          </cell>
          <cell r="K11">
            <v>7782220009</v>
          </cell>
        </row>
        <row r="12">
          <cell r="J12">
            <v>22511497</v>
          </cell>
          <cell r="K12">
            <v>7782220008</v>
          </cell>
        </row>
        <row r="13">
          <cell r="J13">
            <v>22511295</v>
          </cell>
          <cell r="K13">
            <v>7782220007</v>
          </cell>
        </row>
        <row r="14">
          <cell r="J14">
            <v>22511367</v>
          </cell>
          <cell r="K14">
            <v>7782220006</v>
          </cell>
        </row>
        <row r="15">
          <cell r="J15">
            <v>22511885</v>
          </cell>
          <cell r="K15">
            <v>7782220005</v>
          </cell>
        </row>
        <row r="16">
          <cell r="J16">
            <v>22511147</v>
          </cell>
          <cell r="K16">
            <v>7782220004</v>
          </cell>
        </row>
        <row r="17">
          <cell r="J17">
            <v>22512120</v>
          </cell>
          <cell r="K17">
            <v>7782220003</v>
          </cell>
        </row>
        <row r="18">
          <cell r="J18">
            <v>22512015</v>
          </cell>
          <cell r="K18">
            <v>7782220002</v>
          </cell>
        </row>
        <row r="19">
          <cell r="J19">
            <v>22511628</v>
          </cell>
          <cell r="K19">
            <v>7782220001</v>
          </cell>
        </row>
        <row r="20">
          <cell r="J20">
            <v>22510253</v>
          </cell>
          <cell r="K20">
            <v>7781220001</v>
          </cell>
        </row>
        <row r="21">
          <cell r="J21">
            <v>22510858</v>
          </cell>
          <cell r="K21">
            <v>7780220002</v>
          </cell>
        </row>
        <row r="22">
          <cell r="J22">
            <v>22510854</v>
          </cell>
          <cell r="K22">
            <v>7780220001</v>
          </cell>
        </row>
        <row r="23">
          <cell r="J23">
            <v>22510871</v>
          </cell>
          <cell r="K23">
            <v>7779220001</v>
          </cell>
        </row>
        <row r="24">
          <cell r="J24">
            <v>22510305</v>
          </cell>
          <cell r="K24">
            <v>7778220004</v>
          </cell>
        </row>
        <row r="25">
          <cell r="J25">
            <v>22510753</v>
          </cell>
          <cell r="K25">
            <v>7778220003</v>
          </cell>
        </row>
        <row r="26">
          <cell r="J26">
            <v>22512462</v>
          </cell>
          <cell r="K26">
            <v>7778220002</v>
          </cell>
        </row>
        <row r="27">
          <cell r="J27">
            <v>22510338</v>
          </cell>
          <cell r="K27">
            <v>7778220001</v>
          </cell>
        </row>
        <row r="28">
          <cell r="J28">
            <v>22510626</v>
          </cell>
          <cell r="K28">
            <v>7777220001</v>
          </cell>
        </row>
        <row r="29">
          <cell r="J29">
            <v>22510975</v>
          </cell>
          <cell r="K29">
            <v>7776220007</v>
          </cell>
        </row>
        <row r="30">
          <cell r="J30">
            <v>22512392</v>
          </cell>
          <cell r="K30">
            <v>7776220006</v>
          </cell>
        </row>
        <row r="31">
          <cell r="J31">
            <v>22510118</v>
          </cell>
          <cell r="K31">
            <v>7776220005</v>
          </cell>
        </row>
        <row r="32">
          <cell r="J32">
            <v>22510133</v>
          </cell>
          <cell r="K32">
            <v>7776220004</v>
          </cell>
        </row>
        <row r="33">
          <cell r="J33">
            <v>22512300</v>
          </cell>
          <cell r="K33">
            <v>7776220003</v>
          </cell>
        </row>
        <row r="34">
          <cell r="J34">
            <v>22510574</v>
          </cell>
          <cell r="K34">
            <v>7776220002</v>
          </cell>
        </row>
        <row r="35">
          <cell r="J35">
            <v>22510606</v>
          </cell>
          <cell r="K35">
            <v>7776220001</v>
          </cell>
        </row>
        <row r="36">
          <cell r="J36">
            <v>22510757</v>
          </cell>
          <cell r="K36">
            <v>7775220001</v>
          </cell>
        </row>
        <row r="37">
          <cell r="J37">
            <v>22510426</v>
          </cell>
          <cell r="K37">
            <v>7774220001</v>
          </cell>
        </row>
        <row r="38">
          <cell r="J38">
            <v>22512251</v>
          </cell>
          <cell r="K38">
            <v>7773220003</v>
          </cell>
        </row>
        <row r="39">
          <cell r="J39">
            <v>22510640</v>
          </cell>
          <cell r="K39">
            <v>7773220002</v>
          </cell>
        </row>
        <row r="40">
          <cell r="J40">
            <v>22510688</v>
          </cell>
          <cell r="K40">
            <v>7773220001</v>
          </cell>
        </row>
        <row r="41">
          <cell r="J41">
            <v>22510054</v>
          </cell>
          <cell r="K41">
            <v>7772220004</v>
          </cell>
        </row>
        <row r="42">
          <cell r="J42">
            <v>22510221</v>
          </cell>
          <cell r="K42">
            <v>7772220003</v>
          </cell>
        </row>
        <row r="43">
          <cell r="J43">
            <v>22512315</v>
          </cell>
          <cell r="K43">
            <v>7772220002</v>
          </cell>
        </row>
        <row r="44">
          <cell r="J44">
            <v>22512374</v>
          </cell>
          <cell r="K44">
            <v>7772220001</v>
          </cell>
        </row>
        <row r="45">
          <cell r="J45">
            <v>22510674</v>
          </cell>
          <cell r="K45">
            <v>7771220002</v>
          </cell>
        </row>
        <row r="46">
          <cell r="J46">
            <v>22510140</v>
          </cell>
          <cell r="K46">
            <v>7771220001</v>
          </cell>
        </row>
        <row r="47">
          <cell r="J47">
            <v>22511094</v>
          </cell>
        </row>
        <row r="48">
          <cell r="J48">
            <v>22510420</v>
          </cell>
        </row>
        <row r="49">
          <cell r="J49">
            <v>22510546</v>
          </cell>
        </row>
        <row r="50">
          <cell r="J50">
            <v>22510109</v>
          </cell>
        </row>
        <row r="51">
          <cell r="J51">
            <v>22510479</v>
          </cell>
        </row>
        <row r="52">
          <cell r="J52">
            <v>22510291</v>
          </cell>
        </row>
        <row r="53">
          <cell r="J53">
            <v>22510465</v>
          </cell>
        </row>
        <row r="54">
          <cell r="J54">
            <v>22510945</v>
          </cell>
        </row>
        <row r="55">
          <cell r="J55">
            <v>22510598</v>
          </cell>
        </row>
        <row r="56">
          <cell r="J56">
            <v>22510074</v>
          </cell>
        </row>
        <row r="57">
          <cell r="J57">
            <v>22510894</v>
          </cell>
        </row>
        <row r="58">
          <cell r="J58">
            <v>22510355</v>
          </cell>
        </row>
        <row r="59">
          <cell r="J59">
            <v>22510824</v>
          </cell>
        </row>
        <row r="60">
          <cell r="J60">
            <v>22510979</v>
          </cell>
        </row>
        <row r="61">
          <cell r="J61">
            <v>22510926</v>
          </cell>
        </row>
        <row r="62">
          <cell r="J62">
            <v>22510414</v>
          </cell>
        </row>
        <row r="63">
          <cell r="J63">
            <v>22510679</v>
          </cell>
        </row>
        <row r="64">
          <cell r="J64">
            <v>22510428</v>
          </cell>
        </row>
        <row r="65">
          <cell r="J65">
            <v>22510501</v>
          </cell>
        </row>
        <row r="66">
          <cell r="J66">
            <v>22511837</v>
          </cell>
        </row>
        <row r="67">
          <cell r="J67">
            <v>22510185</v>
          </cell>
        </row>
        <row r="68">
          <cell r="J68">
            <v>22510675</v>
          </cell>
        </row>
        <row r="69">
          <cell r="J69">
            <v>22511045</v>
          </cell>
        </row>
        <row r="70">
          <cell r="J70">
            <v>22511362</v>
          </cell>
        </row>
        <row r="71">
          <cell r="J71">
            <v>22510602</v>
          </cell>
        </row>
        <row r="72">
          <cell r="J72">
            <v>22510285</v>
          </cell>
        </row>
        <row r="73">
          <cell r="J73">
            <v>22510695</v>
          </cell>
        </row>
        <row r="74">
          <cell r="J74">
            <v>22510504</v>
          </cell>
        </row>
        <row r="75">
          <cell r="J75">
            <v>22511681</v>
          </cell>
        </row>
        <row r="76">
          <cell r="J76">
            <v>22510672</v>
          </cell>
        </row>
        <row r="77">
          <cell r="J77">
            <v>22510359</v>
          </cell>
        </row>
        <row r="78">
          <cell r="J78">
            <v>22510203</v>
          </cell>
        </row>
        <row r="79">
          <cell r="J79">
            <v>22510669</v>
          </cell>
        </row>
        <row r="80">
          <cell r="J80">
            <v>22511176</v>
          </cell>
        </row>
        <row r="81">
          <cell r="J81">
            <v>22510787</v>
          </cell>
        </row>
        <row r="82">
          <cell r="J82">
            <v>22510594</v>
          </cell>
        </row>
        <row r="83">
          <cell r="J83">
            <v>22510162</v>
          </cell>
        </row>
        <row r="84">
          <cell r="J84">
            <v>22510205</v>
          </cell>
        </row>
        <row r="85">
          <cell r="J85">
            <v>22510738</v>
          </cell>
        </row>
        <row r="86">
          <cell r="J86">
            <v>22510374</v>
          </cell>
        </row>
        <row r="87">
          <cell r="J87">
            <v>22510327</v>
          </cell>
        </row>
        <row r="88">
          <cell r="J88">
            <v>22510090</v>
          </cell>
        </row>
        <row r="89">
          <cell r="J89">
            <v>22510922</v>
          </cell>
        </row>
        <row r="90">
          <cell r="J90">
            <v>22510049</v>
          </cell>
        </row>
        <row r="91">
          <cell r="J91">
            <v>22510748</v>
          </cell>
        </row>
        <row r="92">
          <cell r="J92">
            <v>22510247</v>
          </cell>
        </row>
        <row r="93">
          <cell r="J93">
            <v>22510225</v>
          </cell>
        </row>
        <row r="94">
          <cell r="J94">
            <v>22510767</v>
          </cell>
        </row>
        <row r="95">
          <cell r="J95">
            <v>22510891</v>
          </cell>
        </row>
        <row r="96">
          <cell r="J96">
            <v>22510483</v>
          </cell>
        </row>
        <row r="97">
          <cell r="J97">
            <v>22510927</v>
          </cell>
        </row>
        <row r="98">
          <cell r="J98">
            <v>22510275</v>
          </cell>
        </row>
        <row r="99">
          <cell r="J99">
            <v>22510298</v>
          </cell>
        </row>
        <row r="100">
          <cell r="J100">
            <v>22510809</v>
          </cell>
        </row>
        <row r="101">
          <cell r="J101">
            <v>22510372</v>
          </cell>
        </row>
        <row r="102">
          <cell r="J102">
            <v>22510829</v>
          </cell>
        </row>
        <row r="103">
          <cell r="J103">
            <v>22511226</v>
          </cell>
        </row>
        <row r="104">
          <cell r="J104">
            <v>22511175</v>
          </cell>
        </row>
        <row r="105">
          <cell r="J105">
            <v>22510396</v>
          </cell>
        </row>
        <row r="106">
          <cell r="J106">
            <v>22510562</v>
          </cell>
        </row>
        <row r="107">
          <cell r="J107">
            <v>22510502</v>
          </cell>
        </row>
        <row r="108">
          <cell r="J108">
            <v>22512356</v>
          </cell>
        </row>
        <row r="109">
          <cell r="J109">
            <v>22510969</v>
          </cell>
        </row>
        <row r="110">
          <cell r="J110">
            <v>22510248</v>
          </cell>
        </row>
        <row r="111">
          <cell r="J111">
            <v>22510847</v>
          </cell>
        </row>
        <row r="112">
          <cell r="J112">
            <v>22510781</v>
          </cell>
        </row>
        <row r="113">
          <cell r="J113">
            <v>22510950</v>
          </cell>
        </row>
        <row r="114">
          <cell r="J114">
            <v>22511647</v>
          </cell>
        </row>
        <row r="115">
          <cell r="J115">
            <v>22510489</v>
          </cell>
        </row>
        <row r="116">
          <cell r="J116">
            <v>22510121</v>
          </cell>
        </row>
        <row r="117">
          <cell r="J117">
            <v>22510134</v>
          </cell>
        </row>
        <row r="118">
          <cell r="J118">
            <v>22510456</v>
          </cell>
        </row>
        <row r="119">
          <cell r="J119">
            <v>22510644</v>
          </cell>
        </row>
        <row r="120">
          <cell r="J120">
            <v>22510532</v>
          </cell>
        </row>
        <row r="121">
          <cell r="J121">
            <v>22510560</v>
          </cell>
        </row>
        <row r="122">
          <cell r="J122">
            <v>22512358</v>
          </cell>
        </row>
        <row r="123">
          <cell r="J123">
            <v>22510811</v>
          </cell>
        </row>
        <row r="124">
          <cell r="J124">
            <v>22511802</v>
          </cell>
        </row>
        <row r="125">
          <cell r="J125">
            <v>22510494</v>
          </cell>
        </row>
        <row r="126">
          <cell r="J126">
            <v>22512445</v>
          </cell>
        </row>
        <row r="127">
          <cell r="J127">
            <v>22510071</v>
          </cell>
        </row>
        <row r="128">
          <cell r="J128">
            <v>22510279</v>
          </cell>
        </row>
        <row r="129">
          <cell r="J129">
            <v>22510653</v>
          </cell>
        </row>
        <row r="130">
          <cell r="J130">
            <v>22510928</v>
          </cell>
        </row>
        <row r="131">
          <cell r="J131">
            <v>22510023</v>
          </cell>
        </row>
        <row r="132">
          <cell r="J132">
            <v>22511621</v>
          </cell>
        </row>
        <row r="133">
          <cell r="J133">
            <v>22510021</v>
          </cell>
        </row>
        <row r="134">
          <cell r="J134">
            <v>22510998</v>
          </cell>
        </row>
        <row r="135">
          <cell r="J135">
            <v>22510358</v>
          </cell>
        </row>
        <row r="136">
          <cell r="J136">
            <v>22512369</v>
          </cell>
        </row>
        <row r="137">
          <cell r="J137">
            <v>22512279</v>
          </cell>
        </row>
        <row r="138">
          <cell r="J138">
            <v>22512483</v>
          </cell>
        </row>
        <row r="139">
          <cell r="J139">
            <v>22512458</v>
          </cell>
        </row>
        <row r="140">
          <cell r="J140">
            <v>22510117</v>
          </cell>
        </row>
        <row r="141">
          <cell r="J141">
            <v>22512468</v>
          </cell>
        </row>
        <row r="142">
          <cell r="J142">
            <v>22512304</v>
          </cell>
        </row>
        <row r="143">
          <cell r="J143">
            <v>22510828</v>
          </cell>
        </row>
        <row r="144">
          <cell r="J144">
            <v>22512466</v>
          </cell>
        </row>
        <row r="145">
          <cell r="J145">
            <v>22512038</v>
          </cell>
        </row>
        <row r="146">
          <cell r="J146">
            <v>22512338</v>
          </cell>
        </row>
        <row r="147">
          <cell r="J147">
            <v>22512195</v>
          </cell>
        </row>
        <row r="148">
          <cell r="J148">
            <v>22512351</v>
          </cell>
        </row>
        <row r="149">
          <cell r="J149">
            <v>22512470</v>
          </cell>
        </row>
        <row r="150">
          <cell r="J150">
            <v>22512137</v>
          </cell>
        </row>
        <row r="151">
          <cell r="J151">
            <v>22512234</v>
          </cell>
        </row>
        <row r="152">
          <cell r="J152">
            <v>22510825</v>
          </cell>
        </row>
        <row r="153">
          <cell r="J153">
            <v>22512256</v>
          </cell>
        </row>
        <row r="154">
          <cell r="J154">
            <v>22511230</v>
          </cell>
        </row>
        <row r="155">
          <cell r="J155">
            <v>22512215</v>
          </cell>
        </row>
        <row r="156">
          <cell r="J156">
            <v>22510443</v>
          </cell>
        </row>
        <row r="157">
          <cell r="J157">
            <v>22512325</v>
          </cell>
        </row>
        <row r="158">
          <cell r="J158">
            <v>22510440</v>
          </cell>
        </row>
        <row r="159">
          <cell r="J159">
            <v>22512476</v>
          </cell>
        </row>
        <row r="160">
          <cell r="J160">
            <v>22512100</v>
          </cell>
        </row>
        <row r="161">
          <cell r="J161">
            <v>22512363</v>
          </cell>
        </row>
        <row r="162">
          <cell r="J162">
            <v>22512341</v>
          </cell>
        </row>
        <row r="163">
          <cell r="J163">
            <v>22512280</v>
          </cell>
        </row>
        <row r="164">
          <cell r="J164">
            <v>22510286</v>
          </cell>
        </row>
        <row r="165">
          <cell r="J165">
            <v>22512286</v>
          </cell>
        </row>
        <row r="166">
          <cell r="J166">
            <v>22511080</v>
          </cell>
        </row>
        <row r="167">
          <cell r="J167">
            <v>22510281</v>
          </cell>
        </row>
        <row r="168">
          <cell r="J168">
            <v>22512472</v>
          </cell>
        </row>
        <row r="169">
          <cell r="J169">
            <v>22512259</v>
          </cell>
        </row>
        <row r="170">
          <cell r="J170">
            <v>22510415</v>
          </cell>
        </row>
        <row r="171">
          <cell r="J171">
            <v>22512319</v>
          </cell>
        </row>
        <row r="172">
          <cell r="J172">
            <v>22512333</v>
          </cell>
        </row>
        <row r="173">
          <cell r="J173">
            <v>22511853</v>
          </cell>
        </row>
        <row r="174">
          <cell r="J174">
            <v>22512306</v>
          </cell>
        </row>
        <row r="175">
          <cell r="J175">
            <v>22512028</v>
          </cell>
        </row>
        <row r="176">
          <cell r="J176">
            <v>22512388</v>
          </cell>
        </row>
        <row r="177">
          <cell r="J177">
            <v>22510312</v>
          </cell>
        </row>
        <row r="178">
          <cell r="J178">
            <v>22512479</v>
          </cell>
        </row>
        <row r="179">
          <cell r="J179">
            <v>22512253</v>
          </cell>
        </row>
        <row r="180">
          <cell r="J180">
            <v>22512395</v>
          </cell>
        </row>
        <row r="181">
          <cell r="J181">
            <v>22512452</v>
          </cell>
        </row>
        <row r="182">
          <cell r="J182">
            <v>22512447</v>
          </cell>
        </row>
        <row r="183">
          <cell r="J183">
            <v>22512360</v>
          </cell>
        </row>
        <row r="184">
          <cell r="J184">
            <v>22512391</v>
          </cell>
        </row>
        <row r="185">
          <cell r="J185">
            <v>22512287</v>
          </cell>
        </row>
        <row r="186">
          <cell r="J186">
            <v>22512313</v>
          </cell>
        </row>
        <row r="187">
          <cell r="J187">
            <v>22512302</v>
          </cell>
        </row>
        <row r="188">
          <cell r="J188">
            <v>22512283</v>
          </cell>
        </row>
        <row r="189">
          <cell r="J189">
            <v>22512078</v>
          </cell>
        </row>
        <row r="190">
          <cell r="J190">
            <v>22512370</v>
          </cell>
        </row>
        <row r="191">
          <cell r="J191">
            <v>22512477</v>
          </cell>
        </row>
        <row r="192">
          <cell r="J192">
            <v>22512397</v>
          </cell>
        </row>
        <row r="193">
          <cell r="J193">
            <v>22510925</v>
          </cell>
        </row>
        <row r="194">
          <cell r="J194">
            <v>22512346</v>
          </cell>
        </row>
        <row r="195">
          <cell r="J195">
            <v>22511830</v>
          </cell>
        </row>
        <row r="196">
          <cell r="J196">
            <v>22510889</v>
          </cell>
        </row>
        <row r="197">
          <cell r="J197">
            <v>22512448</v>
          </cell>
        </row>
        <row r="198">
          <cell r="J198">
            <v>22510288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06"/>
  <sheetViews>
    <sheetView tabSelected="1" topLeftCell="D1" workbookViewId="0">
      <pane ySplit="1" topLeftCell="A175" activePane="bottomLeft" state="frozen"/>
      <selection pane="bottomLeft" activeCell="F184" sqref="F184"/>
    </sheetView>
  </sheetViews>
  <sheetFormatPr defaultRowHeight="13.2" x14ac:dyDescent="0.25"/>
  <cols>
    <col min="1" max="1" width="4.6640625" customWidth="1"/>
    <col min="2" max="2" width="16.6640625" style="6" customWidth="1"/>
    <col min="3" max="3" width="30.6640625" customWidth="1"/>
    <col min="4" max="6" width="15.6640625" customWidth="1"/>
    <col min="7" max="9" width="15.6640625" style="3" customWidth="1"/>
    <col min="10" max="10" width="27.109375" style="3" bestFit="1" customWidth="1"/>
    <col min="11" max="11" width="15.77734375" style="3" bestFit="1" customWidth="1"/>
    <col min="12" max="12" width="9" style="3" bestFit="1" customWidth="1"/>
    <col min="13" max="15" width="30.6640625" customWidth="1"/>
    <col min="16" max="16" width="10.6640625" customWidth="1"/>
    <col min="17" max="17" width="7.6640625" customWidth="1"/>
    <col min="18" max="18" width="10.6640625" customWidth="1"/>
    <col min="19" max="20" width="14.6640625" customWidth="1"/>
    <col min="21" max="21" width="10.6640625" customWidth="1"/>
    <col min="22" max="22" width="15.6640625" customWidth="1"/>
    <col min="23" max="23" width="8.6640625" customWidth="1"/>
    <col min="24" max="26" width="6.6640625" customWidth="1"/>
    <col min="27" max="29" width="12.6640625" customWidth="1"/>
    <col min="30" max="31" width="30.6640625" customWidth="1"/>
    <col min="32" max="33" width="17.6640625" customWidth="1"/>
    <col min="34" max="34" width="24.6640625" customWidth="1"/>
    <col min="35" max="36" width="12.6640625" customWidth="1"/>
    <col min="37" max="39" width="15.6640625" customWidth="1"/>
    <col min="40" max="40" width="20.6640625" customWidth="1"/>
    <col min="41" max="42" width="15.6640625" customWidth="1"/>
    <col min="43" max="44" width="25.6640625" customWidth="1"/>
    <col min="45" max="45" width="20.6640625" customWidth="1"/>
    <col min="46" max="46" width="25.6640625" customWidth="1"/>
    <col min="47" max="53" width="15.6640625" customWidth="1"/>
    <col min="54" max="54" width="25.6640625" customWidth="1"/>
    <col min="55" max="62" width="15.6640625" customWidth="1"/>
    <col min="63" max="64" width="25.6640625" customWidth="1"/>
    <col min="65" max="65" width="20.6640625" customWidth="1"/>
    <col min="66" max="66" width="15.6640625" customWidth="1"/>
    <col min="67" max="68" width="25.6640625" customWidth="1"/>
    <col min="69" max="70" width="30.6640625" customWidth="1"/>
    <col min="71" max="71" width="25.6640625" customWidth="1"/>
    <col min="72" max="72" width="24.6640625" customWidth="1"/>
    <col min="73" max="73" width="18.6640625" customWidth="1"/>
    <col min="74" max="74" width="22.6640625" customWidth="1"/>
    <col min="75" max="77" width="25.6640625" customWidth="1"/>
    <col min="78" max="78" width="22.6640625" customWidth="1"/>
    <col min="79" max="80" width="25.6640625" customWidth="1"/>
    <col min="81" max="81" width="30.6640625" customWidth="1"/>
  </cols>
  <sheetData>
    <row r="1" spans="1:85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646</v>
      </c>
      <c r="H1" s="1" t="s">
        <v>645</v>
      </c>
      <c r="I1" s="1" t="s">
        <v>661</v>
      </c>
      <c r="J1" s="1" t="s">
        <v>647</v>
      </c>
      <c r="K1" s="1" t="s">
        <v>657</v>
      </c>
      <c r="L1" s="1" t="s">
        <v>656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660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653</v>
      </c>
      <c r="CE1" s="4" t="s">
        <v>654</v>
      </c>
      <c r="CF1" s="5" t="s">
        <v>655</v>
      </c>
      <c r="CG1" s="5" t="s">
        <v>658</v>
      </c>
    </row>
    <row r="2" spans="1:85" x14ac:dyDescent="0.25">
      <c r="A2" s="2">
        <v>1</v>
      </c>
      <c r="B2" s="2">
        <v>22510090</v>
      </c>
      <c r="C2" s="2" t="s">
        <v>669</v>
      </c>
      <c r="D2" s="2" t="s">
        <v>670</v>
      </c>
      <c r="E2" s="2" t="s">
        <v>205</v>
      </c>
      <c r="F2" s="2" t="s">
        <v>233</v>
      </c>
      <c r="G2" s="2">
        <v>2201</v>
      </c>
      <c r="H2" s="2" t="str">
        <f>IF(F2="MAGISTER","S2","S3")</f>
        <v>S2</v>
      </c>
      <c r="I2" s="2" t="s">
        <v>154</v>
      </c>
      <c r="J2" s="2" t="str">
        <f>IF(AND(K2=0,L2=0)=TRUE,"",IF(AND(K2&gt;0,L2&gt;0)=TRUE,UPPER(VLOOKUP(LEFT(L2,4)*1,[1]PRODI_2019!$E$2:$F$90,2,FALSE)),M2))</f>
        <v>MAGISTER MANAJEMEN</v>
      </c>
      <c r="K2" s="2">
        <f>_xlfn.IFNA(VLOOKUP(B2,[2]Data!$J$2:$K$380,1,FALSE),0)</f>
        <v>22510090</v>
      </c>
      <c r="L2" s="2">
        <f>_xlfn.IFNA(VLOOKUP(B2,[2]Data!$J$2:$K$380,2,FALSE),0)</f>
        <v>0</v>
      </c>
      <c r="M2" s="2" t="s">
        <v>217</v>
      </c>
      <c r="N2" s="2" t="s">
        <v>212</v>
      </c>
      <c r="O2" s="2"/>
      <c r="P2" s="2" t="s">
        <v>207</v>
      </c>
      <c r="Q2" s="2" t="s">
        <v>107</v>
      </c>
      <c r="R2" s="2" t="s">
        <v>78</v>
      </c>
      <c r="S2" s="2" t="s">
        <v>293</v>
      </c>
      <c r="T2" s="2" t="s">
        <v>876</v>
      </c>
      <c r="U2" s="2" t="s">
        <v>76</v>
      </c>
      <c r="V2" s="2" t="s">
        <v>76</v>
      </c>
      <c r="W2" s="2"/>
      <c r="X2" s="2"/>
      <c r="Y2" s="2"/>
      <c r="Z2" s="2"/>
      <c r="AA2" s="2"/>
      <c r="AB2" s="2"/>
      <c r="AC2" s="2"/>
      <c r="AD2" s="2" t="s">
        <v>877</v>
      </c>
      <c r="AE2" s="2" t="s">
        <v>76</v>
      </c>
      <c r="AF2" s="2" t="s">
        <v>878</v>
      </c>
      <c r="AG2" s="2" t="s">
        <v>279</v>
      </c>
      <c r="AH2" s="2" t="s">
        <v>211</v>
      </c>
      <c r="AI2" s="2" t="s">
        <v>879</v>
      </c>
      <c r="AJ2" s="2" t="s">
        <v>880</v>
      </c>
      <c r="AK2" s="2" t="s">
        <v>881</v>
      </c>
      <c r="AL2" s="2" t="s">
        <v>167</v>
      </c>
      <c r="AM2" s="2" t="s">
        <v>882</v>
      </c>
      <c r="AN2" s="2" t="s">
        <v>883</v>
      </c>
      <c r="AO2" s="2" t="s">
        <v>884</v>
      </c>
      <c r="AP2" s="2" t="s">
        <v>143</v>
      </c>
      <c r="AQ2" s="2" t="s">
        <v>76</v>
      </c>
      <c r="AR2" s="2" t="s">
        <v>76</v>
      </c>
      <c r="AS2" s="2" t="s">
        <v>76</v>
      </c>
      <c r="AT2" s="2" t="s">
        <v>556</v>
      </c>
      <c r="AU2" s="2" t="s">
        <v>84</v>
      </c>
      <c r="AV2" s="2" t="s">
        <v>885</v>
      </c>
      <c r="AW2" s="2" t="s">
        <v>886</v>
      </c>
      <c r="AX2" s="2" t="s">
        <v>86</v>
      </c>
      <c r="AY2" s="2" t="s">
        <v>196</v>
      </c>
      <c r="AZ2" s="2" t="s">
        <v>887</v>
      </c>
      <c r="BA2" s="2" t="s">
        <v>196</v>
      </c>
      <c r="BB2" s="2" t="s">
        <v>76</v>
      </c>
      <c r="BC2" s="2" t="s">
        <v>76</v>
      </c>
      <c r="BD2" s="2" t="s">
        <v>76</v>
      </c>
      <c r="BE2" s="2" t="s">
        <v>76</v>
      </c>
      <c r="BF2" s="2" t="s">
        <v>76</v>
      </c>
      <c r="BG2" s="2" t="s">
        <v>76</v>
      </c>
      <c r="BH2" s="2" t="s">
        <v>76</v>
      </c>
      <c r="BI2" s="2" t="s">
        <v>76</v>
      </c>
      <c r="BJ2" s="2" t="s">
        <v>888</v>
      </c>
      <c r="BK2" s="2" t="s">
        <v>889</v>
      </c>
      <c r="BL2" s="2" t="s">
        <v>81</v>
      </c>
      <c r="BM2" s="2" t="s">
        <v>117</v>
      </c>
      <c r="BN2" s="2" t="s">
        <v>890</v>
      </c>
      <c r="BO2" s="2" t="s">
        <v>891</v>
      </c>
      <c r="BP2" s="2" t="s">
        <v>139</v>
      </c>
      <c r="BQ2" s="2" t="s">
        <v>92</v>
      </c>
      <c r="BR2" s="2" t="s">
        <v>892</v>
      </c>
      <c r="BS2" s="2" t="s">
        <v>76</v>
      </c>
      <c r="BT2" s="2" t="s">
        <v>211</v>
      </c>
      <c r="BU2" s="2" t="s">
        <v>893</v>
      </c>
      <c r="BV2" s="2" t="s">
        <v>894</v>
      </c>
      <c r="BW2" s="2" t="s">
        <v>119</v>
      </c>
      <c r="BX2" s="2" t="s">
        <v>76</v>
      </c>
      <c r="BY2" s="2"/>
      <c r="BZ2" s="2"/>
      <c r="CA2" s="2"/>
      <c r="CB2" s="2"/>
      <c r="CC2" s="2"/>
      <c r="CD2">
        <f>VLOOKUP(M2,Sheet1!$A$22:$D$37,2,FALSE)</f>
        <v>30</v>
      </c>
      <c r="CE2" s="3">
        <f>VLOOKUP(M2,Sheet1!$A$22:$D$37,4,FALSE)</f>
        <v>49</v>
      </c>
      <c r="CF2" t="str">
        <f>IF(K2=0,"tidak","lulus")</f>
        <v>lulus</v>
      </c>
      <c r="CG2" t="str">
        <f>IF(L2=0,"tidak","diterima")</f>
        <v>tidak</v>
      </c>
    </row>
    <row r="3" spans="1:85" x14ac:dyDescent="0.25">
      <c r="A3" s="2">
        <v>2</v>
      </c>
      <c r="B3" s="2">
        <v>22510162</v>
      </c>
      <c r="C3" s="2" t="s">
        <v>671</v>
      </c>
      <c r="D3" s="2" t="s">
        <v>670</v>
      </c>
      <c r="E3" s="2" t="s">
        <v>205</v>
      </c>
      <c r="F3" s="2" t="s">
        <v>233</v>
      </c>
      <c r="G3" s="2">
        <v>2201</v>
      </c>
      <c r="H3" s="2" t="str">
        <f t="shared" ref="H3:H66" si="0">IF(F3="MAGISTER","S2","S3")</f>
        <v>S2</v>
      </c>
      <c r="I3" s="2" t="s">
        <v>154</v>
      </c>
      <c r="J3" s="2" t="str">
        <f>IF(AND(K3=0,L3=0)=TRUE,"",IF(AND(K3&gt;0,L3&gt;0)=TRUE,UPPER(VLOOKUP(LEFT(L3,4)*1,[1]PRODI_2019!$E$2:$F$90,2,FALSE)),M3))</f>
        <v>MAGISTER MANAJEMEN</v>
      </c>
      <c r="K3" s="2">
        <f>_xlfn.IFNA(VLOOKUP(B3,[2]Data!$J$2:$K$380,1,FALSE),0)</f>
        <v>22510162</v>
      </c>
      <c r="L3" s="2">
        <f>_xlfn.IFNA(VLOOKUP(B3,[2]Data!$J$2:$K$380,2,FALSE),0)</f>
        <v>0</v>
      </c>
      <c r="M3" s="2" t="s">
        <v>217</v>
      </c>
      <c r="N3" s="2" t="s">
        <v>227</v>
      </c>
      <c r="O3" s="2"/>
      <c r="P3" s="2" t="s">
        <v>207</v>
      </c>
      <c r="Q3" s="2" t="s">
        <v>77</v>
      </c>
      <c r="R3" s="2" t="s">
        <v>78</v>
      </c>
      <c r="S3" s="2" t="s">
        <v>286</v>
      </c>
      <c r="T3" s="2" t="s">
        <v>895</v>
      </c>
      <c r="U3" s="2" t="s">
        <v>76</v>
      </c>
      <c r="V3" s="2" t="s">
        <v>76</v>
      </c>
      <c r="W3" s="2"/>
      <c r="X3" s="2"/>
      <c r="Y3" s="2"/>
      <c r="Z3" s="2"/>
      <c r="AA3" s="2"/>
      <c r="AB3" s="2"/>
      <c r="AC3" s="2"/>
      <c r="AD3" s="2" t="s">
        <v>896</v>
      </c>
      <c r="AE3" s="2" t="s">
        <v>897</v>
      </c>
      <c r="AF3" s="2" t="s">
        <v>386</v>
      </c>
      <c r="AG3" s="2" t="s">
        <v>387</v>
      </c>
      <c r="AH3" s="2" t="s">
        <v>110</v>
      </c>
      <c r="AI3" s="2" t="s">
        <v>898</v>
      </c>
      <c r="AJ3" s="2" t="s">
        <v>899</v>
      </c>
      <c r="AK3" s="2" t="s">
        <v>900</v>
      </c>
      <c r="AL3" s="2" t="s">
        <v>139</v>
      </c>
      <c r="AM3" s="2" t="s">
        <v>108</v>
      </c>
      <c r="AN3" s="2" t="s">
        <v>901</v>
      </c>
      <c r="AO3" s="2" t="s">
        <v>902</v>
      </c>
      <c r="AP3" s="2" t="s">
        <v>143</v>
      </c>
      <c r="AQ3" s="2" t="s">
        <v>76</v>
      </c>
      <c r="AR3" s="2" t="s">
        <v>76</v>
      </c>
      <c r="AS3" s="2" t="s">
        <v>76</v>
      </c>
      <c r="AT3" s="2" t="s">
        <v>903</v>
      </c>
      <c r="AU3" s="2" t="s">
        <v>84</v>
      </c>
      <c r="AV3" s="2" t="s">
        <v>904</v>
      </c>
      <c r="AW3" s="2" t="s">
        <v>905</v>
      </c>
      <c r="AX3" s="2" t="s">
        <v>86</v>
      </c>
      <c r="AY3" s="2" t="s">
        <v>114</v>
      </c>
      <c r="AZ3" s="2" t="s">
        <v>906</v>
      </c>
      <c r="BA3" s="2" t="s">
        <v>114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907</v>
      </c>
      <c r="BK3" s="2" t="s">
        <v>908</v>
      </c>
      <c r="BL3" s="2" t="s">
        <v>167</v>
      </c>
      <c r="BM3" s="2" t="s">
        <v>117</v>
      </c>
      <c r="BN3" s="2" t="s">
        <v>909</v>
      </c>
      <c r="BO3" s="2" t="s">
        <v>910</v>
      </c>
      <c r="BP3" s="2" t="s">
        <v>81</v>
      </c>
      <c r="BQ3" s="2" t="s">
        <v>117</v>
      </c>
      <c r="BR3" s="2" t="s">
        <v>911</v>
      </c>
      <c r="BS3" s="2" t="s">
        <v>76</v>
      </c>
      <c r="BT3" s="2" t="s">
        <v>110</v>
      </c>
      <c r="BU3" s="2" t="s">
        <v>912</v>
      </c>
      <c r="BV3" s="2" t="s">
        <v>913</v>
      </c>
      <c r="BW3" s="2" t="s">
        <v>93</v>
      </c>
      <c r="BX3" s="2" t="s">
        <v>76</v>
      </c>
      <c r="BY3" s="2"/>
      <c r="BZ3" s="2"/>
      <c r="CA3" s="2"/>
      <c r="CB3" s="2"/>
      <c r="CC3" s="2"/>
      <c r="CD3" s="3">
        <f>VLOOKUP(M3,Sheet1!$A$22:$D$37,2,FALSE)</f>
        <v>30</v>
      </c>
      <c r="CE3" s="3">
        <f>VLOOKUP(M3,Sheet1!$A$22:$D$37,4,FALSE)</f>
        <v>49</v>
      </c>
      <c r="CF3" s="3" t="str">
        <f t="shared" ref="CF3:CF66" si="1">IF(K3=0,"tidak","lulus")</f>
        <v>lulus</v>
      </c>
      <c r="CG3" s="3" t="str">
        <f t="shared" ref="CG3:CG66" si="2">IF(L3=0,"tidak","diterima")</f>
        <v>tidak</v>
      </c>
    </row>
    <row r="4" spans="1:85" x14ac:dyDescent="0.25">
      <c r="A4" s="2">
        <v>3</v>
      </c>
      <c r="B4" s="2">
        <v>22510205</v>
      </c>
      <c r="C4" s="2" t="s">
        <v>672</v>
      </c>
      <c r="D4" s="2" t="s">
        <v>670</v>
      </c>
      <c r="E4" s="2" t="s">
        <v>205</v>
      </c>
      <c r="F4" s="2" t="s">
        <v>233</v>
      </c>
      <c r="G4" s="2">
        <v>2201</v>
      </c>
      <c r="H4" s="2" t="str">
        <f t="shared" si="0"/>
        <v>S2</v>
      </c>
      <c r="I4" s="2" t="s">
        <v>154</v>
      </c>
      <c r="J4" s="2" t="str">
        <f>IF(AND(K4=0,L4=0)=TRUE,"",IF(AND(K4&gt;0,L4&gt;0)=TRUE,UPPER(VLOOKUP(LEFT(L4,4)*1,[1]PRODI_2019!$E$2:$F$90,2,FALSE)),M4))</f>
        <v>PENDIDIKAN BAHASA INGGRIS</v>
      </c>
      <c r="K4" s="2">
        <f>_xlfn.IFNA(VLOOKUP(B4,[2]Data!$J$2:$K$380,1,FALSE),0)</f>
        <v>22510205</v>
      </c>
      <c r="L4" s="2">
        <f>_xlfn.IFNA(VLOOKUP(B4,[2]Data!$J$2:$K$380,2,FALSE),0)</f>
        <v>0</v>
      </c>
      <c r="M4" s="2" t="s">
        <v>144</v>
      </c>
      <c r="N4" s="2" t="s">
        <v>144</v>
      </c>
      <c r="O4" s="2"/>
      <c r="P4" s="2" t="s">
        <v>207</v>
      </c>
      <c r="Q4" s="2" t="s">
        <v>107</v>
      </c>
      <c r="R4" s="2" t="s">
        <v>78</v>
      </c>
      <c r="S4" s="2" t="s">
        <v>337</v>
      </c>
      <c r="T4" s="2" t="s">
        <v>914</v>
      </c>
      <c r="U4" s="2" t="s">
        <v>76</v>
      </c>
      <c r="V4" s="2" t="s">
        <v>76</v>
      </c>
      <c r="W4" s="2"/>
      <c r="X4" s="2"/>
      <c r="Y4" s="2"/>
      <c r="Z4" s="2"/>
      <c r="AA4" s="2"/>
      <c r="AB4" s="2"/>
      <c r="AC4" s="2"/>
      <c r="AD4" s="2" t="s">
        <v>915</v>
      </c>
      <c r="AE4" s="2" t="s">
        <v>76</v>
      </c>
      <c r="AF4" s="2" t="s">
        <v>575</v>
      </c>
      <c r="AG4" s="2" t="s">
        <v>304</v>
      </c>
      <c r="AH4" s="2" t="s">
        <v>211</v>
      </c>
      <c r="AI4" s="2" t="s">
        <v>916</v>
      </c>
      <c r="AJ4" s="2" t="s">
        <v>917</v>
      </c>
      <c r="AK4" s="2" t="s">
        <v>918</v>
      </c>
      <c r="AL4" s="2" t="s">
        <v>76</v>
      </c>
      <c r="AM4" s="2" t="s">
        <v>76</v>
      </c>
      <c r="AN4" s="2" t="s">
        <v>76</v>
      </c>
      <c r="AO4" s="2" t="s">
        <v>76</v>
      </c>
      <c r="AP4" s="2" t="s">
        <v>98</v>
      </c>
      <c r="AQ4" s="2" t="s">
        <v>76</v>
      </c>
      <c r="AR4" s="2" t="s">
        <v>76</v>
      </c>
      <c r="AS4" s="2" t="s">
        <v>76</v>
      </c>
      <c r="AT4" s="2" t="s">
        <v>247</v>
      </c>
      <c r="AU4" s="2" t="s">
        <v>84</v>
      </c>
      <c r="AV4" s="2" t="s">
        <v>589</v>
      </c>
      <c r="AW4" s="2" t="s">
        <v>144</v>
      </c>
      <c r="AX4" s="2" t="s">
        <v>86</v>
      </c>
      <c r="AY4" s="2" t="s">
        <v>181</v>
      </c>
      <c r="AZ4" s="2" t="s">
        <v>919</v>
      </c>
      <c r="BA4" s="2" t="s">
        <v>181</v>
      </c>
      <c r="BB4" s="2" t="s">
        <v>76</v>
      </c>
      <c r="BC4" s="2" t="s">
        <v>76</v>
      </c>
      <c r="BD4" s="2" t="s">
        <v>76</v>
      </c>
      <c r="BE4" s="2" t="s">
        <v>76</v>
      </c>
      <c r="BF4" s="2" t="s">
        <v>76</v>
      </c>
      <c r="BG4" s="2" t="s">
        <v>76</v>
      </c>
      <c r="BH4" s="2" t="s">
        <v>76</v>
      </c>
      <c r="BI4" s="2" t="s">
        <v>76</v>
      </c>
      <c r="BJ4" s="2" t="s">
        <v>920</v>
      </c>
      <c r="BK4" s="2" t="s">
        <v>921</v>
      </c>
      <c r="BL4" s="2" t="s">
        <v>127</v>
      </c>
      <c r="BM4" s="2" t="s">
        <v>92</v>
      </c>
      <c r="BN4" s="2" t="s">
        <v>922</v>
      </c>
      <c r="BO4" s="2" t="s">
        <v>923</v>
      </c>
      <c r="BP4" s="2" t="s">
        <v>139</v>
      </c>
      <c r="BQ4" s="2" t="s">
        <v>92</v>
      </c>
      <c r="BR4" s="2" t="s">
        <v>924</v>
      </c>
      <c r="BS4" s="2" t="s">
        <v>76</v>
      </c>
      <c r="BT4" s="2" t="s">
        <v>211</v>
      </c>
      <c r="BU4" s="2" t="s">
        <v>925</v>
      </c>
      <c r="BV4" s="2" t="s">
        <v>913</v>
      </c>
      <c r="BW4" s="2" t="s">
        <v>119</v>
      </c>
      <c r="BX4" s="2" t="s">
        <v>76</v>
      </c>
      <c r="BY4" s="2"/>
      <c r="BZ4" s="2"/>
      <c r="CA4" s="2"/>
      <c r="CB4" s="2"/>
      <c r="CC4" s="2"/>
      <c r="CD4" s="3">
        <f>VLOOKUP(M4,Sheet1!$A$22:$D$37,2,FALSE)</f>
        <v>8</v>
      </c>
      <c r="CE4" s="3">
        <f>VLOOKUP(M4,Sheet1!$A$22:$D$37,4,FALSE)</f>
        <v>12</v>
      </c>
      <c r="CF4" s="3" t="str">
        <f t="shared" si="1"/>
        <v>lulus</v>
      </c>
      <c r="CG4" s="3" t="str">
        <f t="shared" si="2"/>
        <v>tidak</v>
      </c>
    </row>
    <row r="5" spans="1:85" x14ac:dyDescent="0.25">
      <c r="A5" s="2">
        <v>4</v>
      </c>
      <c r="B5" s="2">
        <v>22510253</v>
      </c>
      <c r="C5" s="2" t="s">
        <v>673</v>
      </c>
      <c r="D5" s="2" t="s">
        <v>670</v>
      </c>
      <c r="E5" s="2" t="s">
        <v>205</v>
      </c>
      <c r="F5" s="2" t="s">
        <v>233</v>
      </c>
      <c r="G5" s="2">
        <v>2201</v>
      </c>
      <c r="H5" s="2" t="str">
        <f t="shared" si="0"/>
        <v>S2</v>
      </c>
      <c r="I5" s="2" t="s">
        <v>154</v>
      </c>
      <c r="J5" s="2" t="str">
        <f>IF(AND(K5=0,L5=0)=TRUE,"",IF(AND(K5&gt;0,L5&gt;0)=TRUE,UPPER(VLOOKUP(LEFT(L5,4)*1,[1]PRODI_2019!$E$2:$F$90,2,FALSE)),M5))</f>
        <v>ILMU KOMUNIKASI (S2)</v>
      </c>
      <c r="K5" s="2">
        <f>_xlfn.IFNA(VLOOKUP(B5,[2]Data!$J$2:$K$380,1,FALSE),0)</f>
        <v>22510253</v>
      </c>
      <c r="L5" s="2">
        <f>_xlfn.IFNA(VLOOKUP(B5,[2]Data!$J$2:$K$380,2,FALSE),0)</f>
        <v>7781220001</v>
      </c>
      <c r="M5" s="2" t="s">
        <v>209</v>
      </c>
      <c r="N5" s="2" t="s">
        <v>209</v>
      </c>
      <c r="O5" s="2"/>
      <c r="P5" s="2" t="s">
        <v>207</v>
      </c>
      <c r="Q5" s="2" t="s">
        <v>77</v>
      </c>
      <c r="R5" s="2" t="s">
        <v>78</v>
      </c>
      <c r="S5" s="2" t="s">
        <v>926</v>
      </c>
      <c r="T5" s="2" t="s">
        <v>927</v>
      </c>
      <c r="U5" s="2" t="s">
        <v>76</v>
      </c>
      <c r="V5" s="2" t="s">
        <v>76</v>
      </c>
      <c r="W5" s="2"/>
      <c r="X5" s="2"/>
      <c r="Y5" s="2"/>
      <c r="Z5" s="2"/>
      <c r="AA5" s="2"/>
      <c r="AB5" s="2"/>
      <c r="AC5" s="2"/>
      <c r="AD5" s="2" t="s">
        <v>928</v>
      </c>
      <c r="AE5" s="2" t="s">
        <v>192</v>
      </c>
      <c r="AF5" s="2" t="s">
        <v>371</v>
      </c>
      <c r="AG5" s="2" t="s">
        <v>283</v>
      </c>
      <c r="AH5" s="2" t="s">
        <v>106</v>
      </c>
      <c r="AI5" s="2" t="s">
        <v>929</v>
      </c>
      <c r="AJ5" s="2" t="s">
        <v>930</v>
      </c>
      <c r="AK5" s="2" t="s">
        <v>931</v>
      </c>
      <c r="AL5" s="2" t="s">
        <v>127</v>
      </c>
      <c r="AM5" s="2" t="s">
        <v>192</v>
      </c>
      <c r="AN5" s="2" t="s">
        <v>192</v>
      </c>
      <c r="AO5" s="2" t="s">
        <v>192</v>
      </c>
      <c r="AP5" s="2" t="s">
        <v>133</v>
      </c>
      <c r="AQ5" s="2" t="s">
        <v>76</v>
      </c>
      <c r="AR5" s="2" t="s">
        <v>76</v>
      </c>
      <c r="AS5" s="2" t="s">
        <v>76</v>
      </c>
      <c r="AT5" s="2" t="s">
        <v>115</v>
      </c>
      <c r="AU5" s="2" t="s">
        <v>84</v>
      </c>
      <c r="AV5" s="2" t="s">
        <v>280</v>
      </c>
      <c r="AW5" s="2" t="s">
        <v>281</v>
      </c>
      <c r="AX5" s="2" t="s">
        <v>86</v>
      </c>
      <c r="AY5" s="2" t="s">
        <v>87</v>
      </c>
      <c r="AZ5" s="2" t="s">
        <v>932</v>
      </c>
      <c r="BA5" s="2" t="s">
        <v>87</v>
      </c>
      <c r="BB5" s="2" t="s">
        <v>76</v>
      </c>
      <c r="BC5" s="2" t="s">
        <v>76</v>
      </c>
      <c r="BD5" s="2" t="s">
        <v>76</v>
      </c>
      <c r="BE5" s="2" t="s">
        <v>76</v>
      </c>
      <c r="BF5" s="2" t="s">
        <v>76</v>
      </c>
      <c r="BG5" s="2" t="s">
        <v>76</v>
      </c>
      <c r="BH5" s="2" t="s">
        <v>76</v>
      </c>
      <c r="BI5" s="2" t="s">
        <v>76</v>
      </c>
      <c r="BJ5" s="2" t="s">
        <v>933</v>
      </c>
      <c r="BK5" s="2" t="s">
        <v>934</v>
      </c>
      <c r="BL5" s="2" t="s">
        <v>127</v>
      </c>
      <c r="BM5" s="2" t="s">
        <v>117</v>
      </c>
      <c r="BN5" s="2" t="s">
        <v>935</v>
      </c>
      <c r="BO5" s="2" t="s">
        <v>936</v>
      </c>
      <c r="BP5" s="2" t="s">
        <v>139</v>
      </c>
      <c r="BQ5" s="2" t="s">
        <v>92</v>
      </c>
      <c r="BR5" s="2" t="s">
        <v>937</v>
      </c>
      <c r="BS5" s="2" t="s">
        <v>76</v>
      </c>
      <c r="BT5" s="2" t="s">
        <v>106</v>
      </c>
      <c r="BU5" s="2" t="s">
        <v>938</v>
      </c>
      <c r="BV5" s="2" t="s">
        <v>939</v>
      </c>
      <c r="BW5" s="2" t="s">
        <v>93</v>
      </c>
      <c r="BX5" s="2" t="s">
        <v>76</v>
      </c>
      <c r="BY5" s="2"/>
      <c r="BZ5" s="2"/>
      <c r="CA5" s="2"/>
      <c r="CB5" s="2"/>
      <c r="CC5" s="2"/>
      <c r="CD5" s="3">
        <f>VLOOKUP(M5,Sheet1!$A$22:$D$37,2,FALSE)</f>
        <v>12</v>
      </c>
      <c r="CE5" s="3">
        <f>VLOOKUP(M5,Sheet1!$A$22:$D$37,4,FALSE)</f>
        <v>21</v>
      </c>
      <c r="CF5" s="3" t="str">
        <f t="shared" si="1"/>
        <v>lulus</v>
      </c>
      <c r="CG5" s="3" t="str">
        <f t="shared" si="2"/>
        <v>diterima</v>
      </c>
    </row>
    <row r="6" spans="1:85" x14ac:dyDescent="0.25">
      <c r="A6" s="2">
        <v>5</v>
      </c>
      <c r="B6" s="2">
        <v>22510327</v>
      </c>
      <c r="C6" s="2" t="s">
        <v>674</v>
      </c>
      <c r="D6" s="2" t="s">
        <v>670</v>
      </c>
      <c r="E6" s="2" t="s">
        <v>205</v>
      </c>
      <c r="F6" s="2" t="s">
        <v>233</v>
      </c>
      <c r="G6" s="2">
        <v>2201</v>
      </c>
      <c r="H6" s="2" t="str">
        <f t="shared" si="0"/>
        <v>S2</v>
      </c>
      <c r="I6" s="2" t="s">
        <v>154</v>
      </c>
      <c r="J6" s="2" t="str">
        <f>IF(AND(K6=0,L6=0)=TRUE,"",IF(AND(K6&gt;0,L6&gt;0)=TRUE,UPPER(VLOOKUP(LEFT(L6,4)*1,[1]PRODI_2019!$E$2:$F$90,2,FALSE)),M6))</f>
        <v>HUKUM (S2)</v>
      </c>
      <c r="K6" s="2">
        <f>_xlfn.IFNA(VLOOKUP(B6,[2]Data!$J$2:$K$380,1,FALSE),0)</f>
        <v>22510327</v>
      </c>
      <c r="L6" s="2">
        <f>_xlfn.IFNA(VLOOKUP(B6,[2]Data!$J$2:$K$380,2,FALSE),0)</f>
        <v>0</v>
      </c>
      <c r="M6" s="2" t="s">
        <v>206</v>
      </c>
      <c r="N6" s="2" t="s">
        <v>76</v>
      </c>
      <c r="O6" s="2"/>
      <c r="P6" s="2" t="s">
        <v>207</v>
      </c>
      <c r="Q6" s="2" t="s">
        <v>107</v>
      </c>
      <c r="R6" s="2" t="s">
        <v>78</v>
      </c>
      <c r="S6" s="2" t="s">
        <v>940</v>
      </c>
      <c r="T6" s="2" t="s">
        <v>941</v>
      </c>
      <c r="U6" s="2" t="s">
        <v>76</v>
      </c>
      <c r="V6" s="2" t="s">
        <v>76</v>
      </c>
      <c r="W6" s="2"/>
      <c r="X6" s="2"/>
      <c r="Y6" s="2"/>
      <c r="Z6" s="2"/>
      <c r="AA6" s="2"/>
      <c r="AB6" s="2"/>
      <c r="AC6" s="2"/>
      <c r="AD6" s="2" t="s">
        <v>942</v>
      </c>
      <c r="AE6" s="2" t="s">
        <v>76</v>
      </c>
      <c r="AF6" s="2" t="s">
        <v>943</v>
      </c>
      <c r="AG6" s="2" t="s">
        <v>276</v>
      </c>
      <c r="AH6" s="2" t="s">
        <v>106</v>
      </c>
      <c r="AI6" s="2" t="s">
        <v>944</v>
      </c>
      <c r="AJ6" s="2" t="s">
        <v>945</v>
      </c>
      <c r="AK6" s="2" t="s">
        <v>946</v>
      </c>
      <c r="AL6" s="2" t="s">
        <v>81</v>
      </c>
      <c r="AM6" s="2" t="s">
        <v>947</v>
      </c>
      <c r="AN6" s="2" t="s">
        <v>948</v>
      </c>
      <c r="AO6" s="2" t="s">
        <v>949</v>
      </c>
      <c r="AP6" s="2" t="s">
        <v>143</v>
      </c>
      <c r="AQ6" s="2" t="s">
        <v>76</v>
      </c>
      <c r="AR6" s="2" t="s">
        <v>76</v>
      </c>
      <c r="AS6" s="2" t="s">
        <v>76</v>
      </c>
      <c r="AT6" s="2" t="s">
        <v>950</v>
      </c>
      <c r="AU6" s="2" t="s">
        <v>84</v>
      </c>
      <c r="AV6" s="2" t="s">
        <v>621</v>
      </c>
      <c r="AW6" s="2" t="s">
        <v>621</v>
      </c>
      <c r="AX6" s="2" t="s">
        <v>86</v>
      </c>
      <c r="AY6" s="2" t="s">
        <v>87</v>
      </c>
      <c r="AZ6" s="2" t="s">
        <v>951</v>
      </c>
      <c r="BA6" s="2" t="s">
        <v>87</v>
      </c>
      <c r="BB6" s="2" t="s">
        <v>76</v>
      </c>
      <c r="BC6" s="2" t="s">
        <v>76</v>
      </c>
      <c r="BD6" s="2" t="s">
        <v>76</v>
      </c>
      <c r="BE6" s="2" t="s">
        <v>76</v>
      </c>
      <c r="BF6" s="2" t="s">
        <v>76</v>
      </c>
      <c r="BG6" s="2" t="s">
        <v>76</v>
      </c>
      <c r="BH6" s="2" t="s">
        <v>76</v>
      </c>
      <c r="BI6" s="2" t="s">
        <v>76</v>
      </c>
      <c r="BJ6" s="2" t="s">
        <v>90</v>
      </c>
      <c r="BK6" s="2" t="s">
        <v>952</v>
      </c>
      <c r="BL6" s="2" t="s">
        <v>104</v>
      </c>
      <c r="BM6" s="2" t="s">
        <v>92</v>
      </c>
      <c r="BN6" s="2" t="s">
        <v>76</v>
      </c>
      <c r="BO6" s="2" t="s">
        <v>953</v>
      </c>
      <c r="BP6" s="2" t="s">
        <v>139</v>
      </c>
      <c r="BQ6" s="2" t="s">
        <v>105</v>
      </c>
      <c r="BR6" s="2" t="s">
        <v>954</v>
      </c>
      <c r="BS6" s="2" t="s">
        <v>76</v>
      </c>
      <c r="BT6" s="2" t="s">
        <v>955</v>
      </c>
      <c r="BU6" s="2" t="s">
        <v>956</v>
      </c>
      <c r="BV6" s="2" t="s">
        <v>894</v>
      </c>
      <c r="BW6" s="2" t="s">
        <v>93</v>
      </c>
      <c r="BX6" s="2" t="s">
        <v>76</v>
      </c>
      <c r="BY6" s="2"/>
      <c r="BZ6" s="2"/>
      <c r="CA6" s="2"/>
      <c r="CB6" s="2"/>
      <c r="CC6" s="2"/>
      <c r="CD6" s="3">
        <f>VLOOKUP(M6,Sheet1!$A$22:$D$37,2,FALSE)</f>
        <v>28</v>
      </c>
      <c r="CE6" s="3">
        <f>VLOOKUP(M6,Sheet1!$A$22:$D$37,4,FALSE)</f>
        <v>43</v>
      </c>
      <c r="CF6" s="3" t="str">
        <f t="shared" si="1"/>
        <v>lulus</v>
      </c>
      <c r="CG6" s="3" t="str">
        <f t="shared" si="2"/>
        <v>tidak</v>
      </c>
    </row>
    <row r="7" spans="1:85" x14ac:dyDescent="0.25">
      <c r="A7" s="2">
        <v>6</v>
      </c>
      <c r="B7" s="2">
        <v>22510374</v>
      </c>
      <c r="C7" s="2" t="s">
        <v>675</v>
      </c>
      <c r="D7" s="2" t="s">
        <v>670</v>
      </c>
      <c r="E7" s="2" t="s">
        <v>205</v>
      </c>
      <c r="F7" s="2" t="s">
        <v>233</v>
      </c>
      <c r="G7" s="2">
        <v>2201</v>
      </c>
      <c r="H7" s="2" t="str">
        <f t="shared" si="0"/>
        <v>S2</v>
      </c>
      <c r="I7" s="2" t="s">
        <v>154</v>
      </c>
      <c r="J7" s="2" t="str">
        <f>IF(AND(K7=0,L7=0)=TRUE,"",IF(AND(K7&gt;0,L7&gt;0)=TRUE,UPPER(VLOOKUP(LEFT(L7,4)*1,[1]PRODI_2019!$E$2:$F$90,2,FALSE)),M7))</f>
        <v>HUKUM (S2)</v>
      </c>
      <c r="K7" s="2">
        <f>_xlfn.IFNA(VLOOKUP(B7,[2]Data!$J$2:$K$380,1,FALSE),0)</f>
        <v>22510374</v>
      </c>
      <c r="L7" s="2">
        <f>_xlfn.IFNA(VLOOKUP(B7,[2]Data!$J$2:$K$380,2,FALSE),0)</f>
        <v>0</v>
      </c>
      <c r="M7" s="2" t="s">
        <v>206</v>
      </c>
      <c r="N7" s="2" t="s">
        <v>76</v>
      </c>
      <c r="O7" s="2"/>
      <c r="P7" s="2" t="s">
        <v>207</v>
      </c>
      <c r="Q7" s="2" t="s">
        <v>77</v>
      </c>
      <c r="R7" s="2" t="s">
        <v>78</v>
      </c>
      <c r="S7" s="2" t="s">
        <v>158</v>
      </c>
      <c r="T7" s="2" t="s">
        <v>957</v>
      </c>
      <c r="U7" s="2" t="s">
        <v>76</v>
      </c>
      <c r="V7" s="2" t="s">
        <v>76</v>
      </c>
      <c r="W7" s="2"/>
      <c r="X7" s="2"/>
      <c r="Y7" s="2"/>
      <c r="Z7" s="2"/>
      <c r="AA7" s="2"/>
      <c r="AB7" s="2"/>
      <c r="AC7" s="2"/>
      <c r="AD7" s="2" t="s">
        <v>958</v>
      </c>
      <c r="AE7" s="2" t="s">
        <v>192</v>
      </c>
      <c r="AF7" s="2" t="s">
        <v>427</v>
      </c>
      <c r="AG7" s="2" t="s">
        <v>136</v>
      </c>
      <c r="AH7" s="2" t="s">
        <v>106</v>
      </c>
      <c r="AI7" s="2" t="s">
        <v>959</v>
      </c>
      <c r="AJ7" s="2" t="s">
        <v>960</v>
      </c>
      <c r="AK7" s="2" t="s">
        <v>961</v>
      </c>
      <c r="AL7" s="2" t="s">
        <v>81</v>
      </c>
      <c r="AM7" s="2" t="s">
        <v>962</v>
      </c>
      <c r="AN7" s="2" t="s">
        <v>963</v>
      </c>
      <c r="AO7" s="2" t="s">
        <v>964</v>
      </c>
      <c r="AP7" s="2" t="s">
        <v>83</v>
      </c>
      <c r="AQ7" s="2" t="s">
        <v>76</v>
      </c>
      <c r="AR7" s="2" t="s">
        <v>76</v>
      </c>
      <c r="AS7" s="2" t="s">
        <v>76</v>
      </c>
      <c r="AT7" s="2" t="s">
        <v>965</v>
      </c>
      <c r="AU7" s="2" t="s">
        <v>84</v>
      </c>
      <c r="AV7" s="2" t="s">
        <v>621</v>
      </c>
      <c r="AW7" s="2" t="s">
        <v>966</v>
      </c>
      <c r="AX7" s="2" t="s">
        <v>102</v>
      </c>
      <c r="AY7" s="2" t="s">
        <v>967</v>
      </c>
      <c r="AZ7" s="2" t="s">
        <v>968</v>
      </c>
      <c r="BA7" s="2" t="s">
        <v>967</v>
      </c>
      <c r="BB7" s="2" t="s">
        <v>76</v>
      </c>
      <c r="BC7" s="2" t="s">
        <v>76</v>
      </c>
      <c r="BD7" s="2" t="s">
        <v>76</v>
      </c>
      <c r="BE7" s="2" t="s">
        <v>76</v>
      </c>
      <c r="BF7" s="2" t="s">
        <v>76</v>
      </c>
      <c r="BG7" s="2" t="s">
        <v>76</v>
      </c>
      <c r="BH7" s="2" t="s">
        <v>76</v>
      </c>
      <c r="BI7" s="2" t="s">
        <v>76</v>
      </c>
      <c r="BJ7" s="2" t="s">
        <v>192</v>
      </c>
      <c r="BK7" s="2" t="s">
        <v>969</v>
      </c>
      <c r="BL7" s="2" t="s">
        <v>127</v>
      </c>
      <c r="BM7" s="2" t="s">
        <v>92</v>
      </c>
      <c r="BN7" s="2" t="s">
        <v>970</v>
      </c>
      <c r="BO7" s="2" t="s">
        <v>971</v>
      </c>
      <c r="BP7" s="2" t="s">
        <v>139</v>
      </c>
      <c r="BQ7" s="2" t="s">
        <v>128</v>
      </c>
      <c r="BR7" s="2" t="s">
        <v>972</v>
      </c>
      <c r="BS7" s="2" t="s">
        <v>76</v>
      </c>
      <c r="BT7" s="2" t="s">
        <v>218</v>
      </c>
      <c r="BU7" s="2" t="s">
        <v>973</v>
      </c>
      <c r="BV7" s="2" t="s">
        <v>913</v>
      </c>
      <c r="BW7" s="2" t="s">
        <v>93</v>
      </c>
      <c r="BX7" s="2" t="s">
        <v>76</v>
      </c>
      <c r="BY7" s="2"/>
      <c r="BZ7" s="2"/>
      <c r="CA7" s="2"/>
      <c r="CB7" s="2"/>
      <c r="CC7" s="2"/>
      <c r="CD7" s="3">
        <f>VLOOKUP(M7,Sheet1!$A$22:$D$37,2,FALSE)</f>
        <v>28</v>
      </c>
      <c r="CE7" s="3">
        <f>VLOOKUP(M7,Sheet1!$A$22:$D$37,4,FALSE)</f>
        <v>43</v>
      </c>
      <c r="CF7" s="3" t="str">
        <f t="shared" si="1"/>
        <v>lulus</v>
      </c>
      <c r="CG7" s="3" t="str">
        <f t="shared" si="2"/>
        <v>tidak</v>
      </c>
    </row>
    <row r="8" spans="1:85" x14ac:dyDescent="0.25">
      <c r="A8" s="2">
        <v>7</v>
      </c>
      <c r="B8" s="2">
        <v>22510594</v>
      </c>
      <c r="C8" s="2" t="s">
        <v>676</v>
      </c>
      <c r="D8" s="2" t="s">
        <v>670</v>
      </c>
      <c r="E8" s="2" t="s">
        <v>205</v>
      </c>
      <c r="F8" s="2" t="s">
        <v>233</v>
      </c>
      <c r="G8" s="2">
        <v>2201</v>
      </c>
      <c r="H8" s="2" t="str">
        <f t="shared" si="0"/>
        <v>S2</v>
      </c>
      <c r="I8" s="2" t="s">
        <v>154</v>
      </c>
      <c r="J8" s="2" t="str">
        <f>IF(AND(K8=0,L8=0)=TRUE,"",IF(AND(K8&gt;0,L8&gt;0)=TRUE,UPPER(VLOOKUP(LEFT(L8,4)*1,[1]PRODI_2019!$E$2:$F$90,2,FALSE)),M8))</f>
        <v>ILMU KOMUNIKASI (S2)</v>
      </c>
      <c r="K8" s="2">
        <f>_xlfn.IFNA(VLOOKUP(B8,[2]Data!$J$2:$K$380,1,FALSE),0)</f>
        <v>22510594</v>
      </c>
      <c r="L8" s="2">
        <f>_xlfn.IFNA(VLOOKUP(B8,[2]Data!$J$2:$K$380,2,FALSE),0)</f>
        <v>0</v>
      </c>
      <c r="M8" s="2" t="s">
        <v>209</v>
      </c>
      <c r="N8" s="2" t="s">
        <v>209</v>
      </c>
      <c r="O8" s="2"/>
      <c r="P8" s="2" t="s">
        <v>207</v>
      </c>
      <c r="Q8" s="2" t="s">
        <v>107</v>
      </c>
      <c r="R8" s="2" t="s">
        <v>78</v>
      </c>
      <c r="S8" s="2" t="s">
        <v>974</v>
      </c>
      <c r="T8" s="2" t="s">
        <v>975</v>
      </c>
      <c r="U8" s="2" t="s">
        <v>76</v>
      </c>
      <c r="V8" s="2" t="s">
        <v>76</v>
      </c>
      <c r="W8" s="2"/>
      <c r="X8" s="2"/>
      <c r="Y8" s="2"/>
      <c r="Z8" s="2"/>
      <c r="AA8" s="2"/>
      <c r="AB8" s="2"/>
      <c r="AC8" s="2"/>
      <c r="AD8" s="2" t="s">
        <v>976</v>
      </c>
      <c r="AE8" s="2" t="s">
        <v>76</v>
      </c>
      <c r="AF8" s="2" t="s">
        <v>431</v>
      </c>
      <c r="AG8" s="2" t="s">
        <v>159</v>
      </c>
      <c r="AH8" s="2" t="s">
        <v>106</v>
      </c>
      <c r="AI8" s="2" t="s">
        <v>977</v>
      </c>
      <c r="AJ8" s="2" t="s">
        <v>978</v>
      </c>
      <c r="AK8" s="2" t="s">
        <v>979</v>
      </c>
      <c r="AL8" s="2" t="s">
        <v>76</v>
      </c>
      <c r="AM8" s="2" t="s">
        <v>76</v>
      </c>
      <c r="AN8" s="2" t="s">
        <v>76</v>
      </c>
      <c r="AO8" s="2" t="s">
        <v>76</v>
      </c>
      <c r="AP8" s="2" t="s">
        <v>143</v>
      </c>
      <c r="AQ8" s="2" t="s">
        <v>76</v>
      </c>
      <c r="AR8" s="2" t="s">
        <v>76</v>
      </c>
      <c r="AS8" s="2" t="s">
        <v>76</v>
      </c>
      <c r="AT8" s="2" t="s">
        <v>213</v>
      </c>
      <c r="AU8" s="2" t="s">
        <v>99</v>
      </c>
      <c r="AV8" s="2" t="s">
        <v>634</v>
      </c>
      <c r="AW8" s="2" t="s">
        <v>509</v>
      </c>
      <c r="AX8" s="2" t="s">
        <v>86</v>
      </c>
      <c r="AY8" s="2" t="s">
        <v>147</v>
      </c>
      <c r="AZ8" s="2" t="s">
        <v>980</v>
      </c>
      <c r="BA8" s="2" t="s">
        <v>147</v>
      </c>
      <c r="BB8" s="2" t="s">
        <v>76</v>
      </c>
      <c r="BC8" s="2" t="s">
        <v>76</v>
      </c>
      <c r="BD8" s="2" t="s">
        <v>76</v>
      </c>
      <c r="BE8" s="2" t="s">
        <v>76</v>
      </c>
      <c r="BF8" s="2" t="s">
        <v>76</v>
      </c>
      <c r="BG8" s="2" t="s">
        <v>76</v>
      </c>
      <c r="BH8" s="2" t="s">
        <v>76</v>
      </c>
      <c r="BI8" s="2" t="s">
        <v>76</v>
      </c>
      <c r="BJ8" s="2" t="s">
        <v>981</v>
      </c>
      <c r="BK8" s="2" t="s">
        <v>982</v>
      </c>
      <c r="BL8" s="2" t="s">
        <v>131</v>
      </c>
      <c r="BM8" s="2" t="s">
        <v>117</v>
      </c>
      <c r="BN8" s="2" t="s">
        <v>983</v>
      </c>
      <c r="BO8" s="2" t="s">
        <v>984</v>
      </c>
      <c r="BP8" s="2" t="s">
        <v>139</v>
      </c>
      <c r="BQ8" s="2" t="s">
        <v>92</v>
      </c>
      <c r="BR8" s="2" t="s">
        <v>985</v>
      </c>
      <c r="BS8" s="2" t="s">
        <v>76</v>
      </c>
      <c r="BT8" s="2" t="s">
        <v>106</v>
      </c>
      <c r="BU8" s="2" t="s">
        <v>986</v>
      </c>
      <c r="BV8" s="2" t="s">
        <v>987</v>
      </c>
      <c r="BW8" s="2" t="s">
        <v>119</v>
      </c>
      <c r="BX8" s="2" t="s">
        <v>76</v>
      </c>
      <c r="BY8" s="2"/>
      <c r="BZ8" s="2"/>
      <c r="CA8" s="2"/>
      <c r="CB8" s="2"/>
      <c r="CC8" s="2"/>
      <c r="CD8" s="3">
        <f>VLOOKUP(M8,Sheet1!$A$22:$D$37,2,FALSE)</f>
        <v>12</v>
      </c>
      <c r="CE8" s="3">
        <f>VLOOKUP(M8,Sheet1!$A$22:$D$37,4,FALSE)</f>
        <v>21</v>
      </c>
      <c r="CF8" s="3" t="str">
        <f t="shared" si="1"/>
        <v>lulus</v>
      </c>
      <c r="CG8" s="3" t="str">
        <f t="shared" si="2"/>
        <v>tidak</v>
      </c>
    </row>
    <row r="9" spans="1:85" x14ac:dyDescent="0.25">
      <c r="A9" s="2">
        <v>8</v>
      </c>
      <c r="B9" s="2">
        <v>22510738</v>
      </c>
      <c r="C9" s="2" t="s">
        <v>677</v>
      </c>
      <c r="D9" s="2" t="s">
        <v>670</v>
      </c>
      <c r="E9" s="2" t="s">
        <v>205</v>
      </c>
      <c r="F9" s="2" t="s">
        <v>233</v>
      </c>
      <c r="G9" s="2">
        <v>2201</v>
      </c>
      <c r="H9" s="2" t="str">
        <f t="shared" si="0"/>
        <v>S2</v>
      </c>
      <c r="I9" s="2" t="s">
        <v>154</v>
      </c>
      <c r="J9" s="2" t="str">
        <f>IF(AND(K9=0,L9=0)=TRUE,"",IF(AND(K9&gt;0,L9&gt;0)=TRUE,UPPER(VLOOKUP(LEFT(L9,4)*1,[1]PRODI_2019!$E$2:$F$90,2,FALSE)),M9))</f>
        <v>HUKUM (S2)</v>
      </c>
      <c r="K9" s="2">
        <f>_xlfn.IFNA(VLOOKUP(B9,[2]Data!$J$2:$K$380,1,FALSE),0)</f>
        <v>22510738</v>
      </c>
      <c r="L9" s="2">
        <f>_xlfn.IFNA(VLOOKUP(B9,[2]Data!$J$2:$K$380,2,FALSE),0)</f>
        <v>0</v>
      </c>
      <c r="M9" s="2" t="s">
        <v>206</v>
      </c>
      <c r="N9" s="2" t="s">
        <v>76</v>
      </c>
      <c r="O9" s="2"/>
      <c r="P9" s="2" t="s">
        <v>207</v>
      </c>
      <c r="Q9" s="2" t="s">
        <v>107</v>
      </c>
      <c r="R9" s="2" t="s">
        <v>120</v>
      </c>
      <c r="S9" s="2" t="s">
        <v>988</v>
      </c>
      <c r="T9" s="2" t="s">
        <v>989</v>
      </c>
      <c r="U9" s="2" t="s">
        <v>76</v>
      </c>
      <c r="V9" s="2" t="s">
        <v>76</v>
      </c>
      <c r="W9" s="2"/>
      <c r="X9" s="2"/>
      <c r="Y9" s="2"/>
      <c r="Z9" s="2"/>
      <c r="AA9" s="2"/>
      <c r="AB9" s="2"/>
      <c r="AC9" s="2"/>
      <c r="AD9" s="2" t="s">
        <v>990</v>
      </c>
      <c r="AE9" s="2" t="s">
        <v>192</v>
      </c>
      <c r="AF9" s="2" t="s">
        <v>991</v>
      </c>
      <c r="AG9" s="2" t="s">
        <v>136</v>
      </c>
      <c r="AH9" s="2" t="s">
        <v>106</v>
      </c>
      <c r="AI9" s="2" t="s">
        <v>992</v>
      </c>
      <c r="AJ9" s="2" t="s">
        <v>993</v>
      </c>
      <c r="AK9" s="2" t="s">
        <v>994</v>
      </c>
      <c r="AL9" s="2" t="s">
        <v>81</v>
      </c>
      <c r="AM9" s="2" t="s">
        <v>995</v>
      </c>
      <c r="AN9" s="2" t="s">
        <v>996</v>
      </c>
      <c r="AO9" s="2" t="s">
        <v>997</v>
      </c>
      <c r="AP9" s="2" t="s">
        <v>133</v>
      </c>
      <c r="AQ9" s="2" t="s">
        <v>76</v>
      </c>
      <c r="AR9" s="2" t="s">
        <v>76</v>
      </c>
      <c r="AS9" s="2" t="s">
        <v>76</v>
      </c>
      <c r="AT9" s="2" t="s">
        <v>998</v>
      </c>
      <c r="AU9" s="2" t="s">
        <v>99</v>
      </c>
      <c r="AV9" s="2" t="s">
        <v>999</v>
      </c>
      <c r="AW9" s="2" t="s">
        <v>999</v>
      </c>
      <c r="AX9" s="2" t="s">
        <v>86</v>
      </c>
      <c r="AY9" s="2" t="s">
        <v>87</v>
      </c>
      <c r="AZ9" s="2" t="s">
        <v>1000</v>
      </c>
      <c r="BA9" s="2" t="s">
        <v>87</v>
      </c>
      <c r="BB9" s="2" t="s">
        <v>76</v>
      </c>
      <c r="BC9" s="2" t="s">
        <v>76</v>
      </c>
      <c r="BD9" s="2" t="s">
        <v>76</v>
      </c>
      <c r="BE9" s="2" t="s">
        <v>76</v>
      </c>
      <c r="BF9" s="2" t="s">
        <v>76</v>
      </c>
      <c r="BG9" s="2" t="s">
        <v>76</v>
      </c>
      <c r="BH9" s="2" t="s">
        <v>76</v>
      </c>
      <c r="BI9" s="2" t="s">
        <v>76</v>
      </c>
      <c r="BJ9" s="2" t="s">
        <v>192</v>
      </c>
      <c r="BK9" s="2" t="s">
        <v>1001</v>
      </c>
      <c r="BL9" s="2" t="s">
        <v>81</v>
      </c>
      <c r="BM9" s="2" t="s">
        <v>128</v>
      </c>
      <c r="BN9" s="2" t="s">
        <v>1002</v>
      </c>
      <c r="BO9" s="2" t="s">
        <v>1003</v>
      </c>
      <c r="BP9" s="2" t="s">
        <v>91</v>
      </c>
      <c r="BQ9" s="2" t="s">
        <v>140</v>
      </c>
      <c r="BR9" s="2" t="s">
        <v>988</v>
      </c>
      <c r="BS9" s="2" t="s">
        <v>76</v>
      </c>
      <c r="BT9" s="2" t="s">
        <v>1004</v>
      </c>
      <c r="BU9" s="2" t="s">
        <v>1005</v>
      </c>
      <c r="BV9" s="2" t="s">
        <v>913</v>
      </c>
      <c r="BW9" s="2" t="s">
        <v>93</v>
      </c>
      <c r="BX9" s="2" t="s">
        <v>76</v>
      </c>
      <c r="BY9" s="2"/>
      <c r="BZ9" s="2"/>
      <c r="CA9" s="2"/>
      <c r="CB9" s="2"/>
      <c r="CC9" s="2"/>
      <c r="CD9" s="3">
        <f>VLOOKUP(M9,Sheet1!$A$22:$D$37,2,FALSE)</f>
        <v>28</v>
      </c>
      <c r="CE9" s="3">
        <f>VLOOKUP(M9,Sheet1!$A$22:$D$37,4,FALSE)</f>
        <v>43</v>
      </c>
      <c r="CF9" s="3" t="str">
        <f t="shared" si="1"/>
        <v>lulus</v>
      </c>
      <c r="CG9" s="3" t="str">
        <f t="shared" si="2"/>
        <v>tidak</v>
      </c>
    </row>
    <row r="10" spans="1:85" x14ac:dyDescent="0.25">
      <c r="A10">
        <v>9</v>
      </c>
      <c r="B10" s="6">
        <v>22510858</v>
      </c>
      <c r="C10" t="s">
        <v>678</v>
      </c>
      <c r="D10" t="s">
        <v>670</v>
      </c>
      <c r="E10" t="s">
        <v>205</v>
      </c>
      <c r="F10" t="s">
        <v>233</v>
      </c>
      <c r="G10" s="2">
        <v>2201</v>
      </c>
      <c r="H10" s="2" t="str">
        <f t="shared" si="0"/>
        <v>S2</v>
      </c>
      <c r="I10" s="2" t="s">
        <v>154</v>
      </c>
      <c r="J10" s="2" t="str">
        <f>IF(AND(K10=0,L10=0)=TRUE,"",IF(AND(K10&gt;0,L10&gt;0)=TRUE,UPPER(VLOOKUP(LEFT(L10,4)*1,[1]PRODI_2019!$E$2:$F$90,2,FALSE)),M10))</f>
        <v>TEKNIK KIMIA (S2)</v>
      </c>
      <c r="K10" s="2">
        <f>_xlfn.IFNA(VLOOKUP(B10,[2]Data!$J$2:$K$380,1,FALSE),0)</f>
        <v>22510858</v>
      </c>
      <c r="L10" s="2">
        <f>_xlfn.IFNA(VLOOKUP(B10,[2]Data!$J$2:$K$380,2,FALSE),0)</f>
        <v>7780220002</v>
      </c>
      <c r="M10" t="s">
        <v>214</v>
      </c>
      <c r="N10" t="s">
        <v>214</v>
      </c>
      <c r="P10" t="s">
        <v>207</v>
      </c>
      <c r="Q10" t="s">
        <v>107</v>
      </c>
      <c r="R10" t="s">
        <v>78</v>
      </c>
      <c r="S10" t="s">
        <v>1006</v>
      </c>
      <c r="T10" t="s">
        <v>1007</v>
      </c>
      <c r="U10" t="s">
        <v>76</v>
      </c>
      <c r="V10" t="s">
        <v>76</v>
      </c>
      <c r="AD10" t="s">
        <v>1008</v>
      </c>
      <c r="AE10" t="s">
        <v>1009</v>
      </c>
      <c r="AF10" t="s">
        <v>344</v>
      </c>
      <c r="AG10" t="s">
        <v>276</v>
      </c>
      <c r="AH10" t="s">
        <v>106</v>
      </c>
      <c r="AI10" t="s">
        <v>1010</v>
      </c>
      <c r="AJ10" t="s">
        <v>1011</v>
      </c>
      <c r="AK10" t="s">
        <v>1012</v>
      </c>
      <c r="AL10" t="s">
        <v>167</v>
      </c>
      <c r="AM10" t="s">
        <v>1013</v>
      </c>
      <c r="AN10" t="s">
        <v>1014</v>
      </c>
      <c r="AO10" t="s">
        <v>296</v>
      </c>
      <c r="AP10" t="s">
        <v>133</v>
      </c>
      <c r="AQ10" t="s">
        <v>76</v>
      </c>
      <c r="AR10" t="s">
        <v>76</v>
      </c>
      <c r="AS10" t="s">
        <v>76</v>
      </c>
      <c r="AT10" t="s">
        <v>115</v>
      </c>
      <c r="AU10" t="s">
        <v>84</v>
      </c>
      <c r="AV10" t="s">
        <v>215</v>
      </c>
      <c r="AW10" t="s">
        <v>216</v>
      </c>
      <c r="AX10" t="s">
        <v>86</v>
      </c>
      <c r="AY10" t="s">
        <v>278</v>
      </c>
      <c r="AZ10" t="s">
        <v>1015</v>
      </c>
      <c r="BA10" t="s">
        <v>278</v>
      </c>
      <c r="BB10" t="s">
        <v>76</v>
      </c>
      <c r="BC10" t="s">
        <v>76</v>
      </c>
      <c r="BD10" t="s">
        <v>76</v>
      </c>
      <c r="BE10" t="s">
        <v>76</v>
      </c>
      <c r="BF10" t="s">
        <v>76</v>
      </c>
      <c r="BG10" t="s">
        <v>76</v>
      </c>
      <c r="BH10" t="s">
        <v>76</v>
      </c>
      <c r="BI10" t="s">
        <v>76</v>
      </c>
      <c r="BJ10" t="s">
        <v>1016</v>
      </c>
      <c r="BK10" t="s">
        <v>1017</v>
      </c>
      <c r="BL10" t="s">
        <v>167</v>
      </c>
      <c r="BM10" t="s">
        <v>117</v>
      </c>
      <c r="BN10" t="s">
        <v>1018</v>
      </c>
      <c r="BO10" t="s">
        <v>1019</v>
      </c>
      <c r="BP10" t="s">
        <v>167</v>
      </c>
      <c r="BQ10" t="s">
        <v>92</v>
      </c>
      <c r="BR10" t="s">
        <v>1008</v>
      </c>
      <c r="BS10" t="s">
        <v>76</v>
      </c>
      <c r="BT10" t="s">
        <v>106</v>
      </c>
      <c r="BU10" t="s">
        <v>1020</v>
      </c>
      <c r="BV10" t="s">
        <v>939</v>
      </c>
      <c r="BW10" t="s">
        <v>119</v>
      </c>
      <c r="BX10" t="s">
        <v>76</v>
      </c>
      <c r="CD10" s="3">
        <f>VLOOKUP(M10,Sheet1!$A$22:$D$37,2,FALSE)</f>
        <v>6</v>
      </c>
      <c r="CE10" s="3">
        <f>VLOOKUP(M10,Sheet1!$A$22:$D$37,4,FALSE)</f>
        <v>10</v>
      </c>
      <c r="CF10" s="3" t="str">
        <f t="shared" si="1"/>
        <v>lulus</v>
      </c>
      <c r="CG10" s="3" t="str">
        <f t="shared" si="2"/>
        <v>diterima</v>
      </c>
    </row>
    <row r="11" spans="1:85" x14ac:dyDescent="0.25">
      <c r="A11">
        <v>10</v>
      </c>
      <c r="B11" s="6">
        <v>22510922</v>
      </c>
      <c r="C11" t="s">
        <v>679</v>
      </c>
      <c r="D11" t="s">
        <v>670</v>
      </c>
      <c r="E11" t="s">
        <v>205</v>
      </c>
      <c r="F11" t="s">
        <v>233</v>
      </c>
      <c r="G11" s="2">
        <v>2201</v>
      </c>
      <c r="H11" s="2" t="str">
        <f t="shared" si="0"/>
        <v>S2</v>
      </c>
      <c r="I11" s="2" t="s">
        <v>154</v>
      </c>
      <c r="J11" s="2" t="str">
        <f>IF(AND(K11=0,L11=0)=TRUE,"",IF(AND(K11&gt;0,L11&gt;0)=TRUE,UPPER(VLOOKUP(LEFT(L11,4)*1,[1]PRODI_2019!$E$2:$F$90,2,FALSE)),M11))</f>
        <v>MAGISTER ADMINISTRASI PUBLIK</v>
      </c>
      <c r="K11" s="2">
        <f>_xlfn.IFNA(VLOOKUP(B11,[2]Data!$J$2:$K$380,1,FALSE),0)</f>
        <v>22510922</v>
      </c>
      <c r="L11" s="2">
        <f>_xlfn.IFNA(VLOOKUP(B11,[2]Data!$J$2:$K$380,2,FALSE),0)</f>
        <v>0</v>
      </c>
      <c r="M11" t="s">
        <v>210</v>
      </c>
      <c r="N11" t="s">
        <v>210</v>
      </c>
      <c r="P11" t="s">
        <v>207</v>
      </c>
      <c r="Q11" t="s">
        <v>107</v>
      </c>
      <c r="R11" t="s">
        <v>78</v>
      </c>
      <c r="S11" t="s">
        <v>173</v>
      </c>
      <c r="T11" t="s">
        <v>1021</v>
      </c>
      <c r="U11" t="s">
        <v>76</v>
      </c>
      <c r="V11" t="s">
        <v>76</v>
      </c>
      <c r="AD11" t="s">
        <v>1022</v>
      </c>
      <c r="AE11" t="s">
        <v>76</v>
      </c>
      <c r="AF11" t="s">
        <v>1023</v>
      </c>
      <c r="AG11" t="s">
        <v>276</v>
      </c>
      <c r="AH11" t="s">
        <v>106</v>
      </c>
      <c r="AI11" t="s">
        <v>1024</v>
      </c>
      <c r="AJ11" t="s">
        <v>1025</v>
      </c>
      <c r="AK11" t="s">
        <v>1026</v>
      </c>
      <c r="AL11" t="s">
        <v>76</v>
      </c>
      <c r="AM11" t="s">
        <v>76</v>
      </c>
      <c r="AN11" t="s">
        <v>76</v>
      </c>
      <c r="AO11" t="s">
        <v>76</v>
      </c>
      <c r="AP11" t="s">
        <v>143</v>
      </c>
      <c r="AQ11" t="s">
        <v>76</v>
      </c>
      <c r="AR11" t="s">
        <v>76</v>
      </c>
      <c r="AS11" t="s">
        <v>76</v>
      </c>
      <c r="AT11" t="s">
        <v>625</v>
      </c>
      <c r="AU11" t="s">
        <v>84</v>
      </c>
      <c r="AV11" t="s">
        <v>513</v>
      </c>
      <c r="AW11" t="s">
        <v>1027</v>
      </c>
      <c r="AX11" t="s">
        <v>86</v>
      </c>
      <c r="AY11" t="s">
        <v>87</v>
      </c>
      <c r="AZ11" t="s">
        <v>1028</v>
      </c>
      <c r="BA11" t="s">
        <v>87</v>
      </c>
      <c r="BB11" t="s">
        <v>76</v>
      </c>
      <c r="BC11" t="s">
        <v>76</v>
      </c>
      <c r="BD11" t="s">
        <v>76</v>
      </c>
      <c r="BE11" t="s">
        <v>76</v>
      </c>
      <c r="BF11" t="s">
        <v>76</v>
      </c>
      <c r="BG11" t="s">
        <v>76</v>
      </c>
      <c r="BH11" t="s">
        <v>76</v>
      </c>
      <c r="BI11" t="s">
        <v>76</v>
      </c>
      <c r="BJ11" t="s">
        <v>90</v>
      </c>
      <c r="BK11" t="s">
        <v>1029</v>
      </c>
      <c r="BL11" t="s">
        <v>81</v>
      </c>
      <c r="BM11" t="s">
        <v>263</v>
      </c>
      <c r="BN11" t="s">
        <v>76</v>
      </c>
      <c r="BO11" t="s">
        <v>1030</v>
      </c>
      <c r="BP11" t="s">
        <v>139</v>
      </c>
      <c r="BQ11" t="s">
        <v>92</v>
      </c>
      <c r="BR11" t="s">
        <v>1031</v>
      </c>
      <c r="BS11" t="s">
        <v>76</v>
      </c>
      <c r="BT11" t="s">
        <v>1032</v>
      </c>
      <c r="BU11" t="s">
        <v>1033</v>
      </c>
      <c r="BV11" t="s">
        <v>894</v>
      </c>
      <c r="BW11" t="s">
        <v>122</v>
      </c>
      <c r="BX11" t="s">
        <v>76</v>
      </c>
      <c r="CD11" s="3">
        <f>VLOOKUP(M11,Sheet1!$A$22:$D$37,2,FALSE)</f>
        <v>10</v>
      </c>
      <c r="CE11" s="3">
        <f>VLOOKUP(M11,Sheet1!$A$22:$D$37,4,FALSE)</f>
        <v>18</v>
      </c>
      <c r="CF11" s="3" t="str">
        <f t="shared" si="1"/>
        <v>lulus</v>
      </c>
      <c r="CG11" s="3" t="str">
        <f t="shared" si="2"/>
        <v>tidak</v>
      </c>
    </row>
    <row r="12" spans="1:85" x14ac:dyDescent="0.25">
      <c r="A12">
        <v>11</v>
      </c>
      <c r="B12" s="6">
        <v>22510049</v>
      </c>
      <c r="C12" t="s">
        <v>680</v>
      </c>
      <c r="D12" t="s">
        <v>670</v>
      </c>
      <c r="E12" t="s">
        <v>205</v>
      </c>
      <c r="F12" t="s">
        <v>233</v>
      </c>
      <c r="G12" s="2">
        <v>2201</v>
      </c>
      <c r="H12" s="2" t="str">
        <f t="shared" si="0"/>
        <v>S2</v>
      </c>
      <c r="I12" s="2" t="s">
        <v>154</v>
      </c>
      <c r="J12" s="2" t="str">
        <f>IF(AND(K12=0,L12=0)=TRUE,"",IF(AND(K12&gt;0,L12&gt;0)=TRUE,UPPER(VLOOKUP(LEFT(L12,4)*1,[1]PRODI_2019!$E$2:$F$90,2,FALSE)),M12))</f>
        <v>PENDIDIKAN BAHASA INGGRIS</v>
      </c>
      <c r="K12" s="2">
        <f>_xlfn.IFNA(VLOOKUP(B12,[2]Data!$J$2:$K$380,1,FALSE),0)</f>
        <v>22510049</v>
      </c>
      <c r="L12" s="2">
        <f>_xlfn.IFNA(VLOOKUP(B12,[2]Data!$J$2:$K$380,2,FALSE),0)</f>
        <v>0</v>
      </c>
      <c r="M12" t="s">
        <v>144</v>
      </c>
      <c r="N12" t="s">
        <v>76</v>
      </c>
      <c r="P12" t="s">
        <v>273</v>
      </c>
      <c r="Q12" t="s">
        <v>107</v>
      </c>
      <c r="R12" t="s">
        <v>78</v>
      </c>
      <c r="S12" t="s">
        <v>108</v>
      </c>
      <c r="T12" t="s">
        <v>1034</v>
      </c>
      <c r="U12" t="s">
        <v>76</v>
      </c>
      <c r="V12" t="s">
        <v>76</v>
      </c>
      <c r="AD12" t="s">
        <v>1035</v>
      </c>
      <c r="AE12" t="s">
        <v>76</v>
      </c>
      <c r="AF12" t="s">
        <v>1036</v>
      </c>
      <c r="AG12" t="s">
        <v>1037</v>
      </c>
      <c r="AH12" t="s">
        <v>110</v>
      </c>
      <c r="AI12" t="s">
        <v>1038</v>
      </c>
      <c r="AJ12" t="s">
        <v>1039</v>
      </c>
      <c r="AK12" t="s">
        <v>1040</v>
      </c>
      <c r="AL12" t="s">
        <v>76</v>
      </c>
      <c r="AM12" t="s">
        <v>76</v>
      </c>
      <c r="AN12" t="s">
        <v>76</v>
      </c>
      <c r="AO12" t="s">
        <v>76</v>
      </c>
      <c r="AP12" t="s">
        <v>143</v>
      </c>
      <c r="AQ12" t="s">
        <v>76</v>
      </c>
      <c r="AR12" t="s">
        <v>76</v>
      </c>
      <c r="AS12" t="s">
        <v>76</v>
      </c>
      <c r="AT12" t="s">
        <v>112</v>
      </c>
      <c r="AU12" t="s">
        <v>99</v>
      </c>
      <c r="AV12" t="s">
        <v>1041</v>
      </c>
      <c r="AW12" t="s">
        <v>500</v>
      </c>
      <c r="AX12" t="s">
        <v>86</v>
      </c>
      <c r="AY12" t="s">
        <v>519</v>
      </c>
      <c r="AZ12" t="s">
        <v>1042</v>
      </c>
      <c r="BA12" t="s">
        <v>519</v>
      </c>
      <c r="BB12" t="s">
        <v>76</v>
      </c>
      <c r="BC12" t="s">
        <v>76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90</v>
      </c>
      <c r="BK12" t="s">
        <v>1043</v>
      </c>
      <c r="BL12" t="s">
        <v>81</v>
      </c>
      <c r="BM12" t="s">
        <v>222</v>
      </c>
      <c r="BN12" t="s">
        <v>76</v>
      </c>
      <c r="BO12" t="s">
        <v>1044</v>
      </c>
      <c r="BP12" t="s">
        <v>81</v>
      </c>
      <c r="BQ12" t="s">
        <v>117</v>
      </c>
      <c r="BR12" t="s">
        <v>1045</v>
      </c>
      <c r="BS12" t="s">
        <v>76</v>
      </c>
      <c r="BT12" t="s">
        <v>110</v>
      </c>
      <c r="BU12" t="s">
        <v>1046</v>
      </c>
      <c r="BV12" t="s">
        <v>894</v>
      </c>
      <c r="BW12" t="s">
        <v>119</v>
      </c>
      <c r="BX12" t="s">
        <v>76</v>
      </c>
      <c r="CD12" s="3">
        <f>VLOOKUP(M12,Sheet1!$A$22:$D$37,2,FALSE)</f>
        <v>8</v>
      </c>
      <c r="CE12" s="3">
        <f>VLOOKUP(M12,Sheet1!$A$22:$D$37,4,FALSE)</f>
        <v>12</v>
      </c>
      <c r="CF12" s="3" t="str">
        <f t="shared" si="1"/>
        <v>lulus</v>
      </c>
      <c r="CG12" s="3" t="str">
        <f t="shared" si="2"/>
        <v>tidak</v>
      </c>
    </row>
    <row r="13" spans="1:85" x14ac:dyDescent="0.25">
      <c r="A13">
        <v>12</v>
      </c>
      <c r="B13" s="6">
        <v>22510225</v>
      </c>
      <c r="C13" t="s">
        <v>681</v>
      </c>
      <c r="D13" t="s">
        <v>670</v>
      </c>
      <c r="E13" t="s">
        <v>205</v>
      </c>
      <c r="F13" t="s">
        <v>233</v>
      </c>
      <c r="G13" s="2">
        <v>2201</v>
      </c>
      <c r="H13" s="2" t="str">
        <f t="shared" si="0"/>
        <v>S2</v>
      </c>
      <c r="I13" s="2" t="s">
        <v>154</v>
      </c>
      <c r="J13" s="2" t="str">
        <f>IF(AND(K13=0,L13=0)=TRUE,"",IF(AND(K13&gt;0,L13&gt;0)=TRUE,UPPER(VLOOKUP(LEFT(L13,4)*1,[1]PRODI_2019!$E$2:$F$90,2,FALSE)),M13))</f>
        <v>MAGISTER ADMINISTRASI PUBLIK</v>
      </c>
      <c r="K13" s="2">
        <f>_xlfn.IFNA(VLOOKUP(B13,[2]Data!$J$2:$K$380,1,FALSE),0)</f>
        <v>22510225</v>
      </c>
      <c r="L13" s="2">
        <f>_xlfn.IFNA(VLOOKUP(B13,[2]Data!$J$2:$K$380,2,FALSE),0)</f>
        <v>0</v>
      </c>
      <c r="M13" t="s">
        <v>210</v>
      </c>
      <c r="N13" t="s">
        <v>217</v>
      </c>
      <c r="P13" t="s">
        <v>273</v>
      </c>
      <c r="Q13" t="s">
        <v>107</v>
      </c>
      <c r="R13" t="s">
        <v>78</v>
      </c>
      <c r="S13" t="s">
        <v>149</v>
      </c>
      <c r="T13" t="s">
        <v>1047</v>
      </c>
      <c r="U13" t="s">
        <v>76</v>
      </c>
      <c r="V13" t="s">
        <v>76</v>
      </c>
      <c r="AD13" t="s">
        <v>1048</v>
      </c>
      <c r="AE13" t="s">
        <v>192</v>
      </c>
      <c r="AF13" t="s">
        <v>451</v>
      </c>
      <c r="AG13" t="s">
        <v>240</v>
      </c>
      <c r="AH13" t="s">
        <v>141</v>
      </c>
      <c r="AI13" t="s">
        <v>1049</v>
      </c>
      <c r="AJ13" t="s">
        <v>1050</v>
      </c>
      <c r="AK13" t="s">
        <v>1051</v>
      </c>
      <c r="AL13" t="s">
        <v>81</v>
      </c>
      <c r="AM13" t="s">
        <v>1052</v>
      </c>
      <c r="AN13" t="s">
        <v>1053</v>
      </c>
      <c r="AO13" t="s">
        <v>284</v>
      </c>
      <c r="AP13" t="s">
        <v>143</v>
      </c>
      <c r="AQ13" t="s">
        <v>76</v>
      </c>
      <c r="AR13" t="s">
        <v>76</v>
      </c>
      <c r="AS13" t="s">
        <v>76</v>
      </c>
      <c r="AT13" t="s">
        <v>1054</v>
      </c>
      <c r="AU13" t="s">
        <v>99</v>
      </c>
      <c r="AV13" t="s">
        <v>76</v>
      </c>
      <c r="AW13" t="s">
        <v>229</v>
      </c>
      <c r="AX13" t="s">
        <v>86</v>
      </c>
      <c r="AY13" t="s">
        <v>539</v>
      </c>
      <c r="AZ13" t="s">
        <v>1055</v>
      </c>
      <c r="BA13" t="s">
        <v>539</v>
      </c>
      <c r="BB13" t="s">
        <v>76</v>
      </c>
      <c r="BC13" t="s">
        <v>76</v>
      </c>
      <c r="BD13" t="s">
        <v>76</v>
      </c>
      <c r="BE13" t="s">
        <v>76</v>
      </c>
      <c r="BF13" t="s">
        <v>76</v>
      </c>
      <c r="BG13" t="s">
        <v>76</v>
      </c>
      <c r="BH13" t="s">
        <v>76</v>
      </c>
      <c r="BI13" t="s">
        <v>76</v>
      </c>
      <c r="BJ13" t="s">
        <v>1056</v>
      </c>
      <c r="BK13" t="s">
        <v>1057</v>
      </c>
      <c r="BL13" t="s">
        <v>118</v>
      </c>
      <c r="BM13" t="s">
        <v>140</v>
      </c>
      <c r="BN13" t="s">
        <v>1058</v>
      </c>
      <c r="BO13" t="s">
        <v>1059</v>
      </c>
      <c r="BP13" t="s">
        <v>118</v>
      </c>
      <c r="BQ13" t="s">
        <v>140</v>
      </c>
      <c r="BR13" t="s">
        <v>1060</v>
      </c>
      <c r="BS13" t="s">
        <v>76</v>
      </c>
      <c r="BT13" t="s">
        <v>459</v>
      </c>
      <c r="BU13" t="s">
        <v>1061</v>
      </c>
      <c r="BV13" t="s">
        <v>1062</v>
      </c>
      <c r="BW13" t="s">
        <v>93</v>
      </c>
      <c r="BX13" t="s">
        <v>76</v>
      </c>
      <c r="CD13" s="3">
        <f>VLOOKUP(M13,Sheet1!$A$22:$D$37,2,FALSE)</f>
        <v>10</v>
      </c>
      <c r="CE13" s="3">
        <f>VLOOKUP(M13,Sheet1!$A$22:$D$37,4,FALSE)</f>
        <v>18</v>
      </c>
      <c r="CF13" s="3" t="str">
        <f t="shared" si="1"/>
        <v>lulus</v>
      </c>
      <c r="CG13" s="3" t="str">
        <f t="shared" si="2"/>
        <v>tidak</v>
      </c>
    </row>
    <row r="14" spans="1:85" x14ac:dyDescent="0.25">
      <c r="A14">
        <v>13</v>
      </c>
      <c r="B14" s="6">
        <v>22510247</v>
      </c>
      <c r="C14" t="s">
        <v>682</v>
      </c>
      <c r="D14" t="s">
        <v>670</v>
      </c>
      <c r="E14" t="s">
        <v>205</v>
      </c>
      <c r="F14" t="s">
        <v>233</v>
      </c>
      <c r="G14" s="2">
        <v>2201</v>
      </c>
      <c r="H14" s="2" t="str">
        <f t="shared" si="0"/>
        <v>S2</v>
      </c>
      <c r="I14" s="2" t="s">
        <v>154</v>
      </c>
      <c r="J14" s="2" t="str">
        <f>IF(AND(K14=0,L14=0)=TRUE,"",IF(AND(K14&gt;0,L14&gt;0)=TRUE,UPPER(VLOOKUP(LEFT(L14,4)*1,[1]PRODI_2019!$E$2:$F$90,2,FALSE)),M14))</f>
        <v>TEKNOLOGI PENDIDIKAN (S2)</v>
      </c>
      <c r="K14" s="2">
        <f>_xlfn.IFNA(VLOOKUP(B14,[2]Data!$J$2:$K$380,1,FALSE),0)</f>
        <v>22510247</v>
      </c>
      <c r="L14" s="2">
        <f>_xlfn.IFNA(VLOOKUP(B14,[2]Data!$J$2:$K$380,2,FALSE),0)</f>
        <v>0</v>
      </c>
      <c r="M14" t="s">
        <v>227</v>
      </c>
      <c r="N14" t="s">
        <v>76</v>
      </c>
      <c r="P14" t="s">
        <v>273</v>
      </c>
      <c r="Q14" t="s">
        <v>77</v>
      </c>
      <c r="R14" t="s">
        <v>78</v>
      </c>
      <c r="S14" t="s">
        <v>164</v>
      </c>
      <c r="T14" t="s">
        <v>1063</v>
      </c>
      <c r="U14" t="s">
        <v>76</v>
      </c>
      <c r="V14" t="s">
        <v>76</v>
      </c>
      <c r="AD14" t="s">
        <v>1064</v>
      </c>
      <c r="AE14" t="s">
        <v>192</v>
      </c>
      <c r="AF14" t="s">
        <v>192</v>
      </c>
      <c r="AG14" t="s">
        <v>1065</v>
      </c>
      <c r="AH14" t="s">
        <v>80</v>
      </c>
      <c r="AI14" t="s">
        <v>1066</v>
      </c>
      <c r="AJ14" t="s">
        <v>1067</v>
      </c>
      <c r="AK14" t="s">
        <v>1068</v>
      </c>
      <c r="AL14" t="s">
        <v>96</v>
      </c>
      <c r="AM14" t="s">
        <v>1069</v>
      </c>
      <c r="AN14" t="s">
        <v>1070</v>
      </c>
      <c r="AO14" t="s">
        <v>1071</v>
      </c>
      <c r="AP14" t="s">
        <v>83</v>
      </c>
      <c r="AQ14" t="s">
        <v>76</v>
      </c>
      <c r="AR14" t="s">
        <v>76</v>
      </c>
      <c r="AS14" t="s">
        <v>76</v>
      </c>
      <c r="AT14" t="s">
        <v>1072</v>
      </c>
      <c r="AU14" t="s">
        <v>99</v>
      </c>
      <c r="AV14" t="s">
        <v>1073</v>
      </c>
      <c r="AW14" t="s">
        <v>1074</v>
      </c>
      <c r="AX14" t="s">
        <v>86</v>
      </c>
      <c r="AY14" t="s">
        <v>354</v>
      </c>
      <c r="AZ14" t="s">
        <v>1075</v>
      </c>
      <c r="BA14" t="s">
        <v>354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192</v>
      </c>
      <c r="BK14" t="s">
        <v>1076</v>
      </c>
      <c r="BL14" t="s">
        <v>91</v>
      </c>
      <c r="BM14" t="s">
        <v>140</v>
      </c>
      <c r="BN14" t="s">
        <v>192</v>
      </c>
      <c r="BO14" t="s">
        <v>1077</v>
      </c>
      <c r="BP14" t="s">
        <v>139</v>
      </c>
      <c r="BQ14" t="s">
        <v>140</v>
      </c>
      <c r="BR14" t="s">
        <v>1078</v>
      </c>
      <c r="BS14" t="s">
        <v>76</v>
      </c>
      <c r="BT14" t="s">
        <v>80</v>
      </c>
      <c r="BU14" t="s">
        <v>192</v>
      </c>
      <c r="BV14" t="s">
        <v>1062</v>
      </c>
      <c r="BW14" t="s">
        <v>119</v>
      </c>
      <c r="BX14" t="s">
        <v>76</v>
      </c>
      <c r="CD14" s="3">
        <f>VLOOKUP(M14,Sheet1!$A$22:$D$37,2,FALSE)</f>
        <v>11</v>
      </c>
      <c r="CE14" s="3">
        <f>VLOOKUP(M14,Sheet1!$A$22:$D$37,4,FALSE)</f>
        <v>27</v>
      </c>
      <c r="CF14" s="3" t="str">
        <f t="shared" si="1"/>
        <v>lulus</v>
      </c>
      <c r="CG14" s="3" t="str">
        <f t="shared" si="2"/>
        <v>tidak</v>
      </c>
    </row>
    <row r="15" spans="1:85" x14ac:dyDescent="0.25">
      <c r="A15">
        <v>14</v>
      </c>
      <c r="B15" s="6">
        <v>22510305</v>
      </c>
      <c r="C15" t="s">
        <v>683</v>
      </c>
      <c r="D15" t="s">
        <v>670</v>
      </c>
      <c r="E15" t="s">
        <v>205</v>
      </c>
      <c r="F15" t="s">
        <v>233</v>
      </c>
      <c r="G15" s="2">
        <v>2201</v>
      </c>
      <c r="H15" s="2" t="str">
        <f t="shared" si="0"/>
        <v>S2</v>
      </c>
      <c r="I15" s="2" t="s">
        <v>154</v>
      </c>
      <c r="J15" s="2" t="str">
        <f>IF(AND(K15=0,L15=0)=TRUE,"",IF(AND(K15&gt;0,L15&gt;0)=TRUE,UPPER(VLOOKUP(LEFT(L15,4)*1,[1]PRODI_2019!$E$2:$F$90,2,FALSE)),M15))</f>
        <v>PENDIDIKAN MATEMATIKA S2</v>
      </c>
      <c r="K15" s="2">
        <f>_xlfn.IFNA(VLOOKUP(B15,[2]Data!$J$2:$K$380,1,FALSE),0)</f>
        <v>22510305</v>
      </c>
      <c r="L15" s="2">
        <f>_xlfn.IFNA(VLOOKUP(B15,[2]Data!$J$2:$K$380,2,FALSE),0)</f>
        <v>7778220004</v>
      </c>
      <c r="M15" t="s">
        <v>239</v>
      </c>
      <c r="N15" t="s">
        <v>239</v>
      </c>
      <c r="P15" t="s">
        <v>273</v>
      </c>
      <c r="Q15" t="s">
        <v>107</v>
      </c>
      <c r="R15" t="s">
        <v>78</v>
      </c>
      <c r="S15" t="s">
        <v>1079</v>
      </c>
      <c r="T15" t="s">
        <v>1080</v>
      </c>
      <c r="U15" t="s">
        <v>76</v>
      </c>
      <c r="V15" t="s">
        <v>76</v>
      </c>
      <c r="AD15" t="s">
        <v>1081</v>
      </c>
      <c r="AE15" t="s">
        <v>192</v>
      </c>
      <c r="AF15" t="s">
        <v>1082</v>
      </c>
      <c r="AG15" t="s">
        <v>130</v>
      </c>
      <c r="AH15" t="s">
        <v>110</v>
      </c>
      <c r="AI15" t="s">
        <v>1083</v>
      </c>
      <c r="AJ15" t="s">
        <v>1084</v>
      </c>
      <c r="AK15" t="s">
        <v>1085</v>
      </c>
      <c r="AL15" t="s">
        <v>81</v>
      </c>
      <c r="AM15" t="s">
        <v>1086</v>
      </c>
      <c r="AN15" t="s">
        <v>1087</v>
      </c>
      <c r="AO15" t="s">
        <v>1088</v>
      </c>
      <c r="AP15" t="s">
        <v>133</v>
      </c>
      <c r="AQ15" t="s">
        <v>76</v>
      </c>
      <c r="AR15" t="s">
        <v>76</v>
      </c>
      <c r="AS15" t="s">
        <v>76</v>
      </c>
      <c r="AT15" t="s">
        <v>1089</v>
      </c>
      <c r="AU15" t="s">
        <v>99</v>
      </c>
      <c r="AV15" t="s">
        <v>85</v>
      </c>
      <c r="AW15" t="s">
        <v>362</v>
      </c>
      <c r="AX15" t="s">
        <v>86</v>
      </c>
      <c r="AY15" t="s">
        <v>434</v>
      </c>
      <c r="AZ15" t="s">
        <v>1090</v>
      </c>
      <c r="BA15" t="s">
        <v>434</v>
      </c>
      <c r="BB15" t="s">
        <v>76</v>
      </c>
      <c r="BC15" t="s">
        <v>76</v>
      </c>
      <c r="BD15" t="s">
        <v>76</v>
      </c>
      <c r="BE15" t="s">
        <v>76</v>
      </c>
      <c r="BF15" t="s">
        <v>76</v>
      </c>
      <c r="BG15" t="s">
        <v>76</v>
      </c>
      <c r="BH15" t="s">
        <v>76</v>
      </c>
      <c r="BI15" t="s">
        <v>76</v>
      </c>
      <c r="BJ15" t="s">
        <v>1091</v>
      </c>
      <c r="BK15" t="s">
        <v>1092</v>
      </c>
      <c r="BL15" t="s">
        <v>127</v>
      </c>
      <c r="BM15" t="s">
        <v>105</v>
      </c>
      <c r="BN15" t="s">
        <v>1093</v>
      </c>
      <c r="BO15" t="s">
        <v>1094</v>
      </c>
      <c r="BP15" t="s">
        <v>139</v>
      </c>
      <c r="BQ15" t="s">
        <v>140</v>
      </c>
      <c r="BR15" t="s">
        <v>1095</v>
      </c>
      <c r="BS15" t="s">
        <v>76</v>
      </c>
      <c r="BT15" t="s">
        <v>1096</v>
      </c>
      <c r="BU15" t="s">
        <v>1097</v>
      </c>
      <c r="BV15" t="s">
        <v>894</v>
      </c>
      <c r="BW15" t="s">
        <v>93</v>
      </c>
      <c r="BX15" t="s">
        <v>76</v>
      </c>
      <c r="CD15" s="3">
        <f>VLOOKUP(M15,Sheet1!$A$22:$D$37,2,FALSE)</f>
        <v>11</v>
      </c>
      <c r="CE15" s="3">
        <f>VLOOKUP(M15,Sheet1!$A$22:$D$37,4,FALSE)</f>
        <v>16</v>
      </c>
      <c r="CF15" s="3" t="str">
        <f t="shared" si="1"/>
        <v>lulus</v>
      </c>
      <c r="CG15" s="3" t="str">
        <f t="shared" si="2"/>
        <v>diterima</v>
      </c>
    </row>
    <row r="16" spans="1:85" x14ac:dyDescent="0.25">
      <c r="A16">
        <v>15</v>
      </c>
      <c r="B16" s="6">
        <v>22510426</v>
      </c>
      <c r="C16" t="s">
        <v>684</v>
      </c>
      <c r="D16" t="s">
        <v>670</v>
      </c>
      <c r="E16" t="s">
        <v>205</v>
      </c>
      <c r="F16" t="s">
        <v>233</v>
      </c>
      <c r="G16" s="2">
        <v>2201</v>
      </c>
      <c r="H16" s="2" t="str">
        <f t="shared" si="0"/>
        <v>S2</v>
      </c>
      <c r="I16" s="2" t="s">
        <v>154</v>
      </c>
      <c r="J16" s="2" t="str">
        <f>IF(AND(K16=0,L16=0)=TRUE,"",IF(AND(K16&gt;0,L16&gt;0)=TRUE,UPPER(VLOOKUP(LEFT(L16,4)*1,[1]PRODI_2019!$E$2:$F$90,2,FALSE)),M16))</f>
        <v>MAGISTER AKUNTANSI</v>
      </c>
      <c r="K16" s="2">
        <f>_xlfn.IFNA(VLOOKUP(B16,[2]Data!$J$2:$K$380,1,FALSE),0)</f>
        <v>22510426</v>
      </c>
      <c r="L16" s="2">
        <f>_xlfn.IFNA(VLOOKUP(B16,[2]Data!$J$2:$K$380,2,FALSE),0)</f>
        <v>7774220001</v>
      </c>
      <c r="M16" t="s">
        <v>212</v>
      </c>
      <c r="N16" t="s">
        <v>76</v>
      </c>
      <c r="P16" t="s">
        <v>273</v>
      </c>
      <c r="Q16" t="s">
        <v>107</v>
      </c>
      <c r="R16" t="s">
        <v>78</v>
      </c>
      <c r="S16" t="s">
        <v>1098</v>
      </c>
      <c r="T16" t="s">
        <v>1099</v>
      </c>
      <c r="U16" t="s">
        <v>76</v>
      </c>
      <c r="V16" t="s">
        <v>76</v>
      </c>
      <c r="AD16" t="s">
        <v>1098</v>
      </c>
      <c r="AE16" t="s">
        <v>76</v>
      </c>
      <c r="AF16" t="s">
        <v>1100</v>
      </c>
      <c r="AG16" t="s">
        <v>288</v>
      </c>
      <c r="AH16" t="s">
        <v>218</v>
      </c>
      <c r="AI16" t="s">
        <v>1101</v>
      </c>
      <c r="AJ16" t="s">
        <v>1102</v>
      </c>
      <c r="AK16" t="s">
        <v>1103</v>
      </c>
      <c r="AL16" t="s">
        <v>76</v>
      </c>
      <c r="AM16" t="s">
        <v>76</v>
      </c>
      <c r="AN16" t="s">
        <v>76</v>
      </c>
      <c r="AO16" t="s">
        <v>76</v>
      </c>
      <c r="AP16" t="s">
        <v>143</v>
      </c>
      <c r="AQ16" t="s">
        <v>76</v>
      </c>
      <c r="AR16" t="s">
        <v>76</v>
      </c>
      <c r="AS16" t="s">
        <v>76</v>
      </c>
      <c r="AT16" t="s">
        <v>1104</v>
      </c>
      <c r="AU16" t="s">
        <v>99</v>
      </c>
      <c r="AV16" t="s">
        <v>176</v>
      </c>
      <c r="AW16" t="s">
        <v>125</v>
      </c>
      <c r="AX16" t="s">
        <v>86</v>
      </c>
      <c r="AY16" t="s">
        <v>87</v>
      </c>
      <c r="AZ16" t="s">
        <v>1105</v>
      </c>
      <c r="BA16" t="s">
        <v>87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90</v>
      </c>
      <c r="BK16" t="s">
        <v>1106</v>
      </c>
      <c r="BL16" t="s">
        <v>203</v>
      </c>
      <c r="BM16" t="s">
        <v>128</v>
      </c>
      <c r="BN16" t="s">
        <v>76</v>
      </c>
      <c r="BO16" t="s">
        <v>1107</v>
      </c>
      <c r="BP16" t="s">
        <v>139</v>
      </c>
      <c r="BQ16" t="s">
        <v>140</v>
      </c>
      <c r="BR16" t="s">
        <v>1108</v>
      </c>
      <c r="BS16" t="s">
        <v>76</v>
      </c>
      <c r="BT16" t="s">
        <v>218</v>
      </c>
      <c r="BU16" t="s">
        <v>1109</v>
      </c>
      <c r="BV16" t="s">
        <v>894</v>
      </c>
      <c r="BW16" t="s">
        <v>119</v>
      </c>
      <c r="BX16" t="s">
        <v>76</v>
      </c>
      <c r="CD16" s="3">
        <f>VLOOKUP(M16,Sheet1!$A$22:$D$37,2,FALSE)</f>
        <v>19</v>
      </c>
      <c r="CE16" s="3">
        <f>VLOOKUP(M16,Sheet1!$A$22:$D$37,4,FALSE)</f>
        <v>32</v>
      </c>
      <c r="CF16" s="3" t="str">
        <f t="shared" si="1"/>
        <v>lulus</v>
      </c>
      <c r="CG16" s="3" t="str">
        <f t="shared" si="2"/>
        <v>diterima</v>
      </c>
    </row>
    <row r="17" spans="1:85" x14ac:dyDescent="0.25">
      <c r="A17">
        <v>16</v>
      </c>
      <c r="B17" s="6">
        <v>22510483</v>
      </c>
      <c r="C17" t="s">
        <v>685</v>
      </c>
      <c r="D17" t="s">
        <v>670</v>
      </c>
      <c r="E17" t="s">
        <v>205</v>
      </c>
      <c r="F17" t="s">
        <v>233</v>
      </c>
      <c r="G17" s="2">
        <v>2201</v>
      </c>
      <c r="H17" s="2" t="str">
        <f t="shared" si="0"/>
        <v>S2</v>
      </c>
      <c r="I17" s="2" t="s">
        <v>154</v>
      </c>
      <c r="J17" s="2" t="str">
        <f>IF(AND(K17=0,L17=0)=TRUE,"",IF(AND(K17&gt;0,L17&gt;0)=TRUE,UPPER(VLOOKUP(LEFT(L17,4)*1,[1]PRODI_2019!$E$2:$F$90,2,FALSE)),M17))</f>
        <v>MAGISTER AKUNTANSI</v>
      </c>
      <c r="K17" s="2">
        <f>_xlfn.IFNA(VLOOKUP(B17,[2]Data!$J$2:$K$380,1,FALSE),0)</f>
        <v>22510483</v>
      </c>
      <c r="L17" s="2">
        <f>_xlfn.IFNA(VLOOKUP(B17,[2]Data!$J$2:$K$380,2,FALSE),0)</f>
        <v>0</v>
      </c>
      <c r="M17" t="s">
        <v>212</v>
      </c>
      <c r="N17" t="s">
        <v>76</v>
      </c>
      <c r="P17" t="s">
        <v>273</v>
      </c>
      <c r="Q17" t="s">
        <v>107</v>
      </c>
      <c r="R17" t="s">
        <v>78</v>
      </c>
      <c r="S17" t="s">
        <v>158</v>
      </c>
      <c r="T17" t="s">
        <v>1110</v>
      </c>
      <c r="U17" t="s">
        <v>76</v>
      </c>
      <c r="V17" t="s">
        <v>76</v>
      </c>
      <c r="AD17" t="s">
        <v>1111</v>
      </c>
      <c r="AE17" t="s">
        <v>76</v>
      </c>
      <c r="AF17" t="s">
        <v>1112</v>
      </c>
      <c r="AG17" t="s">
        <v>283</v>
      </c>
      <c r="AH17" t="s">
        <v>106</v>
      </c>
      <c r="AI17" t="s">
        <v>1113</v>
      </c>
      <c r="AJ17" t="s">
        <v>1114</v>
      </c>
      <c r="AK17" t="s">
        <v>1115</v>
      </c>
      <c r="AL17" t="s">
        <v>76</v>
      </c>
      <c r="AM17" t="s">
        <v>76</v>
      </c>
      <c r="AN17" t="s">
        <v>76</v>
      </c>
      <c r="AO17" t="s">
        <v>76</v>
      </c>
      <c r="AP17" t="s">
        <v>133</v>
      </c>
      <c r="AQ17" t="s">
        <v>76</v>
      </c>
      <c r="AR17" t="s">
        <v>76</v>
      </c>
      <c r="AS17" t="s">
        <v>76</v>
      </c>
      <c r="AT17" t="s">
        <v>1116</v>
      </c>
      <c r="AU17" t="s">
        <v>84</v>
      </c>
      <c r="AV17" t="s">
        <v>481</v>
      </c>
      <c r="AW17" t="s">
        <v>1117</v>
      </c>
      <c r="AX17" t="s">
        <v>86</v>
      </c>
      <c r="AY17" t="s">
        <v>617</v>
      </c>
      <c r="AZ17" t="s">
        <v>1118</v>
      </c>
      <c r="BA17" t="s">
        <v>617</v>
      </c>
      <c r="BB17" t="s">
        <v>76</v>
      </c>
      <c r="BC17" t="s">
        <v>76</v>
      </c>
      <c r="BD17" t="s">
        <v>76</v>
      </c>
      <c r="BE17" t="s">
        <v>76</v>
      </c>
      <c r="BF17" t="s">
        <v>76</v>
      </c>
      <c r="BG17" t="s">
        <v>76</v>
      </c>
      <c r="BH17" t="s">
        <v>76</v>
      </c>
      <c r="BI17" t="s">
        <v>76</v>
      </c>
      <c r="BJ17" t="s">
        <v>1119</v>
      </c>
      <c r="BK17" t="s">
        <v>1120</v>
      </c>
      <c r="BL17" t="s">
        <v>81</v>
      </c>
      <c r="BM17" t="s">
        <v>117</v>
      </c>
      <c r="BN17" t="s">
        <v>1121</v>
      </c>
      <c r="BO17" t="s">
        <v>1122</v>
      </c>
      <c r="BP17" t="s">
        <v>81</v>
      </c>
      <c r="BQ17" t="s">
        <v>222</v>
      </c>
      <c r="BR17" t="s">
        <v>1123</v>
      </c>
      <c r="BS17" t="s">
        <v>76</v>
      </c>
      <c r="BT17" t="s">
        <v>106</v>
      </c>
      <c r="BU17" t="s">
        <v>1124</v>
      </c>
      <c r="BV17" t="s">
        <v>1062</v>
      </c>
      <c r="BW17" t="s">
        <v>119</v>
      </c>
      <c r="BX17" t="s">
        <v>76</v>
      </c>
      <c r="CD17" s="3">
        <f>VLOOKUP(M17,Sheet1!$A$22:$D$37,2,FALSE)</f>
        <v>19</v>
      </c>
      <c r="CE17" s="3">
        <f>VLOOKUP(M17,Sheet1!$A$22:$D$37,4,FALSE)</f>
        <v>32</v>
      </c>
      <c r="CF17" s="3" t="str">
        <f t="shared" si="1"/>
        <v>lulus</v>
      </c>
      <c r="CG17" s="3" t="str">
        <f t="shared" si="2"/>
        <v>tidak</v>
      </c>
    </row>
    <row r="18" spans="1:85" x14ac:dyDescent="0.25">
      <c r="A18">
        <v>17</v>
      </c>
      <c r="B18" s="6">
        <v>22510626</v>
      </c>
      <c r="C18" t="s">
        <v>686</v>
      </c>
      <c r="D18" t="s">
        <v>670</v>
      </c>
      <c r="E18" t="s">
        <v>205</v>
      </c>
      <c r="F18" t="s">
        <v>233</v>
      </c>
      <c r="G18" s="2">
        <v>2201</v>
      </c>
      <c r="H18" s="2" t="str">
        <f t="shared" si="0"/>
        <v>S2</v>
      </c>
      <c r="I18" s="2" t="s">
        <v>154</v>
      </c>
      <c r="J18" s="2" t="str">
        <f>IF(AND(K18=0,L18=0)=TRUE,"",IF(AND(K18&gt;0,L18&gt;0)=TRUE,UPPER(VLOOKUP(LEFT(L18,4)*1,[1]PRODI_2019!$E$2:$F$90,2,FALSE)),M18))</f>
        <v>PENDIDIKAN BAHASA INGGRIS</v>
      </c>
      <c r="K18" s="2">
        <f>_xlfn.IFNA(VLOOKUP(B18,[2]Data!$J$2:$K$380,1,FALSE),0)</f>
        <v>22510626</v>
      </c>
      <c r="L18" s="2">
        <f>_xlfn.IFNA(VLOOKUP(B18,[2]Data!$J$2:$K$380,2,FALSE),0)</f>
        <v>7777220001</v>
      </c>
      <c r="M18" t="s">
        <v>144</v>
      </c>
      <c r="N18" t="s">
        <v>144</v>
      </c>
      <c r="P18" t="s">
        <v>273</v>
      </c>
      <c r="Q18" t="s">
        <v>107</v>
      </c>
      <c r="R18" t="s">
        <v>78</v>
      </c>
      <c r="S18" t="s">
        <v>1006</v>
      </c>
      <c r="T18" t="s">
        <v>914</v>
      </c>
      <c r="U18" t="s">
        <v>76</v>
      </c>
      <c r="V18" t="s">
        <v>76</v>
      </c>
      <c r="AD18" t="s">
        <v>1125</v>
      </c>
      <c r="AE18" t="s">
        <v>76</v>
      </c>
      <c r="AF18" t="s">
        <v>1126</v>
      </c>
      <c r="AG18" t="s">
        <v>408</v>
      </c>
      <c r="AH18" t="s">
        <v>110</v>
      </c>
      <c r="AI18" t="s">
        <v>1127</v>
      </c>
      <c r="AJ18" t="s">
        <v>1128</v>
      </c>
      <c r="AK18" t="s">
        <v>1129</v>
      </c>
      <c r="AL18" t="s">
        <v>76</v>
      </c>
      <c r="AM18" t="s">
        <v>76</v>
      </c>
      <c r="AN18" t="s">
        <v>76</v>
      </c>
      <c r="AO18" t="s">
        <v>76</v>
      </c>
      <c r="AP18" t="s">
        <v>133</v>
      </c>
      <c r="AQ18" t="s">
        <v>76</v>
      </c>
      <c r="AR18" t="s">
        <v>76</v>
      </c>
      <c r="AS18" t="s">
        <v>76</v>
      </c>
      <c r="AT18" t="s">
        <v>137</v>
      </c>
      <c r="AU18" t="s">
        <v>84</v>
      </c>
      <c r="AV18" t="s">
        <v>479</v>
      </c>
      <c r="AW18" t="s">
        <v>134</v>
      </c>
      <c r="AX18" t="s">
        <v>86</v>
      </c>
      <c r="AY18" t="s">
        <v>476</v>
      </c>
      <c r="AZ18" t="s">
        <v>1130</v>
      </c>
      <c r="BA18" t="s">
        <v>476</v>
      </c>
      <c r="BB18" t="s">
        <v>76</v>
      </c>
      <c r="BC18" t="s">
        <v>76</v>
      </c>
      <c r="BD18" t="s">
        <v>76</v>
      </c>
      <c r="BE18" t="s">
        <v>76</v>
      </c>
      <c r="BF18" t="s">
        <v>76</v>
      </c>
      <c r="BG18" t="s">
        <v>76</v>
      </c>
      <c r="BH18" t="s">
        <v>76</v>
      </c>
      <c r="BI18" t="s">
        <v>76</v>
      </c>
      <c r="BJ18" t="s">
        <v>1131</v>
      </c>
      <c r="BK18" t="s">
        <v>1132</v>
      </c>
      <c r="BL18" t="s">
        <v>127</v>
      </c>
      <c r="BM18" t="s">
        <v>231</v>
      </c>
      <c r="BN18" t="s">
        <v>1133</v>
      </c>
      <c r="BO18" t="s">
        <v>1134</v>
      </c>
      <c r="BP18" t="s">
        <v>81</v>
      </c>
      <c r="BQ18" t="s">
        <v>117</v>
      </c>
      <c r="BR18" t="s">
        <v>1135</v>
      </c>
      <c r="BS18" t="s">
        <v>76</v>
      </c>
      <c r="BT18" t="s">
        <v>110</v>
      </c>
      <c r="BU18" t="s">
        <v>1136</v>
      </c>
      <c r="BV18" t="s">
        <v>894</v>
      </c>
      <c r="BW18" t="s">
        <v>119</v>
      </c>
      <c r="BX18" t="s">
        <v>76</v>
      </c>
      <c r="CD18" s="3">
        <f>VLOOKUP(M18,Sheet1!$A$22:$D$37,2,FALSE)</f>
        <v>8</v>
      </c>
      <c r="CE18" s="3">
        <f>VLOOKUP(M18,Sheet1!$A$22:$D$37,4,FALSE)</f>
        <v>12</v>
      </c>
      <c r="CF18" s="3" t="str">
        <f t="shared" si="1"/>
        <v>lulus</v>
      </c>
      <c r="CG18" s="3" t="str">
        <f t="shared" si="2"/>
        <v>diterima</v>
      </c>
    </row>
    <row r="19" spans="1:85" x14ac:dyDescent="0.25">
      <c r="A19">
        <v>18</v>
      </c>
      <c r="B19" s="6">
        <v>22510748</v>
      </c>
      <c r="C19" t="s">
        <v>687</v>
      </c>
      <c r="D19" t="s">
        <v>670</v>
      </c>
      <c r="E19" t="s">
        <v>205</v>
      </c>
      <c r="F19" t="s">
        <v>233</v>
      </c>
      <c r="G19" s="2">
        <v>2201</v>
      </c>
      <c r="H19" s="2" t="str">
        <f t="shared" si="0"/>
        <v>S2</v>
      </c>
      <c r="I19" s="2" t="s">
        <v>154</v>
      </c>
      <c r="J19" s="2" t="str">
        <f>IF(AND(K19=0,L19=0)=TRUE,"",IF(AND(K19&gt;0,L19&gt;0)=TRUE,UPPER(VLOOKUP(LEFT(L19,4)*1,[1]PRODI_2019!$E$2:$F$90,2,FALSE)),M19))</f>
        <v>TEKNIK KIMIA (S2)</v>
      </c>
      <c r="K19" s="2">
        <f>_xlfn.IFNA(VLOOKUP(B19,[2]Data!$J$2:$K$380,1,FALSE),0)</f>
        <v>22510748</v>
      </c>
      <c r="L19" s="2">
        <f>_xlfn.IFNA(VLOOKUP(B19,[2]Data!$J$2:$K$380,2,FALSE),0)</f>
        <v>0</v>
      </c>
      <c r="M19" t="s">
        <v>214</v>
      </c>
      <c r="N19" t="s">
        <v>214</v>
      </c>
      <c r="P19" t="s">
        <v>273</v>
      </c>
      <c r="Q19" t="s">
        <v>77</v>
      </c>
      <c r="R19" t="s">
        <v>78</v>
      </c>
      <c r="S19" t="s">
        <v>94</v>
      </c>
      <c r="T19" t="s">
        <v>1137</v>
      </c>
      <c r="U19" t="s">
        <v>76</v>
      </c>
      <c r="V19" t="s">
        <v>76</v>
      </c>
      <c r="AD19" t="s">
        <v>1138</v>
      </c>
      <c r="AE19" t="s">
        <v>76</v>
      </c>
      <c r="AF19" t="s">
        <v>466</v>
      </c>
      <c r="AG19" t="s">
        <v>288</v>
      </c>
      <c r="AH19" t="s">
        <v>218</v>
      </c>
      <c r="AI19" t="s">
        <v>1139</v>
      </c>
      <c r="AJ19" t="s">
        <v>1140</v>
      </c>
      <c r="AK19" t="s">
        <v>1141</v>
      </c>
      <c r="AL19" t="s">
        <v>203</v>
      </c>
      <c r="AM19" t="s">
        <v>1142</v>
      </c>
      <c r="AN19" t="s">
        <v>1143</v>
      </c>
      <c r="AO19" t="s">
        <v>1144</v>
      </c>
      <c r="AP19" t="s">
        <v>111</v>
      </c>
      <c r="AQ19" t="s">
        <v>76</v>
      </c>
      <c r="AR19" t="s">
        <v>76</v>
      </c>
      <c r="AS19" t="s">
        <v>76</v>
      </c>
      <c r="AT19" t="s">
        <v>115</v>
      </c>
      <c r="AU19" t="s">
        <v>84</v>
      </c>
      <c r="AV19" t="s">
        <v>85</v>
      </c>
      <c r="AW19" t="s">
        <v>577</v>
      </c>
      <c r="AX19" t="s">
        <v>86</v>
      </c>
      <c r="AY19" t="s">
        <v>301</v>
      </c>
      <c r="AZ19" t="s">
        <v>532</v>
      </c>
      <c r="BA19" t="s">
        <v>301</v>
      </c>
      <c r="BB19" t="s">
        <v>76</v>
      </c>
      <c r="BC19" t="s">
        <v>76</v>
      </c>
      <c r="BD19" t="s">
        <v>76</v>
      </c>
      <c r="BE19" t="s">
        <v>76</v>
      </c>
      <c r="BF19" t="s">
        <v>76</v>
      </c>
      <c r="BG19" t="s">
        <v>76</v>
      </c>
      <c r="BH19" t="s">
        <v>76</v>
      </c>
      <c r="BI19" t="s">
        <v>76</v>
      </c>
      <c r="BJ19" t="s">
        <v>1145</v>
      </c>
      <c r="BK19" t="s">
        <v>1146</v>
      </c>
      <c r="BL19" t="s">
        <v>167</v>
      </c>
      <c r="BM19" t="s">
        <v>92</v>
      </c>
      <c r="BN19" t="s">
        <v>1147</v>
      </c>
      <c r="BO19" t="s">
        <v>1148</v>
      </c>
      <c r="BP19" t="s">
        <v>139</v>
      </c>
      <c r="BQ19" t="s">
        <v>92</v>
      </c>
      <c r="BR19" t="s">
        <v>1138</v>
      </c>
      <c r="BS19" t="s">
        <v>76</v>
      </c>
      <c r="BT19" t="s">
        <v>218</v>
      </c>
      <c r="BU19" t="s">
        <v>1149</v>
      </c>
      <c r="BV19" t="s">
        <v>894</v>
      </c>
      <c r="BW19" t="s">
        <v>119</v>
      </c>
      <c r="BX19" t="s">
        <v>76</v>
      </c>
      <c r="CD19" s="3">
        <f>VLOOKUP(M19,Sheet1!$A$22:$D$37,2,FALSE)</f>
        <v>6</v>
      </c>
      <c r="CE19" s="3">
        <f>VLOOKUP(M19,Sheet1!$A$22:$D$37,4,FALSE)</f>
        <v>10</v>
      </c>
      <c r="CF19" s="3" t="str">
        <f t="shared" si="1"/>
        <v>lulus</v>
      </c>
      <c r="CG19" s="3" t="str">
        <f t="shared" si="2"/>
        <v>tidak</v>
      </c>
    </row>
    <row r="20" spans="1:85" x14ac:dyDescent="0.25">
      <c r="A20">
        <v>19</v>
      </c>
      <c r="B20" s="6">
        <v>22510767</v>
      </c>
      <c r="C20" t="s">
        <v>688</v>
      </c>
      <c r="D20" t="s">
        <v>670</v>
      </c>
      <c r="E20" t="s">
        <v>205</v>
      </c>
      <c r="F20" t="s">
        <v>233</v>
      </c>
      <c r="G20" s="2">
        <v>2201</v>
      </c>
      <c r="H20" s="2" t="str">
        <f t="shared" si="0"/>
        <v>S2</v>
      </c>
      <c r="I20" s="2" t="s">
        <v>154</v>
      </c>
      <c r="J20" s="2" t="str">
        <f>IF(AND(K20=0,L20=0)=TRUE,"",IF(AND(K20&gt;0,L20&gt;0)=TRUE,UPPER(VLOOKUP(LEFT(L20,4)*1,[1]PRODI_2019!$E$2:$F$90,2,FALSE)),M20))</f>
        <v>HUKUM (S2)</v>
      </c>
      <c r="K20" s="2">
        <f>_xlfn.IFNA(VLOOKUP(B20,[2]Data!$J$2:$K$380,1,FALSE),0)</f>
        <v>22510767</v>
      </c>
      <c r="L20" s="2">
        <f>_xlfn.IFNA(VLOOKUP(B20,[2]Data!$J$2:$K$380,2,FALSE),0)</f>
        <v>0</v>
      </c>
      <c r="M20" t="s">
        <v>206</v>
      </c>
      <c r="N20" t="s">
        <v>206</v>
      </c>
      <c r="P20" t="s">
        <v>273</v>
      </c>
      <c r="Q20" t="s">
        <v>107</v>
      </c>
      <c r="R20" t="s">
        <v>78</v>
      </c>
      <c r="S20" t="s">
        <v>164</v>
      </c>
      <c r="T20" t="s">
        <v>109</v>
      </c>
      <c r="U20" t="s">
        <v>76</v>
      </c>
      <c r="V20" t="s">
        <v>76</v>
      </c>
      <c r="AD20" t="s">
        <v>1150</v>
      </c>
      <c r="AE20" t="s">
        <v>76</v>
      </c>
      <c r="AF20" t="s">
        <v>1151</v>
      </c>
      <c r="AG20" t="s">
        <v>79</v>
      </c>
      <c r="AH20" t="s">
        <v>80</v>
      </c>
      <c r="AI20" t="s">
        <v>1152</v>
      </c>
      <c r="AJ20" t="s">
        <v>1153</v>
      </c>
      <c r="AK20" t="s">
        <v>1154</v>
      </c>
      <c r="AL20" t="s">
        <v>139</v>
      </c>
      <c r="AM20" t="s">
        <v>115</v>
      </c>
      <c r="AN20" t="s">
        <v>1155</v>
      </c>
      <c r="AO20" t="s">
        <v>296</v>
      </c>
      <c r="AP20" t="s">
        <v>122</v>
      </c>
      <c r="AQ20" t="s">
        <v>76</v>
      </c>
      <c r="AR20" t="s">
        <v>76</v>
      </c>
      <c r="AS20" t="s">
        <v>76</v>
      </c>
      <c r="AT20" t="s">
        <v>1156</v>
      </c>
      <c r="AU20" t="s">
        <v>84</v>
      </c>
      <c r="AV20" t="s">
        <v>1157</v>
      </c>
      <c r="AW20" t="s">
        <v>1158</v>
      </c>
      <c r="AX20" t="s">
        <v>86</v>
      </c>
      <c r="AY20" t="s">
        <v>1159</v>
      </c>
      <c r="AZ20" t="s">
        <v>1160</v>
      </c>
      <c r="BA20" t="s">
        <v>1159</v>
      </c>
      <c r="BB20" t="s">
        <v>76</v>
      </c>
      <c r="BC20" t="s">
        <v>76</v>
      </c>
      <c r="BD20" t="s">
        <v>76</v>
      </c>
      <c r="BE20" t="s">
        <v>76</v>
      </c>
      <c r="BF20" t="s">
        <v>76</v>
      </c>
      <c r="BG20" t="s">
        <v>76</v>
      </c>
      <c r="BH20" t="s">
        <v>76</v>
      </c>
      <c r="BI20" t="s">
        <v>76</v>
      </c>
      <c r="BJ20" t="s">
        <v>192</v>
      </c>
      <c r="BK20" t="s">
        <v>1161</v>
      </c>
      <c r="BL20" t="s">
        <v>104</v>
      </c>
      <c r="BM20" t="s">
        <v>263</v>
      </c>
      <c r="BN20" t="s">
        <v>1162</v>
      </c>
      <c r="BO20" t="s">
        <v>1163</v>
      </c>
      <c r="BP20" t="s">
        <v>104</v>
      </c>
      <c r="BQ20" t="s">
        <v>117</v>
      </c>
      <c r="BR20" t="s">
        <v>1164</v>
      </c>
      <c r="BS20" t="s">
        <v>76</v>
      </c>
      <c r="BT20" t="s">
        <v>80</v>
      </c>
      <c r="BU20" t="s">
        <v>1165</v>
      </c>
      <c r="BV20" t="s">
        <v>1062</v>
      </c>
      <c r="BW20" t="s">
        <v>93</v>
      </c>
      <c r="BX20" t="s">
        <v>76</v>
      </c>
      <c r="CD20" s="3">
        <f>VLOOKUP(M20,Sheet1!$A$22:$D$37,2,FALSE)</f>
        <v>28</v>
      </c>
      <c r="CE20" s="3">
        <f>VLOOKUP(M20,Sheet1!$A$22:$D$37,4,FALSE)</f>
        <v>43</v>
      </c>
      <c r="CF20" s="3" t="str">
        <f t="shared" si="1"/>
        <v>lulus</v>
      </c>
      <c r="CG20" s="3" t="str">
        <f t="shared" si="2"/>
        <v>tidak</v>
      </c>
    </row>
    <row r="21" spans="1:85" x14ac:dyDescent="0.25">
      <c r="A21">
        <v>20</v>
      </c>
      <c r="B21" s="6">
        <v>22510891</v>
      </c>
      <c r="C21" t="s">
        <v>689</v>
      </c>
      <c r="D21" t="s">
        <v>670</v>
      </c>
      <c r="E21" t="s">
        <v>205</v>
      </c>
      <c r="F21" t="s">
        <v>233</v>
      </c>
      <c r="G21" s="2">
        <v>2201</v>
      </c>
      <c r="H21" s="2" t="str">
        <f t="shared" si="0"/>
        <v>S2</v>
      </c>
      <c r="I21" s="2" t="s">
        <v>154</v>
      </c>
      <c r="J21" s="2" t="str">
        <f>IF(AND(K21=0,L21=0)=TRUE,"",IF(AND(K21&gt;0,L21&gt;0)=TRUE,UPPER(VLOOKUP(LEFT(L21,4)*1,[1]PRODI_2019!$E$2:$F$90,2,FALSE)),M21))</f>
        <v>TEKNOLOGI PENDIDIKAN (S2)</v>
      </c>
      <c r="K21" s="2">
        <f>_xlfn.IFNA(VLOOKUP(B21,[2]Data!$J$2:$K$380,1,FALSE),0)</f>
        <v>22510891</v>
      </c>
      <c r="L21" s="2">
        <f>_xlfn.IFNA(VLOOKUP(B21,[2]Data!$J$2:$K$380,2,FALSE),0)</f>
        <v>0</v>
      </c>
      <c r="M21" t="s">
        <v>227</v>
      </c>
      <c r="N21" t="s">
        <v>217</v>
      </c>
      <c r="P21" t="s">
        <v>273</v>
      </c>
      <c r="Q21" t="s">
        <v>77</v>
      </c>
      <c r="R21" t="s">
        <v>78</v>
      </c>
      <c r="S21" t="s">
        <v>551</v>
      </c>
      <c r="T21" t="s">
        <v>1166</v>
      </c>
      <c r="U21" t="s">
        <v>76</v>
      </c>
      <c r="V21" t="s">
        <v>76</v>
      </c>
      <c r="AD21" t="s">
        <v>1167</v>
      </c>
      <c r="AE21" t="s">
        <v>1168</v>
      </c>
      <c r="AF21" t="s">
        <v>1169</v>
      </c>
      <c r="AG21" t="s">
        <v>1065</v>
      </c>
      <c r="AH21" t="s">
        <v>80</v>
      </c>
      <c r="AI21" t="s">
        <v>1170</v>
      </c>
      <c r="AJ21" t="s">
        <v>1171</v>
      </c>
      <c r="AK21" t="s">
        <v>1172</v>
      </c>
      <c r="AL21" t="s">
        <v>167</v>
      </c>
      <c r="AM21" t="s">
        <v>1173</v>
      </c>
      <c r="AN21" t="s">
        <v>1174</v>
      </c>
      <c r="AO21" t="s">
        <v>1175</v>
      </c>
      <c r="AP21" t="s">
        <v>143</v>
      </c>
      <c r="AQ21" t="s">
        <v>76</v>
      </c>
      <c r="AR21" t="s">
        <v>76</v>
      </c>
      <c r="AS21" t="s">
        <v>76</v>
      </c>
      <c r="AT21" t="s">
        <v>1176</v>
      </c>
      <c r="AU21" t="s">
        <v>84</v>
      </c>
      <c r="AV21" t="s">
        <v>176</v>
      </c>
      <c r="AW21" t="s">
        <v>219</v>
      </c>
      <c r="AX21" t="s">
        <v>102</v>
      </c>
      <c r="AY21" t="s">
        <v>557</v>
      </c>
      <c r="AZ21" t="s">
        <v>318</v>
      </c>
      <c r="BA21" t="s">
        <v>557</v>
      </c>
      <c r="BB21" t="s">
        <v>76</v>
      </c>
      <c r="BC21" t="s">
        <v>76</v>
      </c>
      <c r="BD21" t="s">
        <v>76</v>
      </c>
      <c r="BE21" t="s">
        <v>76</v>
      </c>
      <c r="BF21" t="s">
        <v>76</v>
      </c>
      <c r="BG21" t="s">
        <v>76</v>
      </c>
      <c r="BH21" t="s">
        <v>76</v>
      </c>
      <c r="BI21" t="s">
        <v>76</v>
      </c>
      <c r="BJ21" t="s">
        <v>1177</v>
      </c>
      <c r="BK21" t="s">
        <v>1178</v>
      </c>
      <c r="BL21" t="s">
        <v>203</v>
      </c>
      <c r="BM21" t="s">
        <v>128</v>
      </c>
      <c r="BN21" t="s">
        <v>1177</v>
      </c>
      <c r="BO21" t="s">
        <v>1179</v>
      </c>
      <c r="BP21" t="s">
        <v>203</v>
      </c>
      <c r="BQ21" t="s">
        <v>128</v>
      </c>
      <c r="BR21" t="s">
        <v>1180</v>
      </c>
      <c r="BS21" t="s">
        <v>76</v>
      </c>
      <c r="BT21" t="s">
        <v>1181</v>
      </c>
      <c r="BU21" t="s">
        <v>1177</v>
      </c>
      <c r="BV21" t="s">
        <v>1062</v>
      </c>
      <c r="BW21" t="s">
        <v>122</v>
      </c>
      <c r="BX21" t="s">
        <v>76</v>
      </c>
      <c r="CD21" s="3">
        <f>VLOOKUP(M21,Sheet1!$A$22:$D$37,2,FALSE)</f>
        <v>11</v>
      </c>
      <c r="CE21" s="3">
        <f>VLOOKUP(M21,Sheet1!$A$22:$D$37,4,FALSE)</f>
        <v>27</v>
      </c>
      <c r="CF21" s="3" t="str">
        <f t="shared" si="1"/>
        <v>lulus</v>
      </c>
      <c r="CG21" s="3" t="str">
        <f t="shared" si="2"/>
        <v>tidak</v>
      </c>
    </row>
    <row r="22" spans="1:85" x14ac:dyDescent="0.25">
      <c r="A22">
        <v>21</v>
      </c>
      <c r="B22" s="6">
        <v>22510275</v>
      </c>
      <c r="C22" t="s">
        <v>690</v>
      </c>
      <c r="D22" t="s">
        <v>670</v>
      </c>
      <c r="E22" t="s">
        <v>205</v>
      </c>
      <c r="F22" t="s">
        <v>233</v>
      </c>
      <c r="G22" s="2">
        <v>2201</v>
      </c>
      <c r="H22" s="2" t="str">
        <f t="shared" si="0"/>
        <v>S2</v>
      </c>
      <c r="I22" s="2" t="s">
        <v>154</v>
      </c>
      <c r="J22" s="2" t="str">
        <f>IF(AND(K22=0,L22=0)=TRUE,"",IF(AND(K22&gt;0,L22&gt;0)=TRUE,UPPER(VLOOKUP(LEFT(L22,4)*1,[1]PRODI_2019!$E$2:$F$90,2,FALSE)),M22))</f>
        <v>MAGISTER ADMINISTRASI PUBLIK</v>
      </c>
      <c r="K22" s="2">
        <f>_xlfn.IFNA(VLOOKUP(B22,[2]Data!$J$2:$K$380,1,FALSE),0)</f>
        <v>22510275</v>
      </c>
      <c r="L22" s="2">
        <f>_xlfn.IFNA(VLOOKUP(B22,[2]Data!$J$2:$K$380,2,FALSE),0)</f>
        <v>0</v>
      </c>
      <c r="M22" t="s">
        <v>210</v>
      </c>
      <c r="N22" t="s">
        <v>217</v>
      </c>
      <c r="P22" t="s">
        <v>319</v>
      </c>
      <c r="Q22" t="s">
        <v>107</v>
      </c>
      <c r="R22" t="s">
        <v>78</v>
      </c>
      <c r="S22" t="s">
        <v>94</v>
      </c>
      <c r="T22" t="s">
        <v>1182</v>
      </c>
      <c r="U22" t="s">
        <v>76</v>
      </c>
      <c r="V22" t="s">
        <v>76</v>
      </c>
      <c r="AD22" t="s">
        <v>1183</v>
      </c>
      <c r="AE22" t="s">
        <v>76</v>
      </c>
      <c r="AF22" t="s">
        <v>1184</v>
      </c>
      <c r="AG22" t="s">
        <v>159</v>
      </c>
      <c r="AH22" t="s">
        <v>106</v>
      </c>
      <c r="AI22" t="s">
        <v>1185</v>
      </c>
      <c r="AJ22" t="s">
        <v>1186</v>
      </c>
      <c r="AK22" t="s">
        <v>1187</v>
      </c>
      <c r="AL22" t="s">
        <v>167</v>
      </c>
      <c r="AM22" t="s">
        <v>1188</v>
      </c>
      <c r="AN22" t="s">
        <v>1189</v>
      </c>
      <c r="AO22" t="s">
        <v>1190</v>
      </c>
      <c r="AP22" t="s">
        <v>111</v>
      </c>
      <c r="AQ22" t="s">
        <v>76</v>
      </c>
      <c r="AR22" t="s">
        <v>76</v>
      </c>
      <c r="AS22" t="s">
        <v>76</v>
      </c>
      <c r="AT22" t="s">
        <v>578</v>
      </c>
      <c r="AU22" t="s">
        <v>84</v>
      </c>
      <c r="AV22" t="s">
        <v>280</v>
      </c>
      <c r="AW22" t="s">
        <v>256</v>
      </c>
      <c r="AX22" t="s">
        <v>86</v>
      </c>
      <c r="AY22" t="s">
        <v>404</v>
      </c>
      <c r="AZ22" t="s">
        <v>1191</v>
      </c>
      <c r="BA22" t="s">
        <v>404</v>
      </c>
      <c r="BB22" t="s">
        <v>76</v>
      </c>
      <c r="BC22" t="s">
        <v>76</v>
      </c>
      <c r="BD22" t="s">
        <v>76</v>
      </c>
      <c r="BE22" t="s">
        <v>76</v>
      </c>
      <c r="BF22" t="s">
        <v>76</v>
      </c>
      <c r="BG22" t="s">
        <v>76</v>
      </c>
      <c r="BH22" t="s">
        <v>76</v>
      </c>
      <c r="BI22" t="s">
        <v>76</v>
      </c>
      <c r="BJ22" t="s">
        <v>1192</v>
      </c>
      <c r="BK22" t="s">
        <v>1193</v>
      </c>
      <c r="BL22" t="s">
        <v>167</v>
      </c>
      <c r="BM22" t="s">
        <v>92</v>
      </c>
      <c r="BN22" t="s">
        <v>1194</v>
      </c>
      <c r="BO22" t="s">
        <v>1195</v>
      </c>
      <c r="BP22" t="s">
        <v>139</v>
      </c>
      <c r="BQ22" t="s">
        <v>92</v>
      </c>
      <c r="BR22" t="s">
        <v>1196</v>
      </c>
      <c r="BS22" t="s">
        <v>76</v>
      </c>
      <c r="BT22" t="s">
        <v>106</v>
      </c>
      <c r="BU22" t="s">
        <v>1197</v>
      </c>
      <c r="BV22" t="s">
        <v>1062</v>
      </c>
      <c r="BW22" t="s">
        <v>119</v>
      </c>
      <c r="BX22" t="s">
        <v>76</v>
      </c>
      <c r="CD22" s="3">
        <f>VLOOKUP(M22,Sheet1!$A$22:$D$37,2,FALSE)</f>
        <v>10</v>
      </c>
      <c r="CE22" s="3">
        <f>VLOOKUP(M22,Sheet1!$A$22:$D$37,4,FALSE)</f>
        <v>18</v>
      </c>
      <c r="CF22" s="3" t="str">
        <f t="shared" si="1"/>
        <v>lulus</v>
      </c>
      <c r="CG22" s="3" t="str">
        <f t="shared" si="2"/>
        <v>tidak</v>
      </c>
    </row>
    <row r="23" spans="1:85" x14ac:dyDescent="0.25">
      <c r="A23">
        <v>22</v>
      </c>
      <c r="B23" s="6">
        <v>22510298</v>
      </c>
      <c r="C23" t="s">
        <v>691</v>
      </c>
      <c r="D23" t="s">
        <v>670</v>
      </c>
      <c r="E23" t="s">
        <v>205</v>
      </c>
      <c r="F23" t="s">
        <v>233</v>
      </c>
      <c r="G23" s="2">
        <v>2201</v>
      </c>
      <c r="H23" s="2" t="str">
        <f t="shared" si="0"/>
        <v>S2</v>
      </c>
      <c r="I23" s="2" t="s">
        <v>154</v>
      </c>
      <c r="J23" s="2" t="str">
        <f>IF(AND(K23=0,L23=0)=TRUE,"",IF(AND(K23&gt;0,L23&gt;0)=TRUE,UPPER(VLOOKUP(LEFT(L23,4)*1,[1]PRODI_2019!$E$2:$F$90,2,FALSE)),M23))</f>
        <v>TEKNIK KIMIA (S2)</v>
      </c>
      <c r="K23" s="2">
        <f>_xlfn.IFNA(VLOOKUP(B23,[2]Data!$J$2:$K$380,1,FALSE),0)</f>
        <v>22510298</v>
      </c>
      <c r="L23" s="2">
        <f>_xlfn.IFNA(VLOOKUP(B23,[2]Data!$J$2:$K$380,2,FALSE),0)</f>
        <v>0</v>
      </c>
      <c r="M23" t="s">
        <v>214</v>
      </c>
      <c r="N23" t="s">
        <v>76</v>
      </c>
      <c r="P23" t="s">
        <v>319</v>
      </c>
      <c r="Q23" t="s">
        <v>77</v>
      </c>
      <c r="R23" t="s">
        <v>78</v>
      </c>
      <c r="S23" t="s">
        <v>94</v>
      </c>
      <c r="T23" t="s">
        <v>1198</v>
      </c>
      <c r="U23" t="s">
        <v>76</v>
      </c>
      <c r="V23" t="s">
        <v>76</v>
      </c>
      <c r="AD23" t="s">
        <v>1199</v>
      </c>
      <c r="AE23" t="s">
        <v>76</v>
      </c>
      <c r="AF23" t="s">
        <v>943</v>
      </c>
      <c r="AG23" t="s">
        <v>276</v>
      </c>
      <c r="AH23" t="s">
        <v>106</v>
      </c>
      <c r="AI23" t="s">
        <v>1200</v>
      </c>
      <c r="AJ23" t="s">
        <v>1201</v>
      </c>
      <c r="AK23" t="s">
        <v>1202</v>
      </c>
      <c r="AL23" t="s">
        <v>139</v>
      </c>
      <c r="AM23" t="s">
        <v>76</v>
      </c>
      <c r="AN23" t="s">
        <v>76</v>
      </c>
      <c r="AO23" t="s">
        <v>76</v>
      </c>
      <c r="AP23" t="s">
        <v>98</v>
      </c>
      <c r="AQ23" t="s">
        <v>76</v>
      </c>
      <c r="AR23" t="s">
        <v>76</v>
      </c>
      <c r="AS23" t="s">
        <v>76</v>
      </c>
      <c r="AT23" t="s">
        <v>261</v>
      </c>
      <c r="AU23" t="s">
        <v>84</v>
      </c>
      <c r="AV23" t="s">
        <v>1203</v>
      </c>
      <c r="AW23" t="s">
        <v>1204</v>
      </c>
      <c r="AX23" t="s">
        <v>86</v>
      </c>
      <c r="AY23" t="s">
        <v>396</v>
      </c>
      <c r="AZ23" t="s">
        <v>1205</v>
      </c>
      <c r="BA23" t="s">
        <v>396</v>
      </c>
      <c r="BB23" t="s">
        <v>76</v>
      </c>
      <c r="BC23" t="s">
        <v>76</v>
      </c>
      <c r="BD23" t="s">
        <v>76</v>
      </c>
      <c r="BE23" t="s">
        <v>76</v>
      </c>
      <c r="BF23" t="s">
        <v>76</v>
      </c>
      <c r="BG23" t="s">
        <v>76</v>
      </c>
      <c r="BH23" t="s">
        <v>76</v>
      </c>
      <c r="BI23" t="s">
        <v>76</v>
      </c>
      <c r="BJ23" t="s">
        <v>662</v>
      </c>
      <c r="BK23" t="s">
        <v>1206</v>
      </c>
      <c r="BL23" t="s">
        <v>81</v>
      </c>
      <c r="BM23" t="s">
        <v>222</v>
      </c>
      <c r="BN23" t="s">
        <v>1207</v>
      </c>
      <c r="BO23" t="s">
        <v>1208</v>
      </c>
      <c r="BP23" t="s">
        <v>81</v>
      </c>
      <c r="BQ23" t="s">
        <v>179</v>
      </c>
      <c r="BR23" t="s">
        <v>1209</v>
      </c>
      <c r="BS23" t="s">
        <v>76</v>
      </c>
      <c r="BT23" t="s">
        <v>106</v>
      </c>
      <c r="BU23" t="s">
        <v>1210</v>
      </c>
      <c r="BV23" t="s">
        <v>1211</v>
      </c>
      <c r="BW23" t="s">
        <v>119</v>
      </c>
      <c r="BX23" t="s">
        <v>76</v>
      </c>
      <c r="CD23" s="3">
        <f>VLOOKUP(M23,Sheet1!$A$22:$D$37,2,FALSE)</f>
        <v>6</v>
      </c>
      <c r="CE23" s="3">
        <f>VLOOKUP(M23,Sheet1!$A$22:$D$37,4,FALSE)</f>
        <v>10</v>
      </c>
      <c r="CF23" s="3" t="str">
        <f t="shared" si="1"/>
        <v>lulus</v>
      </c>
      <c r="CG23" s="3" t="str">
        <f t="shared" si="2"/>
        <v>tidak</v>
      </c>
    </row>
    <row r="24" spans="1:85" x14ac:dyDescent="0.25">
      <c r="A24">
        <v>23</v>
      </c>
      <c r="B24" s="6">
        <v>22510372</v>
      </c>
      <c r="C24" t="s">
        <v>692</v>
      </c>
      <c r="D24" t="s">
        <v>670</v>
      </c>
      <c r="E24" t="s">
        <v>205</v>
      </c>
      <c r="F24" t="s">
        <v>233</v>
      </c>
      <c r="G24" s="2">
        <v>2201</v>
      </c>
      <c r="H24" s="2" t="str">
        <f t="shared" si="0"/>
        <v>S2</v>
      </c>
      <c r="I24" s="2" t="s">
        <v>154</v>
      </c>
      <c r="J24" s="2" t="str">
        <f>IF(AND(K24=0,L24=0)=TRUE,"",IF(AND(K24&gt;0,L24&gt;0)=TRUE,UPPER(VLOOKUP(LEFT(L24,4)*1,[1]PRODI_2019!$E$2:$F$90,2,FALSE)),M24))</f>
        <v>HUKUM (S2)</v>
      </c>
      <c r="K24" s="2">
        <f>_xlfn.IFNA(VLOOKUP(B24,[2]Data!$J$2:$K$380,1,FALSE),0)</f>
        <v>22510372</v>
      </c>
      <c r="L24" s="2">
        <f>_xlfn.IFNA(VLOOKUP(B24,[2]Data!$J$2:$K$380,2,FALSE),0)</f>
        <v>0</v>
      </c>
      <c r="M24" t="s">
        <v>206</v>
      </c>
      <c r="N24" t="s">
        <v>206</v>
      </c>
      <c r="P24" t="s">
        <v>319</v>
      </c>
      <c r="Q24" t="s">
        <v>77</v>
      </c>
      <c r="R24" t="s">
        <v>78</v>
      </c>
      <c r="S24" t="s">
        <v>1212</v>
      </c>
      <c r="T24" t="s">
        <v>1213</v>
      </c>
      <c r="U24" t="s">
        <v>76</v>
      </c>
      <c r="V24" t="s">
        <v>76</v>
      </c>
      <c r="AD24" t="s">
        <v>1214</v>
      </c>
      <c r="AE24" t="s">
        <v>1215</v>
      </c>
      <c r="AF24" t="s">
        <v>1216</v>
      </c>
      <c r="AG24" t="s">
        <v>1217</v>
      </c>
      <c r="AH24" t="s">
        <v>148</v>
      </c>
      <c r="AI24" t="s">
        <v>1218</v>
      </c>
      <c r="AJ24" t="s">
        <v>1219</v>
      </c>
      <c r="AK24" t="s">
        <v>1220</v>
      </c>
      <c r="AL24" t="s">
        <v>167</v>
      </c>
      <c r="AM24" t="s">
        <v>1221</v>
      </c>
      <c r="AN24" t="s">
        <v>1222</v>
      </c>
      <c r="AO24" t="s">
        <v>1223</v>
      </c>
      <c r="AP24" t="s">
        <v>111</v>
      </c>
      <c r="AQ24" t="s">
        <v>76</v>
      </c>
      <c r="AR24" t="s">
        <v>76</v>
      </c>
      <c r="AS24" t="s">
        <v>76</v>
      </c>
      <c r="AT24" t="s">
        <v>1224</v>
      </c>
      <c r="AU24" t="s">
        <v>99</v>
      </c>
      <c r="AV24" t="s">
        <v>252</v>
      </c>
      <c r="AW24" t="s">
        <v>1225</v>
      </c>
      <c r="AX24" t="s">
        <v>86</v>
      </c>
      <c r="AY24" t="s">
        <v>392</v>
      </c>
      <c r="AZ24" t="s">
        <v>1226</v>
      </c>
      <c r="BA24" t="s">
        <v>392</v>
      </c>
      <c r="BB24" t="s">
        <v>76</v>
      </c>
      <c r="BC24" t="s">
        <v>76</v>
      </c>
      <c r="BD24" t="s">
        <v>76</v>
      </c>
      <c r="BE24" t="s">
        <v>76</v>
      </c>
      <c r="BF24" t="s">
        <v>76</v>
      </c>
      <c r="BG24" t="s">
        <v>76</v>
      </c>
      <c r="BH24" t="s">
        <v>76</v>
      </c>
      <c r="BI24" t="s">
        <v>76</v>
      </c>
      <c r="BJ24" t="s">
        <v>1227</v>
      </c>
      <c r="BK24" t="s">
        <v>1228</v>
      </c>
      <c r="BL24" t="s">
        <v>250</v>
      </c>
      <c r="BM24" t="s">
        <v>231</v>
      </c>
      <c r="BN24" t="s">
        <v>1227</v>
      </c>
      <c r="BO24" t="s">
        <v>1229</v>
      </c>
      <c r="BP24" t="s">
        <v>250</v>
      </c>
      <c r="BQ24" t="s">
        <v>92</v>
      </c>
      <c r="BR24" t="s">
        <v>1230</v>
      </c>
      <c r="BS24" t="s">
        <v>76</v>
      </c>
      <c r="BT24" t="s">
        <v>447</v>
      </c>
      <c r="BU24" t="s">
        <v>1231</v>
      </c>
      <c r="BV24" t="s">
        <v>1211</v>
      </c>
      <c r="BW24" t="s">
        <v>93</v>
      </c>
      <c r="BX24" t="s">
        <v>76</v>
      </c>
      <c r="CD24" s="3">
        <f>VLOOKUP(M24,Sheet1!$A$22:$D$37,2,FALSE)</f>
        <v>28</v>
      </c>
      <c r="CE24" s="3">
        <f>VLOOKUP(M24,Sheet1!$A$22:$D$37,4,FALSE)</f>
        <v>43</v>
      </c>
      <c r="CF24" s="3" t="str">
        <f t="shared" si="1"/>
        <v>lulus</v>
      </c>
      <c r="CG24" s="3" t="str">
        <f t="shared" si="2"/>
        <v>tidak</v>
      </c>
    </row>
    <row r="25" spans="1:85" x14ac:dyDescent="0.25">
      <c r="A25">
        <v>24</v>
      </c>
      <c r="B25" s="6">
        <v>22510396</v>
      </c>
      <c r="C25" t="s">
        <v>693</v>
      </c>
      <c r="D25" t="s">
        <v>670</v>
      </c>
      <c r="E25" t="s">
        <v>205</v>
      </c>
      <c r="F25" t="s">
        <v>233</v>
      </c>
      <c r="G25" s="2">
        <v>2201</v>
      </c>
      <c r="H25" s="2" t="str">
        <f t="shared" si="0"/>
        <v>S2</v>
      </c>
      <c r="I25" s="2" t="s">
        <v>154</v>
      </c>
      <c r="J25" s="2" t="str">
        <f>IF(AND(K25=0,L25=0)=TRUE,"",IF(AND(K25&gt;0,L25&gt;0)=TRUE,UPPER(VLOOKUP(LEFT(L25,4)*1,[1]PRODI_2019!$E$2:$F$90,2,FALSE)),M25))</f>
        <v>HUKUM (S2)</v>
      </c>
      <c r="K25" s="2">
        <f>_xlfn.IFNA(VLOOKUP(B25,[2]Data!$J$2:$K$380,1,FALSE),0)</f>
        <v>22510396</v>
      </c>
      <c r="L25" s="2">
        <f>_xlfn.IFNA(VLOOKUP(B25,[2]Data!$J$2:$K$380,2,FALSE),0)</f>
        <v>0</v>
      </c>
      <c r="M25" t="s">
        <v>206</v>
      </c>
      <c r="N25" t="s">
        <v>206</v>
      </c>
      <c r="P25" t="s">
        <v>319</v>
      </c>
      <c r="Q25" t="s">
        <v>107</v>
      </c>
      <c r="R25" t="s">
        <v>78</v>
      </c>
      <c r="S25" t="s">
        <v>108</v>
      </c>
      <c r="T25" t="s">
        <v>295</v>
      </c>
      <c r="U25" t="s">
        <v>76</v>
      </c>
      <c r="V25" t="s">
        <v>76</v>
      </c>
      <c r="AD25" t="s">
        <v>1232</v>
      </c>
      <c r="AE25" t="s">
        <v>1233</v>
      </c>
      <c r="AF25" t="s">
        <v>1234</v>
      </c>
      <c r="AG25" t="s">
        <v>495</v>
      </c>
      <c r="AH25" t="s">
        <v>110</v>
      </c>
      <c r="AI25" t="s">
        <v>1235</v>
      </c>
      <c r="AJ25" t="s">
        <v>1236</v>
      </c>
      <c r="AK25" t="s">
        <v>1237</v>
      </c>
      <c r="AL25" t="s">
        <v>76</v>
      </c>
      <c r="AM25" t="s">
        <v>76</v>
      </c>
      <c r="AN25" t="s">
        <v>76</v>
      </c>
      <c r="AO25" t="s">
        <v>76</v>
      </c>
      <c r="AP25" t="s">
        <v>143</v>
      </c>
      <c r="AQ25" t="s">
        <v>76</v>
      </c>
      <c r="AR25" t="s">
        <v>76</v>
      </c>
      <c r="AS25" t="s">
        <v>76</v>
      </c>
      <c r="AT25" t="s">
        <v>305</v>
      </c>
      <c r="AU25" t="s">
        <v>84</v>
      </c>
      <c r="AV25" t="s">
        <v>530</v>
      </c>
      <c r="AW25" t="s">
        <v>1238</v>
      </c>
      <c r="AX25" t="s">
        <v>86</v>
      </c>
      <c r="AY25" t="s">
        <v>87</v>
      </c>
      <c r="AZ25" t="s">
        <v>1239</v>
      </c>
      <c r="BA25" t="s">
        <v>87</v>
      </c>
      <c r="BB25" t="s">
        <v>76</v>
      </c>
      <c r="BC25" t="s">
        <v>76</v>
      </c>
      <c r="BD25" t="s">
        <v>76</v>
      </c>
      <c r="BE25" t="s">
        <v>76</v>
      </c>
      <c r="BF25" t="s">
        <v>76</v>
      </c>
      <c r="BG25" t="s">
        <v>76</v>
      </c>
      <c r="BH25" t="s">
        <v>76</v>
      </c>
      <c r="BI25" t="s">
        <v>76</v>
      </c>
      <c r="BJ25" t="s">
        <v>1240</v>
      </c>
      <c r="BK25" t="s">
        <v>1241</v>
      </c>
      <c r="BL25" t="s">
        <v>127</v>
      </c>
      <c r="BM25" t="s">
        <v>92</v>
      </c>
      <c r="BN25" t="s">
        <v>1242</v>
      </c>
      <c r="BO25" t="s">
        <v>1243</v>
      </c>
      <c r="BP25" t="s">
        <v>127</v>
      </c>
      <c r="BQ25" t="s">
        <v>140</v>
      </c>
      <c r="BR25" t="s">
        <v>1232</v>
      </c>
      <c r="BS25" t="s">
        <v>76</v>
      </c>
      <c r="BT25" t="s">
        <v>110</v>
      </c>
      <c r="BU25" t="s">
        <v>1244</v>
      </c>
      <c r="BV25" t="s">
        <v>1245</v>
      </c>
      <c r="BW25" t="s">
        <v>119</v>
      </c>
      <c r="BX25" t="s">
        <v>76</v>
      </c>
      <c r="CD25" s="3">
        <f>VLOOKUP(M25,Sheet1!$A$22:$D$37,2,FALSE)</f>
        <v>28</v>
      </c>
      <c r="CE25" s="3">
        <f>VLOOKUP(M25,Sheet1!$A$22:$D$37,4,FALSE)</f>
        <v>43</v>
      </c>
      <c r="CF25" s="3" t="str">
        <f t="shared" si="1"/>
        <v>lulus</v>
      </c>
      <c r="CG25" s="3" t="str">
        <f t="shared" si="2"/>
        <v>tidak</v>
      </c>
    </row>
    <row r="26" spans="1:85" x14ac:dyDescent="0.25">
      <c r="A26">
        <v>25</v>
      </c>
      <c r="B26" s="6">
        <v>22510502</v>
      </c>
      <c r="C26" t="s">
        <v>694</v>
      </c>
      <c r="D26" t="s">
        <v>670</v>
      </c>
      <c r="E26" t="s">
        <v>205</v>
      </c>
      <c r="F26" t="s">
        <v>233</v>
      </c>
      <c r="G26" s="2">
        <v>2201</v>
      </c>
      <c r="H26" s="2" t="str">
        <f t="shared" si="0"/>
        <v>S2</v>
      </c>
      <c r="I26" s="2" t="s">
        <v>154</v>
      </c>
      <c r="J26" s="2" t="str">
        <f>IF(AND(K26=0,L26=0)=TRUE,"",IF(AND(K26&gt;0,L26&gt;0)=TRUE,UPPER(VLOOKUP(LEFT(L26,4)*1,[1]PRODI_2019!$E$2:$F$90,2,FALSE)),M26))</f>
        <v>HUKUM (S2)</v>
      </c>
      <c r="K26" s="2">
        <f>_xlfn.IFNA(VLOOKUP(B26,[2]Data!$J$2:$K$380,1,FALSE),0)</f>
        <v>22510502</v>
      </c>
      <c r="L26" s="2">
        <f>_xlfn.IFNA(VLOOKUP(B26,[2]Data!$J$2:$K$380,2,FALSE),0)</f>
        <v>0</v>
      </c>
      <c r="M26" t="s">
        <v>206</v>
      </c>
      <c r="N26" t="s">
        <v>210</v>
      </c>
      <c r="P26" t="s">
        <v>319</v>
      </c>
      <c r="Q26" t="s">
        <v>77</v>
      </c>
      <c r="R26" t="s">
        <v>78</v>
      </c>
      <c r="S26" t="s">
        <v>94</v>
      </c>
      <c r="T26" t="s">
        <v>544</v>
      </c>
      <c r="U26" t="s">
        <v>76</v>
      </c>
      <c r="V26" t="s">
        <v>76</v>
      </c>
      <c r="AD26" t="s">
        <v>1246</v>
      </c>
      <c r="AE26" t="s">
        <v>76</v>
      </c>
      <c r="AF26" t="s">
        <v>329</v>
      </c>
      <c r="AG26" t="s">
        <v>159</v>
      </c>
      <c r="AH26" t="s">
        <v>106</v>
      </c>
      <c r="AI26" t="s">
        <v>1247</v>
      </c>
      <c r="AJ26" t="s">
        <v>1248</v>
      </c>
      <c r="AK26" t="s">
        <v>1249</v>
      </c>
      <c r="AL26" t="s">
        <v>139</v>
      </c>
      <c r="AM26" t="s">
        <v>1250</v>
      </c>
      <c r="AN26" t="s">
        <v>1251</v>
      </c>
      <c r="AO26" t="s">
        <v>1252</v>
      </c>
      <c r="AP26" t="s">
        <v>143</v>
      </c>
      <c r="AQ26" t="s">
        <v>76</v>
      </c>
      <c r="AR26" t="s">
        <v>76</v>
      </c>
      <c r="AS26" t="s">
        <v>76</v>
      </c>
      <c r="AT26" t="s">
        <v>1253</v>
      </c>
      <c r="AU26" t="s">
        <v>84</v>
      </c>
      <c r="AV26" t="s">
        <v>1254</v>
      </c>
      <c r="AW26" t="s">
        <v>1255</v>
      </c>
      <c r="AX26" t="s">
        <v>86</v>
      </c>
      <c r="AY26" t="s">
        <v>307</v>
      </c>
      <c r="AZ26" t="s">
        <v>1256</v>
      </c>
      <c r="BA26" t="s">
        <v>307</v>
      </c>
      <c r="BB26" t="s">
        <v>76</v>
      </c>
      <c r="BC26" t="s">
        <v>76</v>
      </c>
      <c r="BD26" t="s">
        <v>76</v>
      </c>
      <c r="BE26" t="s">
        <v>76</v>
      </c>
      <c r="BF26" t="s">
        <v>76</v>
      </c>
      <c r="BG26" t="s">
        <v>76</v>
      </c>
      <c r="BH26" t="s">
        <v>76</v>
      </c>
      <c r="BI26" t="s">
        <v>76</v>
      </c>
      <c r="BJ26" t="s">
        <v>1257</v>
      </c>
      <c r="BK26" t="s">
        <v>1258</v>
      </c>
      <c r="BL26" t="s">
        <v>250</v>
      </c>
      <c r="BM26" t="s">
        <v>222</v>
      </c>
      <c r="BN26" t="s">
        <v>1259</v>
      </c>
      <c r="BO26" t="s">
        <v>1260</v>
      </c>
      <c r="BP26" t="s">
        <v>139</v>
      </c>
      <c r="BQ26" t="s">
        <v>117</v>
      </c>
      <c r="BR26" t="s">
        <v>1261</v>
      </c>
      <c r="BS26" t="s">
        <v>76</v>
      </c>
      <c r="BT26" t="s">
        <v>106</v>
      </c>
      <c r="BU26" t="s">
        <v>1262</v>
      </c>
      <c r="BV26" t="s">
        <v>1263</v>
      </c>
      <c r="BW26" t="s">
        <v>119</v>
      </c>
      <c r="BX26" t="s">
        <v>76</v>
      </c>
      <c r="CD26" s="3">
        <f>VLOOKUP(M26,Sheet1!$A$22:$D$37,2,FALSE)</f>
        <v>28</v>
      </c>
      <c r="CE26" s="3">
        <f>VLOOKUP(M26,Sheet1!$A$22:$D$37,4,FALSE)</f>
        <v>43</v>
      </c>
      <c r="CF26" s="3" t="str">
        <f t="shared" si="1"/>
        <v>lulus</v>
      </c>
      <c r="CG26" s="3" t="str">
        <f t="shared" si="2"/>
        <v>tidak</v>
      </c>
    </row>
    <row r="27" spans="1:85" x14ac:dyDescent="0.25">
      <c r="A27">
        <v>26</v>
      </c>
      <c r="B27" s="6">
        <v>22510562</v>
      </c>
      <c r="C27" t="s">
        <v>695</v>
      </c>
      <c r="D27" t="s">
        <v>670</v>
      </c>
      <c r="E27" t="s">
        <v>205</v>
      </c>
      <c r="F27" t="s">
        <v>233</v>
      </c>
      <c r="G27" s="2">
        <v>2201</v>
      </c>
      <c r="H27" s="2" t="str">
        <f t="shared" si="0"/>
        <v>S2</v>
      </c>
      <c r="I27" s="2" t="s">
        <v>154</v>
      </c>
      <c r="J27" s="2" t="str">
        <f>IF(AND(K27=0,L27=0)=TRUE,"",IF(AND(K27&gt;0,L27&gt;0)=TRUE,UPPER(VLOOKUP(LEFT(L27,4)*1,[1]PRODI_2019!$E$2:$F$90,2,FALSE)),M27))</f>
        <v>MAGISTER AKUNTANSI</v>
      </c>
      <c r="K27" s="2">
        <f>_xlfn.IFNA(VLOOKUP(B27,[2]Data!$J$2:$K$380,1,FALSE),0)</f>
        <v>22510562</v>
      </c>
      <c r="L27" s="2">
        <f>_xlfn.IFNA(VLOOKUP(B27,[2]Data!$J$2:$K$380,2,FALSE),0)</f>
        <v>0</v>
      </c>
      <c r="M27" t="s">
        <v>212</v>
      </c>
      <c r="N27" t="s">
        <v>217</v>
      </c>
      <c r="P27" t="s">
        <v>319</v>
      </c>
      <c r="Q27" t="s">
        <v>107</v>
      </c>
      <c r="R27" t="s">
        <v>78</v>
      </c>
      <c r="S27" t="s">
        <v>337</v>
      </c>
      <c r="T27" t="s">
        <v>1264</v>
      </c>
      <c r="U27" t="s">
        <v>76</v>
      </c>
      <c r="V27" t="s">
        <v>76</v>
      </c>
      <c r="AD27" t="s">
        <v>1265</v>
      </c>
      <c r="AE27" t="s">
        <v>76</v>
      </c>
      <c r="AF27" t="s">
        <v>234</v>
      </c>
      <c r="AG27" t="s">
        <v>235</v>
      </c>
      <c r="AH27" t="s">
        <v>106</v>
      </c>
      <c r="AI27" t="s">
        <v>1266</v>
      </c>
      <c r="AJ27" t="s">
        <v>1267</v>
      </c>
      <c r="AK27" t="s">
        <v>1268</v>
      </c>
      <c r="AL27" t="s">
        <v>167</v>
      </c>
      <c r="AM27" t="s">
        <v>1269</v>
      </c>
      <c r="AN27" t="s">
        <v>1270</v>
      </c>
      <c r="AO27" t="s">
        <v>1271</v>
      </c>
      <c r="AP27" t="s">
        <v>83</v>
      </c>
      <c r="AQ27" t="s">
        <v>76</v>
      </c>
      <c r="AR27" t="s">
        <v>76</v>
      </c>
      <c r="AS27" t="s">
        <v>76</v>
      </c>
      <c r="AT27" t="s">
        <v>1272</v>
      </c>
      <c r="AU27" t="s">
        <v>99</v>
      </c>
      <c r="AV27" t="s">
        <v>180</v>
      </c>
      <c r="AW27" t="s">
        <v>1273</v>
      </c>
      <c r="AX27" t="s">
        <v>86</v>
      </c>
      <c r="AY27" t="s">
        <v>573</v>
      </c>
      <c r="AZ27" t="s">
        <v>1274</v>
      </c>
      <c r="BA27" t="s">
        <v>573</v>
      </c>
      <c r="BB27" t="s">
        <v>76</v>
      </c>
      <c r="BC27" t="s">
        <v>76</v>
      </c>
      <c r="BD27" t="s">
        <v>76</v>
      </c>
      <c r="BE27" t="s">
        <v>76</v>
      </c>
      <c r="BF27" t="s">
        <v>76</v>
      </c>
      <c r="BG27" t="s">
        <v>76</v>
      </c>
      <c r="BH27" t="s">
        <v>76</v>
      </c>
      <c r="BI27" t="s">
        <v>76</v>
      </c>
      <c r="BJ27" t="s">
        <v>1275</v>
      </c>
      <c r="BK27" t="s">
        <v>1276</v>
      </c>
      <c r="BL27" t="s">
        <v>104</v>
      </c>
      <c r="BM27" t="s">
        <v>128</v>
      </c>
      <c r="BN27" t="s">
        <v>1277</v>
      </c>
      <c r="BO27" t="s">
        <v>1278</v>
      </c>
      <c r="BP27" t="s">
        <v>139</v>
      </c>
      <c r="BQ27" t="s">
        <v>105</v>
      </c>
      <c r="BR27" t="s">
        <v>1279</v>
      </c>
      <c r="BS27" t="s">
        <v>76</v>
      </c>
      <c r="BT27" t="s">
        <v>211</v>
      </c>
      <c r="BU27" t="s">
        <v>1280</v>
      </c>
      <c r="BV27" t="s">
        <v>1281</v>
      </c>
      <c r="BW27" t="s">
        <v>93</v>
      </c>
      <c r="BX27" t="s">
        <v>76</v>
      </c>
      <c r="CD27" s="3">
        <f>VLOOKUP(M27,Sheet1!$A$22:$D$37,2,FALSE)</f>
        <v>19</v>
      </c>
      <c r="CE27" s="3">
        <f>VLOOKUP(M27,Sheet1!$A$22:$D$37,4,FALSE)</f>
        <v>32</v>
      </c>
      <c r="CF27" s="3" t="str">
        <f t="shared" si="1"/>
        <v>lulus</v>
      </c>
      <c r="CG27" s="3" t="str">
        <f t="shared" si="2"/>
        <v>tidak</v>
      </c>
    </row>
    <row r="28" spans="1:85" x14ac:dyDescent="0.25">
      <c r="A28">
        <v>27</v>
      </c>
      <c r="B28" s="6">
        <v>22510574</v>
      </c>
      <c r="C28" t="s">
        <v>696</v>
      </c>
      <c r="D28" t="s">
        <v>670</v>
      </c>
      <c r="E28" t="s">
        <v>205</v>
      </c>
      <c r="F28" t="s">
        <v>233</v>
      </c>
      <c r="G28" s="2">
        <v>2201</v>
      </c>
      <c r="H28" s="2" t="str">
        <f t="shared" si="0"/>
        <v>S2</v>
      </c>
      <c r="I28" s="2" t="s">
        <v>154</v>
      </c>
      <c r="J28" s="2" t="str">
        <f>IF(AND(K28=0,L28=0)=TRUE,"",IF(AND(K28&gt;0,L28&gt;0)=TRUE,UPPER(VLOOKUP(LEFT(L28,4)*1,[1]PRODI_2019!$E$2:$F$90,2,FALSE)),M28))</f>
        <v>MAGISTER MANAJEMEN</v>
      </c>
      <c r="K28" s="2">
        <f>_xlfn.IFNA(VLOOKUP(B28,[2]Data!$J$2:$K$380,1,FALSE),0)</f>
        <v>22510574</v>
      </c>
      <c r="L28" s="2">
        <f>_xlfn.IFNA(VLOOKUP(B28,[2]Data!$J$2:$K$380,2,FALSE),0)</f>
        <v>7776220002</v>
      </c>
      <c r="M28" t="s">
        <v>217</v>
      </c>
      <c r="N28" t="s">
        <v>76</v>
      </c>
      <c r="P28" t="s">
        <v>319</v>
      </c>
      <c r="Q28" t="s">
        <v>107</v>
      </c>
      <c r="R28" t="s">
        <v>78</v>
      </c>
      <c r="S28" t="s">
        <v>158</v>
      </c>
      <c r="T28" t="s">
        <v>1282</v>
      </c>
      <c r="U28" t="s">
        <v>76</v>
      </c>
      <c r="V28" t="s">
        <v>76</v>
      </c>
      <c r="AD28" t="s">
        <v>1283</v>
      </c>
      <c r="AE28" t="s">
        <v>192</v>
      </c>
      <c r="AF28" t="s">
        <v>1284</v>
      </c>
      <c r="AG28" t="s">
        <v>288</v>
      </c>
      <c r="AH28" t="s">
        <v>218</v>
      </c>
      <c r="AI28" t="s">
        <v>1285</v>
      </c>
      <c r="AJ28" t="s">
        <v>1286</v>
      </c>
      <c r="AK28" t="s">
        <v>1287</v>
      </c>
      <c r="AL28" t="s">
        <v>167</v>
      </c>
      <c r="AM28" t="s">
        <v>1288</v>
      </c>
      <c r="AN28" t="s">
        <v>1289</v>
      </c>
      <c r="AO28" t="s">
        <v>1290</v>
      </c>
      <c r="AP28" t="s">
        <v>133</v>
      </c>
      <c r="AQ28" t="s">
        <v>76</v>
      </c>
      <c r="AR28" t="s">
        <v>76</v>
      </c>
      <c r="AS28" t="s">
        <v>76</v>
      </c>
      <c r="AT28" t="s">
        <v>556</v>
      </c>
      <c r="AU28" t="s">
        <v>84</v>
      </c>
      <c r="AV28" t="s">
        <v>346</v>
      </c>
      <c r="AW28" t="s">
        <v>1291</v>
      </c>
      <c r="AX28" t="s">
        <v>86</v>
      </c>
      <c r="AY28" t="s">
        <v>87</v>
      </c>
      <c r="AZ28" t="s">
        <v>1292</v>
      </c>
      <c r="BA28" t="s">
        <v>87</v>
      </c>
      <c r="BB28" t="s">
        <v>76</v>
      </c>
      <c r="BC28" t="s">
        <v>76</v>
      </c>
      <c r="BD28" t="s">
        <v>76</v>
      </c>
      <c r="BE28" t="s">
        <v>76</v>
      </c>
      <c r="BF28" t="s">
        <v>76</v>
      </c>
      <c r="BG28" t="s">
        <v>76</v>
      </c>
      <c r="BH28" t="s">
        <v>76</v>
      </c>
      <c r="BI28" t="s">
        <v>76</v>
      </c>
      <c r="BJ28" t="s">
        <v>1293</v>
      </c>
      <c r="BK28" t="s">
        <v>1294</v>
      </c>
      <c r="BL28" t="s">
        <v>104</v>
      </c>
      <c r="BM28" t="s">
        <v>231</v>
      </c>
      <c r="BN28" t="s">
        <v>1295</v>
      </c>
      <c r="BO28" t="s">
        <v>1296</v>
      </c>
      <c r="BP28" t="s">
        <v>104</v>
      </c>
      <c r="BQ28" t="s">
        <v>231</v>
      </c>
      <c r="BR28" t="s">
        <v>1297</v>
      </c>
      <c r="BS28" t="s">
        <v>76</v>
      </c>
      <c r="BT28" t="s">
        <v>218</v>
      </c>
      <c r="BU28" t="s">
        <v>1298</v>
      </c>
      <c r="BV28" t="s">
        <v>1211</v>
      </c>
      <c r="BW28" t="s">
        <v>93</v>
      </c>
      <c r="BX28" t="s">
        <v>76</v>
      </c>
      <c r="CD28" s="3">
        <f>VLOOKUP(M28,Sheet1!$A$22:$D$37,2,FALSE)</f>
        <v>30</v>
      </c>
      <c r="CE28" s="3">
        <f>VLOOKUP(M28,Sheet1!$A$22:$D$37,4,FALSE)</f>
        <v>49</v>
      </c>
      <c r="CF28" s="3" t="str">
        <f t="shared" si="1"/>
        <v>lulus</v>
      </c>
      <c r="CG28" s="3" t="str">
        <f t="shared" si="2"/>
        <v>diterima</v>
      </c>
    </row>
    <row r="29" spans="1:85" x14ac:dyDescent="0.25">
      <c r="A29">
        <v>28</v>
      </c>
      <c r="B29" s="6">
        <v>22510809</v>
      </c>
      <c r="C29" t="s">
        <v>697</v>
      </c>
      <c r="D29" t="s">
        <v>670</v>
      </c>
      <c r="E29" t="s">
        <v>205</v>
      </c>
      <c r="F29" t="s">
        <v>233</v>
      </c>
      <c r="G29" s="2">
        <v>2201</v>
      </c>
      <c r="H29" s="2" t="str">
        <f t="shared" si="0"/>
        <v>S2</v>
      </c>
      <c r="I29" s="2" t="s">
        <v>154</v>
      </c>
      <c r="J29" s="2" t="str">
        <f>IF(AND(K29=0,L29=0)=TRUE,"",IF(AND(K29&gt;0,L29&gt;0)=TRUE,UPPER(VLOOKUP(LEFT(L29,4)*1,[1]PRODI_2019!$E$2:$F$90,2,FALSE)),M29))</f>
        <v>ILMU KOMUNIKASI (S2)</v>
      </c>
      <c r="K29" s="2">
        <f>_xlfn.IFNA(VLOOKUP(B29,[2]Data!$J$2:$K$380,1,FALSE),0)</f>
        <v>22510809</v>
      </c>
      <c r="L29" s="2">
        <f>_xlfn.IFNA(VLOOKUP(B29,[2]Data!$J$2:$K$380,2,FALSE),0)</f>
        <v>0</v>
      </c>
      <c r="M29" t="s">
        <v>209</v>
      </c>
      <c r="N29" t="s">
        <v>76</v>
      </c>
      <c r="P29" t="s">
        <v>319</v>
      </c>
      <c r="Q29" t="s">
        <v>77</v>
      </c>
      <c r="R29" t="s">
        <v>78</v>
      </c>
      <c r="S29" t="s">
        <v>293</v>
      </c>
      <c r="T29" t="s">
        <v>1299</v>
      </c>
      <c r="U29" t="s">
        <v>76</v>
      </c>
      <c r="V29" t="s">
        <v>76</v>
      </c>
      <c r="AD29" t="s">
        <v>1300</v>
      </c>
      <c r="AE29" t="s">
        <v>76</v>
      </c>
      <c r="AF29" t="s">
        <v>1301</v>
      </c>
      <c r="AG29" t="s">
        <v>1302</v>
      </c>
      <c r="AH29" t="s">
        <v>211</v>
      </c>
      <c r="AI29" t="s">
        <v>1303</v>
      </c>
      <c r="AJ29" t="s">
        <v>1304</v>
      </c>
      <c r="AK29" t="s">
        <v>1305</v>
      </c>
      <c r="AL29" t="s">
        <v>127</v>
      </c>
      <c r="AM29" t="s">
        <v>76</v>
      </c>
      <c r="AN29" t="s">
        <v>76</v>
      </c>
      <c r="AO29" t="s">
        <v>76</v>
      </c>
      <c r="AP29" t="s">
        <v>143</v>
      </c>
      <c r="AQ29" t="s">
        <v>76</v>
      </c>
      <c r="AR29" t="s">
        <v>76</v>
      </c>
      <c r="AS29" t="s">
        <v>76</v>
      </c>
      <c r="AT29" t="s">
        <v>494</v>
      </c>
      <c r="AU29" t="s">
        <v>99</v>
      </c>
      <c r="AV29" t="s">
        <v>160</v>
      </c>
      <c r="AW29" t="s">
        <v>248</v>
      </c>
      <c r="AX29" t="s">
        <v>86</v>
      </c>
      <c r="AY29" t="s">
        <v>322</v>
      </c>
      <c r="AZ29" t="s">
        <v>1306</v>
      </c>
      <c r="BA29" t="s">
        <v>322</v>
      </c>
      <c r="BB29" t="s">
        <v>76</v>
      </c>
      <c r="BC29" t="s">
        <v>76</v>
      </c>
      <c r="BD29" t="s">
        <v>76</v>
      </c>
      <c r="BE29" t="s">
        <v>76</v>
      </c>
      <c r="BF29" t="s">
        <v>76</v>
      </c>
      <c r="BG29" t="s">
        <v>76</v>
      </c>
      <c r="BH29" t="s">
        <v>76</v>
      </c>
      <c r="BI29" t="s">
        <v>76</v>
      </c>
      <c r="BJ29" t="s">
        <v>90</v>
      </c>
      <c r="BK29" t="s">
        <v>1307</v>
      </c>
      <c r="BL29" t="s">
        <v>127</v>
      </c>
      <c r="BM29" t="s">
        <v>92</v>
      </c>
      <c r="BN29" t="s">
        <v>76</v>
      </c>
      <c r="BO29" t="s">
        <v>1308</v>
      </c>
      <c r="BP29" t="s">
        <v>139</v>
      </c>
      <c r="BQ29" t="s">
        <v>140</v>
      </c>
      <c r="BR29" t="s">
        <v>1309</v>
      </c>
      <c r="BS29" t="s">
        <v>76</v>
      </c>
      <c r="BT29" t="s">
        <v>211</v>
      </c>
      <c r="BU29" t="s">
        <v>1310</v>
      </c>
      <c r="BV29" t="s">
        <v>1211</v>
      </c>
      <c r="BW29" t="s">
        <v>93</v>
      </c>
      <c r="BX29" t="s">
        <v>76</v>
      </c>
      <c r="CD29" s="3">
        <f>VLOOKUP(M29,Sheet1!$A$22:$D$37,2,FALSE)</f>
        <v>12</v>
      </c>
      <c r="CE29" s="3">
        <f>VLOOKUP(M29,Sheet1!$A$22:$D$37,4,FALSE)</f>
        <v>21</v>
      </c>
      <c r="CF29" s="3" t="str">
        <f t="shared" si="1"/>
        <v>lulus</v>
      </c>
      <c r="CG29" s="3" t="str">
        <f t="shared" si="2"/>
        <v>tidak</v>
      </c>
    </row>
    <row r="30" spans="1:85" x14ac:dyDescent="0.25">
      <c r="A30">
        <v>29</v>
      </c>
      <c r="B30" s="6">
        <v>22510829</v>
      </c>
      <c r="C30" t="s">
        <v>698</v>
      </c>
      <c r="D30" t="s">
        <v>670</v>
      </c>
      <c r="E30" t="s">
        <v>205</v>
      </c>
      <c r="F30" t="s">
        <v>233</v>
      </c>
      <c r="G30" s="2">
        <v>2201</v>
      </c>
      <c r="H30" s="2" t="str">
        <f t="shared" si="0"/>
        <v>S2</v>
      </c>
      <c r="I30" s="2" t="s">
        <v>154</v>
      </c>
      <c r="J30" s="2" t="str">
        <f>IF(AND(K30=0,L30=0)=TRUE,"",IF(AND(K30&gt;0,L30&gt;0)=TRUE,UPPER(VLOOKUP(LEFT(L30,4)*1,[1]PRODI_2019!$E$2:$F$90,2,FALSE)),M30))</f>
        <v>HUKUM (S2)</v>
      </c>
      <c r="K30" s="2">
        <f>_xlfn.IFNA(VLOOKUP(B30,[2]Data!$J$2:$K$380,1,FALSE),0)</f>
        <v>22510829</v>
      </c>
      <c r="L30" s="2">
        <f>_xlfn.IFNA(VLOOKUP(B30,[2]Data!$J$2:$K$380,2,FALSE),0)</f>
        <v>0</v>
      </c>
      <c r="M30" t="s">
        <v>206</v>
      </c>
      <c r="N30" t="s">
        <v>217</v>
      </c>
      <c r="P30" t="s">
        <v>319</v>
      </c>
      <c r="Q30" t="s">
        <v>107</v>
      </c>
      <c r="R30" t="s">
        <v>78</v>
      </c>
      <c r="S30" t="s">
        <v>158</v>
      </c>
      <c r="T30" t="s">
        <v>1311</v>
      </c>
      <c r="U30" t="s">
        <v>76</v>
      </c>
      <c r="V30" t="s">
        <v>76</v>
      </c>
      <c r="AD30" t="s">
        <v>1312</v>
      </c>
      <c r="AE30" t="s">
        <v>1313</v>
      </c>
      <c r="AF30" t="s">
        <v>1314</v>
      </c>
      <c r="AG30" t="s">
        <v>1315</v>
      </c>
      <c r="AH30" t="s">
        <v>1316</v>
      </c>
      <c r="AI30" t="s">
        <v>1317</v>
      </c>
      <c r="AJ30" t="s">
        <v>1318</v>
      </c>
      <c r="AK30" t="s">
        <v>1319</v>
      </c>
      <c r="AL30" t="s">
        <v>139</v>
      </c>
      <c r="AM30" t="s">
        <v>1320</v>
      </c>
      <c r="AN30" t="s">
        <v>1321</v>
      </c>
      <c r="AO30" t="s">
        <v>1322</v>
      </c>
      <c r="AP30" t="s">
        <v>133</v>
      </c>
      <c r="AQ30" t="s">
        <v>76</v>
      </c>
      <c r="AR30" t="s">
        <v>76</v>
      </c>
      <c r="AS30" t="s">
        <v>76</v>
      </c>
      <c r="AT30" t="s">
        <v>1323</v>
      </c>
      <c r="AU30" t="s">
        <v>99</v>
      </c>
      <c r="AV30" t="s">
        <v>252</v>
      </c>
      <c r="AW30" t="s">
        <v>208</v>
      </c>
      <c r="AX30" t="s">
        <v>86</v>
      </c>
      <c r="AY30" t="s">
        <v>519</v>
      </c>
      <c r="AZ30" t="s">
        <v>1324</v>
      </c>
      <c r="BA30" t="s">
        <v>519</v>
      </c>
      <c r="BB30" t="s">
        <v>76</v>
      </c>
      <c r="BC30" t="s">
        <v>76</v>
      </c>
      <c r="BD30" t="s">
        <v>76</v>
      </c>
      <c r="BE30" t="s">
        <v>76</v>
      </c>
      <c r="BF30" t="s">
        <v>76</v>
      </c>
      <c r="BG30" t="s">
        <v>76</v>
      </c>
      <c r="BH30" t="s">
        <v>76</v>
      </c>
      <c r="BI30" t="s">
        <v>76</v>
      </c>
      <c r="BJ30" t="s">
        <v>90</v>
      </c>
      <c r="BK30" t="s">
        <v>1325</v>
      </c>
      <c r="BL30" t="s">
        <v>340</v>
      </c>
      <c r="BM30" t="s">
        <v>263</v>
      </c>
      <c r="BN30" t="s">
        <v>76</v>
      </c>
      <c r="BO30" t="s">
        <v>468</v>
      </c>
      <c r="BP30" t="s">
        <v>127</v>
      </c>
      <c r="BQ30" t="s">
        <v>128</v>
      </c>
      <c r="BR30" t="s">
        <v>1326</v>
      </c>
      <c r="BS30" t="s">
        <v>76</v>
      </c>
      <c r="BT30" t="s">
        <v>1316</v>
      </c>
      <c r="BU30" t="s">
        <v>1327</v>
      </c>
      <c r="BV30" t="s">
        <v>1211</v>
      </c>
      <c r="BW30" t="s">
        <v>119</v>
      </c>
      <c r="BX30" t="s">
        <v>76</v>
      </c>
      <c r="CD30" s="3">
        <f>VLOOKUP(M30,Sheet1!$A$22:$D$37,2,FALSE)</f>
        <v>28</v>
      </c>
      <c r="CE30" s="3">
        <f>VLOOKUP(M30,Sheet1!$A$22:$D$37,4,FALSE)</f>
        <v>43</v>
      </c>
      <c r="CF30" s="3" t="str">
        <f t="shared" si="1"/>
        <v>lulus</v>
      </c>
      <c r="CG30" s="3" t="str">
        <f t="shared" si="2"/>
        <v>tidak</v>
      </c>
    </row>
    <row r="31" spans="1:85" x14ac:dyDescent="0.25">
      <c r="A31">
        <v>30</v>
      </c>
      <c r="B31" s="6">
        <v>22510927</v>
      </c>
      <c r="C31" t="s">
        <v>699</v>
      </c>
      <c r="D31" t="s">
        <v>670</v>
      </c>
      <c r="E31" t="s">
        <v>205</v>
      </c>
      <c r="F31" t="s">
        <v>233</v>
      </c>
      <c r="G31" s="2">
        <v>2201</v>
      </c>
      <c r="H31" s="2" t="str">
        <f t="shared" si="0"/>
        <v>S2</v>
      </c>
      <c r="I31" s="2" t="s">
        <v>154</v>
      </c>
      <c r="J31" s="2" t="str">
        <f>IF(AND(K31=0,L31=0)=TRUE,"",IF(AND(K31&gt;0,L31&gt;0)=TRUE,UPPER(VLOOKUP(LEFT(L31,4)*1,[1]PRODI_2019!$E$2:$F$90,2,FALSE)),M31))</f>
        <v>ILMU KOMUNIKASI (S2)</v>
      </c>
      <c r="K31" s="2">
        <f>_xlfn.IFNA(VLOOKUP(B31,[2]Data!$J$2:$K$380,1,FALSE),0)</f>
        <v>22510927</v>
      </c>
      <c r="L31" s="2">
        <f>_xlfn.IFNA(VLOOKUP(B31,[2]Data!$J$2:$K$380,2,FALSE),0)</f>
        <v>0</v>
      </c>
      <c r="M31" t="s">
        <v>209</v>
      </c>
      <c r="N31" t="s">
        <v>76</v>
      </c>
      <c r="P31" t="s">
        <v>319</v>
      </c>
      <c r="Q31" t="s">
        <v>107</v>
      </c>
      <c r="R31" t="s">
        <v>78</v>
      </c>
      <c r="S31" t="s">
        <v>94</v>
      </c>
      <c r="T31" t="s">
        <v>1328</v>
      </c>
      <c r="U31" t="s">
        <v>76</v>
      </c>
      <c r="V31" t="s">
        <v>76</v>
      </c>
      <c r="AD31" t="s">
        <v>1329</v>
      </c>
      <c r="AE31" t="s">
        <v>192</v>
      </c>
      <c r="AF31" t="s">
        <v>1330</v>
      </c>
      <c r="AG31" t="s">
        <v>1331</v>
      </c>
      <c r="AH31" t="s">
        <v>218</v>
      </c>
      <c r="AI31" t="s">
        <v>1332</v>
      </c>
      <c r="AJ31" t="s">
        <v>1333</v>
      </c>
      <c r="AK31" t="s">
        <v>1334</v>
      </c>
      <c r="AL31" t="s">
        <v>76</v>
      </c>
      <c r="AM31" t="s">
        <v>76</v>
      </c>
      <c r="AN31" t="s">
        <v>76</v>
      </c>
      <c r="AO31" t="s">
        <v>76</v>
      </c>
      <c r="AP31" t="s">
        <v>111</v>
      </c>
      <c r="AQ31" t="s">
        <v>76</v>
      </c>
      <c r="AR31" t="s">
        <v>76</v>
      </c>
      <c r="AS31" t="s">
        <v>76</v>
      </c>
      <c r="AT31" t="s">
        <v>578</v>
      </c>
      <c r="AU31" t="s">
        <v>84</v>
      </c>
      <c r="AV31" t="s">
        <v>262</v>
      </c>
      <c r="AW31" t="s">
        <v>1335</v>
      </c>
      <c r="AX31" t="s">
        <v>86</v>
      </c>
      <c r="AY31" t="s">
        <v>1336</v>
      </c>
      <c r="AZ31" t="s">
        <v>1118</v>
      </c>
      <c r="BA31" t="s">
        <v>1336</v>
      </c>
      <c r="BB31" t="s">
        <v>76</v>
      </c>
      <c r="BC31" t="s">
        <v>76</v>
      </c>
      <c r="BD31" t="s">
        <v>76</v>
      </c>
      <c r="BE31" t="s">
        <v>76</v>
      </c>
      <c r="BF31" t="s">
        <v>76</v>
      </c>
      <c r="BG31" t="s">
        <v>76</v>
      </c>
      <c r="BH31" t="s">
        <v>76</v>
      </c>
      <c r="BI31" t="s">
        <v>76</v>
      </c>
      <c r="BJ31" t="s">
        <v>90</v>
      </c>
      <c r="BK31" t="s">
        <v>1337</v>
      </c>
      <c r="BL31" t="s">
        <v>91</v>
      </c>
      <c r="BM31" t="s">
        <v>117</v>
      </c>
      <c r="BN31" t="s">
        <v>1338</v>
      </c>
      <c r="BO31" t="s">
        <v>1339</v>
      </c>
      <c r="BP31" t="s">
        <v>81</v>
      </c>
      <c r="BQ31" t="s">
        <v>117</v>
      </c>
      <c r="BR31" t="s">
        <v>1340</v>
      </c>
      <c r="BS31" t="s">
        <v>76</v>
      </c>
      <c r="BT31" t="s">
        <v>218</v>
      </c>
      <c r="BU31" t="s">
        <v>1341</v>
      </c>
      <c r="BV31" t="s">
        <v>1062</v>
      </c>
      <c r="BW31" t="s">
        <v>119</v>
      </c>
      <c r="BX31" t="s">
        <v>76</v>
      </c>
      <c r="CD31" s="3">
        <f>VLOOKUP(M31,Sheet1!$A$22:$D$37,2,FALSE)</f>
        <v>12</v>
      </c>
      <c r="CE31" s="3">
        <f>VLOOKUP(M31,Sheet1!$A$22:$D$37,4,FALSE)</f>
        <v>21</v>
      </c>
      <c r="CF31" s="3" t="str">
        <f t="shared" si="1"/>
        <v>lulus</v>
      </c>
      <c r="CG31" s="3" t="str">
        <f t="shared" si="2"/>
        <v>tidak</v>
      </c>
    </row>
    <row r="32" spans="1:85" x14ac:dyDescent="0.25">
      <c r="A32">
        <v>31</v>
      </c>
      <c r="B32" s="6">
        <v>22510121</v>
      </c>
      <c r="C32" t="s">
        <v>700</v>
      </c>
      <c r="D32" t="s">
        <v>670</v>
      </c>
      <c r="E32" t="s">
        <v>205</v>
      </c>
      <c r="F32" t="s">
        <v>233</v>
      </c>
      <c r="G32" s="2">
        <v>2201</v>
      </c>
      <c r="H32" s="2" t="str">
        <f t="shared" si="0"/>
        <v>S2</v>
      </c>
      <c r="I32" s="2" t="s">
        <v>154</v>
      </c>
      <c r="J32" s="2" t="str">
        <f>IF(AND(K32=0,L32=0)=TRUE,"",IF(AND(K32&gt;0,L32&gt;0)=TRUE,UPPER(VLOOKUP(LEFT(L32,4)*1,[1]PRODI_2019!$E$2:$F$90,2,FALSE)),M32))</f>
        <v>HUKUM (S2)</v>
      </c>
      <c r="K32" s="2">
        <f>_xlfn.IFNA(VLOOKUP(B32,[2]Data!$J$2:$K$380,1,FALSE),0)</f>
        <v>22510121</v>
      </c>
      <c r="L32" s="2">
        <f>_xlfn.IFNA(VLOOKUP(B32,[2]Data!$J$2:$K$380,2,FALSE),0)</f>
        <v>0</v>
      </c>
      <c r="M32" t="s">
        <v>206</v>
      </c>
      <c r="N32" t="s">
        <v>873</v>
      </c>
      <c r="P32" t="s">
        <v>361</v>
      </c>
      <c r="Q32" t="s">
        <v>107</v>
      </c>
      <c r="R32" t="s">
        <v>78</v>
      </c>
      <c r="S32" t="s">
        <v>158</v>
      </c>
      <c r="T32" t="s">
        <v>1342</v>
      </c>
      <c r="U32" t="s">
        <v>76</v>
      </c>
      <c r="V32" t="s">
        <v>76</v>
      </c>
      <c r="AD32" t="s">
        <v>1343</v>
      </c>
      <c r="AE32" t="s">
        <v>76</v>
      </c>
      <c r="AF32" t="s">
        <v>1184</v>
      </c>
      <c r="AG32" t="s">
        <v>159</v>
      </c>
      <c r="AH32" t="s">
        <v>106</v>
      </c>
      <c r="AI32" t="s">
        <v>1344</v>
      </c>
      <c r="AJ32" t="s">
        <v>1345</v>
      </c>
      <c r="AK32" t="s">
        <v>1346</v>
      </c>
      <c r="AL32" t="s">
        <v>139</v>
      </c>
      <c r="AM32" t="s">
        <v>1347</v>
      </c>
      <c r="AN32" t="s">
        <v>1348</v>
      </c>
      <c r="AO32" t="s">
        <v>1349</v>
      </c>
      <c r="AP32" t="s">
        <v>111</v>
      </c>
      <c r="AQ32" t="s">
        <v>76</v>
      </c>
      <c r="AR32" t="s">
        <v>76</v>
      </c>
      <c r="AS32" t="s">
        <v>76</v>
      </c>
      <c r="AT32" t="s">
        <v>300</v>
      </c>
      <c r="AU32" t="s">
        <v>99</v>
      </c>
      <c r="AV32" t="s">
        <v>291</v>
      </c>
      <c r="AW32" t="s">
        <v>292</v>
      </c>
      <c r="AX32" t="s">
        <v>86</v>
      </c>
      <c r="AY32" t="s">
        <v>1350</v>
      </c>
      <c r="AZ32" t="s">
        <v>1351</v>
      </c>
      <c r="BA32" t="s">
        <v>1350</v>
      </c>
      <c r="BB32" t="s">
        <v>76</v>
      </c>
      <c r="BC32" t="s">
        <v>76</v>
      </c>
      <c r="BD32" t="s">
        <v>76</v>
      </c>
      <c r="BE32" t="s">
        <v>76</v>
      </c>
      <c r="BF32" t="s">
        <v>76</v>
      </c>
      <c r="BG32" t="s">
        <v>76</v>
      </c>
      <c r="BH32" t="s">
        <v>76</v>
      </c>
      <c r="BI32" t="s">
        <v>76</v>
      </c>
      <c r="BJ32" t="s">
        <v>1352</v>
      </c>
      <c r="BK32" t="s">
        <v>1353</v>
      </c>
      <c r="BL32" t="s">
        <v>104</v>
      </c>
      <c r="BM32" t="s">
        <v>105</v>
      </c>
      <c r="BN32" t="s">
        <v>1354</v>
      </c>
      <c r="BO32" t="s">
        <v>1355</v>
      </c>
      <c r="BP32" t="s">
        <v>118</v>
      </c>
      <c r="BQ32" t="s">
        <v>140</v>
      </c>
      <c r="BR32" t="s">
        <v>1356</v>
      </c>
      <c r="BS32" t="s">
        <v>76</v>
      </c>
      <c r="BT32" t="s">
        <v>106</v>
      </c>
      <c r="BU32" t="s">
        <v>1357</v>
      </c>
      <c r="BV32" t="s">
        <v>1358</v>
      </c>
      <c r="BW32" t="s">
        <v>119</v>
      </c>
      <c r="BX32" t="s">
        <v>76</v>
      </c>
      <c r="CD32" s="3">
        <f>VLOOKUP(M32,Sheet1!$A$22:$D$37,2,FALSE)</f>
        <v>28</v>
      </c>
      <c r="CE32" s="3">
        <f>VLOOKUP(M32,Sheet1!$A$22:$D$37,4,FALSE)</f>
        <v>43</v>
      </c>
      <c r="CF32" s="3" t="str">
        <f t="shared" si="1"/>
        <v>lulus</v>
      </c>
      <c r="CG32" s="3" t="str">
        <f t="shared" si="2"/>
        <v>tidak</v>
      </c>
    </row>
    <row r="33" spans="1:85" x14ac:dyDescent="0.25">
      <c r="A33">
        <v>32</v>
      </c>
      <c r="B33" s="6">
        <v>22510134</v>
      </c>
      <c r="C33" t="s">
        <v>701</v>
      </c>
      <c r="D33" t="s">
        <v>670</v>
      </c>
      <c r="E33" t="s">
        <v>205</v>
      </c>
      <c r="F33" t="s">
        <v>233</v>
      </c>
      <c r="G33" s="2">
        <v>2201</v>
      </c>
      <c r="H33" s="2" t="str">
        <f t="shared" si="0"/>
        <v>S2</v>
      </c>
      <c r="I33" s="2" t="s">
        <v>154</v>
      </c>
      <c r="J33" s="2" t="str">
        <f>IF(AND(K33=0,L33=0)=TRUE,"",IF(AND(K33&gt;0,L33&gt;0)=TRUE,UPPER(VLOOKUP(LEFT(L33,4)*1,[1]PRODI_2019!$E$2:$F$90,2,FALSE)),M33))</f>
        <v>PENDIDIKAN MATEMATIKA S2</v>
      </c>
      <c r="K33" s="2">
        <f>_xlfn.IFNA(VLOOKUP(B33,[2]Data!$J$2:$K$380,1,FALSE),0)</f>
        <v>22510134</v>
      </c>
      <c r="L33" s="2">
        <f>_xlfn.IFNA(VLOOKUP(B33,[2]Data!$J$2:$K$380,2,FALSE),0)</f>
        <v>0</v>
      </c>
      <c r="M33" t="s">
        <v>239</v>
      </c>
      <c r="N33" t="s">
        <v>76</v>
      </c>
      <c r="P33" t="s">
        <v>361</v>
      </c>
      <c r="Q33" t="s">
        <v>107</v>
      </c>
      <c r="R33" t="s">
        <v>78</v>
      </c>
      <c r="S33" t="s">
        <v>164</v>
      </c>
      <c r="T33" t="s">
        <v>1359</v>
      </c>
      <c r="U33" t="s">
        <v>76</v>
      </c>
      <c r="V33" t="s">
        <v>76</v>
      </c>
      <c r="AD33" t="s">
        <v>1360</v>
      </c>
      <c r="AE33" t="s">
        <v>76</v>
      </c>
      <c r="AF33" t="s">
        <v>1361</v>
      </c>
      <c r="AG33" t="s">
        <v>1362</v>
      </c>
      <c r="AH33" t="s">
        <v>80</v>
      </c>
      <c r="AI33" t="s">
        <v>1363</v>
      </c>
      <c r="AJ33" t="s">
        <v>1364</v>
      </c>
      <c r="AK33" t="s">
        <v>1365</v>
      </c>
      <c r="AL33" t="s">
        <v>96</v>
      </c>
      <c r="AM33" t="s">
        <v>1366</v>
      </c>
      <c r="AN33" t="s">
        <v>1367</v>
      </c>
      <c r="AO33" t="s">
        <v>1368</v>
      </c>
      <c r="AP33" t="s">
        <v>143</v>
      </c>
      <c r="AQ33" t="s">
        <v>76</v>
      </c>
      <c r="AR33" t="s">
        <v>76</v>
      </c>
      <c r="AS33" t="s">
        <v>76</v>
      </c>
      <c r="AT33" t="s">
        <v>477</v>
      </c>
      <c r="AU33" t="s">
        <v>99</v>
      </c>
      <c r="AV33" t="s">
        <v>479</v>
      </c>
      <c r="AW33" t="s">
        <v>362</v>
      </c>
      <c r="AX33" t="s">
        <v>86</v>
      </c>
      <c r="AY33" t="s">
        <v>87</v>
      </c>
      <c r="AZ33" t="s">
        <v>1369</v>
      </c>
      <c r="BA33" t="s">
        <v>87</v>
      </c>
      <c r="BB33" t="s">
        <v>76</v>
      </c>
      <c r="BC33" t="s">
        <v>76</v>
      </c>
      <c r="BD33" t="s">
        <v>76</v>
      </c>
      <c r="BE33" t="s">
        <v>76</v>
      </c>
      <c r="BF33" t="s">
        <v>76</v>
      </c>
      <c r="BG33" t="s">
        <v>76</v>
      </c>
      <c r="BH33" t="s">
        <v>76</v>
      </c>
      <c r="BI33" t="s">
        <v>76</v>
      </c>
      <c r="BJ33" t="s">
        <v>1370</v>
      </c>
      <c r="BK33" t="s">
        <v>1371</v>
      </c>
      <c r="BL33" t="s">
        <v>250</v>
      </c>
      <c r="BM33" t="s">
        <v>117</v>
      </c>
      <c r="BN33" t="s">
        <v>1372</v>
      </c>
      <c r="BO33" t="s">
        <v>1373</v>
      </c>
      <c r="BP33" t="s">
        <v>139</v>
      </c>
      <c r="BQ33" t="s">
        <v>92</v>
      </c>
      <c r="BR33" t="s">
        <v>1360</v>
      </c>
      <c r="BS33" t="s">
        <v>76</v>
      </c>
      <c r="BT33" t="s">
        <v>80</v>
      </c>
      <c r="BU33" t="s">
        <v>1374</v>
      </c>
      <c r="BV33" t="s">
        <v>1358</v>
      </c>
      <c r="BW33" t="s">
        <v>119</v>
      </c>
      <c r="BX33" t="s">
        <v>76</v>
      </c>
      <c r="CD33" s="3">
        <f>VLOOKUP(M33,Sheet1!$A$22:$D$37,2,FALSE)</f>
        <v>11</v>
      </c>
      <c r="CE33" s="3">
        <f>VLOOKUP(M33,Sheet1!$A$22:$D$37,4,FALSE)</f>
        <v>16</v>
      </c>
      <c r="CF33" s="3" t="str">
        <f t="shared" si="1"/>
        <v>lulus</v>
      </c>
      <c r="CG33" s="3" t="str">
        <f t="shared" si="2"/>
        <v>tidak</v>
      </c>
    </row>
    <row r="34" spans="1:85" x14ac:dyDescent="0.25">
      <c r="A34">
        <v>33</v>
      </c>
      <c r="B34" s="6">
        <v>22510248</v>
      </c>
      <c r="C34" t="s">
        <v>702</v>
      </c>
      <c r="D34" t="s">
        <v>670</v>
      </c>
      <c r="E34" t="s">
        <v>205</v>
      </c>
      <c r="F34" t="s">
        <v>233</v>
      </c>
      <c r="G34" s="2">
        <v>2201</v>
      </c>
      <c r="H34" s="2" t="str">
        <f t="shared" si="0"/>
        <v>S2</v>
      </c>
      <c r="I34" s="2" t="s">
        <v>154</v>
      </c>
      <c r="J34" s="2" t="str">
        <f>IF(AND(K34=0,L34=0)=TRUE,"",IF(AND(K34&gt;0,L34&gt;0)=TRUE,UPPER(VLOOKUP(LEFT(L34,4)*1,[1]PRODI_2019!$E$2:$F$90,2,FALSE)),M34))</f>
        <v>MAGISTER AKUNTANSI</v>
      </c>
      <c r="K34" s="2">
        <f>_xlfn.IFNA(VLOOKUP(B34,[2]Data!$J$2:$K$380,1,FALSE),0)</f>
        <v>22510248</v>
      </c>
      <c r="L34" s="2">
        <f>_xlfn.IFNA(VLOOKUP(B34,[2]Data!$J$2:$K$380,2,FALSE),0)</f>
        <v>0</v>
      </c>
      <c r="M34" t="s">
        <v>212</v>
      </c>
      <c r="N34" t="s">
        <v>217</v>
      </c>
      <c r="P34" t="s">
        <v>361</v>
      </c>
      <c r="Q34" t="s">
        <v>77</v>
      </c>
      <c r="R34" t="s">
        <v>187</v>
      </c>
      <c r="S34" t="s">
        <v>665</v>
      </c>
      <c r="T34" t="s">
        <v>1375</v>
      </c>
      <c r="U34" t="s">
        <v>76</v>
      </c>
      <c r="V34" t="s">
        <v>76</v>
      </c>
      <c r="AD34" t="s">
        <v>1376</v>
      </c>
      <c r="AE34" t="s">
        <v>76</v>
      </c>
      <c r="AF34" t="s">
        <v>368</v>
      </c>
      <c r="AG34" t="s">
        <v>136</v>
      </c>
      <c r="AH34" t="s">
        <v>106</v>
      </c>
      <c r="AI34" t="s">
        <v>1377</v>
      </c>
      <c r="AJ34" t="s">
        <v>1378</v>
      </c>
      <c r="AK34" t="s">
        <v>1379</v>
      </c>
      <c r="AL34" t="s">
        <v>81</v>
      </c>
      <c r="AM34" t="s">
        <v>1380</v>
      </c>
      <c r="AN34" t="s">
        <v>1381</v>
      </c>
      <c r="AO34" t="s">
        <v>1382</v>
      </c>
      <c r="AP34" t="s">
        <v>111</v>
      </c>
      <c r="AQ34" t="s">
        <v>76</v>
      </c>
      <c r="AR34" t="s">
        <v>76</v>
      </c>
      <c r="AS34" t="s">
        <v>76</v>
      </c>
      <c r="AT34" t="s">
        <v>213</v>
      </c>
      <c r="AU34" t="s">
        <v>99</v>
      </c>
      <c r="AV34" t="s">
        <v>1383</v>
      </c>
      <c r="AW34" t="s">
        <v>152</v>
      </c>
      <c r="AX34" t="s">
        <v>86</v>
      </c>
      <c r="AY34" t="s">
        <v>257</v>
      </c>
      <c r="AZ34" t="s">
        <v>1384</v>
      </c>
      <c r="BA34" t="s">
        <v>257</v>
      </c>
      <c r="BB34" t="s">
        <v>76</v>
      </c>
      <c r="BC34" t="s">
        <v>76</v>
      </c>
      <c r="BD34" t="s">
        <v>76</v>
      </c>
      <c r="BE34" t="s">
        <v>76</v>
      </c>
      <c r="BF34" t="s">
        <v>76</v>
      </c>
      <c r="BG34" t="s">
        <v>76</v>
      </c>
      <c r="BH34" t="s">
        <v>76</v>
      </c>
      <c r="BI34" t="s">
        <v>76</v>
      </c>
      <c r="BJ34" t="s">
        <v>90</v>
      </c>
      <c r="BK34" t="s">
        <v>1385</v>
      </c>
      <c r="BL34" t="s">
        <v>127</v>
      </c>
      <c r="BM34" t="s">
        <v>92</v>
      </c>
      <c r="BN34" t="s">
        <v>76</v>
      </c>
      <c r="BO34" t="s">
        <v>1386</v>
      </c>
      <c r="BP34" t="s">
        <v>139</v>
      </c>
      <c r="BQ34" t="s">
        <v>92</v>
      </c>
      <c r="BR34" t="s">
        <v>1387</v>
      </c>
      <c r="BS34" t="s">
        <v>76</v>
      </c>
      <c r="BT34" t="s">
        <v>106</v>
      </c>
      <c r="BU34" t="s">
        <v>1388</v>
      </c>
      <c r="BV34" t="s">
        <v>1358</v>
      </c>
      <c r="BW34" t="s">
        <v>93</v>
      </c>
      <c r="BX34" t="s">
        <v>76</v>
      </c>
      <c r="CD34" s="3">
        <f>VLOOKUP(M34,Sheet1!$A$22:$D$37,2,FALSE)</f>
        <v>19</v>
      </c>
      <c r="CE34" s="3">
        <f>VLOOKUP(M34,Sheet1!$A$22:$D$37,4,FALSE)</f>
        <v>32</v>
      </c>
      <c r="CF34" s="3" t="str">
        <f t="shared" si="1"/>
        <v>lulus</v>
      </c>
      <c r="CG34" s="3" t="str">
        <f t="shared" si="2"/>
        <v>tidak</v>
      </c>
    </row>
    <row r="35" spans="1:85" x14ac:dyDescent="0.25">
      <c r="A35">
        <v>34</v>
      </c>
      <c r="B35" s="6">
        <v>22510456</v>
      </c>
      <c r="C35" t="s">
        <v>703</v>
      </c>
      <c r="D35" t="s">
        <v>670</v>
      </c>
      <c r="E35" t="s">
        <v>205</v>
      </c>
      <c r="F35" t="s">
        <v>233</v>
      </c>
      <c r="G35" s="2">
        <v>2201</v>
      </c>
      <c r="H35" s="2" t="str">
        <f t="shared" si="0"/>
        <v>S2</v>
      </c>
      <c r="I35" s="2" t="s">
        <v>154</v>
      </c>
      <c r="J35" s="2" t="str">
        <f>IF(AND(K35=0,L35=0)=TRUE,"",IF(AND(K35&gt;0,L35&gt;0)=TRUE,UPPER(VLOOKUP(LEFT(L35,4)*1,[1]PRODI_2019!$E$2:$F$90,2,FALSE)),M35))</f>
        <v>PENDIDIKAN MATEMATIKA S2</v>
      </c>
      <c r="K35" s="2">
        <f>_xlfn.IFNA(VLOOKUP(B35,[2]Data!$J$2:$K$380,1,FALSE),0)</f>
        <v>22510456</v>
      </c>
      <c r="L35" s="2">
        <f>_xlfn.IFNA(VLOOKUP(B35,[2]Data!$J$2:$K$380,2,FALSE),0)</f>
        <v>0</v>
      </c>
      <c r="M35" t="s">
        <v>239</v>
      </c>
      <c r="N35" t="s">
        <v>239</v>
      </c>
      <c r="P35" t="s">
        <v>361</v>
      </c>
      <c r="Q35" t="s">
        <v>77</v>
      </c>
      <c r="R35" t="s">
        <v>78</v>
      </c>
      <c r="S35" t="s">
        <v>379</v>
      </c>
      <c r="T35" t="s">
        <v>1110</v>
      </c>
      <c r="U35" t="s">
        <v>76</v>
      </c>
      <c r="V35" t="s">
        <v>76</v>
      </c>
      <c r="AD35" t="s">
        <v>1389</v>
      </c>
      <c r="AE35" t="s">
        <v>76</v>
      </c>
      <c r="AF35" t="s">
        <v>1390</v>
      </c>
      <c r="AG35" t="s">
        <v>546</v>
      </c>
      <c r="AH35" t="s">
        <v>80</v>
      </c>
      <c r="AI35" t="s">
        <v>1391</v>
      </c>
      <c r="AJ35" t="s">
        <v>1392</v>
      </c>
      <c r="AK35" t="s">
        <v>1393</v>
      </c>
      <c r="AL35" t="s">
        <v>96</v>
      </c>
      <c r="AM35" t="s">
        <v>1394</v>
      </c>
      <c r="AN35" t="s">
        <v>1395</v>
      </c>
      <c r="AO35" t="s">
        <v>1396</v>
      </c>
      <c r="AP35" t="s">
        <v>111</v>
      </c>
      <c r="AQ35" t="s">
        <v>76</v>
      </c>
      <c r="AR35" t="s">
        <v>76</v>
      </c>
      <c r="AS35" t="s">
        <v>76</v>
      </c>
      <c r="AT35" t="s">
        <v>312</v>
      </c>
      <c r="AU35" t="s">
        <v>99</v>
      </c>
      <c r="AV35" t="s">
        <v>377</v>
      </c>
      <c r="AW35" t="s">
        <v>242</v>
      </c>
      <c r="AX35" t="s">
        <v>86</v>
      </c>
      <c r="AY35" t="s">
        <v>87</v>
      </c>
      <c r="AZ35" t="s">
        <v>1397</v>
      </c>
      <c r="BA35" t="s">
        <v>87</v>
      </c>
      <c r="BB35" t="s">
        <v>76</v>
      </c>
      <c r="BC35" t="s">
        <v>76</v>
      </c>
      <c r="BD35" t="s">
        <v>76</v>
      </c>
      <c r="BE35" t="s">
        <v>76</v>
      </c>
      <c r="BF35" t="s">
        <v>76</v>
      </c>
      <c r="BG35" t="s">
        <v>76</v>
      </c>
      <c r="BH35" t="s">
        <v>76</v>
      </c>
      <c r="BI35" t="s">
        <v>76</v>
      </c>
      <c r="BJ35" t="s">
        <v>1398</v>
      </c>
      <c r="BK35" t="s">
        <v>1399</v>
      </c>
      <c r="BL35" t="s">
        <v>118</v>
      </c>
      <c r="BM35" t="s">
        <v>140</v>
      </c>
      <c r="BN35" t="s">
        <v>1400</v>
      </c>
      <c r="BO35" t="s">
        <v>1401</v>
      </c>
      <c r="BP35" t="s">
        <v>139</v>
      </c>
      <c r="BQ35" t="s">
        <v>140</v>
      </c>
      <c r="BR35" t="s">
        <v>1402</v>
      </c>
      <c r="BS35" t="s">
        <v>76</v>
      </c>
      <c r="BT35" t="s">
        <v>80</v>
      </c>
      <c r="BU35" t="s">
        <v>1391</v>
      </c>
      <c r="BV35" t="s">
        <v>1358</v>
      </c>
      <c r="BW35" t="s">
        <v>119</v>
      </c>
      <c r="BX35" t="s">
        <v>76</v>
      </c>
      <c r="CD35" s="3">
        <f>VLOOKUP(M35,Sheet1!$A$22:$D$37,2,FALSE)</f>
        <v>11</v>
      </c>
      <c r="CE35" s="3">
        <f>VLOOKUP(M35,Sheet1!$A$22:$D$37,4,FALSE)</f>
        <v>16</v>
      </c>
      <c r="CF35" s="3" t="str">
        <f t="shared" si="1"/>
        <v>lulus</v>
      </c>
      <c r="CG35" s="3" t="str">
        <f t="shared" si="2"/>
        <v>tidak</v>
      </c>
    </row>
    <row r="36" spans="1:85" x14ac:dyDescent="0.25">
      <c r="A36">
        <v>35</v>
      </c>
      <c r="B36" s="6">
        <v>22510489</v>
      </c>
      <c r="C36" t="s">
        <v>704</v>
      </c>
      <c r="D36" t="s">
        <v>670</v>
      </c>
      <c r="E36" t="s">
        <v>205</v>
      </c>
      <c r="F36" t="s">
        <v>233</v>
      </c>
      <c r="G36" s="2">
        <v>2201</v>
      </c>
      <c r="H36" s="2" t="str">
        <f t="shared" si="0"/>
        <v>S2</v>
      </c>
      <c r="I36" s="2" t="s">
        <v>154</v>
      </c>
      <c r="J36" s="2" t="str">
        <f>IF(AND(K36=0,L36=0)=TRUE,"",IF(AND(K36&gt;0,L36&gt;0)=TRUE,UPPER(VLOOKUP(LEFT(L36,4)*1,[1]PRODI_2019!$E$2:$F$90,2,FALSE)),M36))</f>
        <v>MAGISTER ADMINISTRASI PUBLIK</v>
      </c>
      <c r="K36" s="2">
        <f>_xlfn.IFNA(VLOOKUP(B36,[2]Data!$J$2:$K$380,1,FALSE),0)</f>
        <v>22510489</v>
      </c>
      <c r="L36" s="2">
        <f>_xlfn.IFNA(VLOOKUP(B36,[2]Data!$J$2:$K$380,2,FALSE),0)</f>
        <v>0</v>
      </c>
      <c r="M36" t="s">
        <v>210</v>
      </c>
      <c r="N36" t="s">
        <v>210</v>
      </c>
      <c r="P36" t="s">
        <v>361</v>
      </c>
      <c r="Q36" t="s">
        <v>77</v>
      </c>
      <c r="R36" t="s">
        <v>78</v>
      </c>
      <c r="S36" t="s">
        <v>94</v>
      </c>
      <c r="T36" t="s">
        <v>1403</v>
      </c>
      <c r="U36" t="s">
        <v>76</v>
      </c>
      <c r="V36" t="s">
        <v>76</v>
      </c>
      <c r="AD36" t="s">
        <v>1404</v>
      </c>
      <c r="AE36" t="s">
        <v>76</v>
      </c>
      <c r="AF36" t="s">
        <v>499</v>
      </c>
      <c r="AG36" t="s">
        <v>136</v>
      </c>
      <c r="AH36" t="s">
        <v>106</v>
      </c>
      <c r="AI36" t="s">
        <v>1405</v>
      </c>
      <c r="AJ36" t="s">
        <v>1406</v>
      </c>
      <c r="AK36" t="s">
        <v>1407</v>
      </c>
      <c r="AL36" t="s">
        <v>81</v>
      </c>
      <c r="AM36" t="s">
        <v>1408</v>
      </c>
      <c r="AN36" t="s">
        <v>1409</v>
      </c>
      <c r="AO36" t="s">
        <v>1410</v>
      </c>
      <c r="AP36" t="s">
        <v>143</v>
      </c>
      <c r="AQ36" t="s">
        <v>76</v>
      </c>
      <c r="AR36" t="s">
        <v>76</v>
      </c>
      <c r="AS36" t="s">
        <v>76</v>
      </c>
      <c r="AT36" t="s">
        <v>1411</v>
      </c>
      <c r="AU36" t="s">
        <v>84</v>
      </c>
      <c r="AV36" t="s">
        <v>151</v>
      </c>
      <c r="AW36" t="s">
        <v>306</v>
      </c>
      <c r="AX36" t="s">
        <v>86</v>
      </c>
      <c r="AY36" t="s">
        <v>87</v>
      </c>
      <c r="AZ36" t="s">
        <v>1412</v>
      </c>
      <c r="BA36" t="s">
        <v>87</v>
      </c>
      <c r="BB36" t="s">
        <v>76</v>
      </c>
      <c r="BC36" t="s">
        <v>76</v>
      </c>
      <c r="BD36" t="s">
        <v>76</v>
      </c>
      <c r="BE36" t="s">
        <v>76</v>
      </c>
      <c r="BF36" t="s">
        <v>76</v>
      </c>
      <c r="BG36" t="s">
        <v>76</v>
      </c>
      <c r="BH36" t="s">
        <v>76</v>
      </c>
      <c r="BI36" t="s">
        <v>76</v>
      </c>
      <c r="BJ36" t="s">
        <v>1413</v>
      </c>
      <c r="BK36" t="s">
        <v>1414</v>
      </c>
      <c r="BL36" t="s">
        <v>203</v>
      </c>
      <c r="BM36" t="s">
        <v>140</v>
      </c>
      <c r="BN36" t="s">
        <v>1415</v>
      </c>
      <c r="BO36" t="s">
        <v>1416</v>
      </c>
      <c r="BP36" t="s">
        <v>139</v>
      </c>
      <c r="BQ36" t="s">
        <v>128</v>
      </c>
      <c r="BR36" t="s">
        <v>1417</v>
      </c>
      <c r="BS36" t="s">
        <v>76</v>
      </c>
      <c r="BT36" t="s">
        <v>218</v>
      </c>
      <c r="BU36" t="s">
        <v>1418</v>
      </c>
      <c r="BV36" t="s">
        <v>1358</v>
      </c>
      <c r="BW36" t="s">
        <v>93</v>
      </c>
      <c r="BX36" t="s">
        <v>76</v>
      </c>
      <c r="CD36" s="3">
        <f>VLOOKUP(M36,Sheet1!$A$22:$D$37,2,FALSE)</f>
        <v>10</v>
      </c>
      <c r="CE36" s="3">
        <f>VLOOKUP(M36,Sheet1!$A$22:$D$37,4,FALSE)</f>
        <v>18</v>
      </c>
      <c r="CF36" s="3" t="str">
        <f t="shared" si="1"/>
        <v>lulus</v>
      </c>
      <c r="CG36" s="3" t="str">
        <f t="shared" si="2"/>
        <v>tidak</v>
      </c>
    </row>
    <row r="37" spans="1:85" x14ac:dyDescent="0.25">
      <c r="A37">
        <v>36</v>
      </c>
      <c r="B37" s="6">
        <v>22510781</v>
      </c>
      <c r="C37" t="s">
        <v>705</v>
      </c>
      <c r="D37" t="s">
        <v>670</v>
      </c>
      <c r="E37" t="s">
        <v>205</v>
      </c>
      <c r="F37" t="s">
        <v>233</v>
      </c>
      <c r="G37" s="2">
        <v>2201</v>
      </c>
      <c r="H37" s="2" t="str">
        <f t="shared" si="0"/>
        <v>S2</v>
      </c>
      <c r="I37" s="2" t="s">
        <v>154</v>
      </c>
      <c r="J37" s="2" t="str">
        <f>IF(AND(K37=0,L37=0)=TRUE,"",IF(AND(K37&gt;0,L37&gt;0)=TRUE,UPPER(VLOOKUP(LEFT(L37,4)*1,[1]PRODI_2019!$E$2:$F$90,2,FALSE)),M37))</f>
        <v>MAGISTER MANAJEMEN</v>
      </c>
      <c r="K37" s="2">
        <f>_xlfn.IFNA(VLOOKUP(B37,[2]Data!$J$2:$K$380,1,FALSE),0)</f>
        <v>22510781</v>
      </c>
      <c r="L37" s="2">
        <f>_xlfn.IFNA(VLOOKUP(B37,[2]Data!$J$2:$K$380,2,FALSE),0)</f>
        <v>0</v>
      </c>
      <c r="M37" t="s">
        <v>217</v>
      </c>
      <c r="N37" t="s">
        <v>212</v>
      </c>
      <c r="P37" t="s">
        <v>361</v>
      </c>
      <c r="Q37" t="s">
        <v>77</v>
      </c>
      <c r="R37" t="s">
        <v>78</v>
      </c>
      <c r="S37" t="s">
        <v>1419</v>
      </c>
      <c r="T37" t="s">
        <v>1420</v>
      </c>
      <c r="U37" t="s">
        <v>76</v>
      </c>
      <c r="V37" t="s">
        <v>76</v>
      </c>
      <c r="AD37" t="s">
        <v>1421</v>
      </c>
      <c r="AE37" t="s">
        <v>192</v>
      </c>
      <c r="AF37" t="s">
        <v>348</v>
      </c>
      <c r="AG37" t="s">
        <v>283</v>
      </c>
      <c r="AH37" t="s">
        <v>106</v>
      </c>
      <c r="AI37" t="s">
        <v>1422</v>
      </c>
      <c r="AJ37" t="s">
        <v>1423</v>
      </c>
      <c r="AK37" t="s">
        <v>1424</v>
      </c>
      <c r="AL37" t="s">
        <v>81</v>
      </c>
      <c r="AM37" t="s">
        <v>1380</v>
      </c>
      <c r="AN37" t="s">
        <v>1425</v>
      </c>
      <c r="AO37" t="s">
        <v>1382</v>
      </c>
      <c r="AP37" t="s">
        <v>143</v>
      </c>
      <c r="AQ37" t="s">
        <v>76</v>
      </c>
      <c r="AR37" t="s">
        <v>76</v>
      </c>
      <c r="AS37" t="s">
        <v>76</v>
      </c>
      <c r="AT37" t="s">
        <v>537</v>
      </c>
      <c r="AU37" t="s">
        <v>84</v>
      </c>
      <c r="AV37" t="s">
        <v>176</v>
      </c>
      <c r="AW37" t="s">
        <v>219</v>
      </c>
      <c r="AX37" t="s">
        <v>102</v>
      </c>
      <c r="AY37" t="s">
        <v>1426</v>
      </c>
      <c r="AZ37" t="s">
        <v>1427</v>
      </c>
      <c r="BA37" t="s">
        <v>1426</v>
      </c>
      <c r="BB37" t="s">
        <v>76</v>
      </c>
      <c r="BC37" t="s">
        <v>76</v>
      </c>
      <c r="BD37" t="s">
        <v>76</v>
      </c>
      <c r="BE37" t="s">
        <v>76</v>
      </c>
      <c r="BF37" t="s">
        <v>76</v>
      </c>
      <c r="BG37" t="s">
        <v>76</v>
      </c>
      <c r="BH37" t="s">
        <v>76</v>
      </c>
      <c r="BI37" t="s">
        <v>76</v>
      </c>
      <c r="BJ37" t="s">
        <v>1428</v>
      </c>
      <c r="BK37" t="s">
        <v>1429</v>
      </c>
      <c r="BL37" t="s">
        <v>104</v>
      </c>
      <c r="BM37" t="s">
        <v>117</v>
      </c>
      <c r="BN37" t="s">
        <v>1430</v>
      </c>
      <c r="BO37" t="s">
        <v>1416</v>
      </c>
      <c r="BP37" t="s">
        <v>104</v>
      </c>
      <c r="BQ37" t="s">
        <v>92</v>
      </c>
      <c r="BR37" t="s">
        <v>1431</v>
      </c>
      <c r="BS37" t="s">
        <v>76</v>
      </c>
      <c r="BT37" t="s">
        <v>1432</v>
      </c>
      <c r="BU37" t="s">
        <v>1433</v>
      </c>
      <c r="BV37" t="s">
        <v>1358</v>
      </c>
      <c r="BW37" t="s">
        <v>93</v>
      </c>
      <c r="BX37" t="s">
        <v>76</v>
      </c>
      <c r="CD37" s="3">
        <f>VLOOKUP(M37,Sheet1!$A$22:$D$37,2,FALSE)</f>
        <v>30</v>
      </c>
      <c r="CE37" s="3">
        <f>VLOOKUP(M37,Sheet1!$A$22:$D$37,4,FALSE)</f>
        <v>49</v>
      </c>
      <c r="CF37" s="3" t="str">
        <f t="shared" si="1"/>
        <v>lulus</v>
      </c>
      <c r="CG37" s="3" t="str">
        <f t="shared" si="2"/>
        <v>tidak</v>
      </c>
    </row>
    <row r="38" spans="1:85" x14ac:dyDescent="0.25">
      <c r="A38">
        <v>37</v>
      </c>
      <c r="B38" s="6">
        <v>22510847</v>
      </c>
      <c r="C38" t="s">
        <v>706</v>
      </c>
      <c r="D38" t="s">
        <v>670</v>
      </c>
      <c r="E38" t="s">
        <v>205</v>
      </c>
      <c r="F38" t="s">
        <v>233</v>
      </c>
      <c r="G38" s="2">
        <v>2201</v>
      </c>
      <c r="H38" s="2" t="str">
        <f t="shared" si="0"/>
        <v>S2</v>
      </c>
      <c r="I38" s="2" t="s">
        <v>154</v>
      </c>
      <c r="J38" s="2" t="str">
        <f>IF(AND(K38=0,L38=0)=TRUE,"",IF(AND(K38&gt;0,L38&gt;0)=TRUE,UPPER(VLOOKUP(LEFT(L38,4)*1,[1]PRODI_2019!$E$2:$F$90,2,FALSE)),M38))</f>
        <v>MAGISTER AKUNTANSI</v>
      </c>
      <c r="K38" s="2">
        <f>_xlfn.IFNA(VLOOKUP(B38,[2]Data!$J$2:$K$380,1,FALSE),0)</f>
        <v>22510847</v>
      </c>
      <c r="L38" s="2">
        <f>_xlfn.IFNA(VLOOKUP(B38,[2]Data!$J$2:$K$380,2,FALSE),0)</f>
        <v>0</v>
      </c>
      <c r="M38" t="s">
        <v>212</v>
      </c>
      <c r="N38" t="s">
        <v>217</v>
      </c>
      <c r="P38" t="s">
        <v>361</v>
      </c>
      <c r="Q38" t="s">
        <v>77</v>
      </c>
      <c r="R38" t="s">
        <v>187</v>
      </c>
      <c r="S38" t="s">
        <v>149</v>
      </c>
      <c r="T38" t="s">
        <v>1434</v>
      </c>
      <c r="U38" t="s">
        <v>76</v>
      </c>
      <c r="V38" t="s">
        <v>76</v>
      </c>
      <c r="AD38" t="s">
        <v>1435</v>
      </c>
      <c r="AE38" t="s">
        <v>1435</v>
      </c>
      <c r="AF38" t="s">
        <v>1436</v>
      </c>
      <c r="AG38" t="s">
        <v>198</v>
      </c>
      <c r="AH38" t="s">
        <v>141</v>
      </c>
      <c r="AI38" t="s">
        <v>1437</v>
      </c>
      <c r="AJ38" t="s">
        <v>1438</v>
      </c>
      <c r="AK38" t="s">
        <v>1439</v>
      </c>
      <c r="AL38" t="s">
        <v>81</v>
      </c>
      <c r="AM38" t="s">
        <v>1380</v>
      </c>
      <c r="AN38" t="s">
        <v>1440</v>
      </c>
      <c r="AO38" t="s">
        <v>1382</v>
      </c>
      <c r="AP38" t="s">
        <v>111</v>
      </c>
      <c r="AQ38" t="s">
        <v>76</v>
      </c>
      <c r="AR38" t="s">
        <v>76</v>
      </c>
      <c r="AS38" t="s">
        <v>76</v>
      </c>
      <c r="AT38" t="s">
        <v>1441</v>
      </c>
      <c r="AU38" t="s">
        <v>99</v>
      </c>
      <c r="AV38" t="s">
        <v>176</v>
      </c>
      <c r="AW38" t="s">
        <v>219</v>
      </c>
      <c r="AX38" t="s">
        <v>86</v>
      </c>
      <c r="AY38" t="s">
        <v>440</v>
      </c>
      <c r="AZ38" t="s">
        <v>1442</v>
      </c>
      <c r="BA38" t="s">
        <v>440</v>
      </c>
      <c r="BB38" t="s">
        <v>76</v>
      </c>
      <c r="BC38" t="s">
        <v>76</v>
      </c>
      <c r="BD38" t="s">
        <v>76</v>
      </c>
      <c r="BE38" t="s">
        <v>76</v>
      </c>
      <c r="BF38" t="s">
        <v>76</v>
      </c>
      <c r="BG38" t="s">
        <v>76</v>
      </c>
      <c r="BH38" t="s">
        <v>76</v>
      </c>
      <c r="BI38" t="s">
        <v>76</v>
      </c>
      <c r="BJ38" t="s">
        <v>192</v>
      </c>
      <c r="BK38" t="s">
        <v>1443</v>
      </c>
      <c r="BL38" t="s">
        <v>127</v>
      </c>
      <c r="BM38" t="s">
        <v>92</v>
      </c>
      <c r="BN38" t="s">
        <v>1444</v>
      </c>
      <c r="BO38" t="s">
        <v>1445</v>
      </c>
      <c r="BP38" t="s">
        <v>250</v>
      </c>
      <c r="BQ38" t="s">
        <v>117</v>
      </c>
      <c r="BR38" t="s">
        <v>1435</v>
      </c>
      <c r="BS38" t="s">
        <v>76</v>
      </c>
      <c r="BT38" t="s">
        <v>459</v>
      </c>
      <c r="BU38" t="s">
        <v>1446</v>
      </c>
      <c r="BV38" t="s">
        <v>1358</v>
      </c>
      <c r="BW38" t="s">
        <v>93</v>
      </c>
      <c r="BX38" t="s">
        <v>76</v>
      </c>
      <c r="CD38" s="3">
        <f>VLOOKUP(M38,Sheet1!$A$22:$D$37,2,FALSE)</f>
        <v>19</v>
      </c>
      <c r="CE38" s="3">
        <f>VLOOKUP(M38,Sheet1!$A$22:$D$37,4,FALSE)</f>
        <v>32</v>
      </c>
      <c r="CF38" s="3" t="str">
        <f t="shared" si="1"/>
        <v>lulus</v>
      </c>
      <c r="CG38" s="3" t="str">
        <f t="shared" si="2"/>
        <v>tidak</v>
      </c>
    </row>
    <row r="39" spans="1:85" x14ac:dyDescent="0.25">
      <c r="A39">
        <v>38</v>
      </c>
      <c r="B39" s="6">
        <v>22510950</v>
      </c>
      <c r="C39" t="s">
        <v>707</v>
      </c>
      <c r="D39" t="s">
        <v>670</v>
      </c>
      <c r="E39" t="s">
        <v>205</v>
      </c>
      <c r="F39" t="s">
        <v>233</v>
      </c>
      <c r="G39" s="2">
        <v>2201</v>
      </c>
      <c r="H39" s="2" t="str">
        <f t="shared" si="0"/>
        <v>S2</v>
      </c>
      <c r="I39" s="2" t="s">
        <v>154</v>
      </c>
      <c r="J39" s="2" t="str">
        <f>IF(AND(K39=0,L39=0)=TRUE,"",IF(AND(K39&gt;0,L39&gt;0)=TRUE,UPPER(VLOOKUP(LEFT(L39,4)*1,[1]PRODI_2019!$E$2:$F$90,2,FALSE)),M39))</f>
        <v>PENDIDIKAN BAHASA INDONESIA (S2)</v>
      </c>
      <c r="K39" s="2">
        <f>_xlfn.IFNA(VLOOKUP(B39,[2]Data!$J$2:$K$380,1,FALSE),0)</f>
        <v>22510950</v>
      </c>
      <c r="L39" s="2">
        <f>_xlfn.IFNA(VLOOKUP(B39,[2]Data!$J$2:$K$380,2,FALSE),0)</f>
        <v>0</v>
      </c>
      <c r="M39" t="s">
        <v>401</v>
      </c>
      <c r="N39" t="s">
        <v>76</v>
      </c>
      <c r="P39" t="s">
        <v>361</v>
      </c>
      <c r="Q39" t="s">
        <v>107</v>
      </c>
      <c r="R39" t="s">
        <v>78</v>
      </c>
      <c r="S39" t="s">
        <v>94</v>
      </c>
      <c r="T39" t="s">
        <v>1447</v>
      </c>
      <c r="U39" t="s">
        <v>76</v>
      </c>
      <c r="V39" t="s">
        <v>76</v>
      </c>
      <c r="AD39" t="s">
        <v>1448</v>
      </c>
      <c r="AE39" t="s">
        <v>1449</v>
      </c>
      <c r="AF39" t="s">
        <v>355</v>
      </c>
      <c r="AG39" t="s">
        <v>356</v>
      </c>
      <c r="AH39" t="s">
        <v>218</v>
      </c>
      <c r="AI39" t="s">
        <v>1450</v>
      </c>
      <c r="AJ39" t="s">
        <v>1451</v>
      </c>
      <c r="AK39" t="s">
        <v>1452</v>
      </c>
      <c r="AL39" t="s">
        <v>96</v>
      </c>
      <c r="AM39" t="s">
        <v>1453</v>
      </c>
      <c r="AN39" t="s">
        <v>1454</v>
      </c>
      <c r="AO39" t="s">
        <v>330</v>
      </c>
      <c r="AP39" t="s">
        <v>111</v>
      </c>
      <c r="AQ39" t="s">
        <v>76</v>
      </c>
      <c r="AR39" t="s">
        <v>76</v>
      </c>
      <c r="AS39" t="s">
        <v>76</v>
      </c>
      <c r="AT39" t="s">
        <v>576</v>
      </c>
      <c r="AU39" t="s">
        <v>84</v>
      </c>
      <c r="AV39" t="s">
        <v>1455</v>
      </c>
      <c r="AW39" t="s">
        <v>1456</v>
      </c>
      <c r="AX39" t="s">
        <v>86</v>
      </c>
      <c r="AY39" t="s">
        <v>1457</v>
      </c>
      <c r="AZ39" t="s">
        <v>161</v>
      </c>
      <c r="BA39" t="s">
        <v>1457</v>
      </c>
      <c r="BB39" t="s">
        <v>76</v>
      </c>
      <c r="BC39" t="s">
        <v>76</v>
      </c>
      <c r="BD39" t="s">
        <v>76</v>
      </c>
      <c r="BE39" t="s">
        <v>76</v>
      </c>
      <c r="BF39" t="s">
        <v>76</v>
      </c>
      <c r="BG39" t="s">
        <v>76</v>
      </c>
      <c r="BH39" t="s">
        <v>76</v>
      </c>
      <c r="BI39" t="s">
        <v>76</v>
      </c>
      <c r="BJ39" t="s">
        <v>90</v>
      </c>
      <c r="BK39" t="s">
        <v>1458</v>
      </c>
      <c r="BL39" t="s">
        <v>127</v>
      </c>
      <c r="BM39" t="s">
        <v>92</v>
      </c>
      <c r="BN39" t="s">
        <v>76</v>
      </c>
      <c r="BO39" t="s">
        <v>1459</v>
      </c>
      <c r="BP39" t="s">
        <v>118</v>
      </c>
      <c r="BQ39" t="s">
        <v>128</v>
      </c>
      <c r="BR39" t="s">
        <v>1460</v>
      </c>
      <c r="BS39" t="s">
        <v>76</v>
      </c>
      <c r="BT39" t="s">
        <v>218</v>
      </c>
      <c r="BU39" t="s">
        <v>1461</v>
      </c>
      <c r="BV39" t="s">
        <v>1358</v>
      </c>
      <c r="BW39" t="s">
        <v>93</v>
      </c>
      <c r="BX39" t="s">
        <v>76</v>
      </c>
      <c r="CD39" s="3">
        <f>VLOOKUP(M39,Sheet1!$A$22:$D$37,2,FALSE)</f>
        <v>7</v>
      </c>
      <c r="CE39" s="3">
        <f>VLOOKUP(M39,Sheet1!$A$22:$D$37,4,FALSE)</f>
        <v>13</v>
      </c>
      <c r="CF39" s="3" t="str">
        <f t="shared" si="1"/>
        <v>lulus</v>
      </c>
      <c r="CG39" s="3" t="str">
        <f t="shared" si="2"/>
        <v>tidak</v>
      </c>
    </row>
    <row r="40" spans="1:85" x14ac:dyDescent="0.25">
      <c r="A40">
        <v>39</v>
      </c>
      <c r="B40" s="6">
        <v>22510969</v>
      </c>
      <c r="C40" t="s">
        <v>708</v>
      </c>
      <c r="D40" t="s">
        <v>670</v>
      </c>
      <c r="E40" t="s">
        <v>205</v>
      </c>
      <c r="F40" t="s">
        <v>233</v>
      </c>
      <c r="G40" s="2">
        <v>2201</v>
      </c>
      <c r="H40" s="2" t="str">
        <f t="shared" si="0"/>
        <v>S2</v>
      </c>
      <c r="I40" s="2" t="s">
        <v>154</v>
      </c>
      <c r="J40" s="2" t="str">
        <f>IF(AND(K40=0,L40=0)=TRUE,"",IF(AND(K40&gt;0,L40&gt;0)=TRUE,UPPER(VLOOKUP(LEFT(L40,4)*1,[1]PRODI_2019!$E$2:$F$90,2,FALSE)),M40))</f>
        <v>MAGISTER MANAJEMEN</v>
      </c>
      <c r="K40" s="2">
        <f>_xlfn.IFNA(VLOOKUP(B40,[2]Data!$J$2:$K$380,1,FALSE),0)</f>
        <v>22510969</v>
      </c>
      <c r="L40" s="2">
        <f>_xlfn.IFNA(VLOOKUP(B40,[2]Data!$J$2:$K$380,2,FALSE),0)</f>
        <v>0</v>
      </c>
      <c r="M40" t="s">
        <v>217</v>
      </c>
      <c r="N40" t="s">
        <v>212</v>
      </c>
      <c r="P40" t="s">
        <v>361</v>
      </c>
      <c r="Q40" t="s">
        <v>77</v>
      </c>
      <c r="R40" t="s">
        <v>78</v>
      </c>
      <c r="S40" t="s">
        <v>376</v>
      </c>
      <c r="T40" t="s">
        <v>1462</v>
      </c>
      <c r="U40" t="s">
        <v>76</v>
      </c>
      <c r="V40" t="s">
        <v>76</v>
      </c>
      <c r="AD40" t="s">
        <v>1463</v>
      </c>
      <c r="AE40" t="s">
        <v>76</v>
      </c>
      <c r="AF40" t="s">
        <v>1464</v>
      </c>
      <c r="AG40" t="s">
        <v>136</v>
      </c>
      <c r="AH40" t="s">
        <v>106</v>
      </c>
      <c r="AI40" t="s">
        <v>1465</v>
      </c>
      <c r="AJ40" t="s">
        <v>1466</v>
      </c>
      <c r="AK40" t="s">
        <v>1467</v>
      </c>
      <c r="AL40" t="s">
        <v>167</v>
      </c>
      <c r="AM40" t="s">
        <v>1468</v>
      </c>
      <c r="AN40" t="s">
        <v>1469</v>
      </c>
      <c r="AO40" t="s">
        <v>1470</v>
      </c>
      <c r="AP40" t="s">
        <v>143</v>
      </c>
      <c r="AQ40" t="s">
        <v>76</v>
      </c>
      <c r="AR40" t="s">
        <v>76</v>
      </c>
      <c r="AS40" t="s">
        <v>76</v>
      </c>
      <c r="AT40" t="s">
        <v>300</v>
      </c>
      <c r="AU40" t="s">
        <v>99</v>
      </c>
      <c r="AV40" t="s">
        <v>100</v>
      </c>
      <c r="AW40" t="s">
        <v>1471</v>
      </c>
      <c r="AX40" t="s">
        <v>86</v>
      </c>
      <c r="AY40" t="s">
        <v>434</v>
      </c>
      <c r="AZ40" t="s">
        <v>1351</v>
      </c>
      <c r="BA40" t="s">
        <v>434</v>
      </c>
      <c r="BB40" t="s">
        <v>76</v>
      </c>
      <c r="BC40" t="s">
        <v>76</v>
      </c>
      <c r="BD40" t="s">
        <v>76</v>
      </c>
      <c r="BE40" t="s">
        <v>76</v>
      </c>
      <c r="BF40" t="s">
        <v>76</v>
      </c>
      <c r="BG40" t="s">
        <v>76</v>
      </c>
      <c r="BH40" t="s">
        <v>76</v>
      </c>
      <c r="BI40" t="s">
        <v>76</v>
      </c>
      <c r="BJ40" t="s">
        <v>1472</v>
      </c>
      <c r="BK40" t="s">
        <v>1473</v>
      </c>
      <c r="BL40" t="s">
        <v>127</v>
      </c>
      <c r="BM40" t="s">
        <v>128</v>
      </c>
      <c r="BN40" t="s">
        <v>1474</v>
      </c>
      <c r="BO40" t="s">
        <v>1475</v>
      </c>
      <c r="BP40" t="s">
        <v>127</v>
      </c>
      <c r="BQ40" t="s">
        <v>128</v>
      </c>
      <c r="BR40" t="s">
        <v>1476</v>
      </c>
      <c r="BS40" t="s">
        <v>76</v>
      </c>
      <c r="BT40" t="s">
        <v>106</v>
      </c>
      <c r="BU40" t="s">
        <v>1477</v>
      </c>
      <c r="BV40" t="s">
        <v>1263</v>
      </c>
      <c r="BW40" t="s">
        <v>119</v>
      </c>
      <c r="BX40" t="s">
        <v>76</v>
      </c>
      <c r="CD40" s="3">
        <f>VLOOKUP(M40,Sheet1!$A$22:$D$37,2,FALSE)</f>
        <v>30</v>
      </c>
      <c r="CE40" s="3">
        <f>VLOOKUP(M40,Sheet1!$A$22:$D$37,4,FALSE)</f>
        <v>49</v>
      </c>
      <c r="CF40" s="3" t="str">
        <f t="shared" si="1"/>
        <v>lulus</v>
      </c>
      <c r="CG40" s="3" t="str">
        <f t="shared" si="2"/>
        <v>tidak</v>
      </c>
    </row>
    <row r="41" spans="1:85" x14ac:dyDescent="0.25">
      <c r="A41">
        <v>40</v>
      </c>
      <c r="B41" s="6">
        <v>22512356</v>
      </c>
      <c r="C41" t="s">
        <v>709</v>
      </c>
      <c r="D41" t="s">
        <v>670</v>
      </c>
      <c r="E41" t="s">
        <v>205</v>
      </c>
      <c r="F41" t="s">
        <v>233</v>
      </c>
      <c r="G41" s="2">
        <v>2201</v>
      </c>
      <c r="H41" s="2" t="str">
        <f t="shared" si="0"/>
        <v>S2</v>
      </c>
      <c r="I41" s="2" t="s">
        <v>154</v>
      </c>
      <c r="J41" s="2" t="str">
        <f>IF(AND(K41=0,L41=0)=TRUE,"",IF(AND(K41&gt;0,L41&gt;0)=TRUE,UPPER(VLOOKUP(LEFT(L41,4)*1,[1]PRODI_2019!$E$2:$F$90,2,FALSE)),M41))</f>
        <v>HUKUM (S2)</v>
      </c>
      <c r="K41" s="2">
        <f>_xlfn.IFNA(VLOOKUP(B41,[2]Data!$J$2:$K$380,1,FALSE),0)</f>
        <v>22512356</v>
      </c>
      <c r="L41" s="2">
        <f>_xlfn.IFNA(VLOOKUP(B41,[2]Data!$J$2:$K$380,2,FALSE),0)</f>
        <v>0</v>
      </c>
      <c r="M41" t="s">
        <v>206</v>
      </c>
      <c r="N41" t="s">
        <v>206</v>
      </c>
      <c r="P41" t="s">
        <v>361</v>
      </c>
      <c r="Q41" t="s">
        <v>77</v>
      </c>
      <c r="R41" t="s">
        <v>78</v>
      </c>
      <c r="S41" t="s">
        <v>1478</v>
      </c>
      <c r="T41" t="s">
        <v>1479</v>
      </c>
      <c r="U41" t="s">
        <v>76</v>
      </c>
      <c r="V41" t="s">
        <v>76</v>
      </c>
      <c r="AD41" t="s">
        <v>1480</v>
      </c>
      <c r="AE41" t="s">
        <v>76</v>
      </c>
      <c r="AF41" t="s">
        <v>1481</v>
      </c>
      <c r="AG41" t="s">
        <v>1482</v>
      </c>
      <c r="AH41" t="s">
        <v>641</v>
      </c>
      <c r="AI41" t="s">
        <v>1483</v>
      </c>
      <c r="AJ41" t="s">
        <v>1484</v>
      </c>
      <c r="AK41" t="s">
        <v>1485</v>
      </c>
      <c r="AL41" t="s">
        <v>76</v>
      </c>
      <c r="AM41" t="s">
        <v>76</v>
      </c>
      <c r="AN41" t="s">
        <v>76</v>
      </c>
      <c r="AO41" t="s">
        <v>76</v>
      </c>
      <c r="AP41" t="s">
        <v>111</v>
      </c>
      <c r="AQ41" t="s">
        <v>76</v>
      </c>
      <c r="AR41" t="s">
        <v>76</v>
      </c>
      <c r="AS41" t="s">
        <v>76</v>
      </c>
      <c r="AT41" t="s">
        <v>1486</v>
      </c>
      <c r="AU41" t="s">
        <v>99</v>
      </c>
      <c r="AV41" t="s">
        <v>252</v>
      </c>
      <c r="AW41" t="s">
        <v>208</v>
      </c>
      <c r="AX41" t="s">
        <v>86</v>
      </c>
      <c r="AY41" t="s">
        <v>87</v>
      </c>
      <c r="AZ41" t="s">
        <v>1487</v>
      </c>
      <c r="BA41" t="s">
        <v>87</v>
      </c>
      <c r="BB41" t="s">
        <v>76</v>
      </c>
      <c r="BC41" t="s">
        <v>76</v>
      </c>
      <c r="BD41" t="s">
        <v>76</v>
      </c>
      <c r="BE41" t="s">
        <v>76</v>
      </c>
      <c r="BF41" t="s">
        <v>76</v>
      </c>
      <c r="BG41" t="s">
        <v>76</v>
      </c>
      <c r="BH41" t="s">
        <v>76</v>
      </c>
      <c r="BI41" t="s">
        <v>76</v>
      </c>
      <c r="BJ41" t="s">
        <v>1488</v>
      </c>
      <c r="BK41" t="s">
        <v>1489</v>
      </c>
      <c r="BL41" t="s">
        <v>104</v>
      </c>
      <c r="BM41" t="s">
        <v>117</v>
      </c>
      <c r="BN41" t="s">
        <v>1490</v>
      </c>
      <c r="BO41" t="s">
        <v>1491</v>
      </c>
      <c r="BP41" t="s">
        <v>81</v>
      </c>
      <c r="BQ41" t="s">
        <v>117</v>
      </c>
      <c r="BR41" t="s">
        <v>1492</v>
      </c>
      <c r="BS41" t="s">
        <v>76</v>
      </c>
      <c r="BT41" t="s">
        <v>641</v>
      </c>
      <c r="BU41" t="s">
        <v>1493</v>
      </c>
      <c r="BV41" t="s">
        <v>1263</v>
      </c>
      <c r="BW41" t="s">
        <v>119</v>
      </c>
      <c r="BX41" t="s">
        <v>76</v>
      </c>
      <c r="CD41" s="3">
        <f>VLOOKUP(M41,Sheet1!$A$22:$D$37,2,FALSE)</f>
        <v>28</v>
      </c>
      <c r="CE41" s="3">
        <f>VLOOKUP(M41,Sheet1!$A$22:$D$37,4,FALSE)</f>
        <v>43</v>
      </c>
      <c r="CF41" s="3" t="str">
        <f t="shared" si="1"/>
        <v>lulus</v>
      </c>
      <c r="CG41" s="3" t="str">
        <f t="shared" si="2"/>
        <v>tidak</v>
      </c>
    </row>
    <row r="42" spans="1:85" x14ac:dyDescent="0.25">
      <c r="A42">
        <v>41</v>
      </c>
      <c r="B42" s="6">
        <v>22510054</v>
      </c>
      <c r="C42" t="s">
        <v>710</v>
      </c>
      <c r="D42" t="s">
        <v>670</v>
      </c>
      <c r="E42" t="s">
        <v>205</v>
      </c>
      <c r="F42" t="s">
        <v>233</v>
      </c>
      <c r="G42" s="2">
        <v>2201</v>
      </c>
      <c r="H42" s="2" t="str">
        <f t="shared" si="0"/>
        <v>S2</v>
      </c>
      <c r="I42" s="2" t="s">
        <v>154</v>
      </c>
      <c r="J42" s="2" t="str">
        <f>IF(AND(K42=0,L42=0)=TRUE,"",IF(AND(K42&gt;0,L42&gt;0)=TRUE,UPPER(VLOOKUP(LEFT(L42,4)*1,[1]PRODI_2019!$E$2:$F$90,2,FALSE)),M42))</f>
        <v>TEKNOLOGI PENDIDIKAN (S2)</v>
      </c>
      <c r="K42" s="2">
        <f>_xlfn.IFNA(VLOOKUP(B42,[2]Data!$J$2:$K$380,1,FALSE),0)</f>
        <v>22510054</v>
      </c>
      <c r="L42" s="2">
        <f>_xlfn.IFNA(VLOOKUP(B42,[2]Data!$J$2:$K$380,2,FALSE),0)</f>
        <v>7772220004</v>
      </c>
      <c r="M42" t="s">
        <v>227</v>
      </c>
      <c r="N42" t="s">
        <v>227</v>
      </c>
      <c r="P42" t="s">
        <v>389</v>
      </c>
      <c r="Q42" t="s">
        <v>107</v>
      </c>
      <c r="R42" t="s">
        <v>78</v>
      </c>
      <c r="S42" t="s">
        <v>184</v>
      </c>
      <c r="T42" t="s">
        <v>168</v>
      </c>
      <c r="U42" t="s">
        <v>76</v>
      </c>
      <c r="V42" t="s">
        <v>76</v>
      </c>
      <c r="AD42" t="s">
        <v>1494</v>
      </c>
      <c r="AE42" t="s">
        <v>561</v>
      </c>
      <c r="AF42" t="s">
        <v>135</v>
      </c>
      <c r="AG42" t="s">
        <v>136</v>
      </c>
      <c r="AH42" t="s">
        <v>106</v>
      </c>
      <c r="AI42" t="s">
        <v>1495</v>
      </c>
      <c r="AJ42" t="s">
        <v>1496</v>
      </c>
      <c r="AK42" t="s">
        <v>1497</v>
      </c>
      <c r="AL42" t="s">
        <v>81</v>
      </c>
      <c r="AM42" t="s">
        <v>1498</v>
      </c>
      <c r="AN42" t="s">
        <v>1499</v>
      </c>
      <c r="AO42" t="s">
        <v>1500</v>
      </c>
      <c r="AP42" t="s">
        <v>83</v>
      </c>
      <c r="AQ42" t="s">
        <v>76</v>
      </c>
      <c r="AR42" t="s">
        <v>76</v>
      </c>
      <c r="AS42" t="s">
        <v>76</v>
      </c>
      <c r="AT42" t="s">
        <v>1501</v>
      </c>
      <c r="AU42" t="s">
        <v>84</v>
      </c>
      <c r="AV42" t="s">
        <v>1502</v>
      </c>
      <c r="AW42" t="s">
        <v>577</v>
      </c>
      <c r="AX42" t="s">
        <v>102</v>
      </c>
      <c r="AY42" t="s">
        <v>354</v>
      </c>
      <c r="AZ42" t="s">
        <v>126</v>
      </c>
      <c r="BA42" t="s">
        <v>354</v>
      </c>
      <c r="BB42" t="s">
        <v>76</v>
      </c>
      <c r="BC42" t="s">
        <v>76</v>
      </c>
      <c r="BD42" t="s">
        <v>76</v>
      </c>
      <c r="BE42" t="s">
        <v>76</v>
      </c>
      <c r="BF42" t="s">
        <v>76</v>
      </c>
      <c r="BG42" t="s">
        <v>76</v>
      </c>
      <c r="BH42" t="s">
        <v>76</v>
      </c>
      <c r="BI42" t="s">
        <v>76</v>
      </c>
      <c r="BJ42" t="s">
        <v>1503</v>
      </c>
      <c r="BK42" t="s">
        <v>1504</v>
      </c>
      <c r="BL42" t="s">
        <v>104</v>
      </c>
      <c r="BM42" t="s">
        <v>92</v>
      </c>
      <c r="BN42" t="s">
        <v>1505</v>
      </c>
      <c r="BO42" t="s">
        <v>1506</v>
      </c>
      <c r="BP42" t="s">
        <v>104</v>
      </c>
      <c r="BQ42" t="s">
        <v>92</v>
      </c>
      <c r="BR42" t="s">
        <v>1507</v>
      </c>
      <c r="BS42" t="s">
        <v>76</v>
      </c>
      <c r="BT42" t="s">
        <v>429</v>
      </c>
      <c r="BU42" t="s">
        <v>1508</v>
      </c>
      <c r="BV42" t="s">
        <v>1509</v>
      </c>
      <c r="BW42" t="s">
        <v>93</v>
      </c>
      <c r="BX42" t="s">
        <v>76</v>
      </c>
      <c r="CD42" s="3">
        <f>VLOOKUP(M42,Sheet1!$A$22:$D$37,2,FALSE)</f>
        <v>11</v>
      </c>
      <c r="CE42" s="3">
        <f>VLOOKUP(M42,Sheet1!$A$22:$D$37,4,FALSE)</f>
        <v>27</v>
      </c>
      <c r="CF42" s="3" t="str">
        <f t="shared" si="1"/>
        <v>lulus</v>
      </c>
      <c r="CG42" s="3" t="str">
        <f t="shared" si="2"/>
        <v>diterima</v>
      </c>
    </row>
    <row r="43" spans="1:85" x14ac:dyDescent="0.25">
      <c r="A43">
        <v>42</v>
      </c>
      <c r="B43" s="6">
        <v>22510494</v>
      </c>
      <c r="C43" t="s">
        <v>711</v>
      </c>
      <c r="D43" t="s">
        <v>670</v>
      </c>
      <c r="E43" t="s">
        <v>205</v>
      </c>
      <c r="F43" t="s">
        <v>233</v>
      </c>
      <c r="G43" s="2">
        <v>2201</v>
      </c>
      <c r="H43" s="2" t="str">
        <f t="shared" si="0"/>
        <v>S2</v>
      </c>
      <c r="I43" s="2" t="s">
        <v>154</v>
      </c>
      <c r="J43" s="2" t="str">
        <f>IF(AND(K43=0,L43=0)=TRUE,"",IF(AND(K43&gt;0,L43&gt;0)=TRUE,UPPER(VLOOKUP(LEFT(L43,4)*1,[1]PRODI_2019!$E$2:$F$90,2,FALSE)),M43))</f>
        <v>PENDIDIKAN MATEMATIKA S2</v>
      </c>
      <c r="K43" s="2">
        <f>_xlfn.IFNA(VLOOKUP(B43,[2]Data!$J$2:$K$380,1,FALSE),0)</f>
        <v>22510494</v>
      </c>
      <c r="L43" s="2">
        <f>_xlfn.IFNA(VLOOKUP(B43,[2]Data!$J$2:$K$380,2,FALSE),0)</f>
        <v>0</v>
      </c>
      <c r="M43" t="s">
        <v>239</v>
      </c>
      <c r="N43" t="s">
        <v>227</v>
      </c>
      <c r="P43" t="s">
        <v>389</v>
      </c>
      <c r="Q43" t="s">
        <v>77</v>
      </c>
      <c r="R43" t="s">
        <v>78</v>
      </c>
      <c r="S43" t="s">
        <v>1510</v>
      </c>
      <c r="T43" t="s">
        <v>1511</v>
      </c>
      <c r="U43" t="s">
        <v>76</v>
      </c>
      <c r="V43" t="s">
        <v>76</v>
      </c>
      <c r="AD43" t="s">
        <v>1512</v>
      </c>
      <c r="AE43" t="s">
        <v>1513</v>
      </c>
      <c r="AF43" t="s">
        <v>1514</v>
      </c>
      <c r="AG43" t="s">
        <v>321</v>
      </c>
      <c r="AH43" t="s">
        <v>218</v>
      </c>
      <c r="AI43" t="s">
        <v>1515</v>
      </c>
      <c r="AJ43" t="s">
        <v>1516</v>
      </c>
      <c r="AK43" t="s">
        <v>1517</v>
      </c>
      <c r="AL43" t="s">
        <v>131</v>
      </c>
      <c r="AM43" t="s">
        <v>1518</v>
      </c>
      <c r="AN43" t="s">
        <v>1519</v>
      </c>
      <c r="AO43" t="s">
        <v>82</v>
      </c>
      <c r="AP43" t="s">
        <v>143</v>
      </c>
      <c r="AQ43" t="s">
        <v>76</v>
      </c>
      <c r="AR43" t="s">
        <v>76</v>
      </c>
      <c r="AS43" t="s">
        <v>76</v>
      </c>
      <c r="AT43" t="s">
        <v>115</v>
      </c>
      <c r="AU43" t="s">
        <v>84</v>
      </c>
      <c r="AV43" t="s">
        <v>171</v>
      </c>
      <c r="AW43" t="s">
        <v>362</v>
      </c>
      <c r="AX43" t="s">
        <v>86</v>
      </c>
      <c r="AY43" t="s">
        <v>400</v>
      </c>
      <c r="AZ43" t="s">
        <v>1520</v>
      </c>
      <c r="BA43" t="s">
        <v>400</v>
      </c>
      <c r="BB43" t="s">
        <v>76</v>
      </c>
      <c r="BC43" t="s">
        <v>76</v>
      </c>
      <c r="BD43" t="s">
        <v>76</v>
      </c>
      <c r="BE43" t="s">
        <v>76</v>
      </c>
      <c r="BF43" t="s">
        <v>76</v>
      </c>
      <c r="BG43" t="s">
        <v>76</v>
      </c>
      <c r="BH43" t="s">
        <v>76</v>
      </c>
      <c r="BI43" t="s">
        <v>76</v>
      </c>
      <c r="BJ43" t="s">
        <v>192</v>
      </c>
      <c r="BK43" t="s">
        <v>1521</v>
      </c>
      <c r="BL43" t="s">
        <v>139</v>
      </c>
      <c r="BM43" t="s">
        <v>105</v>
      </c>
      <c r="BN43" t="s">
        <v>192</v>
      </c>
      <c r="BO43" t="s">
        <v>1522</v>
      </c>
      <c r="BP43" t="s">
        <v>139</v>
      </c>
      <c r="BQ43" t="s">
        <v>105</v>
      </c>
      <c r="BR43" t="s">
        <v>192</v>
      </c>
      <c r="BS43" t="s">
        <v>76</v>
      </c>
      <c r="BT43" t="s">
        <v>218</v>
      </c>
      <c r="BU43" t="s">
        <v>192</v>
      </c>
      <c r="BV43" t="s">
        <v>1509</v>
      </c>
      <c r="BW43" t="s">
        <v>119</v>
      </c>
      <c r="BX43" t="s">
        <v>76</v>
      </c>
      <c r="CD43" s="3">
        <f>VLOOKUP(M43,Sheet1!$A$22:$D$37,2,FALSE)</f>
        <v>11</v>
      </c>
      <c r="CE43" s="3">
        <f>VLOOKUP(M43,Sheet1!$A$22:$D$37,4,FALSE)</f>
        <v>16</v>
      </c>
      <c r="CF43" s="3" t="str">
        <f t="shared" si="1"/>
        <v>lulus</v>
      </c>
      <c r="CG43" s="3" t="str">
        <f t="shared" si="2"/>
        <v>tidak</v>
      </c>
    </row>
    <row r="44" spans="1:85" x14ac:dyDescent="0.25">
      <c r="A44">
        <v>43</v>
      </c>
      <c r="B44" s="6">
        <v>22510532</v>
      </c>
      <c r="C44" t="s">
        <v>712</v>
      </c>
      <c r="D44" t="s">
        <v>670</v>
      </c>
      <c r="E44" t="s">
        <v>205</v>
      </c>
      <c r="F44" t="s">
        <v>233</v>
      </c>
      <c r="G44" s="2">
        <v>2201</v>
      </c>
      <c r="H44" s="2" t="str">
        <f t="shared" si="0"/>
        <v>S2</v>
      </c>
      <c r="I44" s="2" t="s">
        <v>154</v>
      </c>
      <c r="J44" s="2" t="str">
        <f>IF(AND(K44=0,L44=0)=TRUE,"",IF(AND(K44&gt;0,L44&gt;0)=TRUE,UPPER(VLOOKUP(LEFT(L44,4)*1,[1]PRODI_2019!$E$2:$F$90,2,FALSE)),M44))</f>
        <v>PENDIDIKAN BAHASA INDONESIA (S2)</v>
      </c>
      <c r="K44" s="2">
        <f>_xlfn.IFNA(VLOOKUP(B44,[2]Data!$J$2:$K$380,1,FALSE),0)</f>
        <v>22510532</v>
      </c>
      <c r="L44" s="2">
        <f>_xlfn.IFNA(VLOOKUP(B44,[2]Data!$J$2:$K$380,2,FALSE),0)</f>
        <v>0</v>
      </c>
      <c r="M44" t="s">
        <v>401</v>
      </c>
      <c r="N44" t="s">
        <v>76</v>
      </c>
      <c r="P44" t="s">
        <v>389</v>
      </c>
      <c r="Q44" t="s">
        <v>107</v>
      </c>
      <c r="R44" t="s">
        <v>78</v>
      </c>
      <c r="S44" t="s">
        <v>94</v>
      </c>
      <c r="T44" t="s">
        <v>1523</v>
      </c>
      <c r="U44" t="s">
        <v>76</v>
      </c>
      <c r="V44" t="s">
        <v>76</v>
      </c>
      <c r="AD44" t="s">
        <v>1524</v>
      </c>
      <c r="AE44" t="s">
        <v>76</v>
      </c>
      <c r="AF44" t="s">
        <v>1525</v>
      </c>
      <c r="AG44" t="s">
        <v>274</v>
      </c>
      <c r="AH44" t="s">
        <v>218</v>
      </c>
      <c r="AI44" t="s">
        <v>1526</v>
      </c>
      <c r="AJ44" t="s">
        <v>1527</v>
      </c>
      <c r="AK44" t="s">
        <v>1528</v>
      </c>
      <c r="AL44" t="s">
        <v>76</v>
      </c>
      <c r="AM44" t="s">
        <v>76</v>
      </c>
      <c r="AN44" t="s">
        <v>76</v>
      </c>
      <c r="AO44" t="s">
        <v>76</v>
      </c>
      <c r="AP44" t="s">
        <v>111</v>
      </c>
      <c r="AQ44" t="s">
        <v>76</v>
      </c>
      <c r="AR44" t="s">
        <v>76</v>
      </c>
      <c r="AS44" t="s">
        <v>76</v>
      </c>
      <c r="AT44" t="s">
        <v>247</v>
      </c>
      <c r="AU44" t="s">
        <v>84</v>
      </c>
      <c r="AV44" t="s">
        <v>377</v>
      </c>
      <c r="AW44" t="s">
        <v>631</v>
      </c>
      <c r="AX44" t="s">
        <v>86</v>
      </c>
      <c r="AY44" t="s">
        <v>324</v>
      </c>
      <c r="AZ44" t="s">
        <v>1191</v>
      </c>
      <c r="BA44" t="s">
        <v>324</v>
      </c>
      <c r="BB44" t="s">
        <v>76</v>
      </c>
      <c r="BC44" t="s">
        <v>76</v>
      </c>
      <c r="BD44" t="s">
        <v>76</v>
      </c>
      <c r="BE44" t="s">
        <v>76</v>
      </c>
      <c r="BF44" t="s">
        <v>76</v>
      </c>
      <c r="BG44" t="s">
        <v>76</v>
      </c>
      <c r="BH44" t="s">
        <v>76</v>
      </c>
      <c r="BI44" t="s">
        <v>76</v>
      </c>
      <c r="BJ44" t="s">
        <v>1529</v>
      </c>
      <c r="BK44" t="s">
        <v>1530</v>
      </c>
      <c r="BL44" t="s">
        <v>127</v>
      </c>
      <c r="BM44" t="s">
        <v>92</v>
      </c>
      <c r="BN44" t="s">
        <v>1531</v>
      </c>
      <c r="BO44" t="s">
        <v>1532</v>
      </c>
      <c r="BP44" t="s">
        <v>139</v>
      </c>
      <c r="BQ44" t="s">
        <v>128</v>
      </c>
      <c r="BR44" t="s">
        <v>1533</v>
      </c>
      <c r="BS44" t="s">
        <v>76</v>
      </c>
      <c r="BT44" t="s">
        <v>218</v>
      </c>
      <c r="BU44" t="s">
        <v>1534</v>
      </c>
      <c r="BV44" t="s">
        <v>1358</v>
      </c>
      <c r="BW44" t="s">
        <v>119</v>
      </c>
      <c r="BX44" t="s">
        <v>76</v>
      </c>
      <c r="CD44" s="3">
        <f>VLOOKUP(M44,Sheet1!$A$22:$D$37,2,FALSE)</f>
        <v>7</v>
      </c>
      <c r="CE44" s="3">
        <f>VLOOKUP(M44,Sheet1!$A$22:$D$37,4,FALSE)</f>
        <v>13</v>
      </c>
      <c r="CF44" s="3" t="str">
        <f t="shared" si="1"/>
        <v>lulus</v>
      </c>
      <c r="CG44" s="3" t="str">
        <f t="shared" si="2"/>
        <v>tidak</v>
      </c>
    </row>
    <row r="45" spans="1:85" x14ac:dyDescent="0.25">
      <c r="A45">
        <v>44</v>
      </c>
      <c r="B45" s="6">
        <v>22510560</v>
      </c>
      <c r="C45" t="s">
        <v>713</v>
      </c>
      <c r="D45" t="s">
        <v>670</v>
      </c>
      <c r="E45" t="s">
        <v>205</v>
      </c>
      <c r="F45" t="s">
        <v>233</v>
      </c>
      <c r="G45" s="2">
        <v>2201</v>
      </c>
      <c r="H45" s="2" t="str">
        <f t="shared" si="0"/>
        <v>S2</v>
      </c>
      <c r="I45" s="2" t="s">
        <v>154</v>
      </c>
      <c r="J45" s="2" t="str">
        <f>IF(AND(K45=0,L45=0)=TRUE,"",IF(AND(K45&gt;0,L45&gt;0)=TRUE,UPPER(VLOOKUP(LEFT(L45,4)*1,[1]PRODI_2019!$E$2:$F$90,2,FALSE)),M45))</f>
        <v>ILMU KOMUNIKASI (S2)</v>
      </c>
      <c r="K45" s="2">
        <f>_xlfn.IFNA(VLOOKUP(B45,[2]Data!$J$2:$K$380,1,FALSE),0)</f>
        <v>22510560</v>
      </c>
      <c r="L45" s="2">
        <f>_xlfn.IFNA(VLOOKUP(B45,[2]Data!$J$2:$K$380,2,FALSE),0)</f>
        <v>0</v>
      </c>
      <c r="M45" t="s">
        <v>209</v>
      </c>
      <c r="N45" t="s">
        <v>209</v>
      </c>
      <c r="P45" t="s">
        <v>389</v>
      </c>
      <c r="Q45" t="s">
        <v>107</v>
      </c>
      <c r="R45" t="s">
        <v>78</v>
      </c>
      <c r="S45" t="s">
        <v>293</v>
      </c>
      <c r="T45" t="s">
        <v>168</v>
      </c>
      <c r="U45" t="s">
        <v>76</v>
      </c>
      <c r="V45" t="s">
        <v>76</v>
      </c>
      <c r="AD45" t="s">
        <v>1535</v>
      </c>
      <c r="AE45" t="s">
        <v>76</v>
      </c>
      <c r="AF45" t="s">
        <v>331</v>
      </c>
      <c r="AG45" t="s">
        <v>279</v>
      </c>
      <c r="AH45" t="s">
        <v>211</v>
      </c>
      <c r="AI45" t="s">
        <v>1536</v>
      </c>
      <c r="AJ45" t="s">
        <v>1537</v>
      </c>
      <c r="AK45" t="s">
        <v>1538</v>
      </c>
      <c r="AL45" t="s">
        <v>81</v>
      </c>
      <c r="AM45" t="s">
        <v>1539</v>
      </c>
      <c r="AN45" t="s">
        <v>1540</v>
      </c>
      <c r="AO45" t="s">
        <v>290</v>
      </c>
      <c r="AP45" t="s">
        <v>83</v>
      </c>
      <c r="AQ45" t="s">
        <v>76</v>
      </c>
      <c r="AR45" t="s">
        <v>76</v>
      </c>
      <c r="AS45" t="s">
        <v>76</v>
      </c>
      <c r="AT45" t="s">
        <v>199</v>
      </c>
      <c r="AU45" t="s">
        <v>99</v>
      </c>
      <c r="AV45" t="s">
        <v>323</v>
      </c>
      <c r="AW45" t="s">
        <v>1541</v>
      </c>
      <c r="AX45" t="s">
        <v>86</v>
      </c>
      <c r="AY45" t="s">
        <v>472</v>
      </c>
      <c r="AZ45" t="s">
        <v>168</v>
      </c>
      <c r="BA45" t="s">
        <v>472</v>
      </c>
      <c r="BB45" t="s">
        <v>76</v>
      </c>
      <c r="BC45" t="s">
        <v>76</v>
      </c>
      <c r="BD45" t="s">
        <v>76</v>
      </c>
      <c r="BE45" t="s">
        <v>76</v>
      </c>
      <c r="BF45" t="s">
        <v>76</v>
      </c>
      <c r="BG45" t="s">
        <v>76</v>
      </c>
      <c r="BH45" t="s">
        <v>76</v>
      </c>
      <c r="BI45" t="s">
        <v>76</v>
      </c>
      <c r="BJ45" t="s">
        <v>1542</v>
      </c>
      <c r="BK45" t="s">
        <v>1543</v>
      </c>
      <c r="BL45" t="s">
        <v>81</v>
      </c>
      <c r="BM45" t="s">
        <v>117</v>
      </c>
      <c r="BN45" t="s">
        <v>1544</v>
      </c>
      <c r="BO45" t="s">
        <v>1545</v>
      </c>
      <c r="BP45" t="s">
        <v>139</v>
      </c>
      <c r="BQ45" t="s">
        <v>105</v>
      </c>
      <c r="BR45" t="s">
        <v>1546</v>
      </c>
      <c r="BS45" t="s">
        <v>76</v>
      </c>
      <c r="BT45" t="s">
        <v>211</v>
      </c>
      <c r="BU45" t="s">
        <v>192</v>
      </c>
      <c r="BV45" t="s">
        <v>1547</v>
      </c>
      <c r="BW45" t="s">
        <v>93</v>
      </c>
      <c r="BX45" t="s">
        <v>76</v>
      </c>
      <c r="CD45" s="3">
        <f>VLOOKUP(M45,Sheet1!$A$22:$D$37,2,FALSE)</f>
        <v>12</v>
      </c>
      <c r="CE45" s="3">
        <f>VLOOKUP(M45,Sheet1!$A$22:$D$37,4,FALSE)</f>
        <v>21</v>
      </c>
      <c r="CF45" s="3" t="str">
        <f t="shared" si="1"/>
        <v>lulus</v>
      </c>
      <c r="CG45" s="3" t="str">
        <f t="shared" si="2"/>
        <v>tidak</v>
      </c>
    </row>
    <row r="46" spans="1:85" x14ac:dyDescent="0.25">
      <c r="A46">
        <v>45</v>
      </c>
      <c r="B46" s="6">
        <v>22510644</v>
      </c>
      <c r="C46" t="s">
        <v>714</v>
      </c>
      <c r="D46" t="s">
        <v>670</v>
      </c>
      <c r="E46" t="s">
        <v>205</v>
      </c>
      <c r="F46" t="s">
        <v>233</v>
      </c>
      <c r="G46" s="2">
        <v>2201</v>
      </c>
      <c r="H46" s="2" t="str">
        <f t="shared" si="0"/>
        <v>S2</v>
      </c>
      <c r="I46" s="2" t="s">
        <v>154</v>
      </c>
      <c r="J46" s="2" t="str">
        <f>IF(AND(K46=0,L46=0)=TRUE,"",IF(AND(K46&gt;0,L46&gt;0)=TRUE,UPPER(VLOOKUP(LEFT(L46,4)*1,[1]PRODI_2019!$E$2:$F$90,2,FALSE)),M46))</f>
        <v>MAGISTER ADMINISTRASI PUBLIK</v>
      </c>
      <c r="K46" s="2">
        <f>_xlfn.IFNA(VLOOKUP(B46,[2]Data!$J$2:$K$380,1,FALSE),0)</f>
        <v>22510644</v>
      </c>
      <c r="L46" s="2">
        <f>_xlfn.IFNA(VLOOKUP(B46,[2]Data!$J$2:$K$380,2,FALSE),0)</f>
        <v>0</v>
      </c>
      <c r="M46" t="s">
        <v>210</v>
      </c>
      <c r="N46" t="s">
        <v>210</v>
      </c>
      <c r="P46" t="s">
        <v>389</v>
      </c>
      <c r="Q46" t="s">
        <v>107</v>
      </c>
      <c r="R46" t="s">
        <v>78</v>
      </c>
      <c r="S46" t="s">
        <v>1548</v>
      </c>
      <c r="T46" t="s">
        <v>1549</v>
      </c>
      <c r="U46" t="s">
        <v>76</v>
      </c>
      <c r="V46" t="s">
        <v>76</v>
      </c>
      <c r="AD46" t="s">
        <v>1550</v>
      </c>
      <c r="AE46" t="s">
        <v>1551</v>
      </c>
      <c r="AF46" t="s">
        <v>1552</v>
      </c>
      <c r="AG46" t="s">
        <v>79</v>
      </c>
      <c r="AH46" t="s">
        <v>80</v>
      </c>
      <c r="AI46" t="s">
        <v>1553</v>
      </c>
      <c r="AJ46" t="s">
        <v>1554</v>
      </c>
      <c r="AK46" t="s">
        <v>1555</v>
      </c>
      <c r="AL46" t="s">
        <v>96</v>
      </c>
      <c r="AM46" t="s">
        <v>1556</v>
      </c>
      <c r="AN46" t="s">
        <v>1557</v>
      </c>
      <c r="AO46" t="s">
        <v>82</v>
      </c>
      <c r="AP46" t="s">
        <v>83</v>
      </c>
      <c r="AQ46" t="s">
        <v>76</v>
      </c>
      <c r="AR46" t="s">
        <v>76</v>
      </c>
      <c r="AS46" t="s">
        <v>76</v>
      </c>
      <c r="AT46" t="s">
        <v>1558</v>
      </c>
      <c r="AU46" t="s">
        <v>84</v>
      </c>
      <c r="AV46" t="s">
        <v>457</v>
      </c>
      <c r="AW46" t="s">
        <v>1559</v>
      </c>
      <c r="AX46" t="s">
        <v>86</v>
      </c>
      <c r="AY46" t="s">
        <v>282</v>
      </c>
      <c r="AZ46" t="s">
        <v>600</v>
      </c>
      <c r="BA46" t="s">
        <v>282</v>
      </c>
      <c r="BB46" t="s">
        <v>76</v>
      </c>
      <c r="BC46" t="s">
        <v>76</v>
      </c>
      <c r="BD46" t="s">
        <v>76</v>
      </c>
      <c r="BE46" t="s">
        <v>76</v>
      </c>
      <c r="BF46" t="s">
        <v>76</v>
      </c>
      <c r="BG46" t="s">
        <v>76</v>
      </c>
      <c r="BH46" t="s">
        <v>76</v>
      </c>
      <c r="BI46" t="s">
        <v>76</v>
      </c>
      <c r="BJ46" t="s">
        <v>1560</v>
      </c>
      <c r="BK46" t="s">
        <v>1561</v>
      </c>
      <c r="BL46" t="s">
        <v>81</v>
      </c>
      <c r="BM46" t="s">
        <v>222</v>
      </c>
      <c r="BN46" t="s">
        <v>1562</v>
      </c>
      <c r="BO46" t="s">
        <v>1563</v>
      </c>
      <c r="BP46" t="s">
        <v>81</v>
      </c>
      <c r="BQ46" t="s">
        <v>117</v>
      </c>
      <c r="BR46" t="s">
        <v>1564</v>
      </c>
      <c r="BS46" t="s">
        <v>76</v>
      </c>
      <c r="BT46" t="s">
        <v>80</v>
      </c>
      <c r="BU46" t="s">
        <v>1565</v>
      </c>
      <c r="BV46" t="s">
        <v>1358</v>
      </c>
      <c r="BW46" t="s">
        <v>119</v>
      </c>
      <c r="BX46" t="s">
        <v>76</v>
      </c>
      <c r="CD46" s="3">
        <f>VLOOKUP(M46,Sheet1!$A$22:$D$37,2,FALSE)</f>
        <v>10</v>
      </c>
      <c r="CE46" s="3">
        <f>VLOOKUP(M46,Sheet1!$A$22:$D$37,4,FALSE)</f>
        <v>18</v>
      </c>
      <c r="CF46" s="3" t="str">
        <f t="shared" si="1"/>
        <v>lulus</v>
      </c>
      <c r="CG46" s="3" t="str">
        <f t="shared" si="2"/>
        <v>tidak</v>
      </c>
    </row>
    <row r="47" spans="1:85" x14ac:dyDescent="0.25">
      <c r="A47">
        <v>46</v>
      </c>
      <c r="B47" s="6">
        <v>22510757</v>
      </c>
      <c r="C47" t="s">
        <v>715</v>
      </c>
      <c r="D47" t="s">
        <v>670</v>
      </c>
      <c r="E47" t="s">
        <v>205</v>
      </c>
      <c r="F47" t="s">
        <v>233</v>
      </c>
      <c r="G47" s="2">
        <v>2201</v>
      </c>
      <c r="H47" s="2" t="str">
        <f t="shared" si="0"/>
        <v>S2</v>
      </c>
      <c r="I47" s="2" t="s">
        <v>154</v>
      </c>
      <c r="J47" s="2" t="str">
        <f>IF(AND(K47=0,L47=0)=TRUE,"",IF(AND(K47&gt;0,L47&gt;0)=TRUE,UPPER(VLOOKUP(LEFT(L47,4)*1,[1]PRODI_2019!$E$2:$F$90,2,FALSE)),M47))</f>
        <v>MAGISTER ADMINISTRASI PUBLIK</v>
      </c>
      <c r="K47" s="2">
        <f>_xlfn.IFNA(VLOOKUP(B47,[2]Data!$J$2:$K$380,1,FALSE),0)</f>
        <v>22510757</v>
      </c>
      <c r="L47" s="2">
        <f>_xlfn.IFNA(VLOOKUP(B47,[2]Data!$J$2:$K$380,2,FALSE),0)</f>
        <v>7775220001</v>
      </c>
      <c r="M47" t="s">
        <v>210</v>
      </c>
      <c r="N47" t="s">
        <v>76</v>
      </c>
      <c r="P47" t="s">
        <v>389</v>
      </c>
      <c r="Q47" t="s">
        <v>107</v>
      </c>
      <c r="R47" t="s">
        <v>78</v>
      </c>
      <c r="S47" t="s">
        <v>108</v>
      </c>
      <c r="T47" t="s">
        <v>1566</v>
      </c>
      <c r="U47" t="s">
        <v>76</v>
      </c>
      <c r="V47" t="s">
        <v>76</v>
      </c>
      <c r="AD47" t="s">
        <v>1567</v>
      </c>
      <c r="AE47" t="s">
        <v>76</v>
      </c>
      <c r="AF47" t="s">
        <v>633</v>
      </c>
      <c r="AG47" t="s">
        <v>486</v>
      </c>
      <c r="AH47" t="s">
        <v>110</v>
      </c>
      <c r="AI47" t="s">
        <v>1568</v>
      </c>
      <c r="AJ47" t="s">
        <v>1569</v>
      </c>
      <c r="AK47" t="s">
        <v>1570</v>
      </c>
      <c r="AL47" t="s">
        <v>81</v>
      </c>
      <c r="AM47" t="s">
        <v>1571</v>
      </c>
      <c r="AN47" t="s">
        <v>1572</v>
      </c>
      <c r="AO47" t="s">
        <v>1573</v>
      </c>
      <c r="AP47" t="s">
        <v>98</v>
      </c>
      <c r="AQ47" t="s">
        <v>76</v>
      </c>
      <c r="AR47" t="s">
        <v>76</v>
      </c>
      <c r="AS47" t="s">
        <v>76</v>
      </c>
      <c r="AT47" t="s">
        <v>115</v>
      </c>
      <c r="AU47" t="s">
        <v>84</v>
      </c>
      <c r="AV47" t="s">
        <v>524</v>
      </c>
      <c r="AW47" t="s">
        <v>1574</v>
      </c>
      <c r="AX47" t="s">
        <v>86</v>
      </c>
      <c r="AY47" t="s">
        <v>478</v>
      </c>
      <c r="AZ47" t="s">
        <v>333</v>
      </c>
      <c r="BA47" t="s">
        <v>478</v>
      </c>
      <c r="BB47" t="s">
        <v>76</v>
      </c>
      <c r="BC47" t="s">
        <v>76</v>
      </c>
      <c r="BD47" t="s">
        <v>76</v>
      </c>
      <c r="BE47" t="s">
        <v>76</v>
      </c>
      <c r="BF47" t="s">
        <v>76</v>
      </c>
      <c r="BG47" t="s">
        <v>76</v>
      </c>
      <c r="BH47" t="s">
        <v>76</v>
      </c>
      <c r="BI47" t="s">
        <v>76</v>
      </c>
      <c r="BJ47" t="s">
        <v>563</v>
      </c>
      <c r="BK47" t="s">
        <v>1575</v>
      </c>
      <c r="BL47" t="s">
        <v>104</v>
      </c>
      <c r="BM47" t="s">
        <v>92</v>
      </c>
      <c r="BN47" t="s">
        <v>1576</v>
      </c>
      <c r="BO47" t="s">
        <v>1577</v>
      </c>
      <c r="BP47" t="s">
        <v>104</v>
      </c>
      <c r="BQ47" t="s">
        <v>231</v>
      </c>
      <c r="BR47" t="s">
        <v>1578</v>
      </c>
      <c r="BS47" t="s">
        <v>76</v>
      </c>
      <c r="BT47" t="s">
        <v>110</v>
      </c>
      <c r="BU47" t="s">
        <v>1568</v>
      </c>
      <c r="BV47" t="s">
        <v>1509</v>
      </c>
      <c r="BW47" t="s">
        <v>93</v>
      </c>
      <c r="BX47" t="s">
        <v>76</v>
      </c>
      <c r="CD47" s="3">
        <f>VLOOKUP(M47,Sheet1!$A$22:$D$37,2,FALSE)</f>
        <v>10</v>
      </c>
      <c r="CE47" s="3">
        <f>VLOOKUP(M47,Sheet1!$A$22:$D$37,4,FALSE)</f>
        <v>18</v>
      </c>
      <c r="CF47" s="3" t="str">
        <f t="shared" si="1"/>
        <v>lulus</v>
      </c>
      <c r="CG47" s="3" t="str">
        <f t="shared" si="2"/>
        <v>diterima</v>
      </c>
    </row>
    <row r="48" spans="1:85" x14ac:dyDescent="0.25">
      <c r="A48">
        <v>47</v>
      </c>
      <c r="B48" s="6">
        <v>22510811</v>
      </c>
      <c r="C48" t="s">
        <v>716</v>
      </c>
      <c r="D48" t="s">
        <v>670</v>
      </c>
      <c r="E48" t="s">
        <v>205</v>
      </c>
      <c r="F48" t="s">
        <v>233</v>
      </c>
      <c r="G48" s="2">
        <v>2201</v>
      </c>
      <c r="H48" s="2" t="str">
        <f t="shared" si="0"/>
        <v>S2</v>
      </c>
      <c r="I48" s="2" t="s">
        <v>154</v>
      </c>
      <c r="J48" s="2" t="str">
        <f>IF(AND(K48=0,L48=0)=TRUE,"",IF(AND(K48&gt;0,L48&gt;0)=TRUE,UPPER(VLOOKUP(LEFT(L48,4)*1,[1]PRODI_2019!$E$2:$F$90,2,FALSE)),M48))</f>
        <v>PENDIDIKAN BAHASA INGGRIS</v>
      </c>
      <c r="K48" s="2">
        <f>_xlfn.IFNA(VLOOKUP(B48,[2]Data!$J$2:$K$380,1,FALSE),0)</f>
        <v>22510811</v>
      </c>
      <c r="L48" s="2">
        <f>_xlfn.IFNA(VLOOKUP(B48,[2]Data!$J$2:$K$380,2,FALSE),0)</f>
        <v>0</v>
      </c>
      <c r="M48" t="s">
        <v>144</v>
      </c>
      <c r="N48" t="s">
        <v>144</v>
      </c>
      <c r="P48" t="s">
        <v>389</v>
      </c>
      <c r="Q48" t="s">
        <v>107</v>
      </c>
      <c r="R48" t="s">
        <v>78</v>
      </c>
      <c r="S48" t="s">
        <v>286</v>
      </c>
      <c r="T48" t="s">
        <v>1579</v>
      </c>
      <c r="U48" t="s">
        <v>76</v>
      </c>
      <c r="V48" t="s">
        <v>76</v>
      </c>
      <c r="AD48" t="s">
        <v>1580</v>
      </c>
      <c r="AE48" t="s">
        <v>192</v>
      </c>
      <c r="AF48" t="s">
        <v>1581</v>
      </c>
      <c r="AG48" t="s">
        <v>260</v>
      </c>
      <c r="AH48" t="s">
        <v>110</v>
      </c>
      <c r="AI48" t="s">
        <v>1582</v>
      </c>
      <c r="AJ48" t="s">
        <v>1583</v>
      </c>
      <c r="AK48" t="s">
        <v>1584</v>
      </c>
      <c r="AL48" t="s">
        <v>76</v>
      </c>
      <c r="AM48" t="s">
        <v>76</v>
      </c>
      <c r="AN48" t="s">
        <v>76</v>
      </c>
      <c r="AO48" t="s">
        <v>76</v>
      </c>
      <c r="AP48" t="s">
        <v>98</v>
      </c>
      <c r="AQ48" t="s">
        <v>76</v>
      </c>
      <c r="AR48" t="s">
        <v>76</v>
      </c>
      <c r="AS48" t="s">
        <v>76</v>
      </c>
      <c r="AT48" t="s">
        <v>115</v>
      </c>
      <c r="AU48" t="s">
        <v>84</v>
      </c>
      <c r="AV48" t="s">
        <v>479</v>
      </c>
      <c r="AW48" t="s">
        <v>134</v>
      </c>
      <c r="AX48" t="s">
        <v>86</v>
      </c>
      <c r="AY48" t="s">
        <v>372</v>
      </c>
      <c r="AZ48" t="s">
        <v>1585</v>
      </c>
      <c r="BA48" t="s">
        <v>372</v>
      </c>
      <c r="BB48" t="s">
        <v>76</v>
      </c>
      <c r="BC48" t="s">
        <v>76</v>
      </c>
      <c r="BD48" t="s">
        <v>76</v>
      </c>
      <c r="BE48" t="s">
        <v>76</v>
      </c>
      <c r="BF48" t="s">
        <v>76</v>
      </c>
      <c r="BG48" t="s">
        <v>76</v>
      </c>
      <c r="BH48" t="s">
        <v>76</v>
      </c>
      <c r="BI48" t="s">
        <v>76</v>
      </c>
      <c r="BJ48" t="s">
        <v>1586</v>
      </c>
      <c r="BK48" t="s">
        <v>1587</v>
      </c>
      <c r="BL48" t="s">
        <v>139</v>
      </c>
      <c r="BM48" t="s">
        <v>92</v>
      </c>
      <c r="BN48" t="s">
        <v>1588</v>
      </c>
      <c r="BO48" t="s">
        <v>1589</v>
      </c>
      <c r="BP48" t="s">
        <v>81</v>
      </c>
      <c r="BQ48" t="s">
        <v>117</v>
      </c>
      <c r="BR48" t="s">
        <v>1590</v>
      </c>
      <c r="BS48" t="s">
        <v>76</v>
      </c>
      <c r="BT48" t="s">
        <v>110</v>
      </c>
      <c r="BU48" t="s">
        <v>1591</v>
      </c>
      <c r="BV48" t="s">
        <v>1547</v>
      </c>
      <c r="BW48" t="s">
        <v>119</v>
      </c>
      <c r="BX48" t="s">
        <v>76</v>
      </c>
      <c r="CD48" s="3">
        <f>VLOOKUP(M48,Sheet1!$A$22:$D$37,2,FALSE)</f>
        <v>8</v>
      </c>
      <c r="CE48" s="3">
        <f>VLOOKUP(M48,Sheet1!$A$22:$D$37,4,FALSE)</f>
        <v>12</v>
      </c>
      <c r="CF48" s="3" t="str">
        <f t="shared" si="1"/>
        <v>lulus</v>
      </c>
      <c r="CG48" s="3" t="str">
        <f t="shared" si="2"/>
        <v>tidak</v>
      </c>
    </row>
    <row r="49" spans="1:85" x14ac:dyDescent="0.25">
      <c r="A49">
        <v>48</v>
      </c>
      <c r="B49" s="6">
        <v>22512300</v>
      </c>
      <c r="C49" t="s">
        <v>717</v>
      </c>
      <c r="D49" t="s">
        <v>670</v>
      </c>
      <c r="E49" t="s">
        <v>205</v>
      </c>
      <c r="F49" t="s">
        <v>233</v>
      </c>
      <c r="G49" s="2">
        <v>2201</v>
      </c>
      <c r="H49" s="2" t="str">
        <f t="shared" si="0"/>
        <v>S2</v>
      </c>
      <c r="I49" s="2" t="s">
        <v>154</v>
      </c>
      <c r="J49" s="2" t="str">
        <f>IF(AND(K49=0,L49=0)=TRUE,"",IF(AND(K49&gt;0,L49&gt;0)=TRUE,UPPER(VLOOKUP(LEFT(L49,4)*1,[1]PRODI_2019!$E$2:$F$90,2,FALSE)),M49))</f>
        <v>MAGISTER MANAJEMEN</v>
      </c>
      <c r="K49" s="2">
        <f>_xlfn.IFNA(VLOOKUP(B49,[2]Data!$J$2:$K$380,1,FALSE),0)</f>
        <v>22512300</v>
      </c>
      <c r="L49" s="2">
        <f>_xlfn.IFNA(VLOOKUP(B49,[2]Data!$J$2:$K$380,2,FALSE),0)</f>
        <v>7776220003</v>
      </c>
      <c r="M49" t="s">
        <v>217</v>
      </c>
      <c r="N49" t="s">
        <v>212</v>
      </c>
      <c r="P49" t="s">
        <v>389</v>
      </c>
      <c r="Q49" t="s">
        <v>77</v>
      </c>
      <c r="R49" t="s">
        <v>78</v>
      </c>
      <c r="S49" t="s">
        <v>1592</v>
      </c>
      <c r="T49" t="s">
        <v>1593</v>
      </c>
      <c r="U49" t="s">
        <v>76</v>
      </c>
      <c r="V49" t="s">
        <v>76</v>
      </c>
      <c r="AD49" t="s">
        <v>1594</v>
      </c>
      <c r="AE49" t="s">
        <v>76</v>
      </c>
      <c r="AF49" t="s">
        <v>1023</v>
      </c>
      <c r="AG49" t="s">
        <v>276</v>
      </c>
      <c r="AH49" t="s">
        <v>106</v>
      </c>
      <c r="AI49" t="s">
        <v>1595</v>
      </c>
      <c r="AJ49" t="s">
        <v>1596</v>
      </c>
      <c r="AK49" t="s">
        <v>1597</v>
      </c>
      <c r="AL49" t="s">
        <v>81</v>
      </c>
      <c r="AM49" t="s">
        <v>1380</v>
      </c>
      <c r="AN49" t="s">
        <v>1598</v>
      </c>
      <c r="AO49" t="s">
        <v>1382</v>
      </c>
      <c r="AP49" t="s">
        <v>111</v>
      </c>
      <c r="AQ49" t="s">
        <v>76</v>
      </c>
      <c r="AR49" t="s">
        <v>76</v>
      </c>
      <c r="AS49" t="s">
        <v>76</v>
      </c>
      <c r="AT49" t="s">
        <v>537</v>
      </c>
      <c r="AU49" t="s">
        <v>84</v>
      </c>
      <c r="AV49" t="s">
        <v>176</v>
      </c>
      <c r="AW49" t="s">
        <v>125</v>
      </c>
      <c r="AX49" t="s">
        <v>102</v>
      </c>
      <c r="AY49" t="s">
        <v>484</v>
      </c>
      <c r="AZ49" t="s">
        <v>1599</v>
      </c>
      <c r="BA49" t="s">
        <v>484</v>
      </c>
      <c r="BB49" t="s">
        <v>76</v>
      </c>
      <c r="BC49" t="s">
        <v>76</v>
      </c>
      <c r="BD49" t="s">
        <v>76</v>
      </c>
      <c r="BE49" t="s">
        <v>76</v>
      </c>
      <c r="BF49" t="s">
        <v>76</v>
      </c>
      <c r="BG49" t="s">
        <v>76</v>
      </c>
      <c r="BH49" t="s">
        <v>76</v>
      </c>
      <c r="BI49" t="s">
        <v>76</v>
      </c>
      <c r="BJ49" t="s">
        <v>90</v>
      </c>
      <c r="BK49" t="s">
        <v>1600</v>
      </c>
      <c r="BL49" t="s">
        <v>139</v>
      </c>
      <c r="BM49" t="s">
        <v>92</v>
      </c>
      <c r="BN49" t="s">
        <v>76</v>
      </c>
      <c r="BO49" t="s">
        <v>1601</v>
      </c>
      <c r="BP49" t="s">
        <v>127</v>
      </c>
      <c r="BQ49" t="s">
        <v>140</v>
      </c>
      <c r="BR49" t="s">
        <v>1602</v>
      </c>
      <c r="BS49" t="s">
        <v>76</v>
      </c>
      <c r="BT49" t="s">
        <v>1603</v>
      </c>
      <c r="BU49" t="s">
        <v>1604</v>
      </c>
      <c r="BV49" t="s">
        <v>1547</v>
      </c>
      <c r="BW49" t="s">
        <v>93</v>
      </c>
      <c r="BX49" t="s">
        <v>76</v>
      </c>
      <c r="CD49" s="3">
        <f>VLOOKUP(M49,Sheet1!$A$22:$D$37,2,FALSE)</f>
        <v>30</v>
      </c>
      <c r="CE49" s="3">
        <f>VLOOKUP(M49,Sheet1!$A$22:$D$37,4,FALSE)</f>
        <v>49</v>
      </c>
      <c r="CF49" s="3" t="str">
        <f t="shared" si="1"/>
        <v>lulus</v>
      </c>
      <c r="CG49" s="3" t="str">
        <f t="shared" si="2"/>
        <v>diterima</v>
      </c>
    </row>
    <row r="50" spans="1:85" x14ac:dyDescent="0.25">
      <c r="A50">
        <v>49</v>
      </c>
      <c r="B50" s="6">
        <v>22512358</v>
      </c>
      <c r="C50" t="s">
        <v>718</v>
      </c>
      <c r="D50" t="s">
        <v>670</v>
      </c>
      <c r="E50" t="s">
        <v>205</v>
      </c>
      <c r="F50" t="s">
        <v>233</v>
      </c>
      <c r="G50" s="2">
        <v>2201</v>
      </c>
      <c r="H50" s="2" t="str">
        <f t="shared" si="0"/>
        <v>S2</v>
      </c>
      <c r="I50" s="2" t="s">
        <v>154</v>
      </c>
      <c r="J50" s="2" t="str">
        <f>IF(AND(K50=0,L50=0)=TRUE,"",IF(AND(K50&gt;0,L50&gt;0)=TRUE,UPPER(VLOOKUP(LEFT(L50,4)*1,[1]PRODI_2019!$E$2:$F$90,2,FALSE)),M50))</f>
        <v>HUKUM (S2)</v>
      </c>
      <c r="K50" s="2">
        <f>_xlfn.IFNA(VLOOKUP(B50,[2]Data!$J$2:$K$380,1,FALSE),0)</f>
        <v>22512358</v>
      </c>
      <c r="L50" s="2">
        <f>_xlfn.IFNA(VLOOKUP(B50,[2]Data!$J$2:$K$380,2,FALSE),0)</f>
        <v>0</v>
      </c>
      <c r="M50" t="s">
        <v>206</v>
      </c>
      <c r="N50" t="s">
        <v>76</v>
      </c>
      <c r="P50" t="s">
        <v>389</v>
      </c>
      <c r="Q50" t="s">
        <v>107</v>
      </c>
      <c r="R50" t="s">
        <v>78</v>
      </c>
      <c r="S50" t="s">
        <v>164</v>
      </c>
      <c r="T50" t="s">
        <v>1605</v>
      </c>
      <c r="U50" t="s">
        <v>76</v>
      </c>
      <c r="V50" t="s">
        <v>76</v>
      </c>
      <c r="AD50" t="s">
        <v>1606</v>
      </c>
      <c r="AE50" t="s">
        <v>76</v>
      </c>
      <c r="AF50" t="s">
        <v>1607</v>
      </c>
      <c r="AG50" t="s">
        <v>201</v>
      </c>
      <c r="AH50" t="s">
        <v>80</v>
      </c>
      <c r="AI50" t="s">
        <v>1608</v>
      </c>
      <c r="AJ50" t="s">
        <v>1609</v>
      </c>
      <c r="AK50" t="s">
        <v>1610</v>
      </c>
      <c r="AL50" t="s">
        <v>76</v>
      </c>
      <c r="AM50" t="s">
        <v>76</v>
      </c>
      <c r="AN50" t="s">
        <v>76</v>
      </c>
      <c r="AO50" t="s">
        <v>76</v>
      </c>
      <c r="AP50" t="s">
        <v>111</v>
      </c>
      <c r="AQ50" t="s">
        <v>76</v>
      </c>
      <c r="AR50" t="s">
        <v>76</v>
      </c>
      <c r="AS50" t="s">
        <v>76</v>
      </c>
      <c r="AT50" t="s">
        <v>1611</v>
      </c>
      <c r="AU50" t="s">
        <v>99</v>
      </c>
      <c r="AV50" t="s">
        <v>252</v>
      </c>
      <c r="AW50" t="s">
        <v>208</v>
      </c>
      <c r="AX50" t="s">
        <v>86</v>
      </c>
      <c r="AY50" t="s">
        <v>1612</v>
      </c>
      <c r="AZ50" t="s">
        <v>1351</v>
      </c>
      <c r="BA50" t="s">
        <v>1612</v>
      </c>
      <c r="BB50" t="s">
        <v>76</v>
      </c>
      <c r="BC50" t="s">
        <v>76</v>
      </c>
      <c r="BD50" t="s">
        <v>76</v>
      </c>
      <c r="BE50" t="s">
        <v>76</v>
      </c>
      <c r="BF50" t="s">
        <v>76</v>
      </c>
      <c r="BG50" t="s">
        <v>76</v>
      </c>
      <c r="BH50" t="s">
        <v>76</v>
      </c>
      <c r="BI50" t="s">
        <v>76</v>
      </c>
      <c r="BJ50" t="s">
        <v>1613</v>
      </c>
      <c r="BK50" t="s">
        <v>1614</v>
      </c>
      <c r="BL50" t="s">
        <v>118</v>
      </c>
      <c r="BM50" t="s">
        <v>231</v>
      </c>
      <c r="BN50" t="s">
        <v>1615</v>
      </c>
      <c r="BO50" t="s">
        <v>1616</v>
      </c>
      <c r="BP50" t="s">
        <v>139</v>
      </c>
      <c r="BQ50" t="s">
        <v>231</v>
      </c>
      <c r="BR50" t="s">
        <v>1617</v>
      </c>
      <c r="BS50" t="s">
        <v>76</v>
      </c>
      <c r="BT50" t="s">
        <v>80</v>
      </c>
      <c r="BU50" t="s">
        <v>1618</v>
      </c>
      <c r="BV50" t="s">
        <v>1547</v>
      </c>
      <c r="BW50" t="s">
        <v>119</v>
      </c>
      <c r="BX50" t="s">
        <v>76</v>
      </c>
      <c r="CD50" s="3">
        <f>VLOOKUP(M50,Sheet1!$A$22:$D$37,2,FALSE)</f>
        <v>28</v>
      </c>
      <c r="CE50" s="3">
        <f>VLOOKUP(M50,Sheet1!$A$22:$D$37,4,FALSE)</f>
        <v>43</v>
      </c>
      <c r="CF50" s="3" t="str">
        <f t="shared" si="1"/>
        <v>lulus</v>
      </c>
      <c r="CG50" s="3" t="str">
        <f t="shared" si="2"/>
        <v>tidak</v>
      </c>
    </row>
    <row r="51" spans="1:85" x14ac:dyDescent="0.25">
      <c r="A51">
        <v>50</v>
      </c>
      <c r="B51" s="6">
        <v>22512445</v>
      </c>
      <c r="C51" t="s">
        <v>719</v>
      </c>
      <c r="D51" t="s">
        <v>670</v>
      </c>
      <c r="E51" t="s">
        <v>205</v>
      </c>
      <c r="F51" t="s">
        <v>233</v>
      </c>
      <c r="G51" s="2">
        <v>2201</v>
      </c>
      <c r="H51" s="2" t="str">
        <f t="shared" si="0"/>
        <v>S2</v>
      </c>
      <c r="I51" s="2" t="s">
        <v>154</v>
      </c>
      <c r="J51" s="2" t="str">
        <f>IF(AND(K51=0,L51=0)=TRUE,"",IF(AND(K51&gt;0,L51&gt;0)=TRUE,UPPER(VLOOKUP(LEFT(L51,4)*1,[1]PRODI_2019!$E$2:$F$90,2,FALSE)),M51))</f>
        <v>TEKNOLOGI PENDIDIKAN (S2)</v>
      </c>
      <c r="K51" s="2">
        <f>_xlfn.IFNA(VLOOKUP(B51,[2]Data!$J$2:$K$380,1,FALSE),0)</f>
        <v>22512445</v>
      </c>
      <c r="L51" s="2">
        <f>_xlfn.IFNA(VLOOKUP(B51,[2]Data!$J$2:$K$380,2,FALSE),0)</f>
        <v>0</v>
      </c>
      <c r="M51" t="s">
        <v>227</v>
      </c>
      <c r="N51" t="s">
        <v>227</v>
      </c>
      <c r="P51" t="s">
        <v>389</v>
      </c>
      <c r="Q51" t="s">
        <v>107</v>
      </c>
      <c r="R51" t="s">
        <v>78</v>
      </c>
      <c r="S51" t="s">
        <v>303</v>
      </c>
      <c r="T51" t="s">
        <v>1619</v>
      </c>
      <c r="U51" t="s">
        <v>76</v>
      </c>
      <c r="V51" t="s">
        <v>76</v>
      </c>
      <c r="AD51" t="s">
        <v>1620</v>
      </c>
      <c r="AE51" t="s">
        <v>1620</v>
      </c>
      <c r="AF51" t="s">
        <v>1621</v>
      </c>
      <c r="AG51" t="s">
        <v>1622</v>
      </c>
      <c r="AH51" t="s">
        <v>211</v>
      </c>
      <c r="AI51" t="s">
        <v>1623</v>
      </c>
      <c r="AJ51" t="s">
        <v>1624</v>
      </c>
      <c r="AK51" t="s">
        <v>1625</v>
      </c>
      <c r="AL51" t="s">
        <v>96</v>
      </c>
      <c r="AM51" t="s">
        <v>1626</v>
      </c>
      <c r="AN51" t="s">
        <v>1627</v>
      </c>
      <c r="AO51" t="s">
        <v>82</v>
      </c>
      <c r="AP51" t="s">
        <v>133</v>
      </c>
      <c r="AQ51" t="s">
        <v>76</v>
      </c>
      <c r="AR51" t="s">
        <v>76</v>
      </c>
      <c r="AS51" t="s">
        <v>76</v>
      </c>
      <c r="AT51" t="s">
        <v>115</v>
      </c>
      <c r="AU51" t="s">
        <v>84</v>
      </c>
      <c r="AV51" t="s">
        <v>479</v>
      </c>
      <c r="AW51" t="s">
        <v>138</v>
      </c>
      <c r="AX51" t="s">
        <v>86</v>
      </c>
      <c r="AY51" t="s">
        <v>87</v>
      </c>
      <c r="AZ51" t="s">
        <v>126</v>
      </c>
      <c r="BA51" t="s">
        <v>87</v>
      </c>
      <c r="BB51" t="s">
        <v>76</v>
      </c>
      <c r="BC51" t="s">
        <v>76</v>
      </c>
      <c r="BD51" t="s">
        <v>76</v>
      </c>
      <c r="BE51" t="s">
        <v>76</v>
      </c>
      <c r="BF51" t="s">
        <v>76</v>
      </c>
      <c r="BG51" t="s">
        <v>76</v>
      </c>
      <c r="BH51" t="s">
        <v>76</v>
      </c>
      <c r="BI51" t="s">
        <v>76</v>
      </c>
      <c r="BJ51" t="s">
        <v>1628</v>
      </c>
      <c r="BK51" t="s">
        <v>1629</v>
      </c>
      <c r="BL51" t="s">
        <v>131</v>
      </c>
      <c r="BM51" t="s">
        <v>117</v>
      </c>
      <c r="BN51" t="s">
        <v>1630</v>
      </c>
      <c r="BO51" t="s">
        <v>1631</v>
      </c>
      <c r="BP51" t="s">
        <v>131</v>
      </c>
      <c r="BQ51" t="s">
        <v>117</v>
      </c>
      <c r="BR51" t="s">
        <v>1632</v>
      </c>
      <c r="BS51" t="s">
        <v>76</v>
      </c>
      <c r="BT51" t="s">
        <v>211</v>
      </c>
      <c r="BU51" t="s">
        <v>1633</v>
      </c>
      <c r="BV51" t="s">
        <v>1509</v>
      </c>
      <c r="BW51" t="s">
        <v>119</v>
      </c>
      <c r="BX51" t="s">
        <v>76</v>
      </c>
      <c r="CD51" s="3">
        <f>VLOOKUP(M51,Sheet1!$A$22:$D$37,2,FALSE)</f>
        <v>11</v>
      </c>
      <c r="CE51" s="3">
        <f>VLOOKUP(M51,Sheet1!$A$22:$D$37,4,FALSE)</f>
        <v>27</v>
      </c>
      <c r="CF51" s="3" t="str">
        <f t="shared" si="1"/>
        <v>lulus</v>
      </c>
      <c r="CG51" s="3" t="str">
        <f t="shared" si="2"/>
        <v>tidak</v>
      </c>
    </row>
    <row r="52" spans="1:85" x14ac:dyDescent="0.25">
      <c r="A52">
        <v>51</v>
      </c>
      <c r="B52" s="6">
        <v>22510021</v>
      </c>
      <c r="C52" t="s">
        <v>720</v>
      </c>
      <c r="D52" t="s">
        <v>670</v>
      </c>
      <c r="E52" t="s">
        <v>205</v>
      </c>
      <c r="F52" t="s">
        <v>233</v>
      </c>
      <c r="G52" s="2">
        <v>2201</v>
      </c>
      <c r="H52" s="2" t="str">
        <f t="shared" si="0"/>
        <v>S2</v>
      </c>
      <c r="I52" s="2" t="s">
        <v>154</v>
      </c>
      <c r="J52" s="2" t="str">
        <f>IF(AND(K52=0,L52=0)=TRUE,"",IF(AND(K52&gt;0,L52&gt;0)=TRUE,UPPER(VLOOKUP(LEFT(L52,4)*1,[1]PRODI_2019!$E$2:$F$90,2,FALSE)),M52))</f>
        <v>ILMU PERTANIAN</v>
      </c>
      <c r="K52" s="2">
        <f>_xlfn.IFNA(VLOOKUP(B52,[2]Data!$J$2:$K$380,1,FALSE),0)</f>
        <v>22510021</v>
      </c>
      <c r="L52" s="2">
        <f>_xlfn.IFNA(VLOOKUP(B52,[2]Data!$J$2:$K$380,2,FALSE),0)</f>
        <v>0</v>
      </c>
      <c r="M52" t="s">
        <v>268</v>
      </c>
      <c r="N52" t="s">
        <v>268</v>
      </c>
      <c r="P52" t="s">
        <v>415</v>
      </c>
      <c r="Q52" t="s">
        <v>77</v>
      </c>
      <c r="R52" t="s">
        <v>78</v>
      </c>
      <c r="S52" t="s">
        <v>1634</v>
      </c>
      <c r="T52" t="s">
        <v>1635</v>
      </c>
      <c r="U52" t="s">
        <v>76</v>
      </c>
      <c r="V52" t="s">
        <v>76</v>
      </c>
      <c r="AD52" t="s">
        <v>1636</v>
      </c>
      <c r="AE52" t="s">
        <v>192</v>
      </c>
      <c r="AF52" t="s">
        <v>1637</v>
      </c>
      <c r="AG52" t="s">
        <v>607</v>
      </c>
      <c r="AH52" t="s">
        <v>80</v>
      </c>
      <c r="AI52" t="s">
        <v>1638</v>
      </c>
      <c r="AJ52" t="s">
        <v>1639</v>
      </c>
      <c r="AK52" t="s">
        <v>1640</v>
      </c>
      <c r="AL52" t="s">
        <v>81</v>
      </c>
      <c r="AM52" t="s">
        <v>1641</v>
      </c>
      <c r="AN52" t="s">
        <v>1642</v>
      </c>
      <c r="AO52" t="s">
        <v>269</v>
      </c>
      <c r="AP52" t="s">
        <v>111</v>
      </c>
      <c r="AQ52" t="s">
        <v>76</v>
      </c>
      <c r="AR52" t="s">
        <v>76</v>
      </c>
      <c r="AS52" t="s">
        <v>76</v>
      </c>
      <c r="AT52" t="s">
        <v>469</v>
      </c>
      <c r="AU52" t="s">
        <v>84</v>
      </c>
      <c r="AV52" t="s">
        <v>271</v>
      </c>
      <c r="AW52" t="s">
        <v>1643</v>
      </c>
      <c r="AX52" t="s">
        <v>86</v>
      </c>
      <c r="AY52" t="s">
        <v>354</v>
      </c>
      <c r="AZ52" t="s">
        <v>1644</v>
      </c>
      <c r="BA52" t="s">
        <v>354</v>
      </c>
      <c r="BB52" t="s">
        <v>76</v>
      </c>
      <c r="BC52" t="s">
        <v>76</v>
      </c>
      <c r="BD52" t="s">
        <v>76</v>
      </c>
      <c r="BE52" t="s">
        <v>76</v>
      </c>
      <c r="BF52" t="s">
        <v>76</v>
      </c>
      <c r="BG52" t="s">
        <v>76</v>
      </c>
      <c r="BH52" t="s">
        <v>76</v>
      </c>
      <c r="BI52" t="s">
        <v>76</v>
      </c>
      <c r="BJ52" t="s">
        <v>1645</v>
      </c>
      <c r="BK52" t="s">
        <v>1646</v>
      </c>
      <c r="BL52" t="s">
        <v>104</v>
      </c>
      <c r="BM52" t="s">
        <v>117</v>
      </c>
      <c r="BN52" t="s">
        <v>1647</v>
      </c>
      <c r="BO52" t="s">
        <v>1648</v>
      </c>
      <c r="BP52" t="s">
        <v>104</v>
      </c>
      <c r="BQ52" t="s">
        <v>92</v>
      </c>
      <c r="BR52" t="s">
        <v>1649</v>
      </c>
      <c r="BS52" t="s">
        <v>76</v>
      </c>
      <c r="BT52" t="s">
        <v>80</v>
      </c>
      <c r="BU52" t="s">
        <v>1650</v>
      </c>
      <c r="BV52" t="s">
        <v>1651</v>
      </c>
      <c r="BW52" t="s">
        <v>93</v>
      </c>
      <c r="BX52" t="s">
        <v>76</v>
      </c>
      <c r="CD52" s="3">
        <f>VLOOKUP(M52,Sheet1!$A$22:$D$37,2,FALSE)</f>
        <v>6</v>
      </c>
      <c r="CE52" s="3">
        <f>VLOOKUP(M52,Sheet1!$A$22:$D$37,4,FALSE)</f>
        <v>9</v>
      </c>
      <c r="CF52" s="3" t="str">
        <f t="shared" si="1"/>
        <v>lulus</v>
      </c>
      <c r="CG52" s="3" t="str">
        <f t="shared" si="2"/>
        <v>tidak</v>
      </c>
    </row>
    <row r="53" spans="1:85" x14ac:dyDescent="0.25">
      <c r="A53">
        <v>52</v>
      </c>
      <c r="B53" s="6">
        <v>22510023</v>
      </c>
      <c r="C53" t="s">
        <v>721</v>
      </c>
      <c r="D53" t="s">
        <v>670</v>
      </c>
      <c r="E53" t="s">
        <v>205</v>
      </c>
      <c r="F53" t="s">
        <v>233</v>
      </c>
      <c r="G53" s="2">
        <v>2201</v>
      </c>
      <c r="H53" s="2" t="str">
        <f t="shared" si="0"/>
        <v>S2</v>
      </c>
      <c r="I53" s="2" t="s">
        <v>154</v>
      </c>
      <c r="J53" s="2" t="str">
        <f>IF(AND(K53=0,L53=0)=TRUE,"",IF(AND(K53&gt;0,L53&gt;0)=TRUE,UPPER(VLOOKUP(LEFT(L53,4)*1,[1]PRODI_2019!$E$2:$F$90,2,FALSE)),M53))</f>
        <v>MAGISTER ADMINISTRASI PUBLIK</v>
      </c>
      <c r="K53" s="2">
        <f>_xlfn.IFNA(VLOOKUP(B53,[2]Data!$J$2:$K$380,1,FALSE),0)</f>
        <v>22510023</v>
      </c>
      <c r="L53" s="2">
        <f>_xlfn.IFNA(VLOOKUP(B53,[2]Data!$J$2:$K$380,2,FALSE),0)</f>
        <v>0</v>
      </c>
      <c r="M53" t="s">
        <v>210</v>
      </c>
      <c r="N53" t="s">
        <v>210</v>
      </c>
      <c r="P53" t="s">
        <v>415</v>
      </c>
      <c r="Q53" t="s">
        <v>77</v>
      </c>
      <c r="R53" t="s">
        <v>78</v>
      </c>
      <c r="S53" t="s">
        <v>1652</v>
      </c>
      <c r="T53" t="s">
        <v>1653</v>
      </c>
      <c r="U53" t="s">
        <v>76</v>
      </c>
      <c r="V53" t="s">
        <v>76</v>
      </c>
      <c r="AD53" t="s">
        <v>1654</v>
      </c>
      <c r="AE53" t="s">
        <v>76</v>
      </c>
      <c r="AF53" t="s">
        <v>473</v>
      </c>
      <c r="AG53" t="s">
        <v>159</v>
      </c>
      <c r="AH53" t="s">
        <v>106</v>
      </c>
      <c r="AI53" t="s">
        <v>1655</v>
      </c>
      <c r="AJ53" t="s">
        <v>1656</v>
      </c>
      <c r="AK53" t="s">
        <v>1657</v>
      </c>
      <c r="AL53" t="s">
        <v>81</v>
      </c>
      <c r="AM53" t="s">
        <v>1658</v>
      </c>
      <c r="AN53" t="s">
        <v>1659</v>
      </c>
      <c r="AO53" t="s">
        <v>610</v>
      </c>
      <c r="AP53" t="s">
        <v>133</v>
      </c>
      <c r="AQ53" t="s">
        <v>76</v>
      </c>
      <c r="AR53" t="s">
        <v>76</v>
      </c>
      <c r="AS53" t="s">
        <v>76</v>
      </c>
      <c r="AT53" t="s">
        <v>193</v>
      </c>
      <c r="AU53" t="s">
        <v>84</v>
      </c>
      <c r="AV53" t="s">
        <v>194</v>
      </c>
      <c r="AW53" t="s">
        <v>195</v>
      </c>
      <c r="AX53" t="s">
        <v>86</v>
      </c>
      <c r="AY53" t="s">
        <v>1660</v>
      </c>
      <c r="AZ53" t="s">
        <v>1661</v>
      </c>
      <c r="BA53" t="s">
        <v>1660</v>
      </c>
      <c r="BB53" t="s">
        <v>76</v>
      </c>
      <c r="BC53" t="s">
        <v>76</v>
      </c>
      <c r="BD53" t="s">
        <v>76</v>
      </c>
      <c r="BE53" t="s">
        <v>76</v>
      </c>
      <c r="BF53" t="s">
        <v>76</v>
      </c>
      <c r="BG53" t="s">
        <v>76</v>
      </c>
      <c r="BH53" t="s">
        <v>76</v>
      </c>
      <c r="BI53" t="s">
        <v>76</v>
      </c>
      <c r="BJ53" t="s">
        <v>90</v>
      </c>
      <c r="BK53" t="s">
        <v>1662</v>
      </c>
      <c r="BL53" t="s">
        <v>127</v>
      </c>
      <c r="BM53" t="s">
        <v>105</v>
      </c>
      <c r="BN53" t="s">
        <v>76</v>
      </c>
      <c r="BO53" t="s">
        <v>1663</v>
      </c>
      <c r="BP53" t="s">
        <v>118</v>
      </c>
      <c r="BQ53" t="s">
        <v>105</v>
      </c>
      <c r="BR53" t="s">
        <v>1664</v>
      </c>
      <c r="BS53" t="s">
        <v>76</v>
      </c>
      <c r="BT53" t="s">
        <v>1665</v>
      </c>
      <c r="BU53" t="s">
        <v>1666</v>
      </c>
      <c r="BV53" t="s">
        <v>1509</v>
      </c>
      <c r="BW53" t="s">
        <v>93</v>
      </c>
      <c r="BX53" t="s">
        <v>76</v>
      </c>
      <c r="CD53" s="3">
        <f>VLOOKUP(M53,Sheet1!$A$22:$D$37,2,FALSE)</f>
        <v>10</v>
      </c>
      <c r="CE53" s="3">
        <f>VLOOKUP(M53,Sheet1!$A$22:$D$37,4,FALSE)</f>
        <v>18</v>
      </c>
      <c r="CF53" s="3" t="str">
        <f t="shared" si="1"/>
        <v>lulus</v>
      </c>
      <c r="CG53" s="3" t="str">
        <f t="shared" si="2"/>
        <v>tidak</v>
      </c>
    </row>
    <row r="54" spans="1:85" x14ac:dyDescent="0.25">
      <c r="A54">
        <v>53</v>
      </c>
      <c r="B54" s="6">
        <v>22510071</v>
      </c>
      <c r="C54" t="s">
        <v>722</v>
      </c>
      <c r="D54" t="s">
        <v>670</v>
      </c>
      <c r="E54" t="s">
        <v>205</v>
      </c>
      <c r="F54" t="s">
        <v>233</v>
      </c>
      <c r="G54" s="2">
        <v>2201</v>
      </c>
      <c r="H54" s="2" t="str">
        <f t="shared" si="0"/>
        <v>S2</v>
      </c>
      <c r="I54" s="2" t="s">
        <v>154</v>
      </c>
      <c r="J54" s="2" t="str">
        <f>IF(AND(K54=0,L54=0)=TRUE,"",IF(AND(K54&gt;0,L54&gt;0)=TRUE,UPPER(VLOOKUP(LEFT(L54,4)*1,[1]PRODI_2019!$E$2:$F$90,2,FALSE)),M54))</f>
        <v>PENDIDIKAN MATEMATIKA S2</v>
      </c>
      <c r="K54" s="2">
        <f>_xlfn.IFNA(VLOOKUP(B54,[2]Data!$J$2:$K$380,1,FALSE),0)</f>
        <v>22510071</v>
      </c>
      <c r="L54" s="2">
        <f>_xlfn.IFNA(VLOOKUP(B54,[2]Data!$J$2:$K$380,2,FALSE),0)</f>
        <v>0</v>
      </c>
      <c r="M54" t="s">
        <v>239</v>
      </c>
      <c r="N54" t="s">
        <v>227</v>
      </c>
      <c r="P54" t="s">
        <v>415</v>
      </c>
      <c r="Q54" t="s">
        <v>77</v>
      </c>
      <c r="R54" t="s">
        <v>78</v>
      </c>
      <c r="S54" t="s">
        <v>158</v>
      </c>
      <c r="T54" t="s">
        <v>168</v>
      </c>
      <c r="U54" t="s">
        <v>76</v>
      </c>
      <c r="V54" t="s">
        <v>76</v>
      </c>
      <c r="AD54" t="s">
        <v>1667</v>
      </c>
      <c r="AE54" t="s">
        <v>1668</v>
      </c>
      <c r="AF54" t="s">
        <v>320</v>
      </c>
      <c r="AG54" t="s">
        <v>321</v>
      </c>
      <c r="AH54" t="s">
        <v>218</v>
      </c>
      <c r="AI54" t="s">
        <v>1669</v>
      </c>
      <c r="AJ54" t="s">
        <v>1670</v>
      </c>
      <c r="AK54" t="s">
        <v>1671</v>
      </c>
      <c r="AL54" t="s">
        <v>96</v>
      </c>
      <c r="AM54" t="s">
        <v>1672</v>
      </c>
      <c r="AN54" t="s">
        <v>1673</v>
      </c>
      <c r="AO54" t="s">
        <v>353</v>
      </c>
      <c r="AP54" t="s">
        <v>143</v>
      </c>
      <c r="AQ54" t="s">
        <v>76</v>
      </c>
      <c r="AR54" t="s">
        <v>76</v>
      </c>
      <c r="AS54" t="s">
        <v>76</v>
      </c>
      <c r="AT54" t="s">
        <v>247</v>
      </c>
      <c r="AU54" t="s">
        <v>84</v>
      </c>
      <c r="AV54" t="s">
        <v>162</v>
      </c>
      <c r="AW54" t="s">
        <v>1674</v>
      </c>
      <c r="AX54" t="s">
        <v>86</v>
      </c>
      <c r="AY54" t="s">
        <v>354</v>
      </c>
      <c r="AZ54" t="s">
        <v>168</v>
      </c>
      <c r="BA54" t="s">
        <v>354</v>
      </c>
      <c r="BB54" t="s">
        <v>76</v>
      </c>
      <c r="BC54" t="s">
        <v>76</v>
      </c>
      <c r="BD54" t="s">
        <v>76</v>
      </c>
      <c r="BE54" t="s">
        <v>76</v>
      </c>
      <c r="BF54" t="s">
        <v>76</v>
      </c>
      <c r="BG54" t="s">
        <v>76</v>
      </c>
      <c r="BH54" t="s">
        <v>76</v>
      </c>
      <c r="BI54" t="s">
        <v>76</v>
      </c>
      <c r="BJ54" t="s">
        <v>1675</v>
      </c>
      <c r="BK54" t="s">
        <v>1676</v>
      </c>
      <c r="BL54" t="s">
        <v>127</v>
      </c>
      <c r="BM54" t="s">
        <v>92</v>
      </c>
      <c r="BN54" t="s">
        <v>76</v>
      </c>
      <c r="BO54" t="s">
        <v>1677</v>
      </c>
      <c r="BP54" t="s">
        <v>127</v>
      </c>
      <c r="BQ54" t="s">
        <v>92</v>
      </c>
      <c r="BR54" t="s">
        <v>1678</v>
      </c>
      <c r="BS54" t="s">
        <v>76</v>
      </c>
      <c r="BT54" t="s">
        <v>218</v>
      </c>
      <c r="BU54" t="s">
        <v>1679</v>
      </c>
      <c r="BV54" t="s">
        <v>1509</v>
      </c>
      <c r="BW54" t="s">
        <v>119</v>
      </c>
      <c r="BX54" t="s">
        <v>76</v>
      </c>
      <c r="CD54" s="3">
        <f>VLOOKUP(M54,Sheet1!$A$22:$D$37,2,FALSE)</f>
        <v>11</v>
      </c>
      <c r="CE54" s="3">
        <f>VLOOKUP(M54,Sheet1!$A$22:$D$37,4,FALSE)</f>
        <v>16</v>
      </c>
      <c r="CF54" s="3" t="str">
        <f t="shared" si="1"/>
        <v>lulus</v>
      </c>
      <c r="CG54" s="3" t="str">
        <f t="shared" si="2"/>
        <v>tidak</v>
      </c>
    </row>
    <row r="55" spans="1:85" x14ac:dyDescent="0.25">
      <c r="A55">
        <v>54</v>
      </c>
      <c r="B55" s="6">
        <v>22510279</v>
      </c>
      <c r="C55" t="s">
        <v>723</v>
      </c>
      <c r="D55" t="s">
        <v>670</v>
      </c>
      <c r="E55" t="s">
        <v>205</v>
      </c>
      <c r="F55" t="s">
        <v>233</v>
      </c>
      <c r="G55" s="2">
        <v>2201</v>
      </c>
      <c r="H55" s="2" t="str">
        <f t="shared" si="0"/>
        <v>S2</v>
      </c>
      <c r="I55" s="2" t="s">
        <v>154</v>
      </c>
      <c r="J55" s="2" t="str">
        <f>IF(AND(K55=0,L55=0)=TRUE,"",IF(AND(K55&gt;0,L55&gt;0)=TRUE,UPPER(VLOOKUP(LEFT(L55,4)*1,[1]PRODI_2019!$E$2:$F$90,2,FALSE)),M55))</f>
        <v>MAGISTER ADMINISTRASI PUBLIK</v>
      </c>
      <c r="K55" s="2">
        <f>_xlfn.IFNA(VLOOKUP(B55,[2]Data!$J$2:$K$380,1,FALSE),0)</f>
        <v>22510279</v>
      </c>
      <c r="L55" s="2">
        <f>_xlfn.IFNA(VLOOKUP(B55,[2]Data!$J$2:$K$380,2,FALSE),0)</f>
        <v>0</v>
      </c>
      <c r="M55" t="s">
        <v>210</v>
      </c>
      <c r="N55" t="s">
        <v>217</v>
      </c>
      <c r="P55" t="s">
        <v>415</v>
      </c>
      <c r="Q55" t="s">
        <v>77</v>
      </c>
      <c r="R55" t="s">
        <v>78</v>
      </c>
      <c r="S55" t="s">
        <v>1680</v>
      </c>
      <c r="T55" t="s">
        <v>1681</v>
      </c>
      <c r="U55" t="s">
        <v>76</v>
      </c>
      <c r="V55" t="s">
        <v>76</v>
      </c>
      <c r="AD55" t="s">
        <v>1682</v>
      </c>
      <c r="AE55" t="s">
        <v>1683</v>
      </c>
      <c r="AF55" t="s">
        <v>1684</v>
      </c>
      <c r="AG55" t="s">
        <v>460</v>
      </c>
      <c r="AH55" t="s">
        <v>148</v>
      </c>
      <c r="AI55" t="s">
        <v>1685</v>
      </c>
      <c r="AJ55" t="s">
        <v>1686</v>
      </c>
      <c r="AK55" t="s">
        <v>1687</v>
      </c>
      <c r="AL55" t="s">
        <v>81</v>
      </c>
      <c r="AM55" t="s">
        <v>1688</v>
      </c>
      <c r="AN55" t="s">
        <v>1689</v>
      </c>
      <c r="AO55" t="s">
        <v>1690</v>
      </c>
      <c r="AP55" t="s">
        <v>143</v>
      </c>
      <c r="AQ55" t="s">
        <v>76</v>
      </c>
      <c r="AR55" t="s">
        <v>76</v>
      </c>
      <c r="AS55" t="s">
        <v>76</v>
      </c>
      <c r="AT55" t="s">
        <v>1691</v>
      </c>
      <c r="AU55" t="s">
        <v>84</v>
      </c>
      <c r="AV55" t="s">
        <v>624</v>
      </c>
      <c r="AW55" t="s">
        <v>624</v>
      </c>
      <c r="AX55" t="s">
        <v>102</v>
      </c>
      <c r="AY55" t="s">
        <v>87</v>
      </c>
      <c r="AZ55" t="s">
        <v>1692</v>
      </c>
      <c r="BA55" t="s">
        <v>87</v>
      </c>
      <c r="BB55" t="s">
        <v>76</v>
      </c>
      <c r="BC55" t="s">
        <v>76</v>
      </c>
      <c r="BD55" t="s">
        <v>76</v>
      </c>
      <c r="BE55" t="s">
        <v>76</v>
      </c>
      <c r="BF55" t="s">
        <v>76</v>
      </c>
      <c r="BG55" t="s">
        <v>76</v>
      </c>
      <c r="BH55" t="s">
        <v>76</v>
      </c>
      <c r="BI55" t="s">
        <v>76</v>
      </c>
      <c r="BJ55" t="s">
        <v>1693</v>
      </c>
      <c r="BK55" t="s">
        <v>1694</v>
      </c>
      <c r="BL55" t="s">
        <v>139</v>
      </c>
      <c r="BM55" t="s">
        <v>128</v>
      </c>
      <c r="BN55" t="s">
        <v>1695</v>
      </c>
      <c r="BO55" t="s">
        <v>1696</v>
      </c>
      <c r="BP55" t="s">
        <v>139</v>
      </c>
      <c r="BQ55" t="s">
        <v>140</v>
      </c>
      <c r="BR55" t="s">
        <v>1697</v>
      </c>
      <c r="BS55" t="s">
        <v>76</v>
      </c>
      <c r="BT55" t="s">
        <v>148</v>
      </c>
      <c r="BU55" t="s">
        <v>1698</v>
      </c>
      <c r="BV55" t="s">
        <v>1509</v>
      </c>
      <c r="BW55" t="s">
        <v>93</v>
      </c>
      <c r="BX55" t="s">
        <v>76</v>
      </c>
      <c r="CD55" s="3">
        <f>VLOOKUP(M55,Sheet1!$A$22:$D$37,2,FALSE)</f>
        <v>10</v>
      </c>
      <c r="CE55" s="3">
        <f>VLOOKUP(M55,Sheet1!$A$22:$D$37,4,FALSE)</f>
        <v>18</v>
      </c>
      <c r="CF55" s="3" t="str">
        <f t="shared" si="1"/>
        <v>lulus</v>
      </c>
      <c r="CG55" s="3" t="str">
        <f t="shared" si="2"/>
        <v>tidak</v>
      </c>
    </row>
    <row r="56" spans="1:85" x14ac:dyDescent="0.25">
      <c r="A56">
        <v>55</v>
      </c>
      <c r="B56" s="6">
        <v>22510358</v>
      </c>
      <c r="C56" t="s">
        <v>724</v>
      </c>
      <c r="D56" t="s">
        <v>670</v>
      </c>
      <c r="E56" t="s">
        <v>205</v>
      </c>
      <c r="F56" t="s">
        <v>233</v>
      </c>
      <c r="G56" s="2">
        <v>2201</v>
      </c>
      <c r="H56" s="2" t="str">
        <f t="shared" si="0"/>
        <v>S2</v>
      </c>
      <c r="I56" s="2" t="s">
        <v>154</v>
      </c>
      <c r="J56" s="2" t="str">
        <f>IF(AND(K56=0,L56=0)=TRUE,"",IF(AND(K56&gt;0,L56&gt;0)=TRUE,UPPER(VLOOKUP(LEFT(L56,4)*1,[1]PRODI_2019!$E$2:$F$90,2,FALSE)),M56))</f>
        <v>HUKUM (S2)</v>
      </c>
      <c r="K56" s="2">
        <f>_xlfn.IFNA(VLOOKUP(B56,[2]Data!$J$2:$K$380,1,FALSE),0)</f>
        <v>22510358</v>
      </c>
      <c r="L56" s="2">
        <f>_xlfn.IFNA(VLOOKUP(B56,[2]Data!$J$2:$K$380,2,FALSE),0)</f>
        <v>0</v>
      </c>
      <c r="M56" t="s">
        <v>206</v>
      </c>
      <c r="N56" t="s">
        <v>76</v>
      </c>
      <c r="P56" t="s">
        <v>415</v>
      </c>
      <c r="Q56" t="s">
        <v>77</v>
      </c>
      <c r="R56" t="s">
        <v>78</v>
      </c>
      <c r="S56" t="s">
        <v>94</v>
      </c>
      <c r="T56" t="s">
        <v>1699</v>
      </c>
      <c r="U56" t="s">
        <v>76</v>
      </c>
      <c r="V56" t="s">
        <v>76</v>
      </c>
      <c r="AD56" t="s">
        <v>1700</v>
      </c>
      <c r="AE56" t="s">
        <v>1701</v>
      </c>
      <c r="AF56" t="s">
        <v>350</v>
      </c>
      <c r="AG56" t="s">
        <v>283</v>
      </c>
      <c r="AH56" t="s">
        <v>106</v>
      </c>
      <c r="AI56" t="s">
        <v>1702</v>
      </c>
      <c r="AJ56" t="s">
        <v>1703</v>
      </c>
      <c r="AK56" t="s">
        <v>1704</v>
      </c>
      <c r="AL56" t="s">
        <v>167</v>
      </c>
      <c r="AM56" t="s">
        <v>1705</v>
      </c>
      <c r="AN56" t="s">
        <v>1706</v>
      </c>
      <c r="AO56" t="s">
        <v>426</v>
      </c>
      <c r="AP56" t="s">
        <v>143</v>
      </c>
      <c r="AQ56" t="s">
        <v>76</v>
      </c>
      <c r="AR56" t="s">
        <v>76</v>
      </c>
      <c r="AS56" t="s">
        <v>76</v>
      </c>
      <c r="AT56" t="s">
        <v>132</v>
      </c>
      <c r="AU56" t="s">
        <v>99</v>
      </c>
      <c r="AV56" t="s">
        <v>1707</v>
      </c>
      <c r="AW56" t="s">
        <v>496</v>
      </c>
      <c r="AX56" t="s">
        <v>86</v>
      </c>
      <c r="AY56" t="s">
        <v>196</v>
      </c>
      <c r="AZ56" t="s">
        <v>1708</v>
      </c>
      <c r="BA56" t="s">
        <v>196</v>
      </c>
      <c r="BB56" t="s">
        <v>76</v>
      </c>
      <c r="BC56" t="s">
        <v>76</v>
      </c>
      <c r="BD56" t="s">
        <v>76</v>
      </c>
      <c r="BE56" t="s">
        <v>76</v>
      </c>
      <c r="BF56" t="s">
        <v>76</v>
      </c>
      <c r="BG56" t="s">
        <v>76</v>
      </c>
      <c r="BH56" t="s">
        <v>76</v>
      </c>
      <c r="BI56" t="s">
        <v>76</v>
      </c>
      <c r="BJ56" t="s">
        <v>1709</v>
      </c>
      <c r="BK56" t="s">
        <v>1710</v>
      </c>
      <c r="BL56" t="s">
        <v>443</v>
      </c>
      <c r="BM56" t="s">
        <v>92</v>
      </c>
      <c r="BN56" t="s">
        <v>1711</v>
      </c>
      <c r="BO56" t="s">
        <v>1712</v>
      </c>
      <c r="BP56" t="s">
        <v>139</v>
      </c>
      <c r="BQ56" t="s">
        <v>92</v>
      </c>
      <c r="BR56" t="s">
        <v>1713</v>
      </c>
      <c r="BS56" t="s">
        <v>76</v>
      </c>
      <c r="BT56" t="s">
        <v>218</v>
      </c>
      <c r="BU56" t="s">
        <v>1714</v>
      </c>
      <c r="BV56" t="s">
        <v>1651</v>
      </c>
      <c r="BW56" t="s">
        <v>119</v>
      </c>
      <c r="BX56" t="s">
        <v>76</v>
      </c>
      <c r="CD56" s="3">
        <f>VLOOKUP(M56,Sheet1!$A$22:$D$37,2,FALSE)</f>
        <v>28</v>
      </c>
      <c r="CE56" s="3">
        <f>VLOOKUP(M56,Sheet1!$A$22:$D$37,4,FALSE)</f>
        <v>43</v>
      </c>
      <c r="CF56" s="3" t="str">
        <f t="shared" si="1"/>
        <v>lulus</v>
      </c>
      <c r="CG56" s="3" t="str">
        <f t="shared" si="2"/>
        <v>tidak</v>
      </c>
    </row>
    <row r="57" spans="1:85" x14ac:dyDescent="0.25">
      <c r="A57">
        <v>56</v>
      </c>
      <c r="B57" s="6">
        <v>22510653</v>
      </c>
      <c r="C57" t="s">
        <v>725</v>
      </c>
      <c r="D57" t="s">
        <v>670</v>
      </c>
      <c r="E57" t="s">
        <v>205</v>
      </c>
      <c r="F57" t="s">
        <v>233</v>
      </c>
      <c r="G57" s="2">
        <v>2201</v>
      </c>
      <c r="H57" s="2" t="str">
        <f t="shared" si="0"/>
        <v>S2</v>
      </c>
      <c r="I57" s="2" t="s">
        <v>154</v>
      </c>
      <c r="J57" s="2" t="str">
        <f>IF(AND(K57=0,L57=0)=TRUE,"",IF(AND(K57&gt;0,L57&gt;0)=TRUE,UPPER(VLOOKUP(LEFT(L57,4)*1,[1]PRODI_2019!$E$2:$F$90,2,FALSE)),M57))</f>
        <v>ILMU KOMUNIKASI (S2)</v>
      </c>
      <c r="K57" s="2">
        <f>_xlfn.IFNA(VLOOKUP(B57,[2]Data!$J$2:$K$380,1,FALSE),0)</f>
        <v>22510653</v>
      </c>
      <c r="L57" s="2">
        <f>_xlfn.IFNA(VLOOKUP(B57,[2]Data!$J$2:$K$380,2,FALSE),0)</f>
        <v>0</v>
      </c>
      <c r="M57" t="s">
        <v>209</v>
      </c>
      <c r="N57" t="s">
        <v>217</v>
      </c>
      <c r="P57" t="s">
        <v>415</v>
      </c>
      <c r="Q57" t="s">
        <v>77</v>
      </c>
      <c r="R57" t="s">
        <v>78</v>
      </c>
      <c r="S57" t="s">
        <v>1715</v>
      </c>
      <c r="T57" t="s">
        <v>1716</v>
      </c>
      <c r="U57" t="s">
        <v>76</v>
      </c>
      <c r="V57" t="s">
        <v>76</v>
      </c>
      <c r="AD57" t="s">
        <v>1717</v>
      </c>
      <c r="AE57" t="s">
        <v>76</v>
      </c>
      <c r="AF57" t="s">
        <v>158</v>
      </c>
      <c r="AG57" t="s">
        <v>159</v>
      </c>
      <c r="AH57" t="s">
        <v>106</v>
      </c>
      <c r="AI57" t="s">
        <v>1718</v>
      </c>
      <c r="AJ57" t="s">
        <v>1719</v>
      </c>
      <c r="AK57" t="s">
        <v>1720</v>
      </c>
      <c r="AL57" t="s">
        <v>167</v>
      </c>
      <c r="AM57" t="s">
        <v>1721</v>
      </c>
      <c r="AN57" t="s">
        <v>1722</v>
      </c>
      <c r="AO57" t="s">
        <v>1723</v>
      </c>
      <c r="AP57" t="s">
        <v>111</v>
      </c>
      <c r="AQ57" t="s">
        <v>76</v>
      </c>
      <c r="AR57" t="s">
        <v>76</v>
      </c>
      <c r="AS57" t="s">
        <v>76</v>
      </c>
      <c r="AT57" t="s">
        <v>247</v>
      </c>
      <c r="AU57" t="s">
        <v>84</v>
      </c>
      <c r="AV57" t="s">
        <v>1724</v>
      </c>
      <c r="AW57" t="s">
        <v>335</v>
      </c>
      <c r="AX57" t="s">
        <v>86</v>
      </c>
      <c r="AY57" t="s">
        <v>472</v>
      </c>
      <c r="AZ57" t="s">
        <v>1725</v>
      </c>
      <c r="BA57" t="s">
        <v>472</v>
      </c>
      <c r="BB57" t="s">
        <v>76</v>
      </c>
      <c r="BC57" t="s">
        <v>76</v>
      </c>
      <c r="BD57" t="s">
        <v>76</v>
      </c>
      <c r="BE57" t="s">
        <v>76</v>
      </c>
      <c r="BF57" t="s">
        <v>76</v>
      </c>
      <c r="BG57" t="s">
        <v>76</v>
      </c>
      <c r="BH57" t="s">
        <v>76</v>
      </c>
      <c r="BI57" t="s">
        <v>76</v>
      </c>
      <c r="BJ57" t="s">
        <v>90</v>
      </c>
      <c r="BK57" t="s">
        <v>1726</v>
      </c>
      <c r="BL57" t="s">
        <v>127</v>
      </c>
      <c r="BM57" t="s">
        <v>92</v>
      </c>
      <c r="BN57" t="s">
        <v>76</v>
      </c>
      <c r="BO57" t="s">
        <v>1727</v>
      </c>
      <c r="BP57" t="s">
        <v>127</v>
      </c>
      <c r="BQ57" t="s">
        <v>92</v>
      </c>
      <c r="BR57" t="s">
        <v>1728</v>
      </c>
      <c r="BS57" t="s">
        <v>76</v>
      </c>
      <c r="BT57" t="s">
        <v>285</v>
      </c>
      <c r="BU57" t="s">
        <v>1729</v>
      </c>
      <c r="BV57" t="s">
        <v>1509</v>
      </c>
      <c r="BW57" t="s">
        <v>93</v>
      </c>
      <c r="BX57" t="s">
        <v>76</v>
      </c>
      <c r="CD57" s="3">
        <f>VLOOKUP(M57,Sheet1!$A$22:$D$37,2,FALSE)</f>
        <v>12</v>
      </c>
      <c r="CE57" s="3">
        <f>VLOOKUP(M57,Sheet1!$A$22:$D$37,4,FALSE)</f>
        <v>21</v>
      </c>
      <c r="CF57" s="3" t="str">
        <f t="shared" si="1"/>
        <v>lulus</v>
      </c>
      <c r="CG57" s="3" t="str">
        <f t="shared" si="2"/>
        <v>tidak</v>
      </c>
    </row>
    <row r="58" spans="1:85" x14ac:dyDescent="0.25">
      <c r="A58">
        <v>57</v>
      </c>
      <c r="B58" s="6">
        <v>22510928</v>
      </c>
      <c r="C58" t="s">
        <v>726</v>
      </c>
      <c r="D58" t="s">
        <v>670</v>
      </c>
      <c r="E58" t="s">
        <v>205</v>
      </c>
      <c r="F58" t="s">
        <v>233</v>
      </c>
      <c r="G58" s="2">
        <v>2201</v>
      </c>
      <c r="H58" s="2" t="str">
        <f t="shared" si="0"/>
        <v>S2</v>
      </c>
      <c r="I58" s="2" t="s">
        <v>154</v>
      </c>
      <c r="J58" s="2" t="str">
        <f>IF(AND(K58=0,L58=0)=TRUE,"",IF(AND(K58&gt;0,L58&gt;0)=TRUE,UPPER(VLOOKUP(LEFT(L58,4)*1,[1]PRODI_2019!$E$2:$F$90,2,FALSE)),M58))</f>
        <v>TEKNIK KIMIA (S2)</v>
      </c>
      <c r="K58" s="2">
        <f>_xlfn.IFNA(VLOOKUP(B58,[2]Data!$J$2:$K$380,1,FALSE),0)</f>
        <v>22510928</v>
      </c>
      <c r="L58" s="2">
        <f>_xlfn.IFNA(VLOOKUP(B58,[2]Data!$J$2:$K$380,2,FALSE),0)</f>
        <v>0</v>
      </c>
      <c r="M58" t="s">
        <v>214</v>
      </c>
      <c r="N58" t="s">
        <v>76</v>
      </c>
      <c r="P58" t="s">
        <v>415</v>
      </c>
      <c r="Q58" t="s">
        <v>77</v>
      </c>
      <c r="R58" t="s">
        <v>78</v>
      </c>
      <c r="S58" t="s">
        <v>1730</v>
      </c>
      <c r="T58" t="s">
        <v>1731</v>
      </c>
      <c r="U58" t="s">
        <v>76</v>
      </c>
      <c r="V58" t="s">
        <v>76</v>
      </c>
      <c r="AD58" t="s">
        <v>1732</v>
      </c>
      <c r="AE58" t="s">
        <v>76</v>
      </c>
      <c r="AF58" t="s">
        <v>1733</v>
      </c>
      <c r="AG58" t="s">
        <v>221</v>
      </c>
      <c r="AH58" t="s">
        <v>141</v>
      </c>
      <c r="AI58" t="s">
        <v>1734</v>
      </c>
      <c r="AJ58" t="s">
        <v>1735</v>
      </c>
      <c r="AK58" t="s">
        <v>1736</v>
      </c>
      <c r="AL58" t="s">
        <v>167</v>
      </c>
      <c r="AM58" t="s">
        <v>1737</v>
      </c>
      <c r="AN58" t="s">
        <v>1738</v>
      </c>
      <c r="AO58" t="s">
        <v>299</v>
      </c>
      <c r="AP58" t="s">
        <v>111</v>
      </c>
      <c r="AQ58" t="s">
        <v>76</v>
      </c>
      <c r="AR58" t="s">
        <v>76</v>
      </c>
      <c r="AS58" t="s">
        <v>76</v>
      </c>
      <c r="AT58" t="s">
        <v>178</v>
      </c>
      <c r="AU58" t="s">
        <v>84</v>
      </c>
      <c r="AV58" t="s">
        <v>1739</v>
      </c>
      <c r="AW58" t="s">
        <v>1740</v>
      </c>
      <c r="AX58" t="s">
        <v>86</v>
      </c>
      <c r="AY58" t="s">
        <v>453</v>
      </c>
      <c r="AZ58" t="s">
        <v>1741</v>
      </c>
      <c r="BA58" t="s">
        <v>453</v>
      </c>
      <c r="BB58" t="s">
        <v>76</v>
      </c>
      <c r="BC58" t="s">
        <v>76</v>
      </c>
      <c r="BD58" t="s">
        <v>76</v>
      </c>
      <c r="BE58" t="s">
        <v>76</v>
      </c>
      <c r="BF58" t="s">
        <v>76</v>
      </c>
      <c r="BG58" t="s">
        <v>76</v>
      </c>
      <c r="BH58" t="s">
        <v>76</v>
      </c>
      <c r="BI58" t="s">
        <v>76</v>
      </c>
      <c r="BJ58" t="s">
        <v>1742</v>
      </c>
      <c r="BK58" t="s">
        <v>1743</v>
      </c>
      <c r="BL58" t="s">
        <v>104</v>
      </c>
      <c r="BM58" t="s">
        <v>222</v>
      </c>
      <c r="BN58" t="s">
        <v>1744</v>
      </c>
      <c r="BO58" t="s">
        <v>1745</v>
      </c>
      <c r="BP58" t="s">
        <v>118</v>
      </c>
      <c r="BQ58" t="s">
        <v>92</v>
      </c>
      <c r="BR58" t="s">
        <v>1746</v>
      </c>
      <c r="BS58" t="s">
        <v>76</v>
      </c>
      <c r="BT58" t="s">
        <v>1747</v>
      </c>
      <c r="BU58" t="s">
        <v>1748</v>
      </c>
      <c r="BV58" t="s">
        <v>1509</v>
      </c>
      <c r="BW58" t="s">
        <v>93</v>
      </c>
      <c r="BX58" t="s">
        <v>76</v>
      </c>
      <c r="CD58" s="3">
        <f>VLOOKUP(M58,Sheet1!$A$22:$D$37,2,FALSE)</f>
        <v>6</v>
      </c>
      <c r="CE58" s="3">
        <f>VLOOKUP(M58,Sheet1!$A$22:$D$37,4,FALSE)</f>
        <v>10</v>
      </c>
      <c r="CF58" s="3" t="str">
        <f t="shared" si="1"/>
        <v>lulus</v>
      </c>
      <c r="CG58" s="3" t="str">
        <f t="shared" si="2"/>
        <v>tidak</v>
      </c>
    </row>
    <row r="59" spans="1:85" x14ac:dyDescent="0.25">
      <c r="A59">
        <v>58</v>
      </c>
      <c r="B59" s="6">
        <v>22510998</v>
      </c>
      <c r="C59" t="s">
        <v>727</v>
      </c>
      <c r="D59" t="s">
        <v>670</v>
      </c>
      <c r="E59" t="s">
        <v>205</v>
      </c>
      <c r="F59" t="s">
        <v>233</v>
      </c>
      <c r="G59" s="2">
        <v>2201</v>
      </c>
      <c r="H59" s="2" t="str">
        <f t="shared" si="0"/>
        <v>S2</v>
      </c>
      <c r="I59" s="2" t="s">
        <v>154</v>
      </c>
      <c r="J59" s="2" t="str">
        <f>IF(AND(K59=0,L59=0)=TRUE,"",IF(AND(K59&gt;0,L59&gt;0)=TRUE,UPPER(VLOOKUP(LEFT(L59,4)*1,[1]PRODI_2019!$E$2:$F$90,2,FALSE)),M59))</f>
        <v>MAGISTER AKUNTANSI</v>
      </c>
      <c r="K59" s="2">
        <f>_xlfn.IFNA(VLOOKUP(B59,[2]Data!$J$2:$K$380,1,FALSE),0)</f>
        <v>22510998</v>
      </c>
      <c r="L59" s="2">
        <f>_xlfn.IFNA(VLOOKUP(B59,[2]Data!$J$2:$K$380,2,FALSE),0)</f>
        <v>0</v>
      </c>
      <c r="M59" t="s">
        <v>212</v>
      </c>
      <c r="N59" t="s">
        <v>76</v>
      </c>
      <c r="P59" t="s">
        <v>415</v>
      </c>
      <c r="Q59" t="s">
        <v>107</v>
      </c>
      <c r="R59" t="s">
        <v>78</v>
      </c>
      <c r="S59" t="s">
        <v>639</v>
      </c>
      <c r="T59" t="s">
        <v>1749</v>
      </c>
      <c r="U59" t="s">
        <v>76</v>
      </c>
      <c r="V59" t="s">
        <v>76</v>
      </c>
      <c r="AD59" t="s">
        <v>1750</v>
      </c>
      <c r="AE59" t="s">
        <v>192</v>
      </c>
      <c r="AF59" t="s">
        <v>1751</v>
      </c>
      <c r="AG59" t="s">
        <v>416</v>
      </c>
      <c r="AH59" t="s">
        <v>80</v>
      </c>
      <c r="AI59" t="s">
        <v>1752</v>
      </c>
      <c r="AJ59" t="s">
        <v>1753</v>
      </c>
      <c r="AK59" t="s">
        <v>1754</v>
      </c>
      <c r="AL59" t="s">
        <v>131</v>
      </c>
      <c r="AM59" t="s">
        <v>1755</v>
      </c>
      <c r="AN59" t="s">
        <v>1756</v>
      </c>
      <c r="AO59" t="s">
        <v>353</v>
      </c>
      <c r="AP59" t="s">
        <v>143</v>
      </c>
      <c r="AQ59" t="s">
        <v>76</v>
      </c>
      <c r="AR59" t="s">
        <v>76</v>
      </c>
      <c r="AS59" t="s">
        <v>76</v>
      </c>
      <c r="AT59" t="s">
        <v>287</v>
      </c>
      <c r="AU59" t="s">
        <v>84</v>
      </c>
      <c r="AV59" t="s">
        <v>1757</v>
      </c>
      <c r="AW59" t="s">
        <v>1758</v>
      </c>
      <c r="AX59" t="s">
        <v>86</v>
      </c>
      <c r="AY59" t="s">
        <v>245</v>
      </c>
      <c r="AZ59" t="s">
        <v>1661</v>
      </c>
      <c r="BA59" t="s">
        <v>245</v>
      </c>
      <c r="BB59" t="s">
        <v>76</v>
      </c>
      <c r="BC59" t="s">
        <v>76</v>
      </c>
      <c r="BD59" t="s">
        <v>76</v>
      </c>
      <c r="BE59" t="s">
        <v>76</v>
      </c>
      <c r="BF59" t="s">
        <v>76</v>
      </c>
      <c r="BG59" t="s">
        <v>76</v>
      </c>
      <c r="BH59" t="s">
        <v>76</v>
      </c>
      <c r="BI59" t="s">
        <v>76</v>
      </c>
      <c r="BJ59" t="s">
        <v>192</v>
      </c>
      <c r="BK59" t="s">
        <v>1759</v>
      </c>
      <c r="BL59" t="s">
        <v>81</v>
      </c>
      <c r="BM59" t="s">
        <v>231</v>
      </c>
      <c r="BN59" t="s">
        <v>192</v>
      </c>
      <c r="BO59" t="s">
        <v>1760</v>
      </c>
      <c r="BP59" t="s">
        <v>131</v>
      </c>
      <c r="BQ59" t="s">
        <v>231</v>
      </c>
      <c r="BR59" t="s">
        <v>192</v>
      </c>
      <c r="BS59" t="s">
        <v>76</v>
      </c>
      <c r="BT59" t="s">
        <v>640</v>
      </c>
      <c r="BU59" t="s">
        <v>192</v>
      </c>
      <c r="BV59" t="s">
        <v>1651</v>
      </c>
      <c r="BW59" t="s">
        <v>93</v>
      </c>
      <c r="BX59" t="s">
        <v>76</v>
      </c>
      <c r="CD59" s="3">
        <f>VLOOKUP(M59,Sheet1!$A$22:$D$37,2,FALSE)</f>
        <v>19</v>
      </c>
      <c r="CE59" s="3">
        <f>VLOOKUP(M59,Sheet1!$A$22:$D$37,4,FALSE)</f>
        <v>32</v>
      </c>
      <c r="CF59" s="3" t="str">
        <f t="shared" si="1"/>
        <v>lulus</v>
      </c>
      <c r="CG59" s="3" t="str">
        <f t="shared" si="2"/>
        <v>tidak</v>
      </c>
    </row>
    <row r="60" spans="1:85" x14ac:dyDescent="0.25">
      <c r="A60">
        <v>59</v>
      </c>
      <c r="B60" s="6">
        <v>22512279</v>
      </c>
      <c r="C60" t="s">
        <v>728</v>
      </c>
      <c r="D60" t="s">
        <v>670</v>
      </c>
      <c r="E60" t="s">
        <v>205</v>
      </c>
      <c r="F60" t="s">
        <v>233</v>
      </c>
      <c r="G60" s="2">
        <v>2201</v>
      </c>
      <c r="H60" s="2" t="str">
        <f t="shared" si="0"/>
        <v>S2</v>
      </c>
      <c r="I60" s="2" t="s">
        <v>154</v>
      </c>
      <c r="J60" s="2" t="str">
        <f>IF(AND(K60=0,L60=0)=TRUE,"",IF(AND(K60&gt;0,L60&gt;0)=TRUE,UPPER(VLOOKUP(LEFT(L60,4)*1,[1]PRODI_2019!$E$2:$F$90,2,FALSE)),M60))</f>
        <v>MAGISTER MANAJEMEN</v>
      </c>
      <c r="K60" s="2">
        <f>_xlfn.IFNA(VLOOKUP(B60,[2]Data!$J$2:$K$380,1,FALSE),0)</f>
        <v>22512279</v>
      </c>
      <c r="L60" s="2">
        <f>_xlfn.IFNA(VLOOKUP(B60,[2]Data!$J$2:$K$380,2,FALSE),0)</f>
        <v>0</v>
      </c>
      <c r="M60" t="s">
        <v>217</v>
      </c>
      <c r="N60" t="s">
        <v>76</v>
      </c>
      <c r="P60" t="s">
        <v>415</v>
      </c>
      <c r="Q60" t="s">
        <v>77</v>
      </c>
      <c r="R60" t="s">
        <v>78</v>
      </c>
      <c r="S60" t="s">
        <v>94</v>
      </c>
      <c r="T60" t="s">
        <v>1761</v>
      </c>
      <c r="U60" t="s">
        <v>76</v>
      </c>
      <c r="V60" t="s">
        <v>76</v>
      </c>
      <c r="AD60" t="s">
        <v>1762</v>
      </c>
      <c r="AE60" t="s">
        <v>192</v>
      </c>
      <c r="AF60" t="s">
        <v>473</v>
      </c>
      <c r="AG60" t="s">
        <v>159</v>
      </c>
      <c r="AH60" t="s">
        <v>106</v>
      </c>
      <c r="AI60" t="s">
        <v>1763</v>
      </c>
      <c r="AJ60" t="s">
        <v>1764</v>
      </c>
      <c r="AK60" t="s">
        <v>1765</v>
      </c>
      <c r="AL60" t="s">
        <v>76</v>
      </c>
      <c r="AM60" t="s">
        <v>76</v>
      </c>
      <c r="AN60" t="s">
        <v>76</v>
      </c>
      <c r="AO60" t="s">
        <v>76</v>
      </c>
      <c r="AP60" t="s">
        <v>143</v>
      </c>
      <c r="AQ60" t="s">
        <v>76</v>
      </c>
      <c r="AR60" t="s">
        <v>76</v>
      </c>
      <c r="AS60" t="s">
        <v>76</v>
      </c>
      <c r="AT60" t="s">
        <v>448</v>
      </c>
      <c r="AU60" t="s">
        <v>99</v>
      </c>
      <c r="AV60" t="s">
        <v>1766</v>
      </c>
      <c r="AW60" t="s">
        <v>1767</v>
      </c>
      <c r="AX60" t="s">
        <v>86</v>
      </c>
      <c r="AY60" t="s">
        <v>243</v>
      </c>
      <c r="AZ60" t="s">
        <v>168</v>
      </c>
      <c r="BA60" t="s">
        <v>243</v>
      </c>
      <c r="BB60" t="s">
        <v>76</v>
      </c>
      <c r="BC60" t="s">
        <v>76</v>
      </c>
      <c r="BD60" t="s">
        <v>76</v>
      </c>
      <c r="BE60" t="s">
        <v>76</v>
      </c>
      <c r="BF60" t="s">
        <v>76</v>
      </c>
      <c r="BG60" t="s">
        <v>76</v>
      </c>
      <c r="BH60" t="s">
        <v>76</v>
      </c>
      <c r="BI60" t="s">
        <v>76</v>
      </c>
      <c r="BJ60" t="s">
        <v>90</v>
      </c>
      <c r="BK60" t="s">
        <v>1768</v>
      </c>
      <c r="BL60" t="s">
        <v>167</v>
      </c>
      <c r="BM60" t="s">
        <v>117</v>
      </c>
      <c r="BN60" t="s">
        <v>76</v>
      </c>
      <c r="BO60" t="s">
        <v>1769</v>
      </c>
      <c r="BP60" t="s">
        <v>131</v>
      </c>
      <c r="BQ60" t="s">
        <v>222</v>
      </c>
      <c r="BR60" t="s">
        <v>1770</v>
      </c>
      <c r="BS60" t="s">
        <v>76</v>
      </c>
      <c r="BT60" t="s">
        <v>106</v>
      </c>
      <c r="BU60" t="s">
        <v>1771</v>
      </c>
      <c r="BV60" t="s">
        <v>1651</v>
      </c>
      <c r="BW60" t="s">
        <v>119</v>
      </c>
      <c r="BX60" t="s">
        <v>76</v>
      </c>
      <c r="CD60" s="3">
        <f>VLOOKUP(M60,Sheet1!$A$22:$D$37,2,FALSE)</f>
        <v>30</v>
      </c>
      <c r="CE60" s="3">
        <f>VLOOKUP(M60,Sheet1!$A$22:$D$37,4,FALSE)</f>
        <v>49</v>
      </c>
      <c r="CF60" s="3" t="str">
        <f t="shared" si="1"/>
        <v>lulus</v>
      </c>
      <c r="CG60" s="3" t="str">
        <f t="shared" si="2"/>
        <v>tidak</v>
      </c>
    </row>
    <row r="61" spans="1:85" x14ac:dyDescent="0.25">
      <c r="A61">
        <v>60</v>
      </c>
      <c r="B61" s="6">
        <v>22512369</v>
      </c>
      <c r="C61" t="s">
        <v>729</v>
      </c>
      <c r="D61" t="s">
        <v>670</v>
      </c>
      <c r="E61" t="s">
        <v>205</v>
      </c>
      <c r="F61" t="s">
        <v>233</v>
      </c>
      <c r="G61" s="2">
        <v>2201</v>
      </c>
      <c r="H61" s="2" t="str">
        <f t="shared" si="0"/>
        <v>S2</v>
      </c>
      <c r="I61" s="2" t="s">
        <v>154</v>
      </c>
      <c r="J61" s="2" t="str">
        <f>IF(AND(K61=0,L61=0)=TRUE,"",IF(AND(K61&gt;0,L61&gt;0)=TRUE,UPPER(VLOOKUP(LEFT(L61,4)*1,[1]PRODI_2019!$E$2:$F$90,2,FALSE)),M61))</f>
        <v>MAGISTER AKUNTANSI</v>
      </c>
      <c r="K61" s="2">
        <f>_xlfn.IFNA(VLOOKUP(B61,[2]Data!$J$2:$K$380,1,FALSE),0)</f>
        <v>22512369</v>
      </c>
      <c r="L61" s="2">
        <f>_xlfn.IFNA(VLOOKUP(B61,[2]Data!$J$2:$K$380,2,FALSE),0)</f>
        <v>0</v>
      </c>
      <c r="M61" t="s">
        <v>212</v>
      </c>
      <c r="N61" t="s">
        <v>76</v>
      </c>
      <c r="P61" t="s">
        <v>415</v>
      </c>
      <c r="Q61" t="s">
        <v>107</v>
      </c>
      <c r="R61" t="s">
        <v>78</v>
      </c>
      <c r="S61" t="s">
        <v>518</v>
      </c>
      <c r="T61" t="s">
        <v>1772</v>
      </c>
      <c r="U61" t="s">
        <v>76</v>
      </c>
      <c r="V61" t="s">
        <v>76</v>
      </c>
      <c r="AD61" t="s">
        <v>1773</v>
      </c>
      <c r="AE61" t="s">
        <v>1774</v>
      </c>
      <c r="AF61" t="s">
        <v>331</v>
      </c>
      <c r="AG61" t="s">
        <v>283</v>
      </c>
      <c r="AH61" t="s">
        <v>106</v>
      </c>
      <c r="AI61" t="s">
        <v>1775</v>
      </c>
      <c r="AJ61" t="s">
        <v>1776</v>
      </c>
      <c r="AK61" t="s">
        <v>1777</v>
      </c>
      <c r="AL61" t="s">
        <v>81</v>
      </c>
      <c r="AM61" t="s">
        <v>1778</v>
      </c>
      <c r="AN61" t="s">
        <v>1779</v>
      </c>
      <c r="AO61" t="s">
        <v>290</v>
      </c>
      <c r="AP61" t="s">
        <v>143</v>
      </c>
      <c r="AQ61" t="s">
        <v>76</v>
      </c>
      <c r="AR61" t="s">
        <v>76</v>
      </c>
      <c r="AS61" t="s">
        <v>76</v>
      </c>
      <c r="AT61" t="s">
        <v>1780</v>
      </c>
      <c r="AU61" t="s">
        <v>84</v>
      </c>
      <c r="AV61" t="s">
        <v>100</v>
      </c>
      <c r="AW61" t="s">
        <v>101</v>
      </c>
      <c r="AX61" t="s">
        <v>102</v>
      </c>
      <c r="AY61" t="s">
        <v>352</v>
      </c>
      <c r="AZ61" t="s">
        <v>485</v>
      </c>
      <c r="BA61" t="s">
        <v>352</v>
      </c>
      <c r="BB61" t="s">
        <v>76</v>
      </c>
      <c r="BC61" t="s">
        <v>76</v>
      </c>
      <c r="BD61" t="s">
        <v>76</v>
      </c>
      <c r="BE61" t="s">
        <v>76</v>
      </c>
      <c r="BF61" t="s">
        <v>76</v>
      </c>
      <c r="BG61" t="s">
        <v>76</v>
      </c>
      <c r="BH61" t="s">
        <v>76</v>
      </c>
      <c r="BI61" t="s">
        <v>76</v>
      </c>
      <c r="BJ61" t="s">
        <v>90</v>
      </c>
      <c r="BK61" t="s">
        <v>1781</v>
      </c>
      <c r="BL61" t="s">
        <v>127</v>
      </c>
      <c r="BM61" t="s">
        <v>128</v>
      </c>
      <c r="BN61" t="s">
        <v>1782</v>
      </c>
      <c r="BO61" t="s">
        <v>1783</v>
      </c>
      <c r="BP61" t="s">
        <v>139</v>
      </c>
      <c r="BQ61" t="s">
        <v>140</v>
      </c>
      <c r="BR61" t="s">
        <v>1774</v>
      </c>
      <c r="BS61" t="s">
        <v>76</v>
      </c>
      <c r="BT61" t="s">
        <v>382</v>
      </c>
      <c r="BU61" t="s">
        <v>1784</v>
      </c>
      <c r="BV61" t="s">
        <v>1651</v>
      </c>
      <c r="BW61" t="s">
        <v>93</v>
      </c>
      <c r="BX61" t="s">
        <v>76</v>
      </c>
      <c r="CD61" s="3">
        <f>VLOOKUP(M61,Sheet1!$A$22:$D$37,2,FALSE)</f>
        <v>19</v>
      </c>
      <c r="CE61" s="3">
        <f>VLOOKUP(M61,Sheet1!$A$22:$D$37,4,FALSE)</f>
        <v>32</v>
      </c>
      <c r="CF61" s="3" t="str">
        <f t="shared" si="1"/>
        <v>lulus</v>
      </c>
      <c r="CG61" s="3" t="str">
        <f t="shared" si="2"/>
        <v>tidak</v>
      </c>
    </row>
    <row r="62" spans="1:85" x14ac:dyDescent="0.25">
      <c r="A62">
        <v>61</v>
      </c>
      <c r="B62" s="6">
        <v>22510117</v>
      </c>
      <c r="C62" t="s">
        <v>730</v>
      </c>
      <c r="D62" t="s">
        <v>670</v>
      </c>
      <c r="E62" t="s">
        <v>205</v>
      </c>
      <c r="F62" t="s">
        <v>233</v>
      </c>
      <c r="G62" s="2">
        <v>2201</v>
      </c>
      <c r="H62" s="2" t="str">
        <f t="shared" si="0"/>
        <v>S2</v>
      </c>
      <c r="I62" s="2" t="s">
        <v>154</v>
      </c>
      <c r="J62" s="2" t="str">
        <f>IF(AND(K62=0,L62=0)=TRUE,"",IF(AND(K62&gt;0,L62&gt;0)=TRUE,UPPER(VLOOKUP(LEFT(L62,4)*1,[1]PRODI_2019!$E$2:$F$90,2,FALSE)),M62))</f>
        <v>TEKNIK KIMIA (S2)</v>
      </c>
      <c r="K62" s="2">
        <f>_xlfn.IFNA(VLOOKUP(B62,[2]Data!$J$2:$K$380,1,FALSE),0)</f>
        <v>22510117</v>
      </c>
      <c r="L62" s="2">
        <f>_xlfn.IFNA(VLOOKUP(B62,[2]Data!$J$2:$K$380,2,FALSE),0)</f>
        <v>0</v>
      </c>
      <c r="M62" t="s">
        <v>214</v>
      </c>
      <c r="N62" t="s">
        <v>214</v>
      </c>
      <c r="P62" t="s">
        <v>437</v>
      </c>
      <c r="Q62" t="s">
        <v>107</v>
      </c>
      <c r="R62" t="s">
        <v>78</v>
      </c>
      <c r="S62" t="s">
        <v>223</v>
      </c>
      <c r="T62" t="s">
        <v>1785</v>
      </c>
      <c r="U62" t="s">
        <v>76</v>
      </c>
      <c r="V62" t="s">
        <v>76</v>
      </c>
      <c r="AD62" t="s">
        <v>1786</v>
      </c>
      <c r="AE62" t="s">
        <v>1787</v>
      </c>
      <c r="AF62" t="s">
        <v>1788</v>
      </c>
      <c r="AG62" t="s">
        <v>1789</v>
      </c>
      <c r="AH62" t="s">
        <v>382</v>
      </c>
      <c r="AI62" t="s">
        <v>1790</v>
      </c>
      <c r="AJ62" t="s">
        <v>1791</v>
      </c>
      <c r="AK62" t="s">
        <v>1792</v>
      </c>
      <c r="AL62" t="s">
        <v>186</v>
      </c>
      <c r="AM62" t="s">
        <v>1793</v>
      </c>
      <c r="AN62" t="s">
        <v>1794</v>
      </c>
      <c r="AO62" t="s">
        <v>1795</v>
      </c>
      <c r="AP62" t="s">
        <v>143</v>
      </c>
      <c r="AQ62" t="s">
        <v>76</v>
      </c>
      <c r="AR62" t="s">
        <v>76</v>
      </c>
      <c r="AS62" t="s">
        <v>76</v>
      </c>
      <c r="AT62" t="s">
        <v>199</v>
      </c>
      <c r="AU62" t="s">
        <v>99</v>
      </c>
      <c r="AV62" t="s">
        <v>160</v>
      </c>
      <c r="AW62" t="s">
        <v>248</v>
      </c>
      <c r="AX62" t="s">
        <v>86</v>
      </c>
      <c r="AY62" t="s">
        <v>87</v>
      </c>
      <c r="AZ62" t="s">
        <v>412</v>
      </c>
      <c r="BA62" t="s">
        <v>87</v>
      </c>
      <c r="BB62" t="s">
        <v>76</v>
      </c>
      <c r="BC62" t="s">
        <v>76</v>
      </c>
      <c r="BD62" t="s">
        <v>76</v>
      </c>
      <c r="BE62" t="s">
        <v>76</v>
      </c>
      <c r="BF62" t="s">
        <v>76</v>
      </c>
      <c r="BG62" t="s">
        <v>76</v>
      </c>
      <c r="BH62" t="s">
        <v>76</v>
      </c>
      <c r="BI62" t="s">
        <v>76</v>
      </c>
      <c r="BJ62" t="s">
        <v>90</v>
      </c>
      <c r="BK62" t="s">
        <v>1796</v>
      </c>
      <c r="BL62" t="s">
        <v>81</v>
      </c>
      <c r="BM62" t="s">
        <v>92</v>
      </c>
      <c r="BN62" t="s">
        <v>76</v>
      </c>
      <c r="BO62" t="s">
        <v>1797</v>
      </c>
      <c r="BP62" t="s">
        <v>139</v>
      </c>
      <c r="BQ62" t="s">
        <v>128</v>
      </c>
      <c r="BR62" t="s">
        <v>1798</v>
      </c>
      <c r="BS62" t="s">
        <v>76</v>
      </c>
      <c r="BT62" t="s">
        <v>141</v>
      </c>
      <c r="BU62" t="s">
        <v>1799</v>
      </c>
      <c r="BV62" t="s">
        <v>1800</v>
      </c>
      <c r="BW62" t="s">
        <v>93</v>
      </c>
      <c r="BX62" t="s">
        <v>76</v>
      </c>
      <c r="CD62" s="3">
        <f>VLOOKUP(M62,Sheet1!$A$22:$D$37,2,FALSE)</f>
        <v>6</v>
      </c>
      <c r="CE62" s="3">
        <f>VLOOKUP(M62,Sheet1!$A$22:$D$37,4,FALSE)</f>
        <v>10</v>
      </c>
      <c r="CF62" s="3" t="str">
        <f t="shared" si="1"/>
        <v>lulus</v>
      </c>
      <c r="CG62" s="3" t="str">
        <f t="shared" si="2"/>
        <v>tidak</v>
      </c>
    </row>
    <row r="63" spans="1:85" x14ac:dyDescent="0.25">
      <c r="A63">
        <v>62</v>
      </c>
      <c r="B63" s="6">
        <v>22510606</v>
      </c>
      <c r="C63" t="s">
        <v>731</v>
      </c>
      <c r="D63" t="s">
        <v>670</v>
      </c>
      <c r="E63" t="s">
        <v>205</v>
      </c>
      <c r="F63" t="s">
        <v>233</v>
      </c>
      <c r="G63" s="2">
        <v>2201</v>
      </c>
      <c r="H63" s="2" t="str">
        <f t="shared" si="0"/>
        <v>S2</v>
      </c>
      <c r="I63" s="2" t="s">
        <v>154</v>
      </c>
      <c r="J63" s="2" t="str">
        <f>IF(AND(K63=0,L63=0)=TRUE,"",IF(AND(K63&gt;0,L63&gt;0)=TRUE,UPPER(VLOOKUP(LEFT(L63,4)*1,[1]PRODI_2019!$E$2:$F$90,2,FALSE)),M63))</f>
        <v>MAGISTER MANAJEMEN</v>
      </c>
      <c r="K63" s="2">
        <f>_xlfn.IFNA(VLOOKUP(B63,[2]Data!$J$2:$K$380,1,FALSE),0)</f>
        <v>22510606</v>
      </c>
      <c r="L63" s="2">
        <f>_xlfn.IFNA(VLOOKUP(B63,[2]Data!$J$2:$K$380,2,FALSE),0)</f>
        <v>7776220001</v>
      </c>
      <c r="M63" t="s">
        <v>217</v>
      </c>
      <c r="N63" t="s">
        <v>76</v>
      </c>
      <c r="P63" t="s">
        <v>437</v>
      </c>
      <c r="Q63" t="s">
        <v>77</v>
      </c>
      <c r="R63" t="s">
        <v>78</v>
      </c>
      <c r="S63" t="s">
        <v>385</v>
      </c>
      <c r="T63" t="s">
        <v>1801</v>
      </c>
      <c r="U63" t="s">
        <v>76</v>
      </c>
      <c r="V63" t="s">
        <v>76</v>
      </c>
      <c r="AD63" t="s">
        <v>1802</v>
      </c>
      <c r="AE63" t="s">
        <v>76</v>
      </c>
      <c r="AF63" t="s">
        <v>1803</v>
      </c>
      <c r="AG63" t="s">
        <v>626</v>
      </c>
      <c r="AH63" t="s">
        <v>384</v>
      </c>
      <c r="AI63" t="s">
        <v>1804</v>
      </c>
      <c r="AJ63" t="s">
        <v>1805</v>
      </c>
      <c r="AK63" t="s">
        <v>1806</v>
      </c>
      <c r="AL63" t="s">
        <v>81</v>
      </c>
      <c r="AM63" t="s">
        <v>1807</v>
      </c>
      <c r="AN63" t="s">
        <v>1808</v>
      </c>
      <c r="AO63" t="s">
        <v>1809</v>
      </c>
      <c r="AP63" t="s">
        <v>83</v>
      </c>
      <c r="AQ63" t="s">
        <v>76</v>
      </c>
      <c r="AR63" t="s">
        <v>76</v>
      </c>
      <c r="AS63" t="s">
        <v>76</v>
      </c>
      <c r="AT63" t="s">
        <v>327</v>
      </c>
      <c r="AU63" t="s">
        <v>99</v>
      </c>
      <c r="AV63" t="s">
        <v>229</v>
      </c>
      <c r="AW63" t="s">
        <v>229</v>
      </c>
      <c r="AX63" t="s">
        <v>86</v>
      </c>
      <c r="AY63" t="s">
        <v>403</v>
      </c>
      <c r="AZ63" t="s">
        <v>1810</v>
      </c>
      <c r="BA63" t="s">
        <v>403</v>
      </c>
      <c r="BB63" t="s">
        <v>76</v>
      </c>
      <c r="BC63" t="s">
        <v>76</v>
      </c>
      <c r="BD63" t="s">
        <v>76</v>
      </c>
      <c r="BE63" t="s">
        <v>76</v>
      </c>
      <c r="BF63" t="s">
        <v>76</v>
      </c>
      <c r="BG63" t="s">
        <v>76</v>
      </c>
      <c r="BH63" t="s">
        <v>76</v>
      </c>
      <c r="BI63" t="s">
        <v>76</v>
      </c>
      <c r="BJ63" t="s">
        <v>1811</v>
      </c>
      <c r="BK63" t="s">
        <v>1812</v>
      </c>
      <c r="BL63" t="s">
        <v>104</v>
      </c>
      <c r="BM63" t="s">
        <v>92</v>
      </c>
      <c r="BN63" t="s">
        <v>1813</v>
      </c>
      <c r="BO63" t="s">
        <v>1814</v>
      </c>
      <c r="BP63" t="s">
        <v>139</v>
      </c>
      <c r="BQ63" t="s">
        <v>92</v>
      </c>
      <c r="BR63" t="s">
        <v>1802</v>
      </c>
      <c r="BS63" t="s">
        <v>76</v>
      </c>
      <c r="BT63" t="s">
        <v>384</v>
      </c>
      <c r="BU63" t="s">
        <v>1815</v>
      </c>
      <c r="BV63" t="s">
        <v>1800</v>
      </c>
      <c r="BW63" t="s">
        <v>119</v>
      </c>
      <c r="BX63" t="s">
        <v>76</v>
      </c>
      <c r="CD63" s="3">
        <f>VLOOKUP(M63,Sheet1!$A$22:$D$37,2,FALSE)</f>
        <v>30</v>
      </c>
      <c r="CE63" s="3">
        <f>VLOOKUP(M63,Sheet1!$A$22:$D$37,4,FALSE)</f>
        <v>49</v>
      </c>
      <c r="CF63" s="3" t="str">
        <f t="shared" si="1"/>
        <v>lulus</v>
      </c>
      <c r="CG63" s="3" t="str">
        <f t="shared" si="2"/>
        <v>diterima</v>
      </c>
    </row>
    <row r="64" spans="1:85" x14ac:dyDescent="0.25">
      <c r="A64">
        <v>63</v>
      </c>
      <c r="B64" s="6">
        <v>22510828</v>
      </c>
      <c r="C64" t="s">
        <v>732</v>
      </c>
      <c r="D64" t="s">
        <v>670</v>
      </c>
      <c r="E64" t="s">
        <v>205</v>
      </c>
      <c r="F64" t="s">
        <v>233</v>
      </c>
      <c r="G64" s="2">
        <v>2201</v>
      </c>
      <c r="H64" s="2" t="str">
        <f t="shared" si="0"/>
        <v>S2</v>
      </c>
      <c r="I64" s="2" t="s">
        <v>154</v>
      </c>
      <c r="J64" s="2" t="str">
        <f>IF(AND(K64=0,L64=0)=TRUE,"",IF(AND(K64&gt;0,L64&gt;0)=TRUE,UPPER(VLOOKUP(LEFT(L64,4)*1,[1]PRODI_2019!$E$2:$F$90,2,FALSE)),M64))</f>
        <v>PENDIDIKAN MATEMATIKA S2</v>
      </c>
      <c r="K64" s="2">
        <f>_xlfn.IFNA(VLOOKUP(B64,[2]Data!$J$2:$K$380,1,FALSE),0)</f>
        <v>22510828</v>
      </c>
      <c r="L64" s="2">
        <f>_xlfn.IFNA(VLOOKUP(B64,[2]Data!$J$2:$K$380,2,FALSE),0)</f>
        <v>0</v>
      </c>
      <c r="M64" t="s">
        <v>239</v>
      </c>
      <c r="N64" t="s">
        <v>239</v>
      </c>
      <c r="P64" t="s">
        <v>437</v>
      </c>
      <c r="Q64" t="s">
        <v>107</v>
      </c>
      <c r="R64" t="s">
        <v>78</v>
      </c>
      <c r="S64" t="s">
        <v>94</v>
      </c>
      <c r="T64" t="s">
        <v>1816</v>
      </c>
      <c r="U64" t="s">
        <v>76</v>
      </c>
      <c r="V64" t="s">
        <v>76</v>
      </c>
      <c r="AD64" t="s">
        <v>1817</v>
      </c>
      <c r="AE64" t="s">
        <v>76</v>
      </c>
      <c r="AF64" t="s">
        <v>1818</v>
      </c>
      <c r="AG64" t="s">
        <v>321</v>
      </c>
      <c r="AH64" t="s">
        <v>218</v>
      </c>
      <c r="AI64" t="s">
        <v>1819</v>
      </c>
      <c r="AJ64" t="s">
        <v>1820</v>
      </c>
      <c r="AK64" t="s">
        <v>1821</v>
      </c>
      <c r="AL64" t="s">
        <v>81</v>
      </c>
      <c r="AM64" t="s">
        <v>1822</v>
      </c>
      <c r="AN64" t="s">
        <v>1823</v>
      </c>
      <c r="AO64" t="s">
        <v>82</v>
      </c>
      <c r="AP64" t="s">
        <v>83</v>
      </c>
      <c r="AQ64" t="s">
        <v>76</v>
      </c>
      <c r="AR64" t="s">
        <v>76</v>
      </c>
      <c r="AS64" t="s">
        <v>76</v>
      </c>
      <c r="AT64" t="s">
        <v>1824</v>
      </c>
      <c r="AU64" t="s">
        <v>84</v>
      </c>
      <c r="AV64" t="s">
        <v>458</v>
      </c>
      <c r="AW64" t="s">
        <v>242</v>
      </c>
      <c r="AX64" t="s">
        <v>86</v>
      </c>
      <c r="AY64" t="s">
        <v>155</v>
      </c>
      <c r="AZ64" t="s">
        <v>1825</v>
      </c>
      <c r="BA64" t="s">
        <v>155</v>
      </c>
      <c r="BB64" t="s">
        <v>76</v>
      </c>
      <c r="BC64" t="s">
        <v>76</v>
      </c>
      <c r="BD64" t="s">
        <v>76</v>
      </c>
      <c r="BE64" t="s">
        <v>76</v>
      </c>
      <c r="BF64" t="s">
        <v>76</v>
      </c>
      <c r="BG64" t="s">
        <v>76</v>
      </c>
      <c r="BH64" t="s">
        <v>76</v>
      </c>
      <c r="BI64" t="s">
        <v>76</v>
      </c>
      <c r="BJ64" t="s">
        <v>1826</v>
      </c>
      <c r="BK64" t="s">
        <v>1827</v>
      </c>
      <c r="BL64" t="s">
        <v>167</v>
      </c>
      <c r="BM64" t="s">
        <v>92</v>
      </c>
      <c r="BN64" t="s">
        <v>1828</v>
      </c>
      <c r="BO64" t="s">
        <v>1829</v>
      </c>
      <c r="BP64" t="s">
        <v>139</v>
      </c>
      <c r="BQ64" t="s">
        <v>105</v>
      </c>
      <c r="BR64" t="s">
        <v>1830</v>
      </c>
      <c r="BS64" t="s">
        <v>76</v>
      </c>
      <c r="BT64" t="s">
        <v>218</v>
      </c>
      <c r="BU64" t="s">
        <v>1831</v>
      </c>
      <c r="BV64" t="s">
        <v>1800</v>
      </c>
      <c r="BW64" t="s">
        <v>93</v>
      </c>
      <c r="BX64" t="s">
        <v>76</v>
      </c>
      <c r="CD64" s="3">
        <f>VLOOKUP(M64,Sheet1!$A$22:$D$37,2,FALSE)</f>
        <v>11</v>
      </c>
      <c r="CE64" s="3">
        <f>VLOOKUP(M64,Sheet1!$A$22:$D$37,4,FALSE)</f>
        <v>16</v>
      </c>
      <c r="CF64" s="3" t="str">
        <f t="shared" si="1"/>
        <v>lulus</v>
      </c>
      <c r="CG64" s="3" t="str">
        <f t="shared" si="2"/>
        <v>tidak</v>
      </c>
    </row>
    <row r="65" spans="1:85" x14ac:dyDescent="0.25">
      <c r="A65">
        <v>64</v>
      </c>
      <c r="B65" s="6">
        <v>22510975</v>
      </c>
      <c r="C65" t="s">
        <v>733</v>
      </c>
      <c r="D65" t="s">
        <v>670</v>
      </c>
      <c r="E65" t="s">
        <v>205</v>
      </c>
      <c r="F65" t="s">
        <v>233</v>
      </c>
      <c r="G65" s="2">
        <v>2201</v>
      </c>
      <c r="H65" s="2" t="str">
        <f t="shared" si="0"/>
        <v>S2</v>
      </c>
      <c r="I65" s="2" t="s">
        <v>154</v>
      </c>
      <c r="J65" s="2" t="str">
        <f>IF(AND(K65=0,L65=0)=TRUE,"",IF(AND(K65&gt;0,L65&gt;0)=TRUE,UPPER(VLOOKUP(LEFT(L65,4)*1,[1]PRODI_2019!$E$2:$F$90,2,FALSE)),M65))</f>
        <v>MAGISTER MANAJEMEN</v>
      </c>
      <c r="K65" s="2">
        <f>_xlfn.IFNA(VLOOKUP(B65,[2]Data!$J$2:$K$380,1,FALSE),0)</f>
        <v>22510975</v>
      </c>
      <c r="L65" s="2">
        <f>_xlfn.IFNA(VLOOKUP(B65,[2]Data!$J$2:$K$380,2,FALSE),0)</f>
        <v>7776220007</v>
      </c>
      <c r="M65" t="s">
        <v>217</v>
      </c>
      <c r="N65" t="s">
        <v>874</v>
      </c>
      <c r="P65" t="s">
        <v>437</v>
      </c>
      <c r="Q65" t="s">
        <v>77</v>
      </c>
      <c r="R65" t="s">
        <v>78</v>
      </c>
      <c r="S65" t="s">
        <v>164</v>
      </c>
      <c r="T65" t="s">
        <v>1832</v>
      </c>
      <c r="U65" t="s">
        <v>76</v>
      </c>
      <c r="V65" t="s">
        <v>76</v>
      </c>
      <c r="AD65" t="s">
        <v>1833</v>
      </c>
      <c r="AE65" t="s">
        <v>76</v>
      </c>
      <c r="AF65" t="s">
        <v>1834</v>
      </c>
      <c r="AG65" t="s">
        <v>283</v>
      </c>
      <c r="AH65" t="s">
        <v>106</v>
      </c>
      <c r="AI65" t="s">
        <v>1835</v>
      </c>
      <c r="AJ65" t="s">
        <v>1836</v>
      </c>
      <c r="AK65" t="s">
        <v>1837</v>
      </c>
      <c r="AL65" t="s">
        <v>127</v>
      </c>
      <c r="AM65" t="s">
        <v>76</v>
      </c>
      <c r="AN65" t="s">
        <v>76</v>
      </c>
      <c r="AO65" t="s">
        <v>76</v>
      </c>
      <c r="AP65" t="s">
        <v>143</v>
      </c>
      <c r="AQ65" t="s">
        <v>76</v>
      </c>
      <c r="AR65" t="s">
        <v>76</v>
      </c>
      <c r="AS65" t="s">
        <v>76</v>
      </c>
      <c r="AT65" t="s">
        <v>1838</v>
      </c>
      <c r="AU65" t="s">
        <v>99</v>
      </c>
      <c r="AV65" t="s">
        <v>180</v>
      </c>
      <c r="AW65" t="s">
        <v>1839</v>
      </c>
      <c r="AX65" t="s">
        <v>86</v>
      </c>
      <c r="AY65" t="s">
        <v>1336</v>
      </c>
      <c r="AZ65" t="s">
        <v>1840</v>
      </c>
      <c r="BA65" t="s">
        <v>1336</v>
      </c>
      <c r="BB65" t="s">
        <v>76</v>
      </c>
      <c r="BC65" t="s">
        <v>76</v>
      </c>
      <c r="BD65" t="s">
        <v>76</v>
      </c>
      <c r="BE65" t="s">
        <v>76</v>
      </c>
      <c r="BF65" t="s">
        <v>76</v>
      </c>
      <c r="BG65" t="s">
        <v>76</v>
      </c>
      <c r="BH65" t="s">
        <v>76</v>
      </c>
      <c r="BI65" t="s">
        <v>76</v>
      </c>
      <c r="BJ65" t="s">
        <v>1841</v>
      </c>
      <c r="BK65" t="s">
        <v>1842</v>
      </c>
      <c r="BL65" t="s">
        <v>127</v>
      </c>
      <c r="BM65" t="s">
        <v>117</v>
      </c>
      <c r="BN65" t="s">
        <v>1843</v>
      </c>
      <c r="BO65" t="s">
        <v>1844</v>
      </c>
      <c r="BP65" t="s">
        <v>127</v>
      </c>
      <c r="BQ65" t="s">
        <v>92</v>
      </c>
      <c r="BR65" t="s">
        <v>1845</v>
      </c>
      <c r="BS65" t="s">
        <v>76</v>
      </c>
      <c r="BT65" t="s">
        <v>1846</v>
      </c>
      <c r="BU65" t="s">
        <v>1847</v>
      </c>
      <c r="BV65" t="s">
        <v>1800</v>
      </c>
      <c r="BW65" t="s">
        <v>93</v>
      </c>
      <c r="BX65" t="s">
        <v>76</v>
      </c>
      <c r="CD65" s="3">
        <f>VLOOKUP(M65,Sheet1!$A$22:$D$37,2,FALSE)</f>
        <v>30</v>
      </c>
      <c r="CE65" s="3">
        <f>VLOOKUP(M65,Sheet1!$A$22:$D$37,4,FALSE)</f>
        <v>49</v>
      </c>
      <c r="CF65" s="3" t="str">
        <f t="shared" si="1"/>
        <v>lulus</v>
      </c>
      <c r="CG65" s="3" t="str">
        <f t="shared" si="2"/>
        <v>diterima</v>
      </c>
    </row>
    <row r="66" spans="1:85" x14ac:dyDescent="0.25">
      <c r="A66">
        <v>65</v>
      </c>
      <c r="B66" s="6">
        <v>22512251</v>
      </c>
      <c r="C66" t="s">
        <v>734</v>
      </c>
      <c r="D66" t="s">
        <v>670</v>
      </c>
      <c r="E66" t="s">
        <v>205</v>
      </c>
      <c r="F66" t="s">
        <v>233</v>
      </c>
      <c r="G66" s="2">
        <v>2201</v>
      </c>
      <c r="H66" s="2" t="str">
        <f t="shared" si="0"/>
        <v>S2</v>
      </c>
      <c r="I66" s="2" t="s">
        <v>154</v>
      </c>
      <c r="J66" s="2" t="str">
        <f>IF(AND(K66=0,L66=0)=TRUE,"",IF(AND(K66&gt;0,L66&gt;0)=TRUE,UPPER(VLOOKUP(LEFT(L66,4)*1,[1]PRODI_2019!$E$2:$F$90,2,FALSE)),M66))</f>
        <v>HUKUM (S2)</v>
      </c>
      <c r="K66" s="2">
        <f>_xlfn.IFNA(VLOOKUP(B66,[2]Data!$J$2:$K$380,1,FALSE),0)</f>
        <v>22512251</v>
      </c>
      <c r="L66" s="2">
        <f>_xlfn.IFNA(VLOOKUP(B66,[2]Data!$J$2:$K$380,2,FALSE),0)</f>
        <v>7773220003</v>
      </c>
      <c r="M66" t="s">
        <v>206</v>
      </c>
      <c r="N66" t="s">
        <v>206</v>
      </c>
      <c r="P66" t="s">
        <v>437</v>
      </c>
      <c r="Q66" t="s">
        <v>77</v>
      </c>
      <c r="R66" t="s">
        <v>78</v>
      </c>
      <c r="S66" t="s">
        <v>121</v>
      </c>
      <c r="T66" t="s">
        <v>1848</v>
      </c>
      <c r="U66" t="s">
        <v>76</v>
      </c>
      <c r="V66" t="s">
        <v>76</v>
      </c>
      <c r="AD66" t="s">
        <v>1849</v>
      </c>
      <c r="AE66" t="s">
        <v>1850</v>
      </c>
      <c r="AF66" t="s">
        <v>341</v>
      </c>
      <c r="AG66" t="s">
        <v>159</v>
      </c>
      <c r="AH66" t="s">
        <v>218</v>
      </c>
      <c r="AI66" t="s">
        <v>1851</v>
      </c>
      <c r="AJ66" t="s">
        <v>1852</v>
      </c>
      <c r="AK66" t="s">
        <v>1853</v>
      </c>
      <c r="AL66" t="s">
        <v>139</v>
      </c>
      <c r="AM66" t="s">
        <v>1854</v>
      </c>
      <c r="AN66" t="s">
        <v>1855</v>
      </c>
      <c r="AO66" t="s">
        <v>949</v>
      </c>
      <c r="AP66" t="s">
        <v>143</v>
      </c>
      <c r="AQ66" t="s">
        <v>76</v>
      </c>
      <c r="AR66" t="s">
        <v>76</v>
      </c>
      <c r="AS66" t="s">
        <v>76</v>
      </c>
      <c r="AT66" t="s">
        <v>1856</v>
      </c>
      <c r="AU66" t="s">
        <v>84</v>
      </c>
      <c r="AV66" t="s">
        <v>1857</v>
      </c>
      <c r="AW66" t="s">
        <v>622</v>
      </c>
      <c r="AX66" t="s">
        <v>86</v>
      </c>
      <c r="AY66" t="s">
        <v>967</v>
      </c>
      <c r="AZ66" t="s">
        <v>553</v>
      </c>
      <c r="BA66" t="s">
        <v>967</v>
      </c>
      <c r="BB66" t="s">
        <v>76</v>
      </c>
      <c r="BC66" t="s">
        <v>76</v>
      </c>
      <c r="BD66" t="s">
        <v>76</v>
      </c>
      <c r="BE66" t="s">
        <v>76</v>
      </c>
      <c r="BF66" t="s">
        <v>76</v>
      </c>
      <c r="BG66" t="s">
        <v>76</v>
      </c>
      <c r="BH66" t="s">
        <v>76</v>
      </c>
      <c r="BI66" t="s">
        <v>76</v>
      </c>
      <c r="BJ66" t="s">
        <v>1858</v>
      </c>
      <c r="BK66" t="s">
        <v>1859</v>
      </c>
      <c r="BL66" t="s">
        <v>104</v>
      </c>
      <c r="BM66" t="s">
        <v>117</v>
      </c>
      <c r="BN66" t="s">
        <v>1860</v>
      </c>
      <c r="BO66" t="s">
        <v>1861</v>
      </c>
      <c r="BP66" t="s">
        <v>139</v>
      </c>
      <c r="BQ66" t="s">
        <v>92</v>
      </c>
      <c r="BR66" t="s">
        <v>1862</v>
      </c>
      <c r="BS66" t="s">
        <v>76</v>
      </c>
      <c r="BT66" t="s">
        <v>129</v>
      </c>
      <c r="BU66" t="s">
        <v>1863</v>
      </c>
      <c r="BV66" t="s">
        <v>1651</v>
      </c>
      <c r="BW66" t="s">
        <v>93</v>
      </c>
      <c r="BX66" t="s">
        <v>76</v>
      </c>
      <c r="CD66" s="3">
        <f>VLOOKUP(M66,Sheet1!$A$22:$D$37,2,FALSE)</f>
        <v>28</v>
      </c>
      <c r="CE66" s="3">
        <f>VLOOKUP(M66,Sheet1!$A$22:$D$37,4,FALSE)</f>
        <v>43</v>
      </c>
      <c r="CF66" s="3" t="str">
        <f t="shared" si="1"/>
        <v>lulus</v>
      </c>
      <c r="CG66" s="3" t="str">
        <f t="shared" si="2"/>
        <v>diterima</v>
      </c>
    </row>
    <row r="67" spans="1:85" x14ac:dyDescent="0.25">
      <c r="A67">
        <v>66</v>
      </c>
      <c r="B67" s="6">
        <v>22512304</v>
      </c>
      <c r="C67" t="s">
        <v>735</v>
      </c>
      <c r="D67" t="s">
        <v>670</v>
      </c>
      <c r="E67" t="s">
        <v>205</v>
      </c>
      <c r="F67" t="s">
        <v>233</v>
      </c>
      <c r="G67" s="2">
        <v>2201</v>
      </c>
      <c r="H67" s="2" t="str">
        <f t="shared" ref="H67:H130" si="3">IF(F67="MAGISTER","S2","S3")</f>
        <v>S2</v>
      </c>
      <c r="I67" s="2" t="s">
        <v>154</v>
      </c>
      <c r="J67" s="2" t="str">
        <f>IF(AND(K67=0,L67=0)=TRUE,"",IF(AND(K67&gt;0,L67&gt;0)=TRUE,UPPER(VLOOKUP(LEFT(L67,4)*1,[1]PRODI_2019!$E$2:$F$90,2,FALSE)),M67))</f>
        <v>MAGISTER MANAJEMEN</v>
      </c>
      <c r="K67" s="2">
        <f>_xlfn.IFNA(VLOOKUP(B67,[2]Data!$J$2:$K$380,1,FALSE),0)</f>
        <v>22512304</v>
      </c>
      <c r="L67" s="2">
        <f>_xlfn.IFNA(VLOOKUP(B67,[2]Data!$J$2:$K$380,2,FALSE),0)</f>
        <v>0</v>
      </c>
      <c r="M67" t="s">
        <v>217</v>
      </c>
      <c r="N67" t="s">
        <v>217</v>
      </c>
      <c r="P67" t="s">
        <v>437</v>
      </c>
      <c r="Q67" t="s">
        <v>77</v>
      </c>
      <c r="R67" t="s">
        <v>78</v>
      </c>
      <c r="S67" t="s">
        <v>94</v>
      </c>
      <c r="T67" t="s">
        <v>168</v>
      </c>
      <c r="U67" t="s">
        <v>76</v>
      </c>
      <c r="V67" t="s">
        <v>76</v>
      </c>
      <c r="AD67" t="s">
        <v>1864</v>
      </c>
      <c r="AE67" t="s">
        <v>1864</v>
      </c>
      <c r="AF67" t="s">
        <v>627</v>
      </c>
      <c r="AG67" t="s">
        <v>276</v>
      </c>
      <c r="AH67" t="s">
        <v>106</v>
      </c>
      <c r="AI67" t="s">
        <v>1865</v>
      </c>
      <c r="AJ67" t="s">
        <v>1866</v>
      </c>
      <c r="AK67" t="s">
        <v>1867</v>
      </c>
      <c r="AL67" t="s">
        <v>96</v>
      </c>
      <c r="AM67" t="s">
        <v>1868</v>
      </c>
      <c r="AN67" t="s">
        <v>1869</v>
      </c>
      <c r="AO67" t="s">
        <v>82</v>
      </c>
      <c r="AP67" t="s">
        <v>143</v>
      </c>
      <c r="AQ67" t="s">
        <v>76</v>
      </c>
      <c r="AR67" t="s">
        <v>76</v>
      </c>
      <c r="AS67" t="s">
        <v>76</v>
      </c>
      <c r="AT67" t="s">
        <v>467</v>
      </c>
      <c r="AU67" t="s">
        <v>99</v>
      </c>
      <c r="AV67" t="s">
        <v>176</v>
      </c>
      <c r="AW67" t="s">
        <v>219</v>
      </c>
      <c r="AX67" t="s">
        <v>86</v>
      </c>
      <c r="AY67" t="s">
        <v>449</v>
      </c>
      <c r="AZ67" t="s">
        <v>1870</v>
      </c>
      <c r="BA67" t="s">
        <v>449</v>
      </c>
      <c r="BB67" t="s">
        <v>76</v>
      </c>
      <c r="BC67" t="s">
        <v>76</v>
      </c>
      <c r="BD67" t="s">
        <v>76</v>
      </c>
      <c r="BE67" t="s">
        <v>76</v>
      </c>
      <c r="BF67" t="s">
        <v>76</v>
      </c>
      <c r="BG67" t="s">
        <v>76</v>
      </c>
      <c r="BH67" t="s">
        <v>76</v>
      </c>
      <c r="BI67" t="s">
        <v>76</v>
      </c>
      <c r="BJ67" t="s">
        <v>1871</v>
      </c>
      <c r="BK67" t="s">
        <v>1872</v>
      </c>
      <c r="BL67" t="s">
        <v>91</v>
      </c>
      <c r="BM67" t="s">
        <v>128</v>
      </c>
      <c r="BN67" t="s">
        <v>1871</v>
      </c>
      <c r="BO67" t="s">
        <v>503</v>
      </c>
      <c r="BP67" t="s">
        <v>203</v>
      </c>
      <c r="BQ67" t="s">
        <v>128</v>
      </c>
      <c r="BR67" t="s">
        <v>1864</v>
      </c>
      <c r="BS67" t="s">
        <v>76</v>
      </c>
      <c r="BT67" t="s">
        <v>106</v>
      </c>
      <c r="BU67" t="s">
        <v>1865</v>
      </c>
      <c r="BV67" t="s">
        <v>1800</v>
      </c>
      <c r="BW67" t="s">
        <v>93</v>
      </c>
      <c r="BX67" t="s">
        <v>76</v>
      </c>
      <c r="CD67" s="3">
        <f>VLOOKUP(M67,Sheet1!$A$22:$D$37,2,FALSE)</f>
        <v>30</v>
      </c>
      <c r="CE67" s="3">
        <f>VLOOKUP(M67,Sheet1!$A$22:$D$37,4,FALSE)</f>
        <v>49</v>
      </c>
      <c r="CF67" s="3" t="str">
        <f t="shared" ref="CF67:CF130" si="4">IF(K67=0,"tidak","lulus")</f>
        <v>lulus</v>
      </c>
      <c r="CG67" s="3" t="str">
        <f t="shared" ref="CG67:CG130" si="5">IF(L67=0,"tidak","diterima")</f>
        <v>tidak</v>
      </c>
    </row>
    <row r="68" spans="1:85" x14ac:dyDescent="0.25">
      <c r="A68">
        <v>67</v>
      </c>
      <c r="B68" s="6">
        <v>22512458</v>
      </c>
      <c r="C68" t="s">
        <v>736</v>
      </c>
      <c r="D68" t="s">
        <v>670</v>
      </c>
      <c r="E68" t="s">
        <v>205</v>
      </c>
      <c r="F68" t="s">
        <v>233</v>
      </c>
      <c r="G68" s="2">
        <v>2201</v>
      </c>
      <c r="H68" s="2" t="str">
        <f t="shared" si="3"/>
        <v>S2</v>
      </c>
      <c r="I68" s="2" t="s">
        <v>154</v>
      </c>
      <c r="J68" s="2" t="str">
        <f>IF(AND(K68=0,L68=0)=TRUE,"",IF(AND(K68&gt;0,L68&gt;0)=TRUE,UPPER(VLOOKUP(LEFT(L68,4)*1,[1]PRODI_2019!$E$2:$F$90,2,FALSE)),M68))</f>
        <v>MAGISTER MANAJEMEN</v>
      </c>
      <c r="K68" s="2">
        <f>_xlfn.IFNA(VLOOKUP(B68,[2]Data!$J$2:$K$380,1,FALSE),0)</f>
        <v>22512458</v>
      </c>
      <c r="L68" s="2">
        <f>_xlfn.IFNA(VLOOKUP(B68,[2]Data!$J$2:$K$380,2,FALSE),0)</f>
        <v>0</v>
      </c>
      <c r="M68" t="s">
        <v>217</v>
      </c>
      <c r="N68" t="s">
        <v>76</v>
      </c>
      <c r="P68" t="s">
        <v>437</v>
      </c>
      <c r="Q68" t="s">
        <v>107</v>
      </c>
      <c r="R68" t="s">
        <v>78</v>
      </c>
      <c r="S68" t="s">
        <v>1873</v>
      </c>
      <c r="T68" t="s">
        <v>1874</v>
      </c>
      <c r="U68" t="s">
        <v>76</v>
      </c>
      <c r="V68" t="s">
        <v>76</v>
      </c>
      <c r="AD68" t="s">
        <v>1875</v>
      </c>
      <c r="AE68" t="s">
        <v>76</v>
      </c>
      <c r="AF68" t="s">
        <v>297</v>
      </c>
      <c r="AG68" t="s">
        <v>298</v>
      </c>
      <c r="AH68" t="s">
        <v>141</v>
      </c>
      <c r="AI68" t="s">
        <v>1876</v>
      </c>
      <c r="AJ68" t="s">
        <v>1877</v>
      </c>
      <c r="AK68" t="s">
        <v>1878</v>
      </c>
      <c r="AL68" t="s">
        <v>76</v>
      </c>
      <c r="AM68" t="s">
        <v>76</v>
      </c>
      <c r="AN68" t="s">
        <v>76</v>
      </c>
      <c r="AO68" t="s">
        <v>76</v>
      </c>
      <c r="AP68" t="s">
        <v>143</v>
      </c>
      <c r="AQ68" t="s">
        <v>76</v>
      </c>
      <c r="AR68" t="s">
        <v>76</v>
      </c>
      <c r="AS68" t="s">
        <v>76</v>
      </c>
      <c r="AT68" t="s">
        <v>644</v>
      </c>
      <c r="AU68" t="s">
        <v>99</v>
      </c>
      <c r="AV68" t="s">
        <v>1879</v>
      </c>
      <c r="AW68" t="s">
        <v>1880</v>
      </c>
      <c r="AX68" t="s">
        <v>86</v>
      </c>
      <c r="AY68" t="s">
        <v>617</v>
      </c>
      <c r="AZ68" t="s">
        <v>1881</v>
      </c>
      <c r="BA68" t="s">
        <v>617</v>
      </c>
      <c r="BB68" t="s">
        <v>76</v>
      </c>
      <c r="BC68" t="s">
        <v>76</v>
      </c>
      <c r="BD68" t="s">
        <v>76</v>
      </c>
      <c r="BE68" t="s">
        <v>76</v>
      </c>
      <c r="BF68" t="s">
        <v>76</v>
      </c>
      <c r="BG68" t="s">
        <v>76</v>
      </c>
      <c r="BH68" t="s">
        <v>76</v>
      </c>
      <c r="BI68" t="s">
        <v>76</v>
      </c>
      <c r="BJ68" t="s">
        <v>1882</v>
      </c>
      <c r="BK68" t="s">
        <v>1883</v>
      </c>
      <c r="BL68" t="s">
        <v>104</v>
      </c>
      <c r="BM68" t="s">
        <v>117</v>
      </c>
      <c r="BN68" t="s">
        <v>1884</v>
      </c>
      <c r="BO68" t="s">
        <v>1885</v>
      </c>
      <c r="BP68" t="s">
        <v>131</v>
      </c>
      <c r="BQ68" t="s">
        <v>222</v>
      </c>
      <c r="BR68" t="s">
        <v>1886</v>
      </c>
      <c r="BS68" t="s">
        <v>76</v>
      </c>
      <c r="BT68" t="s">
        <v>141</v>
      </c>
      <c r="BU68" t="s">
        <v>1887</v>
      </c>
      <c r="BV68" t="s">
        <v>1651</v>
      </c>
      <c r="BW68" t="s">
        <v>119</v>
      </c>
      <c r="BX68" t="s">
        <v>76</v>
      </c>
      <c r="CD68" s="3">
        <f>VLOOKUP(M68,Sheet1!$A$22:$D$37,2,FALSE)</f>
        <v>30</v>
      </c>
      <c r="CE68" s="3">
        <f>VLOOKUP(M68,Sheet1!$A$22:$D$37,4,FALSE)</f>
        <v>49</v>
      </c>
      <c r="CF68" s="3" t="str">
        <f t="shared" si="4"/>
        <v>lulus</v>
      </c>
      <c r="CG68" s="3" t="str">
        <f t="shared" si="5"/>
        <v>tidak</v>
      </c>
    </row>
    <row r="69" spans="1:85" x14ac:dyDescent="0.25">
      <c r="A69">
        <v>68</v>
      </c>
      <c r="B69" s="6">
        <v>22512466</v>
      </c>
      <c r="C69" t="s">
        <v>737</v>
      </c>
      <c r="D69" t="s">
        <v>670</v>
      </c>
      <c r="E69" t="s">
        <v>205</v>
      </c>
      <c r="F69" t="s">
        <v>233</v>
      </c>
      <c r="G69" s="2">
        <v>2201</v>
      </c>
      <c r="H69" s="2" t="str">
        <f t="shared" si="3"/>
        <v>S2</v>
      </c>
      <c r="I69" s="2" t="s">
        <v>154</v>
      </c>
      <c r="J69" s="2" t="str">
        <f>IF(AND(K69=0,L69=0)=TRUE,"",IF(AND(K69&gt;0,L69&gt;0)=TRUE,UPPER(VLOOKUP(LEFT(L69,4)*1,[1]PRODI_2019!$E$2:$F$90,2,FALSE)),M69))</f>
        <v>PENDIDIKAN DASAR</v>
      </c>
      <c r="K69" s="2">
        <f>_xlfn.IFNA(VLOOKUP(B69,[2]Data!$J$2:$K$380,1,FALSE),0)</f>
        <v>22512466</v>
      </c>
      <c r="L69" s="2">
        <f>_xlfn.IFNA(VLOOKUP(B69,[2]Data!$J$2:$K$380,2,FALSE),0)</f>
        <v>0</v>
      </c>
      <c r="M69" t="s">
        <v>873</v>
      </c>
      <c r="N69" t="s">
        <v>873</v>
      </c>
      <c r="P69" t="s">
        <v>437</v>
      </c>
      <c r="Q69" t="s">
        <v>107</v>
      </c>
      <c r="R69" t="s">
        <v>78</v>
      </c>
      <c r="S69" t="s">
        <v>94</v>
      </c>
      <c r="T69" t="s">
        <v>1888</v>
      </c>
      <c r="U69" t="s">
        <v>76</v>
      </c>
      <c r="V69" t="s">
        <v>76</v>
      </c>
      <c r="AD69" t="s">
        <v>1889</v>
      </c>
      <c r="AE69" t="s">
        <v>192</v>
      </c>
      <c r="AF69" t="s">
        <v>575</v>
      </c>
      <c r="AG69" t="s">
        <v>405</v>
      </c>
      <c r="AH69" t="s">
        <v>218</v>
      </c>
      <c r="AI69" t="s">
        <v>1890</v>
      </c>
      <c r="AJ69" t="s">
        <v>1891</v>
      </c>
      <c r="AK69" t="s">
        <v>1892</v>
      </c>
      <c r="AL69" t="s">
        <v>131</v>
      </c>
      <c r="AM69" t="s">
        <v>1893</v>
      </c>
      <c r="AN69" t="s">
        <v>1894</v>
      </c>
      <c r="AO69" t="s">
        <v>204</v>
      </c>
      <c r="AP69" t="s">
        <v>111</v>
      </c>
      <c r="AQ69" t="s">
        <v>76</v>
      </c>
      <c r="AR69" t="s">
        <v>76</v>
      </c>
      <c r="AS69" t="s">
        <v>76</v>
      </c>
      <c r="AT69" t="s">
        <v>1895</v>
      </c>
      <c r="AU69" t="s">
        <v>84</v>
      </c>
      <c r="AV69" t="s">
        <v>439</v>
      </c>
      <c r="AW69" t="s">
        <v>1896</v>
      </c>
      <c r="AX69" t="s">
        <v>86</v>
      </c>
      <c r="AY69" t="s">
        <v>446</v>
      </c>
      <c r="AZ69" t="s">
        <v>1897</v>
      </c>
      <c r="BA69" t="s">
        <v>446</v>
      </c>
      <c r="BB69" t="s">
        <v>76</v>
      </c>
      <c r="BC69" t="s">
        <v>76</v>
      </c>
      <c r="BD69" t="s">
        <v>76</v>
      </c>
      <c r="BE69" t="s">
        <v>76</v>
      </c>
      <c r="BF69" t="s">
        <v>76</v>
      </c>
      <c r="BG69" t="s">
        <v>76</v>
      </c>
      <c r="BH69" t="s">
        <v>76</v>
      </c>
      <c r="BI69" t="s">
        <v>76</v>
      </c>
      <c r="BJ69" t="s">
        <v>1898</v>
      </c>
      <c r="BK69" t="s">
        <v>1899</v>
      </c>
      <c r="BL69" t="s">
        <v>127</v>
      </c>
      <c r="BM69" t="s">
        <v>117</v>
      </c>
      <c r="BN69" t="s">
        <v>76</v>
      </c>
      <c r="BO69" t="s">
        <v>1900</v>
      </c>
      <c r="BP69" t="s">
        <v>81</v>
      </c>
      <c r="BQ69" t="s">
        <v>117</v>
      </c>
      <c r="BR69" t="s">
        <v>1901</v>
      </c>
      <c r="BS69" t="s">
        <v>76</v>
      </c>
      <c r="BT69" t="s">
        <v>141</v>
      </c>
      <c r="BU69" t="s">
        <v>1902</v>
      </c>
      <c r="BV69" t="s">
        <v>1800</v>
      </c>
      <c r="BW69" t="s">
        <v>119</v>
      </c>
      <c r="BX69" t="s">
        <v>76</v>
      </c>
      <c r="CD69" s="3">
        <f>VLOOKUP(M69,Sheet1!$A$22:$D$37,2,FALSE)</f>
        <v>15</v>
      </c>
      <c r="CE69" s="3">
        <f>VLOOKUP(M69,Sheet1!$A$22:$D$37,4,FALSE)</f>
        <v>24</v>
      </c>
      <c r="CF69" s="3" t="str">
        <f t="shared" si="4"/>
        <v>lulus</v>
      </c>
      <c r="CG69" s="3" t="str">
        <f t="shared" si="5"/>
        <v>tidak</v>
      </c>
    </row>
    <row r="70" spans="1:85" x14ac:dyDescent="0.25">
      <c r="A70">
        <v>69</v>
      </c>
      <c r="B70" s="6">
        <v>22512468</v>
      </c>
      <c r="C70" t="s">
        <v>738</v>
      </c>
      <c r="D70" t="s">
        <v>670</v>
      </c>
      <c r="E70" t="s">
        <v>205</v>
      </c>
      <c r="F70" t="s">
        <v>233</v>
      </c>
      <c r="G70" s="2">
        <v>2201</v>
      </c>
      <c r="H70" s="2" t="str">
        <f t="shared" si="3"/>
        <v>S2</v>
      </c>
      <c r="I70" s="2" t="s">
        <v>154</v>
      </c>
      <c r="J70" s="2" t="str">
        <f>IF(AND(K70=0,L70=0)=TRUE,"",IF(AND(K70&gt;0,L70&gt;0)=TRUE,UPPER(VLOOKUP(LEFT(L70,4)*1,[1]PRODI_2019!$E$2:$F$90,2,FALSE)),M70))</f>
        <v>PENDIDIKAN BAHASA INDONESIA (S2)</v>
      </c>
      <c r="K70" s="2">
        <f>_xlfn.IFNA(VLOOKUP(B70,[2]Data!$J$2:$K$380,1,FALSE),0)</f>
        <v>22512468</v>
      </c>
      <c r="L70" s="2">
        <f>_xlfn.IFNA(VLOOKUP(B70,[2]Data!$J$2:$K$380,2,FALSE),0)</f>
        <v>0</v>
      </c>
      <c r="M70" t="s">
        <v>401</v>
      </c>
      <c r="N70" t="s">
        <v>401</v>
      </c>
      <c r="P70" t="s">
        <v>437</v>
      </c>
      <c r="Q70" t="s">
        <v>107</v>
      </c>
      <c r="R70" t="s">
        <v>78</v>
      </c>
      <c r="S70" t="s">
        <v>164</v>
      </c>
      <c r="T70" t="s">
        <v>1903</v>
      </c>
      <c r="U70" t="s">
        <v>76</v>
      </c>
      <c r="V70" t="s">
        <v>76</v>
      </c>
      <c r="AD70" t="s">
        <v>1904</v>
      </c>
      <c r="AE70" t="s">
        <v>192</v>
      </c>
      <c r="AF70" t="s">
        <v>1905</v>
      </c>
      <c r="AG70" t="s">
        <v>574</v>
      </c>
      <c r="AH70" t="s">
        <v>148</v>
      </c>
      <c r="AI70" t="s">
        <v>1906</v>
      </c>
      <c r="AJ70" t="s">
        <v>1907</v>
      </c>
      <c r="AK70" t="s">
        <v>1908</v>
      </c>
      <c r="AL70" t="s">
        <v>96</v>
      </c>
      <c r="AM70" t="s">
        <v>1909</v>
      </c>
      <c r="AN70" t="s">
        <v>1910</v>
      </c>
      <c r="AO70" t="s">
        <v>380</v>
      </c>
      <c r="AP70" t="s">
        <v>133</v>
      </c>
      <c r="AQ70" t="s">
        <v>76</v>
      </c>
      <c r="AR70" t="s">
        <v>76</v>
      </c>
      <c r="AS70" t="s">
        <v>76</v>
      </c>
      <c r="AT70" t="s">
        <v>115</v>
      </c>
      <c r="AU70" t="s">
        <v>84</v>
      </c>
      <c r="AV70" t="s">
        <v>85</v>
      </c>
      <c r="AW70" t="s">
        <v>1456</v>
      </c>
      <c r="AX70" t="s">
        <v>86</v>
      </c>
      <c r="AY70" t="s">
        <v>87</v>
      </c>
      <c r="AZ70" t="s">
        <v>1911</v>
      </c>
      <c r="BA70" t="s">
        <v>87</v>
      </c>
      <c r="BB70" t="s">
        <v>76</v>
      </c>
      <c r="BC70" t="s">
        <v>76</v>
      </c>
      <c r="BD70" t="s">
        <v>76</v>
      </c>
      <c r="BE70" t="s">
        <v>76</v>
      </c>
      <c r="BF70" t="s">
        <v>76</v>
      </c>
      <c r="BG70" t="s">
        <v>76</v>
      </c>
      <c r="BH70" t="s">
        <v>76</v>
      </c>
      <c r="BI70" t="s">
        <v>76</v>
      </c>
      <c r="BJ70" t="s">
        <v>1912</v>
      </c>
      <c r="BK70" t="s">
        <v>1913</v>
      </c>
      <c r="BL70" t="s">
        <v>139</v>
      </c>
      <c r="BM70" t="s">
        <v>92</v>
      </c>
      <c r="BN70" t="s">
        <v>1914</v>
      </c>
      <c r="BO70" t="s">
        <v>1915</v>
      </c>
      <c r="BP70" t="s">
        <v>96</v>
      </c>
      <c r="BQ70" t="s">
        <v>117</v>
      </c>
      <c r="BR70" t="s">
        <v>1916</v>
      </c>
      <c r="BS70" t="s">
        <v>76</v>
      </c>
      <c r="BT70" t="s">
        <v>148</v>
      </c>
      <c r="BU70" t="s">
        <v>1917</v>
      </c>
      <c r="BV70" t="s">
        <v>1800</v>
      </c>
      <c r="BW70" t="s">
        <v>119</v>
      </c>
      <c r="BX70" t="s">
        <v>76</v>
      </c>
      <c r="CD70" s="3">
        <f>VLOOKUP(M70,Sheet1!$A$22:$D$37,2,FALSE)</f>
        <v>7</v>
      </c>
      <c r="CE70" s="3">
        <f>VLOOKUP(M70,Sheet1!$A$22:$D$37,4,FALSE)</f>
        <v>13</v>
      </c>
      <c r="CF70" s="3" t="str">
        <f t="shared" si="4"/>
        <v>lulus</v>
      </c>
      <c r="CG70" s="3" t="str">
        <f t="shared" si="5"/>
        <v>tidak</v>
      </c>
    </row>
    <row r="71" spans="1:85" x14ac:dyDescent="0.25">
      <c r="A71">
        <v>70</v>
      </c>
      <c r="B71" s="6">
        <v>22512483</v>
      </c>
      <c r="C71" t="s">
        <v>739</v>
      </c>
      <c r="D71" t="s">
        <v>670</v>
      </c>
      <c r="E71" t="s">
        <v>205</v>
      </c>
      <c r="F71" t="s">
        <v>233</v>
      </c>
      <c r="G71" s="2">
        <v>2201</v>
      </c>
      <c r="H71" s="2" t="str">
        <f t="shared" si="3"/>
        <v>S2</v>
      </c>
      <c r="I71" s="2" t="s">
        <v>154</v>
      </c>
      <c r="J71" s="2" t="str">
        <f>IF(AND(K71=0,L71=0)=TRUE,"",IF(AND(K71&gt;0,L71&gt;0)=TRUE,UPPER(VLOOKUP(LEFT(L71,4)*1,[1]PRODI_2019!$E$2:$F$90,2,FALSE)),M71))</f>
        <v>MAGISTER AKUNTANSI</v>
      </c>
      <c r="K71" s="2">
        <f>_xlfn.IFNA(VLOOKUP(B71,[2]Data!$J$2:$K$380,1,FALSE),0)</f>
        <v>22512483</v>
      </c>
      <c r="L71" s="2">
        <f>_xlfn.IFNA(VLOOKUP(B71,[2]Data!$J$2:$K$380,2,FALSE),0)</f>
        <v>0</v>
      </c>
      <c r="M71" t="s">
        <v>212</v>
      </c>
      <c r="N71" t="s">
        <v>217</v>
      </c>
      <c r="P71" t="s">
        <v>437</v>
      </c>
      <c r="Q71" t="s">
        <v>107</v>
      </c>
      <c r="R71" t="s">
        <v>78</v>
      </c>
      <c r="S71" t="s">
        <v>303</v>
      </c>
      <c r="T71" t="s">
        <v>1918</v>
      </c>
      <c r="U71" t="s">
        <v>76</v>
      </c>
      <c r="V71" t="s">
        <v>76</v>
      </c>
      <c r="AD71" t="s">
        <v>1919</v>
      </c>
      <c r="AE71" t="s">
        <v>76</v>
      </c>
      <c r="AF71" t="s">
        <v>360</v>
      </c>
      <c r="AG71" t="s">
        <v>159</v>
      </c>
      <c r="AH71" t="s">
        <v>106</v>
      </c>
      <c r="AI71" t="s">
        <v>1920</v>
      </c>
      <c r="AJ71" t="s">
        <v>1921</v>
      </c>
      <c r="AK71" t="s">
        <v>1922</v>
      </c>
      <c r="AL71" t="s">
        <v>139</v>
      </c>
      <c r="AM71" t="s">
        <v>1923</v>
      </c>
      <c r="AN71" t="s">
        <v>1924</v>
      </c>
      <c r="AO71" t="s">
        <v>1925</v>
      </c>
      <c r="AP71" t="s">
        <v>122</v>
      </c>
      <c r="AQ71" t="s">
        <v>76</v>
      </c>
      <c r="AR71" t="s">
        <v>76</v>
      </c>
      <c r="AS71" t="s">
        <v>76</v>
      </c>
      <c r="AT71" t="s">
        <v>609</v>
      </c>
      <c r="AU71" t="s">
        <v>99</v>
      </c>
      <c r="AV71" t="s">
        <v>522</v>
      </c>
      <c r="AW71" t="s">
        <v>1926</v>
      </c>
      <c r="AX71" t="s">
        <v>86</v>
      </c>
      <c r="AY71" t="s">
        <v>573</v>
      </c>
      <c r="AZ71" t="s">
        <v>1927</v>
      </c>
      <c r="BA71" t="s">
        <v>573</v>
      </c>
      <c r="BB71" t="s">
        <v>76</v>
      </c>
      <c r="BC71" t="s">
        <v>76</v>
      </c>
      <c r="BD71" t="s">
        <v>76</v>
      </c>
      <c r="BE71" t="s">
        <v>76</v>
      </c>
      <c r="BF71" t="s">
        <v>76</v>
      </c>
      <c r="BG71" t="s">
        <v>76</v>
      </c>
      <c r="BH71" t="s">
        <v>76</v>
      </c>
      <c r="BI71" t="s">
        <v>76</v>
      </c>
      <c r="BJ71" t="s">
        <v>1928</v>
      </c>
      <c r="BK71" t="s">
        <v>1929</v>
      </c>
      <c r="BL71" t="s">
        <v>81</v>
      </c>
      <c r="BM71" t="s">
        <v>222</v>
      </c>
      <c r="BN71" t="s">
        <v>1930</v>
      </c>
      <c r="BO71" t="s">
        <v>1931</v>
      </c>
      <c r="BP71" t="s">
        <v>81</v>
      </c>
      <c r="BQ71" t="s">
        <v>222</v>
      </c>
      <c r="BR71" t="s">
        <v>1932</v>
      </c>
      <c r="BS71" t="s">
        <v>76</v>
      </c>
      <c r="BT71" t="s">
        <v>106</v>
      </c>
      <c r="BU71" t="s">
        <v>1933</v>
      </c>
      <c r="BV71" t="s">
        <v>1651</v>
      </c>
      <c r="BW71" t="s">
        <v>119</v>
      </c>
      <c r="BX71" t="s">
        <v>76</v>
      </c>
      <c r="CD71" s="3">
        <f>VLOOKUP(M71,Sheet1!$A$22:$D$37,2,FALSE)</f>
        <v>19</v>
      </c>
      <c r="CE71" s="3">
        <f>VLOOKUP(M71,Sheet1!$A$22:$D$37,4,FALSE)</f>
        <v>32</v>
      </c>
      <c r="CF71" s="3" t="str">
        <f t="shared" si="4"/>
        <v>lulus</v>
      </c>
      <c r="CG71" s="3" t="str">
        <f t="shared" si="5"/>
        <v>tidak</v>
      </c>
    </row>
    <row r="72" spans="1:85" x14ac:dyDescent="0.25">
      <c r="A72">
        <v>71</v>
      </c>
      <c r="B72" s="6">
        <v>22510443</v>
      </c>
      <c r="C72" t="s">
        <v>740</v>
      </c>
      <c r="D72" t="s">
        <v>670</v>
      </c>
      <c r="E72" t="s">
        <v>205</v>
      </c>
      <c r="F72" t="s">
        <v>233</v>
      </c>
      <c r="G72" s="2">
        <v>2201</v>
      </c>
      <c r="H72" s="2" t="str">
        <f t="shared" si="3"/>
        <v>S2</v>
      </c>
      <c r="I72" s="2" t="s">
        <v>154</v>
      </c>
      <c r="J72" s="2" t="str">
        <f>IF(AND(K72=0,L72=0)=TRUE,"",IF(AND(K72&gt;0,L72&gt;0)=TRUE,UPPER(VLOOKUP(LEFT(L72,4)*1,[1]PRODI_2019!$E$2:$F$90,2,FALSE)),M72))</f>
        <v>HUKUM (S2)</v>
      </c>
      <c r="K72" s="2">
        <f>_xlfn.IFNA(VLOOKUP(B72,[2]Data!$J$2:$K$380,1,FALSE),0)</f>
        <v>22510443</v>
      </c>
      <c r="L72" s="2">
        <f>_xlfn.IFNA(VLOOKUP(B72,[2]Data!$J$2:$K$380,2,FALSE),0)</f>
        <v>0</v>
      </c>
      <c r="M72" t="s">
        <v>206</v>
      </c>
      <c r="N72" t="s">
        <v>210</v>
      </c>
      <c r="P72" t="s">
        <v>462</v>
      </c>
      <c r="Q72" t="s">
        <v>77</v>
      </c>
      <c r="R72" t="s">
        <v>78</v>
      </c>
      <c r="S72" t="s">
        <v>1934</v>
      </c>
      <c r="T72" t="s">
        <v>1935</v>
      </c>
      <c r="U72" t="s">
        <v>76</v>
      </c>
      <c r="V72" t="s">
        <v>76</v>
      </c>
      <c r="AD72" t="s">
        <v>1936</v>
      </c>
      <c r="AE72" t="s">
        <v>76</v>
      </c>
      <c r="AF72" t="s">
        <v>499</v>
      </c>
      <c r="AG72" t="s">
        <v>136</v>
      </c>
      <c r="AH72" t="s">
        <v>106</v>
      </c>
      <c r="AI72" t="s">
        <v>1937</v>
      </c>
      <c r="AJ72" t="s">
        <v>1938</v>
      </c>
      <c r="AK72" t="s">
        <v>1939</v>
      </c>
      <c r="AL72" t="s">
        <v>81</v>
      </c>
      <c r="AM72" t="s">
        <v>1940</v>
      </c>
      <c r="AN72" t="s">
        <v>1941</v>
      </c>
      <c r="AO72" t="s">
        <v>511</v>
      </c>
      <c r="AP72" t="s">
        <v>122</v>
      </c>
      <c r="AQ72" t="s">
        <v>76</v>
      </c>
      <c r="AR72" t="s">
        <v>76</v>
      </c>
      <c r="AS72" t="s">
        <v>76</v>
      </c>
      <c r="AT72" t="s">
        <v>1942</v>
      </c>
      <c r="AU72" t="s">
        <v>99</v>
      </c>
      <c r="AV72" t="s">
        <v>76</v>
      </c>
      <c r="AW72" t="s">
        <v>1943</v>
      </c>
      <c r="AX72" t="s">
        <v>86</v>
      </c>
      <c r="AY72" t="s">
        <v>326</v>
      </c>
      <c r="AZ72" t="s">
        <v>1944</v>
      </c>
      <c r="BA72" t="s">
        <v>326</v>
      </c>
      <c r="BB72" t="s">
        <v>76</v>
      </c>
      <c r="BC72" t="s">
        <v>76</v>
      </c>
      <c r="BD72" t="s">
        <v>76</v>
      </c>
      <c r="BE72" t="s">
        <v>76</v>
      </c>
      <c r="BF72" t="s">
        <v>76</v>
      </c>
      <c r="BG72" t="s">
        <v>76</v>
      </c>
      <c r="BH72" t="s">
        <v>76</v>
      </c>
      <c r="BI72" t="s">
        <v>76</v>
      </c>
      <c r="BJ72" t="s">
        <v>90</v>
      </c>
      <c r="BK72" t="s">
        <v>1945</v>
      </c>
      <c r="BL72" t="s">
        <v>127</v>
      </c>
      <c r="BM72" t="s">
        <v>92</v>
      </c>
      <c r="BN72" t="s">
        <v>76</v>
      </c>
      <c r="BO72" t="s">
        <v>1946</v>
      </c>
      <c r="BP72" t="s">
        <v>127</v>
      </c>
      <c r="BQ72" t="s">
        <v>105</v>
      </c>
      <c r="BR72" t="s">
        <v>1947</v>
      </c>
      <c r="BS72" t="s">
        <v>76</v>
      </c>
      <c r="BT72" t="s">
        <v>1948</v>
      </c>
      <c r="BU72" t="s">
        <v>1949</v>
      </c>
      <c r="BV72" t="s">
        <v>1950</v>
      </c>
      <c r="BW72" t="s">
        <v>93</v>
      </c>
      <c r="BX72" t="s">
        <v>76</v>
      </c>
      <c r="CD72" s="3">
        <f>VLOOKUP(M72,Sheet1!$A$22:$D$37,2,FALSE)</f>
        <v>28</v>
      </c>
      <c r="CE72" s="3">
        <f>VLOOKUP(M72,Sheet1!$A$22:$D$37,4,FALSE)</f>
        <v>43</v>
      </c>
      <c r="CF72" s="3" t="str">
        <f t="shared" si="4"/>
        <v>lulus</v>
      </c>
      <c r="CG72" s="3" t="str">
        <f t="shared" si="5"/>
        <v>tidak</v>
      </c>
    </row>
    <row r="73" spans="1:85" x14ac:dyDescent="0.25">
      <c r="A73">
        <v>72</v>
      </c>
      <c r="B73" s="6">
        <v>22510640</v>
      </c>
      <c r="C73" t="s">
        <v>741</v>
      </c>
      <c r="D73" t="s">
        <v>670</v>
      </c>
      <c r="E73" t="s">
        <v>205</v>
      </c>
      <c r="F73" t="s">
        <v>233</v>
      </c>
      <c r="G73" s="2">
        <v>2201</v>
      </c>
      <c r="H73" s="2" t="str">
        <f t="shared" si="3"/>
        <v>S2</v>
      </c>
      <c r="I73" s="2" t="s">
        <v>154</v>
      </c>
      <c r="J73" s="2" t="str">
        <f>IF(AND(K73=0,L73=0)=TRUE,"",IF(AND(K73&gt;0,L73&gt;0)=TRUE,UPPER(VLOOKUP(LEFT(L73,4)*1,[1]PRODI_2019!$E$2:$F$90,2,FALSE)),M73))</f>
        <v>HUKUM (S2)</v>
      </c>
      <c r="K73" s="2">
        <f>_xlfn.IFNA(VLOOKUP(B73,[2]Data!$J$2:$K$380,1,FALSE),0)</f>
        <v>22510640</v>
      </c>
      <c r="L73" s="2">
        <f>_xlfn.IFNA(VLOOKUP(B73,[2]Data!$J$2:$K$380,2,FALSE),0)</f>
        <v>7773220002</v>
      </c>
      <c r="M73" t="s">
        <v>206</v>
      </c>
      <c r="N73" t="s">
        <v>206</v>
      </c>
      <c r="P73" t="s">
        <v>462</v>
      </c>
      <c r="Q73" t="s">
        <v>77</v>
      </c>
      <c r="R73" t="s">
        <v>78</v>
      </c>
      <c r="S73" t="s">
        <v>156</v>
      </c>
      <c r="T73" t="s">
        <v>1951</v>
      </c>
      <c r="U73" t="s">
        <v>76</v>
      </c>
      <c r="V73" t="s">
        <v>76</v>
      </c>
      <c r="AD73" t="s">
        <v>1952</v>
      </c>
      <c r="AE73" t="s">
        <v>76</v>
      </c>
      <c r="AF73" t="s">
        <v>341</v>
      </c>
      <c r="AG73" t="s">
        <v>159</v>
      </c>
      <c r="AH73" t="s">
        <v>106</v>
      </c>
      <c r="AI73" t="s">
        <v>1953</v>
      </c>
      <c r="AJ73" t="s">
        <v>1954</v>
      </c>
      <c r="AK73" t="s">
        <v>1955</v>
      </c>
      <c r="AL73" t="s">
        <v>139</v>
      </c>
      <c r="AM73" t="s">
        <v>1956</v>
      </c>
      <c r="AN73" t="s">
        <v>1957</v>
      </c>
      <c r="AO73" t="s">
        <v>390</v>
      </c>
      <c r="AP73" t="s">
        <v>133</v>
      </c>
      <c r="AQ73" t="s">
        <v>76</v>
      </c>
      <c r="AR73" t="s">
        <v>76</v>
      </c>
      <c r="AS73" t="s">
        <v>76</v>
      </c>
      <c r="AT73" t="s">
        <v>365</v>
      </c>
      <c r="AU73" t="s">
        <v>99</v>
      </c>
      <c r="AV73" t="s">
        <v>252</v>
      </c>
      <c r="AW73" t="s">
        <v>208</v>
      </c>
      <c r="AX73" t="s">
        <v>86</v>
      </c>
      <c r="AY73" t="s">
        <v>332</v>
      </c>
      <c r="AZ73" t="s">
        <v>1958</v>
      </c>
      <c r="BA73" t="s">
        <v>332</v>
      </c>
      <c r="BB73" t="s">
        <v>76</v>
      </c>
      <c r="BC73" t="s">
        <v>76</v>
      </c>
      <c r="BD73" t="s">
        <v>76</v>
      </c>
      <c r="BE73" t="s">
        <v>76</v>
      </c>
      <c r="BF73" t="s">
        <v>76</v>
      </c>
      <c r="BG73" t="s">
        <v>76</v>
      </c>
      <c r="BH73" t="s">
        <v>76</v>
      </c>
      <c r="BI73" t="s">
        <v>76</v>
      </c>
      <c r="BJ73" t="s">
        <v>1959</v>
      </c>
      <c r="BK73" t="s">
        <v>1960</v>
      </c>
      <c r="BL73" t="s">
        <v>81</v>
      </c>
      <c r="BM73" t="s">
        <v>222</v>
      </c>
      <c r="BN73" t="s">
        <v>1961</v>
      </c>
      <c r="BO73" t="s">
        <v>1962</v>
      </c>
      <c r="BP73" t="s">
        <v>81</v>
      </c>
      <c r="BQ73" t="s">
        <v>117</v>
      </c>
      <c r="BR73" t="s">
        <v>1963</v>
      </c>
      <c r="BS73" t="s">
        <v>76</v>
      </c>
      <c r="BT73" t="s">
        <v>106</v>
      </c>
      <c r="BU73" t="s">
        <v>1964</v>
      </c>
      <c r="BV73" t="s">
        <v>1950</v>
      </c>
      <c r="BW73" t="s">
        <v>119</v>
      </c>
      <c r="BX73" t="s">
        <v>76</v>
      </c>
      <c r="CD73" s="3">
        <f>VLOOKUP(M73,Sheet1!$A$22:$D$37,2,FALSE)</f>
        <v>28</v>
      </c>
      <c r="CE73" s="3">
        <f>VLOOKUP(M73,Sheet1!$A$22:$D$37,4,FALSE)</f>
        <v>43</v>
      </c>
      <c r="CF73" s="3" t="str">
        <f t="shared" si="4"/>
        <v>lulus</v>
      </c>
      <c r="CG73" s="3" t="str">
        <f t="shared" si="5"/>
        <v>diterima</v>
      </c>
    </row>
    <row r="74" spans="1:85" x14ac:dyDescent="0.25">
      <c r="A74">
        <v>73</v>
      </c>
      <c r="B74" s="6">
        <v>22510825</v>
      </c>
      <c r="C74" t="s">
        <v>742</v>
      </c>
      <c r="D74" t="s">
        <v>670</v>
      </c>
      <c r="E74" t="s">
        <v>205</v>
      </c>
      <c r="F74" t="s">
        <v>233</v>
      </c>
      <c r="G74" s="2">
        <v>2201</v>
      </c>
      <c r="H74" s="2" t="str">
        <f t="shared" si="3"/>
        <v>S2</v>
      </c>
      <c r="I74" s="2" t="s">
        <v>154</v>
      </c>
      <c r="J74" s="2" t="str">
        <f>IF(AND(K74=0,L74=0)=TRUE,"",IF(AND(K74&gt;0,L74&gt;0)=TRUE,UPPER(VLOOKUP(LEFT(L74,4)*1,[1]PRODI_2019!$E$2:$F$90,2,FALSE)),M74))</f>
        <v>MAGISTER AKUNTANSI</v>
      </c>
      <c r="K74" s="2">
        <f>_xlfn.IFNA(VLOOKUP(B74,[2]Data!$J$2:$K$380,1,FALSE),0)</f>
        <v>22510825</v>
      </c>
      <c r="L74" s="2">
        <f>_xlfn.IFNA(VLOOKUP(B74,[2]Data!$J$2:$K$380,2,FALSE),0)</f>
        <v>0</v>
      </c>
      <c r="M74" t="s">
        <v>212</v>
      </c>
      <c r="N74" t="s">
        <v>212</v>
      </c>
      <c r="P74" t="s">
        <v>462</v>
      </c>
      <c r="Q74" t="s">
        <v>77</v>
      </c>
      <c r="R74" t="s">
        <v>78</v>
      </c>
      <c r="S74" t="s">
        <v>108</v>
      </c>
      <c r="T74" t="s">
        <v>1965</v>
      </c>
      <c r="U74" t="s">
        <v>76</v>
      </c>
      <c r="V74" t="s">
        <v>76</v>
      </c>
      <c r="AD74" t="s">
        <v>1966</v>
      </c>
      <c r="AE74" t="s">
        <v>1967</v>
      </c>
      <c r="AF74" t="s">
        <v>1968</v>
      </c>
      <c r="AG74" t="s">
        <v>1969</v>
      </c>
      <c r="AH74" t="s">
        <v>110</v>
      </c>
      <c r="AI74" t="s">
        <v>1970</v>
      </c>
      <c r="AJ74" t="s">
        <v>1971</v>
      </c>
      <c r="AK74" t="s">
        <v>1972</v>
      </c>
      <c r="AL74" t="s">
        <v>118</v>
      </c>
      <c r="AM74" t="s">
        <v>1973</v>
      </c>
      <c r="AN74" t="s">
        <v>1974</v>
      </c>
      <c r="AO74" t="s">
        <v>1975</v>
      </c>
      <c r="AP74" t="s">
        <v>143</v>
      </c>
      <c r="AQ74" t="s">
        <v>76</v>
      </c>
      <c r="AR74" t="s">
        <v>76</v>
      </c>
      <c r="AS74" t="s">
        <v>76</v>
      </c>
      <c r="AT74" t="s">
        <v>1976</v>
      </c>
      <c r="AU74" t="s">
        <v>99</v>
      </c>
      <c r="AV74" t="s">
        <v>1977</v>
      </c>
      <c r="AW74" t="s">
        <v>125</v>
      </c>
      <c r="AX74" t="s">
        <v>86</v>
      </c>
      <c r="AY74" t="s">
        <v>446</v>
      </c>
      <c r="AZ74" t="s">
        <v>1978</v>
      </c>
      <c r="BA74" t="s">
        <v>446</v>
      </c>
      <c r="BB74" t="s">
        <v>76</v>
      </c>
      <c r="BC74" t="s">
        <v>76</v>
      </c>
      <c r="BD74" t="s">
        <v>76</v>
      </c>
      <c r="BE74" t="s">
        <v>76</v>
      </c>
      <c r="BF74" t="s">
        <v>76</v>
      </c>
      <c r="BG74" t="s">
        <v>76</v>
      </c>
      <c r="BH74" t="s">
        <v>76</v>
      </c>
      <c r="BI74" t="s">
        <v>76</v>
      </c>
      <c r="BJ74" t="s">
        <v>1979</v>
      </c>
      <c r="BK74" t="s">
        <v>1980</v>
      </c>
      <c r="BL74" t="s">
        <v>104</v>
      </c>
      <c r="BM74" t="s">
        <v>117</v>
      </c>
      <c r="BN74" t="s">
        <v>1981</v>
      </c>
      <c r="BO74" t="s">
        <v>1982</v>
      </c>
      <c r="BP74" t="s">
        <v>139</v>
      </c>
      <c r="BQ74" t="s">
        <v>105</v>
      </c>
      <c r="BR74" t="s">
        <v>1983</v>
      </c>
      <c r="BS74" t="s">
        <v>76</v>
      </c>
      <c r="BT74" t="s">
        <v>110</v>
      </c>
      <c r="BU74" t="s">
        <v>1984</v>
      </c>
      <c r="BV74" t="s">
        <v>1950</v>
      </c>
      <c r="BW74" t="s">
        <v>119</v>
      </c>
      <c r="BX74" t="s">
        <v>76</v>
      </c>
      <c r="CD74" s="3">
        <f>VLOOKUP(M74,Sheet1!$A$22:$D$37,2,FALSE)</f>
        <v>19</v>
      </c>
      <c r="CE74" s="3">
        <f>VLOOKUP(M74,Sheet1!$A$22:$D$37,4,FALSE)</f>
        <v>32</v>
      </c>
      <c r="CF74" s="3" t="str">
        <f t="shared" si="4"/>
        <v>lulus</v>
      </c>
      <c r="CG74" s="3" t="str">
        <f t="shared" si="5"/>
        <v>tidak</v>
      </c>
    </row>
    <row r="75" spans="1:85" x14ac:dyDescent="0.25">
      <c r="A75">
        <v>74</v>
      </c>
      <c r="B75" s="6">
        <v>22512256</v>
      </c>
      <c r="C75" t="s">
        <v>743</v>
      </c>
      <c r="D75" t="s">
        <v>670</v>
      </c>
      <c r="E75" t="s">
        <v>205</v>
      </c>
      <c r="F75" t="s">
        <v>233</v>
      </c>
      <c r="G75" s="2">
        <v>2201</v>
      </c>
      <c r="H75" s="2" t="str">
        <f t="shared" si="3"/>
        <v>S2</v>
      </c>
      <c r="I75" s="2" t="s">
        <v>154</v>
      </c>
      <c r="J75" s="2" t="str">
        <f>IF(AND(K75=0,L75=0)=TRUE,"",IF(AND(K75&gt;0,L75&gt;0)=TRUE,UPPER(VLOOKUP(LEFT(L75,4)*1,[1]PRODI_2019!$E$2:$F$90,2,FALSE)),M75))</f>
        <v>HUKUM (S2)</v>
      </c>
      <c r="K75" s="2">
        <f>_xlfn.IFNA(VLOOKUP(B75,[2]Data!$J$2:$K$380,1,FALSE),0)</f>
        <v>22512256</v>
      </c>
      <c r="L75" s="2">
        <f>_xlfn.IFNA(VLOOKUP(B75,[2]Data!$J$2:$K$380,2,FALSE),0)</f>
        <v>0</v>
      </c>
      <c r="M75" t="s">
        <v>206</v>
      </c>
      <c r="N75" t="s">
        <v>76</v>
      </c>
      <c r="P75" t="s">
        <v>462</v>
      </c>
      <c r="Q75" t="s">
        <v>77</v>
      </c>
      <c r="R75" t="s">
        <v>78</v>
      </c>
      <c r="S75" t="s">
        <v>293</v>
      </c>
      <c r="T75" t="s">
        <v>1985</v>
      </c>
      <c r="U75" t="s">
        <v>76</v>
      </c>
      <c r="V75" t="s">
        <v>76</v>
      </c>
      <c r="AD75" t="s">
        <v>1986</v>
      </c>
      <c r="AE75" t="s">
        <v>76</v>
      </c>
      <c r="AF75" t="s">
        <v>1987</v>
      </c>
      <c r="AG75" t="s">
        <v>542</v>
      </c>
      <c r="AH75" t="s">
        <v>211</v>
      </c>
      <c r="AI75" t="s">
        <v>1988</v>
      </c>
      <c r="AJ75" t="s">
        <v>1989</v>
      </c>
      <c r="AK75" t="s">
        <v>1990</v>
      </c>
      <c r="AL75" t="s">
        <v>131</v>
      </c>
      <c r="AM75" t="s">
        <v>1991</v>
      </c>
      <c r="AN75" t="s">
        <v>1992</v>
      </c>
      <c r="AO75" t="s">
        <v>353</v>
      </c>
      <c r="AP75" t="s">
        <v>111</v>
      </c>
      <c r="AQ75" t="s">
        <v>76</v>
      </c>
      <c r="AR75" t="s">
        <v>76</v>
      </c>
      <c r="AS75" t="s">
        <v>76</v>
      </c>
      <c r="AT75" t="s">
        <v>247</v>
      </c>
      <c r="AU75" t="s">
        <v>84</v>
      </c>
      <c r="AV75" t="s">
        <v>291</v>
      </c>
      <c r="AW75" t="s">
        <v>292</v>
      </c>
      <c r="AX75" t="s">
        <v>86</v>
      </c>
      <c r="AY75" t="s">
        <v>87</v>
      </c>
      <c r="AZ75" t="s">
        <v>1205</v>
      </c>
      <c r="BA75" t="s">
        <v>87</v>
      </c>
      <c r="BB75" t="s">
        <v>76</v>
      </c>
      <c r="BC75" t="s">
        <v>76</v>
      </c>
      <c r="BD75" t="s">
        <v>76</v>
      </c>
      <c r="BE75" t="s">
        <v>76</v>
      </c>
      <c r="BF75" t="s">
        <v>76</v>
      </c>
      <c r="BG75" t="s">
        <v>76</v>
      </c>
      <c r="BH75" t="s">
        <v>76</v>
      </c>
      <c r="BI75" t="s">
        <v>76</v>
      </c>
      <c r="BJ75" t="s">
        <v>1993</v>
      </c>
      <c r="BK75" t="s">
        <v>1994</v>
      </c>
      <c r="BL75" t="s">
        <v>81</v>
      </c>
      <c r="BM75" t="s">
        <v>222</v>
      </c>
      <c r="BN75" t="s">
        <v>1995</v>
      </c>
      <c r="BO75" t="s">
        <v>1996</v>
      </c>
      <c r="BP75" t="s">
        <v>131</v>
      </c>
      <c r="BQ75" t="s">
        <v>117</v>
      </c>
      <c r="BR75" t="s">
        <v>1986</v>
      </c>
      <c r="BS75" t="s">
        <v>76</v>
      </c>
      <c r="BT75" t="s">
        <v>211</v>
      </c>
      <c r="BU75" t="s">
        <v>1997</v>
      </c>
      <c r="BV75" t="s">
        <v>1950</v>
      </c>
      <c r="BW75" t="s">
        <v>119</v>
      </c>
      <c r="BX75" t="s">
        <v>76</v>
      </c>
      <c r="CD75" s="3">
        <f>VLOOKUP(M75,Sheet1!$A$22:$D$37,2,FALSE)</f>
        <v>28</v>
      </c>
      <c r="CE75" s="3">
        <f>VLOOKUP(M75,Sheet1!$A$22:$D$37,4,FALSE)</f>
        <v>43</v>
      </c>
      <c r="CF75" s="3" t="str">
        <f t="shared" si="4"/>
        <v>lulus</v>
      </c>
      <c r="CG75" s="3" t="str">
        <f t="shared" si="5"/>
        <v>tidak</v>
      </c>
    </row>
    <row r="76" spans="1:85" x14ac:dyDescent="0.25">
      <c r="A76">
        <v>75</v>
      </c>
      <c r="B76" s="6">
        <v>22512315</v>
      </c>
      <c r="C76" t="s">
        <v>744</v>
      </c>
      <c r="D76" t="s">
        <v>670</v>
      </c>
      <c r="E76" t="s">
        <v>205</v>
      </c>
      <c r="F76" t="s">
        <v>233</v>
      </c>
      <c r="G76" s="2">
        <v>2201</v>
      </c>
      <c r="H76" s="2" t="str">
        <f t="shared" si="3"/>
        <v>S2</v>
      </c>
      <c r="I76" s="2" t="s">
        <v>154</v>
      </c>
      <c r="J76" s="2" t="str">
        <f>IF(AND(K76=0,L76=0)=TRUE,"",IF(AND(K76&gt;0,L76&gt;0)=TRUE,UPPER(VLOOKUP(LEFT(L76,4)*1,[1]PRODI_2019!$E$2:$F$90,2,FALSE)),M76))</f>
        <v>TEKNOLOGI PENDIDIKAN (S2)</v>
      </c>
      <c r="K76" s="2">
        <f>_xlfn.IFNA(VLOOKUP(B76,[2]Data!$J$2:$K$380,1,FALSE),0)</f>
        <v>22512315</v>
      </c>
      <c r="L76" s="2">
        <f>_xlfn.IFNA(VLOOKUP(B76,[2]Data!$J$2:$K$380,2,FALSE),0)</f>
        <v>7772220002</v>
      </c>
      <c r="M76" t="s">
        <v>227</v>
      </c>
      <c r="N76" t="s">
        <v>227</v>
      </c>
      <c r="P76" t="s">
        <v>462</v>
      </c>
      <c r="Q76" t="s">
        <v>77</v>
      </c>
      <c r="R76" t="s">
        <v>78</v>
      </c>
      <c r="S76" t="s">
        <v>1998</v>
      </c>
      <c r="T76" t="s">
        <v>1999</v>
      </c>
      <c r="U76" t="s">
        <v>76</v>
      </c>
      <c r="V76" t="s">
        <v>76</v>
      </c>
      <c r="AD76" t="s">
        <v>2000</v>
      </c>
      <c r="AE76" t="s">
        <v>76</v>
      </c>
      <c r="AF76" t="s">
        <v>2001</v>
      </c>
      <c r="AG76" t="s">
        <v>555</v>
      </c>
      <c r="AH76" t="s">
        <v>218</v>
      </c>
      <c r="AI76" t="s">
        <v>2002</v>
      </c>
      <c r="AJ76" t="s">
        <v>2003</v>
      </c>
      <c r="AK76" t="s">
        <v>2004</v>
      </c>
      <c r="AL76" t="s">
        <v>131</v>
      </c>
      <c r="AM76" t="s">
        <v>635</v>
      </c>
      <c r="AN76" t="s">
        <v>2005</v>
      </c>
      <c r="AO76" t="s">
        <v>353</v>
      </c>
      <c r="AP76" t="s">
        <v>111</v>
      </c>
      <c r="AQ76" t="s">
        <v>76</v>
      </c>
      <c r="AR76" t="s">
        <v>76</v>
      </c>
      <c r="AS76" t="s">
        <v>76</v>
      </c>
      <c r="AT76" t="s">
        <v>2006</v>
      </c>
      <c r="AU76" t="s">
        <v>84</v>
      </c>
      <c r="AV76" t="s">
        <v>2007</v>
      </c>
      <c r="AW76" t="s">
        <v>2008</v>
      </c>
      <c r="AX76" t="s">
        <v>86</v>
      </c>
      <c r="AY76" t="s">
        <v>363</v>
      </c>
      <c r="AZ76" t="s">
        <v>2009</v>
      </c>
      <c r="BA76" t="s">
        <v>363</v>
      </c>
      <c r="BB76" t="s">
        <v>76</v>
      </c>
      <c r="BC76" t="s">
        <v>76</v>
      </c>
      <c r="BD76" t="s">
        <v>76</v>
      </c>
      <c r="BE76" t="s">
        <v>76</v>
      </c>
      <c r="BF76" t="s">
        <v>76</v>
      </c>
      <c r="BG76" t="s">
        <v>76</v>
      </c>
      <c r="BH76" t="s">
        <v>76</v>
      </c>
      <c r="BI76" t="s">
        <v>76</v>
      </c>
      <c r="BJ76" t="s">
        <v>90</v>
      </c>
      <c r="BK76" t="s">
        <v>2010</v>
      </c>
      <c r="BL76" t="s">
        <v>139</v>
      </c>
      <c r="BM76" t="s">
        <v>128</v>
      </c>
      <c r="BN76" t="s">
        <v>76</v>
      </c>
      <c r="BO76" t="s">
        <v>2011</v>
      </c>
      <c r="BP76" t="s">
        <v>139</v>
      </c>
      <c r="BQ76" t="s">
        <v>140</v>
      </c>
      <c r="BR76" t="s">
        <v>2012</v>
      </c>
      <c r="BS76" t="s">
        <v>76</v>
      </c>
      <c r="BT76" t="s">
        <v>2013</v>
      </c>
      <c r="BU76" t="s">
        <v>90</v>
      </c>
      <c r="BV76" t="s">
        <v>1950</v>
      </c>
      <c r="BW76" t="s">
        <v>119</v>
      </c>
      <c r="BX76" t="s">
        <v>76</v>
      </c>
      <c r="CD76" s="3">
        <f>VLOOKUP(M76,Sheet1!$A$22:$D$37,2,FALSE)</f>
        <v>11</v>
      </c>
      <c r="CE76" s="3">
        <f>VLOOKUP(M76,Sheet1!$A$22:$D$37,4,FALSE)</f>
        <v>27</v>
      </c>
      <c r="CF76" s="3" t="str">
        <f t="shared" si="4"/>
        <v>lulus</v>
      </c>
      <c r="CG76" s="3" t="str">
        <f t="shared" si="5"/>
        <v>diterima</v>
      </c>
    </row>
    <row r="77" spans="1:85" x14ac:dyDescent="0.25">
      <c r="A77">
        <v>76</v>
      </c>
      <c r="B77" s="6">
        <v>22512338</v>
      </c>
      <c r="C77" t="s">
        <v>745</v>
      </c>
      <c r="D77" t="s">
        <v>670</v>
      </c>
      <c r="E77" t="s">
        <v>205</v>
      </c>
      <c r="F77" t="s">
        <v>233</v>
      </c>
      <c r="G77" s="2">
        <v>2201</v>
      </c>
      <c r="H77" s="2" t="str">
        <f t="shared" si="3"/>
        <v>S2</v>
      </c>
      <c r="I77" s="2" t="s">
        <v>154</v>
      </c>
      <c r="J77" s="2" t="str">
        <f>IF(AND(K77=0,L77=0)=TRUE,"",IF(AND(K77&gt;0,L77&gt;0)=TRUE,UPPER(VLOOKUP(LEFT(L77,4)*1,[1]PRODI_2019!$E$2:$F$90,2,FALSE)),M77))</f>
        <v>ILMU PERTANIAN</v>
      </c>
      <c r="K77" s="2">
        <f>_xlfn.IFNA(VLOOKUP(B77,[2]Data!$J$2:$K$380,1,FALSE),0)</f>
        <v>22512338</v>
      </c>
      <c r="L77" s="2">
        <f>_xlfn.IFNA(VLOOKUP(B77,[2]Data!$J$2:$K$380,2,FALSE),0)</f>
        <v>0</v>
      </c>
      <c r="M77" t="s">
        <v>268</v>
      </c>
      <c r="N77" t="s">
        <v>268</v>
      </c>
      <c r="P77" t="s">
        <v>462</v>
      </c>
      <c r="Q77" t="s">
        <v>77</v>
      </c>
      <c r="R77" t="s">
        <v>78</v>
      </c>
      <c r="S77" t="s">
        <v>254</v>
      </c>
      <c r="T77" t="s">
        <v>2014</v>
      </c>
      <c r="U77" t="s">
        <v>76</v>
      </c>
      <c r="V77" t="s">
        <v>76</v>
      </c>
      <c r="AD77" t="s">
        <v>2015</v>
      </c>
      <c r="AE77" t="s">
        <v>2016</v>
      </c>
      <c r="AF77" t="s">
        <v>642</v>
      </c>
      <c r="AG77" t="s">
        <v>201</v>
      </c>
      <c r="AH77" t="s">
        <v>106</v>
      </c>
      <c r="AI77" t="s">
        <v>2017</v>
      </c>
      <c r="AJ77" t="s">
        <v>2018</v>
      </c>
      <c r="AK77" t="s">
        <v>2019</v>
      </c>
      <c r="AL77" t="s">
        <v>139</v>
      </c>
      <c r="AM77" t="s">
        <v>2020</v>
      </c>
      <c r="AN77" t="s">
        <v>2021</v>
      </c>
      <c r="AO77" t="s">
        <v>284</v>
      </c>
      <c r="AP77" t="s">
        <v>98</v>
      </c>
      <c r="AQ77" t="s">
        <v>76</v>
      </c>
      <c r="AR77" t="s">
        <v>76</v>
      </c>
      <c r="AS77" t="s">
        <v>76</v>
      </c>
      <c r="AT77" t="s">
        <v>112</v>
      </c>
      <c r="AU77" t="s">
        <v>99</v>
      </c>
      <c r="AV77" t="s">
        <v>215</v>
      </c>
      <c r="AW77" t="s">
        <v>456</v>
      </c>
      <c r="AX77" t="s">
        <v>86</v>
      </c>
      <c r="AY77" t="s">
        <v>2022</v>
      </c>
      <c r="AZ77" t="s">
        <v>2023</v>
      </c>
      <c r="BA77" t="s">
        <v>2022</v>
      </c>
      <c r="BB77" t="s">
        <v>76</v>
      </c>
      <c r="BC77" t="s">
        <v>76</v>
      </c>
      <c r="BD77" t="s">
        <v>76</v>
      </c>
      <c r="BE77" t="s">
        <v>76</v>
      </c>
      <c r="BF77" t="s">
        <v>76</v>
      </c>
      <c r="BG77" t="s">
        <v>76</v>
      </c>
      <c r="BH77" t="s">
        <v>76</v>
      </c>
      <c r="BI77" t="s">
        <v>76</v>
      </c>
      <c r="BJ77" t="s">
        <v>2024</v>
      </c>
      <c r="BK77" t="s">
        <v>2025</v>
      </c>
      <c r="BL77" t="s">
        <v>81</v>
      </c>
      <c r="BM77" t="s">
        <v>222</v>
      </c>
      <c r="BN77" t="s">
        <v>2026</v>
      </c>
      <c r="BO77" t="s">
        <v>2027</v>
      </c>
      <c r="BP77" t="s">
        <v>139</v>
      </c>
      <c r="BQ77" t="s">
        <v>92</v>
      </c>
      <c r="BR77" t="s">
        <v>2028</v>
      </c>
      <c r="BS77" t="s">
        <v>76</v>
      </c>
      <c r="BT77" t="s">
        <v>110</v>
      </c>
      <c r="BU77" t="s">
        <v>2029</v>
      </c>
      <c r="BV77" t="s">
        <v>1800</v>
      </c>
      <c r="BW77" t="s">
        <v>93</v>
      </c>
      <c r="BX77" t="s">
        <v>76</v>
      </c>
      <c r="CD77" s="3">
        <f>VLOOKUP(M77,Sheet1!$A$22:$D$37,2,FALSE)</f>
        <v>6</v>
      </c>
      <c r="CE77" s="3">
        <f>VLOOKUP(M77,Sheet1!$A$22:$D$37,4,FALSE)</f>
        <v>9</v>
      </c>
      <c r="CF77" s="3" t="str">
        <f t="shared" si="4"/>
        <v>lulus</v>
      </c>
      <c r="CG77" s="3" t="str">
        <f t="shared" si="5"/>
        <v>tidak</v>
      </c>
    </row>
    <row r="78" spans="1:85" x14ac:dyDescent="0.25">
      <c r="A78">
        <v>77</v>
      </c>
      <c r="B78" s="6">
        <v>22512351</v>
      </c>
      <c r="C78" t="s">
        <v>746</v>
      </c>
      <c r="D78" t="s">
        <v>670</v>
      </c>
      <c r="E78" t="s">
        <v>205</v>
      </c>
      <c r="F78" t="s">
        <v>233</v>
      </c>
      <c r="G78" s="2">
        <v>2201</v>
      </c>
      <c r="H78" s="2" t="str">
        <f t="shared" si="3"/>
        <v>S2</v>
      </c>
      <c r="I78" s="2" t="s">
        <v>154</v>
      </c>
      <c r="J78" s="2" t="str">
        <f>IF(AND(K78=0,L78=0)=TRUE,"",IF(AND(K78&gt;0,L78&gt;0)=TRUE,UPPER(VLOOKUP(LEFT(L78,4)*1,[1]PRODI_2019!$E$2:$F$90,2,FALSE)),M78))</f>
        <v>PENDIDIKAN DASAR</v>
      </c>
      <c r="K78" s="2">
        <f>_xlfn.IFNA(VLOOKUP(B78,[2]Data!$J$2:$K$380,1,FALSE),0)</f>
        <v>22512351</v>
      </c>
      <c r="L78" s="2">
        <f>_xlfn.IFNA(VLOOKUP(B78,[2]Data!$J$2:$K$380,2,FALSE),0)</f>
        <v>0</v>
      </c>
      <c r="M78" t="s">
        <v>873</v>
      </c>
      <c r="N78" t="s">
        <v>873</v>
      </c>
      <c r="P78" t="s">
        <v>462</v>
      </c>
      <c r="Q78" t="s">
        <v>107</v>
      </c>
      <c r="R78" t="s">
        <v>78</v>
      </c>
      <c r="S78" t="s">
        <v>94</v>
      </c>
      <c r="T78" t="s">
        <v>2030</v>
      </c>
      <c r="U78" t="s">
        <v>76</v>
      </c>
      <c r="V78" t="s">
        <v>76</v>
      </c>
      <c r="AD78" t="s">
        <v>2031</v>
      </c>
      <c r="AE78" t="s">
        <v>192</v>
      </c>
      <c r="AF78" t="s">
        <v>2032</v>
      </c>
      <c r="AG78" t="s">
        <v>130</v>
      </c>
      <c r="AH78" t="s">
        <v>110</v>
      </c>
      <c r="AI78" t="s">
        <v>2033</v>
      </c>
      <c r="AJ78" t="s">
        <v>2034</v>
      </c>
      <c r="AK78" t="s">
        <v>2035</v>
      </c>
      <c r="AL78" t="s">
        <v>96</v>
      </c>
      <c r="AM78" t="s">
        <v>1893</v>
      </c>
      <c r="AN78" t="s">
        <v>2036</v>
      </c>
      <c r="AO78" t="s">
        <v>204</v>
      </c>
      <c r="AP78" t="s">
        <v>143</v>
      </c>
      <c r="AQ78" t="s">
        <v>76</v>
      </c>
      <c r="AR78" t="s">
        <v>76</v>
      </c>
      <c r="AS78" t="s">
        <v>76</v>
      </c>
      <c r="AT78" t="s">
        <v>2037</v>
      </c>
      <c r="AU78" t="s">
        <v>99</v>
      </c>
      <c r="AV78" t="s">
        <v>479</v>
      </c>
      <c r="AW78" t="s">
        <v>113</v>
      </c>
      <c r="AX78" t="s">
        <v>86</v>
      </c>
      <c r="AY78" t="s">
        <v>579</v>
      </c>
      <c r="AZ78" t="s">
        <v>302</v>
      </c>
      <c r="BA78" t="s">
        <v>579</v>
      </c>
      <c r="BB78" t="s">
        <v>76</v>
      </c>
      <c r="BC78" t="s">
        <v>76</v>
      </c>
      <c r="BD78" t="s">
        <v>76</v>
      </c>
      <c r="BE78" t="s">
        <v>76</v>
      </c>
      <c r="BF78" t="s">
        <v>76</v>
      </c>
      <c r="BG78" t="s">
        <v>76</v>
      </c>
      <c r="BH78" t="s">
        <v>76</v>
      </c>
      <c r="BI78" t="s">
        <v>76</v>
      </c>
      <c r="BJ78" t="s">
        <v>2038</v>
      </c>
      <c r="BK78" t="s">
        <v>2039</v>
      </c>
      <c r="BL78" t="s">
        <v>127</v>
      </c>
      <c r="BM78" t="s">
        <v>117</v>
      </c>
      <c r="BN78" t="s">
        <v>2040</v>
      </c>
      <c r="BO78" t="s">
        <v>2041</v>
      </c>
      <c r="BP78" t="s">
        <v>131</v>
      </c>
      <c r="BQ78" t="s">
        <v>117</v>
      </c>
      <c r="BR78" t="s">
        <v>2042</v>
      </c>
      <c r="BS78" t="s">
        <v>76</v>
      </c>
      <c r="BT78" t="s">
        <v>110</v>
      </c>
      <c r="BU78" t="s">
        <v>2043</v>
      </c>
      <c r="BV78" t="s">
        <v>1800</v>
      </c>
      <c r="BW78" t="s">
        <v>119</v>
      </c>
      <c r="BX78" t="s">
        <v>76</v>
      </c>
      <c r="CD78" s="3">
        <f>VLOOKUP(M78,Sheet1!$A$22:$D$37,2,FALSE)</f>
        <v>15</v>
      </c>
      <c r="CE78" s="3">
        <f>VLOOKUP(M78,Sheet1!$A$22:$D$37,4,FALSE)</f>
        <v>24</v>
      </c>
      <c r="CF78" s="3" t="str">
        <f t="shared" si="4"/>
        <v>lulus</v>
      </c>
      <c r="CG78" s="3" t="str">
        <f t="shared" si="5"/>
        <v>tidak</v>
      </c>
    </row>
    <row r="79" spans="1:85" x14ac:dyDescent="0.25">
      <c r="A79">
        <v>78</v>
      </c>
      <c r="B79" s="6">
        <v>22512392</v>
      </c>
      <c r="C79" t="s">
        <v>747</v>
      </c>
      <c r="D79" t="s">
        <v>670</v>
      </c>
      <c r="E79" t="s">
        <v>205</v>
      </c>
      <c r="F79" t="s">
        <v>233</v>
      </c>
      <c r="G79" s="2">
        <v>2201</v>
      </c>
      <c r="H79" s="2" t="str">
        <f t="shared" si="3"/>
        <v>S2</v>
      </c>
      <c r="I79" s="2" t="s">
        <v>154</v>
      </c>
      <c r="J79" s="2" t="str">
        <f>IF(AND(K79=0,L79=0)=TRUE,"",IF(AND(K79&gt;0,L79&gt;0)=TRUE,UPPER(VLOOKUP(LEFT(L79,4)*1,[1]PRODI_2019!$E$2:$F$90,2,FALSE)),M79))</f>
        <v>MAGISTER MANAJEMEN</v>
      </c>
      <c r="K79" s="2">
        <f>_xlfn.IFNA(VLOOKUP(B79,[2]Data!$J$2:$K$380,1,FALSE),0)</f>
        <v>22512392</v>
      </c>
      <c r="L79" s="2">
        <f>_xlfn.IFNA(VLOOKUP(B79,[2]Data!$J$2:$K$380,2,FALSE),0)</f>
        <v>7776220006</v>
      </c>
      <c r="M79" t="s">
        <v>217</v>
      </c>
      <c r="N79" t="s">
        <v>874</v>
      </c>
      <c r="P79" t="s">
        <v>462</v>
      </c>
      <c r="Q79" t="s">
        <v>77</v>
      </c>
      <c r="R79" t="s">
        <v>78</v>
      </c>
      <c r="S79" t="s">
        <v>2044</v>
      </c>
      <c r="T79" t="s">
        <v>2045</v>
      </c>
      <c r="U79" t="s">
        <v>76</v>
      </c>
      <c r="V79" t="s">
        <v>76</v>
      </c>
      <c r="AD79" t="s">
        <v>2046</v>
      </c>
      <c r="AE79" t="s">
        <v>2047</v>
      </c>
      <c r="AF79" t="s">
        <v>2048</v>
      </c>
      <c r="AG79" t="s">
        <v>2049</v>
      </c>
      <c r="AH79" t="s">
        <v>429</v>
      </c>
      <c r="AI79" t="s">
        <v>2050</v>
      </c>
      <c r="AJ79" t="s">
        <v>2051</v>
      </c>
      <c r="AK79" t="s">
        <v>2052</v>
      </c>
      <c r="AL79" t="s">
        <v>167</v>
      </c>
      <c r="AM79" t="s">
        <v>2053</v>
      </c>
      <c r="AN79" t="s">
        <v>2054</v>
      </c>
      <c r="AO79" t="s">
        <v>2055</v>
      </c>
      <c r="AP79" t="s">
        <v>83</v>
      </c>
      <c r="AQ79" t="s">
        <v>76</v>
      </c>
      <c r="AR79" t="s">
        <v>76</v>
      </c>
      <c r="AS79" t="s">
        <v>76</v>
      </c>
      <c r="AT79" t="s">
        <v>123</v>
      </c>
      <c r="AU79" t="s">
        <v>84</v>
      </c>
      <c r="AV79" t="s">
        <v>176</v>
      </c>
      <c r="AW79" t="s">
        <v>2056</v>
      </c>
      <c r="AX79" t="s">
        <v>86</v>
      </c>
      <c r="AY79" t="s">
        <v>446</v>
      </c>
      <c r="AZ79" t="s">
        <v>623</v>
      </c>
      <c r="BA79" t="s">
        <v>446</v>
      </c>
      <c r="BB79" t="s">
        <v>76</v>
      </c>
      <c r="BC79" t="s">
        <v>76</v>
      </c>
      <c r="BD79" t="s">
        <v>76</v>
      </c>
      <c r="BE79" t="s">
        <v>76</v>
      </c>
      <c r="BF79" t="s">
        <v>76</v>
      </c>
      <c r="BG79" t="s">
        <v>76</v>
      </c>
      <c r="BH79" t="s">
        <v>76</v>
      </c>
      <c r="BI79" t="s">
        <v>76</v>
      </c>
      <c r="BJ79" t="s">
        <v>90</v>
      </c>
      <c r="BK79" t="s">
        <v>2057</v>
      </c>
      <c r="BL79" t="s">
        <v>250</v>
      </c>
      <c r="BM79" t="s">
        <v>92</v>
      </c>
      <c r="BN79" t="s">
        <v>76</v>
      </c>
      <c r="BO79" t="s">
        <v>2058</v>
      </c>
      <c r="BP79" t="s">
        <v>139</v>
      </c>
      <c r="BQ79" t="s">
        <v>92</v>
      </c>
      <c r="BR79" t="s">
        <v>2059</v>
      </c>
      <c r="BS79" t="s">
        <v>76</v>
      </c>
      <c r="BT79" t="s">
        <v>258</v>
      </c>
      <c r="BU79" t="s">
        <v>2060</v>
      </c>
      <c r="BV79" t="s">
        <v>1950</v>
      </c>
      <c r="BW79" t="s">
        <v>93</v>
      </c>
      <c r="BX79" t="s">
        <v>76</v>
      </c>
      <c r="CD79" s="3">
        <f>VLOOKUP(M79,Sheet1!$A$22:$D$37,2,FALSE)</f>
        <v>30</v>
      </c>
      <c r="CE79" s="3">
        <f>VLOOKUP(M79,Sheet1!$A$22:$D$37,4,FALSE)</f>
        <v>49</v>
      </c>
      <c r="CF79" s="3" t="str">
        <f t="shared" si="4"/>
        <v>lulus</v>
      </c>
      <c r="CG79" s="3" t="str">
        <f t="shared" si="5"/>
        <v>diterima</v>
      </c>
    </row>
    <row r="80" spans="1:85" x14ac:dyDescent="0.25">
      <c r="A80">
        <v>79</v>
      </c>
      <c r="B80" s="6">
        <v>22512462</v>
      </c>
      <c r="C80" t="s">
        <v>748</v>
      </c>
      <c r="D80" t="s">
        <v>670</v>
      </c>
      <c r="E80" t="s">
        <v>205</v>
      </c>
      <c r="F80" t="s">
        <v>233</v>
      </c>
      <c r="G80" s="2">
        <v>2201</v>
      </c>
      <c r="H80" s="2" t="str">
        <f t="shared" si="3"/>
        <v>S2</v>
      </c>
      <c r="I80" s="2" t="s">
        <v>154</v>
      </c>
      <c r="J80" s="2" t="str">
        <f>IF(AND(K80=0,L80=0)=TRUE,"",IF(AND(K80&gt;0,L80&gt;0)=TRUE,UPPER(VLOOKUP(LEFT(L80,4)*1,[1]PRODI_2019!$E$2:$F$90,2,FALSE)),M80))</f>
        <v>PENDIDIKAN MATEMATIKA S2</v>
      </c>
      <c r="K80" s="2">
        <f>_xlfn.IFNA(VLOOKUP(B80,[2]Data!$J$2:$K$380,1,FALSE),0)</f>
        <v>22512462</v>
      </c>
      <c r="L80" s="2">
        <f>_xlfn.IFNA(VLOOKUP(B80,[2]Data!$J$2:$K$380,2,FALSE),0)</f>
        <v>7778220002</v>
      </c>
      <c r="M80" t="s">
        <v>239</v>
      </c>
      <c r="N80" t="s">
        <v>227</v>
      </c>
      <c r="P80" t="s">
        <v>462</v>
      </c>
      <c r="Q80" t="s">
        <v>77</v>
      </c>
      <c r="R80" t="s">
        <v>78</v>
      </c>
      <c r="S80" t="s">
        <v>164</v>
      </c>
      <c r="T80" t="s">
        <v>2061</v>
      </c>
      <c r="U80" t="s">
        <v>76</v>
      </c>
      <c r="V80" t="s">
        <v>76</v>
      </c>
      <c r="AD80" t="s">
        <v>2062</v>
      </c>
      <c r="AE80" t="s">
        <v>2063</v>
      </c>
      <c r="AF80" t="s">
        <v>606</v>
      </c>
      <c r="AG80" t="s">
        <v>607</v>
      </c>
      <c r="AH80" t="s">
        <v>80</v>
      </c>
      <c r="AI80" t="s">
        <v>2064</v>
      </c>
      <c r="AJ80" t="s">
        <v>2065</v>
      </c>
      <c r="AK80" t="s">
        <v>2066</v>
      </c>
      <c r="AL80" t="s">
        <v>131</v>
      </c>
      <c r="AM80" t="s">
        <v>2067</v>
      </c>
      <c r="AN80" t="s">
        <v>2068</v>
      </c>
      <c r="AO80" t="s">
        <v>82</v>
      </c>
      <c r="AP80" t="s">
        <v>98</v>
      </c>
      <c r="AQ80" t="s">
        <v>76</v>
      </c>
      <c r="AR80" t="s">
        <v>76</v>
      </c>
      <c r="AS80" t="s">
        <v>76</v>
      </c>
      <c r="AT80" t="s">
        <v>115</v>
      </c>
      <c r="AU80" t="s">
        <v>84</v>
      </c>
      <c r="AV80" t="s">
        <v>572</v>
      </c>
      <c r="AW80" t="s">
        <v>362</v>
      </c>
      <c r="AX80" t="s">
        <v>86</v>
      </c>
      <c r="AY80" t="s">
        <v>664</v>
      </c>
      <c r="AZ80" t="s">
        <v>2069</v>
      </c>
      <c r="BA80" t="s">
        <v>664</v>
      </c>
      <c r="BB80" t="s">
        <v>76</v>
      </c>
      <c r="BC80" t="s">
        <v>76</v>
      </c>
      <c r="BD80" t="s">
        <v>76</v>
      </c>
      <c r="BE80" t="s">
        <v>76</v>
      </c>
      <c r="BF80" t="s">
        <v>76</v>
      </c>
      <c r="BG80" t="s">
        <v>76</v>
      </c>
      <c r="BH80" t="s">
        <v>76</v>
      </c>
      <c r="BI80" t="s">
        <v>76</v>
      </c>
      <c r="BJ80" t="s">
        <v>90</v>
      </c>
      <c r="BK80" t="s">
        <v>2070</v>
      </c>
      <c r="BL80" t="s">
        <v>182</v>
      </c>
      <c r="BM80" t="s">
        <v>117</v>
      </c>
      <c r="BN80" t="s">
        <v>76</v>
      </c>
      <c r="BO80" t="s">
        <v>397</v>
      </c>
      <c r="BP80" t="s">
        <v>131</v>
      </c>
      <c r="BQ80" t="s">
        <v>117</v>
      </c>
      <c r="BR80" t="s">
        <v>2071</v>
      </c>
      <c r="BS80" t="s">
        <v>76</v>
      </c>
      <c r="BT80" t="s">
        <v>80</v>
      </c>
      <c r="BU80" t="s">
        <v>2072</v>
      </c>
      <c r="BV80" t="s">
        <v>1800</v>
      </c>
      <c r="BW80" t="s">
        <v>93</v>
      </c>
      <c r="BX80" t="s">
        <v>76</v>
      </c>
      <c r="CD80" s="3">
        <f>VLOOKUP(M80,Sheet1!$A$22:$D$37,2,FALSE)</f>
        <v>11</v>
      </c>
      <c r="CE80" s="3">
        <f>VLOOKUP(M80,Sheet1!$A$22:$D$37,4,FALSE)</f>
        <v>16</v>
      </c>
      <c r="CF80" s="3" t="str">
        <f t="shared" si="4"/>
        <v>lulus</v>
      </c>
      <c r="CG80" s="3" t="str">
        <f t="shared" si="5"/>
        <v>diterima</v>
      </c>
    </row>
    <row r="81" spans="1:85" x14ac:dyDescent="0.25">
      <c r="A81">
        <v>80</v>
      </c>
      <c r="B81" s="6">
        <v>22512470</v>
      </c>
      <c r="C81" t="s">
        <v>749</v>
      </c>
      <c r="D81" t="s">
        <v>670</v>
      </c>
      <c r="E81" t="s">
        <v>205</v>
      </c>
      <c r="F81" t="s">
        <v>233</v>
      </c>
      <c r="G81" s="2">
        <v>2201</v>
      </c>
      <c r="H81" s="2" t="str">
        <f t="shared" si="3"/>
        <v>S2</v>
      </c>
      <c r="I81" s="2" t="s">
        <v>154</v>
      </c>
      <c r="J81" s="2" t="str">
        <f>IF(AND(K81=0,L81=0)=TRUE,"",IF(AND(K81&gt;0,L81&gt;0)=TRUE,UPPER(VLOOKUP(LEFT(L81,4)*1,[1]PRODI_2019!$E$2:$F$90,2,FALSE)),M81))</f>
        <v>MAGISTER MANAJEMEN</v>
      </c>
      <c r="K81" s="2">
        <f>_xlfn.IFNA(VLOOKUP(B81,[2]Data!$J$2:$K$380,1,FALSE),0)</f>
        <v>22512470</v>
      </c>
      <c r="L81" s="2">
        <f>_xlfn.IFNA(VLOOKUP(B81,[2]Data!$J$2:$K$380,2,FALSE),0)</f>
        <v>0</v>
      </c>
      <c r="M81" t="s">
        <v>217</v>
      </c>
      <c r="N81" t="s">
        <v>76</v>
      </c>
      <c r="P81" t="s">
        <v>462</v>
      </c>
      <c r="Q81" t="s">
        <v>77</v>
      </c>
      <c r="R81" t="s">
        <v>187</v>
      </c>
      <c r="S81" t="s">
        <v>2073</v>
      </c>
      <c r="T81" t="s">
        <v>2074</v>
      </c>
      <c r="U81" t="s">
        <v>76</v>
      </c>
      <c r="V81" t="s">
        <v>76</v>
      </c>
      <c r="AD81" t="s">
        <v>2075</v>
      </c>
      <c r="AE81" t="s">
        <v>2076</v>
      </c>
      <c r="AF81" t="s">
        <v>2077</v>
      </c>
      <c r="AG81" t="s">
        <v>288</v>
      </c>
      <c r="AH81" t="s">
        <v>218</v>
      </c>
      <c r="AI81" t="s">
        <v>2078</v>
      </c>
      <c r="AJ81" t="s">
        <v>2079</v>
      </c>
      <c r="AK81" t="s">
        <v>2080</v>
      </c>
      <c r="AL81" t="s">
        <v>167</v>
      </c>
      <c r="AM81" t="s">
        <v>2081</v>
      </c>
      <c r="AN81" t="s">
        <v>2082</v>
      </c>
      <c r="AO81" t="s">
        <v>2083</v>
      </c>
      <c r="AP81" t="s">
        <v>111</v>
      </c>
      <c r="AQ81" t="s">
        <v>76</v>
      </c>
      <c r="AR81" t="s">
        <v>76</v>
      </c>
      <c r="AS81" t="s">
        <v>76</v>
      </c>
      <c r="AT81" t="s">
        <v>2084</v>
      </c>
      <c r="AU81" t="s">
        <v>99</v>
      </c>
      <c r="AV81" t="s">
        <v>76</v>
      </c>
      <c r="AW81" t="s">
        <v>152</v>
      </c>
      <c r="AX81" t="s">
        <v>86</v>
      </c>
      <c r="AY81" t="s">
        <v>363</v>
      </c>
      <c r="AZ81" t="s">
        <v>2085</v>
      </c>
      <c r="BA81" t="s">
        <v>363</v>
      </c>
      <c r="BB81" t="s">
        <v>76</v>
      </c>
      <c r="BC81" t="s">
        <v>76</v>
      </c>
      <c r="BD81" t="s">
        <v>76</v>
      </c>
      <c r="BE81" t="s">
        <v>76</v>
      </c>
      <c r="BF81" t="s">
        <v>76</v>
      </c>
      <c r="BG81" t="s">
        <v>76</v>
      </c>
      <c r="BH81" t="s">
        <v>76</v>
      </c>
      <c r="BI81" t="s">
        <v>76</v>
      </c>
      <c r="BJ81" t="s">
        <v>2086</v>
      </c>
      <c r="BK81" t="s">
        <v>2087</v>
      </c>
      <c r="BL81" t="s">
        <v>127</v>
      </c>
      <c r="BM81" t="s">
        <v>92</v>
      </c>
      <c r="BN81" t="s">
        <v>2088</v>
      </c>
      <c r="BO81" t="s">
        <v>2089</v>
      </c>
      <c r="BP81" t="s">
        <v>139</v>
      </c>
      <c r="BQ81" t="s">
        <v>105</v>
      </c>
      <c r="BR81" t="s">
        <v>2090</v>
      </c>
      <c r="BS81" t="s">
        <v>76</v>
      </c>
      <c r="BT81" t="s">
        <v>1316</v>
      </c>
      <c r="BU81" t="s">
        <v>2091</v>
      </c>
      <c r="BV81" t="s">
        <v>1950</v>
      </c>
      <c r="BW81" t="s">
        <v>259</v>
      </c>
      <c r="BX81" t="s">
        <v>76</v>
      </c>
      <c r="CD81" s="3">
        <f>VLOOKUP(M81,Sheet1!$A$22:$D$37,2,FALSE)</f>
        <v>30</v>
      </c>
      <c r="CE81" s="3">
        <f>VLOOKUP(M81,Sheet1!$A$22:$D$37,4,FALSE)</f>
        <v>49</v>
      </c>
      <c r="CF81" s="3" t="str">
        <f t="shared" si="4"/>
        <v>lulus</v>
      </c>
      <c r="CG81" s="3" t="str">
        <f t="shared" si="5"/>
        <v>tidak</v>
      </c>
    </row>
    <row r="82" spans="1:85" x14ac:dyDescent="0.25">
      <c r="A82">
        <v>81</v>
      </c>
      <c r="B82" s="6">
        <v>22510281</v>
      </c>
      <c r="C82" t="s">
        <v>750</v>
      </c>
      <c r="D82" t="s">
        <v>670</v>
      </c>
      <c r="E82" t="s">
        <v>205</v>
      </c>
      <c r="F82" t="s">
        <v>233</v>
      </c>
      <c r="G82" s="2">
        <v>2201</v>
      </c>
      <c r="H82" s="2" t="str">
        <f t="shared" si="3"/>
        <v>S2</v>
      </c>
      <c r="I82" s="2" t="s">
        <v>154</v>
      </c>
      <c r="J82" s="2" t="str">
        <f>IF(AND(K82=0,L82=0)=TRUE,"",IF(AND(K82&gt;0,L82&gt;0)=TRUE,UPPER(VLOOKUP(LEFT(L82,4)*1,[1]PRODI_2019!$E$2:$F$90,2,FALSE)),M82))</f>
        <v>ILMU PERTANIAN</v>
      </c>
      <c r="K82" s="2">
        <f>_xlfn.IFNA(VLOOKUP(B82,[2]Data!$J$2:$K$380,1,FALSE),0)</f>
        <v>22510281</v>
      </c>
      <c r="L82" s="2">
        <f>_xlfn.IFNA(VLOOKUP(B82,[2]Data!$J$2:$K$380,2,FALSE),0)</f>
        <v>0</v>
      </c>
      <c r="M82" t="s">
        <v>268</v>
      </c>
      <c r="N82" t="s">
        <v>76</v>
      </c>
      <c r="P82" t="s">
        <v>475</v>
      </c>
      <c r="Q82" t="s">
        <v>77</v>
      </c>
      <c r="R82" t="s">
        <v>78</v>
      </c>
      <c r="S82" t="s">
        <v>379</v>
      </c>
      <c r="T82" t="s">
        <v>2092</v>
      </c>
      <c r="U82" t="s">
        <v>76</v>
      </c>
      <c r="V82" t="s">
        <v>76</v>
      </c>
      <c r="AD82" t="s">
        <v>2093</v>
      </c>
      <c r="AE82" t="s">
        <v>76</v>
      </c>
      <c r="AF82" t="s">
        <v>2094</v>
      </c>
      <c r="AG82" t="s">
        <v>1362</v>
      </c>
      <c r="AH82" t="s">
        <v>80</v>
      </c>
      <c r="AI82" t="s">
        <v>2095</v>
      </c>
      <c r="AJ82" t="s">
        <v>2096</v>
      </c>
      <c r="AK82" t="s">
        <v>2097</v>
      </c>
      <c r="AL82" t="s">
        <v>139</v>
      </c>
      <c r="AM82" t="s">
        <v>2098</v>
      </c>
      <c r="AN82" t="s">
        <v>2099</v>
      </c>
      <c r="AO82" t="s">
        <v>269</v>
      </c>
      <c r="AP82" t="s">
        <v>111</v>
      </c>
      <c r="AQ82" t="s">
        <v>76</v>
      </c>
      <c r="AR82" t="s">
        <v>76</v>
      </c>
      <c r="AS82" t="s">
        <v>76</v>
      </c>
      <c r="AT82" t="s">
        <v>537</v>
      </c>
      <c r="AU82" t="s">
        <v>84</v>
      </c>
      <c r="AV82" t="s">
        <v>2100</v>
      </c>
      <c r="AW82" t="s">
        <v>2101</v>
      </c>
      <c r="AX82" t="s">
        <v>102</v>
      </c>
      <c r="AY82" t="s">
        <v>265</v>
      </c>
      <c r="AZ82" t="s">
        <v>1427</v>
      </c>
      <c r="BA82" t="s">
        <v>265</v>
      </c>
      <c r="BB82" t="s">
        <v>76</v>
      </c>
      <c r="BC82" t="s">
        <v>76</v>
      </c>
      <c r="BD82" t="s">
        <v>76</v>
      </c>
      <c r="BE82" t="s">
        <v>76</v>
      </c>
      <c r="BF82" t="s">
        <v>76</v>
      </c>
      <c r="BG82" t="s">
        <v>76</v>
      </c>
      <c r="BH82" t="s">
        <v>76</v>
      </c>
      <c r="BI82" t="s">
        <v>76</v>
      </c>
      <c r="BJ82" t="s">
        <v>192</v>
      </c>
      <c r="BK82" t="s">
        <v>2102</v>
      </c>
      <c r="BL82" t="s">
        <v>127</v>
      </c>
      <c r="BM82" t="s">
        <v>128</v>
      </c>
      <c r="BN82" t="s">
        <v>2103</v>
      </c>
      <c r="BO82" t="s">
        <v>2104</v>
      </c>
      <c r="BP82" t="s">
        <v>127</v>
      </c>
      <c r="BQ82" t="s">
        <v>140</v>
      </c>
      <c r="BR82" t="s">
        <v>2105</v>
      </c>
      <c r="BS82" t="s">
        <v>76</v>
      </c>
      <c r="BT82" t="s">
        <v>80</v>
      </c>
      <c r="BU82" t="s">
        <v>192</v>
      </c>
      <c r="BV82" t="s">
        <v>2106</v>
      </c>
      <c r="BW82" t="s">
        <v>93</v>
      </c>
      <c r="BX82" t="s">
        <v>76</v>
      </c>
      <c r="CD82" s="3">
        <f>VLOOKUP(M82,Sheet1!$A$22:$D$37,2,FALSE)</f>
        <v>6</v>
      </c>
      <c r="CE82" s="3">
        <f>VLOOKUP(M82,Sheet1!$A$22:$D$37,4,FALSE)</f>
        <v>9</v>
      </c>
      <c r="CF82" s="3" t="str">
        <f t="shared" si="4"/>
        <v>lulus</v>
      </c>
      <c r="CG82" s="3" t="str">
        <f t="shared" si="5"/>
        <v>tidak</v>
      </c>
    </row>
    <row r="83" spans="1:85" x14ac:dyDescent="0.25">
      <c r="A83">
        <v>82</v>
      </c>
      <c r="B83" s="6">
        <v>22510286</v>
      </c>
      <c r="C83" t="s">
        <v>751</v>
      </c>
      <c r="D83" t="s">
        <v>670</v>
      </c>
      <c r="E83" t="s">
        <v>205</v>
      </c>
      <c r="F83" t="s">
        <v>233</v>
      </c>
      <c r="G83" s="2">
        <v>2201</v>
      </c>
      <c r="H83" s="2" t="str">
        <f t="shared" si="3"/>
        <v>S2</v>
      </c>
      <c r="I83" s="2" t="s">
        <v>154</v>
      </c>
      <c r="J83" s="2" t="str">
        <f>IF(AND(K83=0,L83=0)=TRUE,"",IF(AND(K83&gt;0,L83&gt;0)=TRUE,UPPER(VLOOKUP(LEFT(L83,4)*1,[1]PRODI_2019!$E$2:$F$90,2,FALSE)),M83))</f>
        <v>ILMU PERTANIAN</v>
      </c>
      <c r="K83" s="2">
        <f>_xlfn.IFNA(VLOOKUP(B83,[2]Data!$J$2:$K$380,1,FALSE),0)</f>
        <v>22510286</v>
      </c>
      <c r="L83" s="2">
        <f>_xlfn.IFNA(VLOOKUP(B83,[2]Data!$J$2:$K$380,2,FALSE),0)</f>
        <v>0</v>
      </c>
      <c r="M83" t="s">
        <v>268</v>
      </c>
      <c r="N83" t="s">
        <v>76</v>
      </c>
      <c r="P83" t="s">
        <v>475</v>
      </c>
      <c r="Q83" t="s">
        <v>107</v>
      </c>
      <c r="R83" t="s">
        <v>78</v>
      </c>
      <c r="S83" t="s">
        <v>2107</v>
      </c>
      <c r="T83" t="s">
        <v>2108</v>
      </c>
      <c r="U83" t="s">
        <v>76</v>
      </c>
      <c r="V83" t="s">
        <v>76</v>
      </c>
      <c r="AD83" t="s">
        <v>2109</v>
      </c>
      <c r="AE83" t="s">
        <v>76</v>
      </c>
      <c r="AF83" t="s">
        <v>2110</v>
      </c>
      <c r="AG83" t="s">
        <v>1362</v>
      </c>
      <c r="AH83" t="s">
        <v>80</v>
      </c>
      <c r="AI83" t="s">
        <v>2111</v>
      </c>
      <c r="AJ83" t="s">
        <v>2112</v>
      </c>
      <c r="AK83" t="s">
        <v>2113</v>
      </c>
      <c r="AL83" t="s">
        <v>81</v>
      </c>
      <c r="AM83" t="s">
        <v>2114</v>
      </c>
      <c r="AN83" t="s">
        <v>2115</v>
      </c>
      <c r="AO83" t="s">
        <v>2116</v>
      </c>
      <c r="AP83" t="s">
        <v>111</v>
      </c>
      <c r="AQ83" t="s">
        <v>76</v>
      </c>
      <c r="AR83" t="s">
        <v>76</v>
      </c>
      <c r="AS83" t="s">
        <v>76</v>
      </c>
      <c r="AT83" t="s">
        <v>2117</v>
      </c>
      <c r="AU83" t="s">
        <v>84</v>
      </c>
      <c r="AV83" t="s">
        <v>346</v>
      </c>
      <c r="AW83" t="s">
        <v>2118</v>
      </c>
      <c r="AX83" t="s">
        <v>86</v>
      </c>
      <c r="AY83" t="s">
        <v>87</v>
      </c>
      <c r="AZ83" t="s">
        <v>2119</v>
      </c>
      <c r="BA83" t="s">
        <v>87</v>
      </c>
      <c r="BB83" t="s">
        <v>76</v>
      </c>
      <c r="BC83" t="s">
        <v>76</v>
      </c>
      <c r="BD83" t="s">
        <v>76</v>
      </c>
      <c r="BE83" t="s">
        <v>76</v>
      </c>
      <c r="BF83" t="s">
        <v>76</v>
      </c>
      <c r="BG83" t="s">
        <v>76</v>
      </c>
      <c r="BH83" t="s">
        <v>76</v>
      </c>
      <c r="BI83" t="s">
        <v>76</v>
      </c>
      <c r="BJ83" t="s">
        <v>192</v>
      </c>
      <c r="BK83" t="s">
        <v>2120</v>
      </c>
      <c r="BL83" t="s">
        <v>81</v>
      </c>
      <c r="BM83" t="s">
        <v>117</v>
      </c>
      <c r="BN83" t="s">
        <v>2121</v>
      </c>
      <c r="BO83" t="s">
        <v>2122</v>
      </c>
      <c r="BP83" t="s">
        <v>81</v>
      </c>
      <c r="BQ83" t="s">
        <v>117</v>
      </c>
      <c r="BR83" t="s">
        <v>2123</v>
      </c>
      <c r="BS83" t="s">
        <v>76</v>
      </c>
      <c r="BT83" t="s">
        <v>2124</v>
      </c>
      <c r="BU83" t="s">
        <v>2125</v>
      </c>
      <c r="BV83" t="s">
        <v>2106</v>
      </c>
      <c r="BW83" t="s">
        <v>93</v>
      </c>
      <c r="BX83" t="s">
        <v>76</v>
      </c>
      <c r="CD83" s="3">
        <f>VLOOKUP(M83,Sheet1!$A$22:$D$37,2,FALSE)</f>
        <v>6</v>
      </c>
      <c r="CE83" s="3">
        <f>VLOOKUP(M83,Sheet1!$A$22:$D$37,4,FALSE)</f>
        <v>9</v>
      </c>
      <c r="CF83" s="3" t="str">
        <f t="shared" si="4"/>
        <v>lulus</v>
      </c>
      <c r="CG83" s="3" t="str">
        <f t="shared" si="5"/>
        <v>tidak</v>
      </c>
    </row>
    <row r="84" spans="1:85" x14ac:dyDescent="0.25">
      <c r="A84">
        <v>83</v>
      </c>
      <c r="B84" s="6">
        <v>22510440</v>
      </c>
      <c r="C84" t="s">
        <v>752</v>
      </c>
      <c r="D84" t="s">
        <v>670</v>
      </c>
      <c r="E84" t="s">
        <v>205</v>
      </c>
      <c r="F84" t="s">
        <v>233</v>
      </c>
      <c r="G84" s="2">
        <v>2201</v>
      </c>
      <c r="H84" s="2" t="str">
        <f t="shared" si="3"/>
        <v>S2</v>
      </c>
      <c r="I84" s="2" t="s">
        <v>154</v>
      </c>
      <c r="J84" s="2" t="str">
        <f>IF(AND(K84=0,L84=0)=TRUE,"",IF(AND(K84&gt;0,L84&gt;0)=TRUE,UPPER(VLOOKUP(LEFT(L84,4)*1,[1]PRODI_2019!$E$2:$F$90,2,FALSE)),M84))</f>
        <v>MAGISTER MANAJEMEN</v>
      </c>
      <c r="K84" s="2">
        <f>_xlfn.IFNA(VLOOKUP(B84,[2]Data!$J$2:$K$380,1,FALSE),0)</f>
        <v>22510440</v>
      </c>
      <c r="L84" s="2">
        <f>_xlfn.IFNA(VLOOKUP(B84,[2]Data!$J$2:$K$380,2,FALSE),0)</f>
        <v>0</v>
      </c>
      <c r="M84" t="s">
        <v>217</v>
      </c>
      <c r="N84" t="s">
        <v>209</v>
      </c>
      <c r="P84" t="s">
        <v>475</v>
      </c>
      <c r="Q84" t="s">
        <v>77</v>
      </c>
      <c r="R84" t="s">
        <v>78</v>
      </c>
      <c r="S84" t="s">
        <v>94</v>
      </c>
      <c r="T84" t="s">
        <v>2126</v>
      </c>
      <c r="U84" t="s">
        <v>76</v>
      </c>
      <c r="V84" t="s">
        <v>76</v>
      </c>
      <c r="AD84" t="s">
        <v>2127</v>
      </c>
      <c r="AE84" t="s">
        <v>76</v>
      </c>
      <c r="AF84" t="s">
        <v>525</v>
      </c>
      <c r="AG84" t="s">
        <v>288</v>
      </c>
      <c r="AH84" t="s">
        <v>218</v>
      </c>
      <c r="AI84" t="s">
        <v>2128</v>
      </c>
      <c r="AJ84" t="s">
        <v>2129</v>
      </c>
      <c r="AK84" t="s">
        <v>2130</v>
      </c>
      <c r="AL84" t="s">
        <v>127</v>
      </c>
      <c r="AM84" t="s">
        <v>2131</v>
      </c>
      <c r="AN84" t="s">
        <v>2132</v>
      </c>
      <c r="AO84" t="s">
        <v>2133</v>
      </c>
      <c r="AP84" t="s">
        <v>122</v>
      </c>
      <c r="AQ84" t="s">
        <v>76</v>
      </c>
      <c r="AR84" t="s">
        <v>76</v>
      </c>
      <c r="AS84" t="s">
        <v>76</v>
      </c>
      <c r="AT84" t="s">
        <v>289</v>
      </c>
      <c r="AU84" t="s">
        <v>84</v>
      </c>
      <c r="AV84" t="s">
        <v>375</v>
      </c>
      <c r="AW84" t="s">
        <v>208</v>
      </c>
      <c r="AX84" t="s">
        <v>86</v>
      </c>
      <c r="AY84" t="s">
        <v>253</v>
      </c>
      <c r="AZ84" t="s">
        <v>2134</v>
      </c>
      <c r="BA84" t="s">
        <v>253</v>
      </c>
      <c r="BB84" t="s">
        <v>76</v>
      </c>
      <c r="BC84" t="s">
        <v>76</v>
      </c>
      <c r="BD84" t="s">
        <v>76</v>
      </c>
      <c r="BE84" t="s">
        <v>76</v>
      </c>
      <c r="BF84" t="s">
        <v>76</v>
      </c>
      <c r="BG84" t="s">
        <v>76</v>
      </c>
      <c r="BH84" t="s">
        <v>76</v>
      </c>
      <c r="BI84" t="s">
        <v>76</v>
      </c>
      <c r="BJ84" t="s">
        <v>2135</v>
      </c>
      <c r="BK84" t="s">
        <v>2136</v>
      </c>
      <c r="BL84" t="s">
        <v>167</v>
      </c>
      <c r="BM84" t="s">
        <v>222</v>
      </c>
      <c r="BN84" t="s">
        <v>2137</v>
      </c>
      <c r="BO84" t="s">
        <v>2138</v>
      </c>
      <c r="BP84" t="s">
        <v>167</v>
      </c>
      <c r="BQ84" t="s">
        <v>117</v>
      </c>
      <c r="BR84" t="s">
        <v>2127</v>
      </c>
      <c r="BS84" t="s">
        <v>76</v>
      </c>
      <c r="BT84" t="s">
        <v>218</v>
      </c>
      <c r="BU84" t="s">
        <v>2139</v>
      </c>
      <c r="BV84" t="s">
        <v>1950</v>
      </c>
      <c r="BW84" t="s">
        <v>119</v>
      </c>
      <c r="BX84" t="s">
        <v>76</v>
      </c>
      <c r="CD84" s="3">
        <f>VLOOKUP(M84,Sheet1!$A$22:$D$37,2,FALSE)</f>
        <v>30</v>
      </c>
      <c r="CE84" s="3">
        <f>VLOOKUP(M84,Sheet1!$A$22:$D$37,4,FALSE)</f>
        <v>49</v>
      </c>
      <c r="CF84" s="3" t="str">
        <f t="shared" si="4"/>
        <v>lulus</v>
      </c>
      <c r="CG84" s="3" t="str">
        <f t="shared" si="5"/>
        <v>tidak</v>
      </c>
    </row>
    <row r="85" spans="1:85" x14ac:dyDescent="0.25">
      <c r="A85">
        <v>84</v>
      </c>
      <c r="B85" s="6">
        <v>22512280</v>
      </c>
      <c r="C85" t="s">
        <v>753</v>
      </c>
      <c r="D85" t="s">
        <v>670</v>
      </c>
      <c r="E85" t="s">
        <v>205</v>
      </c>
      <c r="F85" t="s">
        <v>233</v>
      </c>
      <c r="G85" s="2">
        <v>2201</v>
      </c>
      <c r="H85" s="2" t="str">
        <f t="shared" si="3"/>
        <v>S2</v>
      </c>
      <c r="I85" s="2" t="s">
        <v>154</v>
      </c>
      <c r="J85" s="2" t="str">
        <f>IF(AND(K85=0,L85=0)=TRUE,"",IF(AND(K85&gt;0,L85&gt;0)=TRUE,UPPER(VLOOKUP(LEFT(L85,4)*1,[1]PRODI_2019!$E$2:$F$90,2,FALSE)),M85))</f>
        <v>MAGISTER MANAJEMEN</v>
      </c>
      <c r="K85" s="2">
        <f>_xlfn.IFNA(VLOOKUP(B85,[2]Data!$J$2:$K$380,1,FALSE),0)</f>
        <v>22512280</v>
      </c>
      <c r="L85" s="2">
        <f>_xlfn.IFNA(VLOOKUP(B85,[2]Data!$J$2:$K$380,2,FALSE),0)</f>
        <v>0</v>
      </c>
      <c r="M85" t="s">
        <v>217</v>
      </c>
      <c r="N85" t="s">
        <v>76</v>
      </c>
      <c r="P85" t="s">
        <v>475</v>
      </c>
      <c r="Q85" t="s">
        <v>77</v>
      </c>
      <c r="R85" t="s">
        <v>78</v>
      </c>
      <c r="S85" t="s">
        <v>337</v>
      </c>
      <c r="T85" t="s">
        <v>2140</v>
      </c>
      <c r="U85" t="s">
        <v>76</v>
      </c>
      <c r="V85" t="s">
        <v>76</v>
      </c>
      <c r="AD85" t="s">
        <v>2141</v>
      </c>
      <c r="AE85" t="s">
        <v>197</v>
      </c>
      <c r="AF85" t="s">
        <v>2142</v>
      </c>
      <c r="AG85" t="s">
        <v>2143</v>
      </c>
      <c r="AH85" t="s">
        <v>382</v>
      </c>
      <c r="AI85" t="s">
        <v>2144</v>
      </c>
      <c r="AJ85" t="s">
        <v>2145</v>
      </c>
      <c r="AK85" t="s">
        <v>2146</v>
      </c>
      <c r="AL85" t="s">
        <v>167</v>
      </c>
      <c r="AM85" t="s">
        <v>2147</v>
      </c>
      <c r="AN85" t="s">
        <v>2148</v>
      </c>
      <c r="AO85" t="s">
        <v>2149</v>
      </c>
      <c r="AP85" t="s">
        <v>83</v>
      </c>
      <c r="AQ85" t="s">
        <v>76</v>
      </c>
      <c r="AR85" t="s">
        <v>76</v>
      </c>
      <c r="AS85" t="s">
        <v>76</v>
      </c>
      <c r="AT85" t="s">
        <v>2150</v>
      </c>
      <c r="AU85" t="s">
        <v>99</v>
      </c>
      <c r="AV85" t="s">
        <v>2151</v>
      </c>
      <c r="AW85" t="s">
        <v>2152</v>
      </c>
      <c r="AX85" t="s">
        <v>86</v>
      </c>
      <c r="AY85" t="s">
        <v>1457</v>
      </c>
      <c r="AZ85" t="s">
        <v>2153</v>
      </c>
      <c r="BA85" t="s">
        <v>1457</v>
      </c>
      <c r="BB85" t="s">
        <v>76</v>
      </c>
      <c r="BC85" t="s">
        <v>76</v>
      </c>
      <c r="BD85" t="s">
        <v>76</v>
      </c>
      <c r="BE85" t="s">
        <v>76</v>
      </c>
      <c r="BF85" t="s">
        <v>76</v>
      </c>
      <c r="BG85" t="s">
        <v>76</v>
      </c>
      <c r="BH85" t="s">
        <v>76</v>
      </c>
      <c r="BI85" t="s">
        <v>76</v>
      </c>
      <c r="BJ85" t="s">
        <v>2154</v>
      </c>
      <c r="BK85" t="s">
        <v>2155</v>
      </c>
      <c r="BL85" t="s">
        <v>104</v>
      </c>
      <c r="BM85" t="s">
        <v>92</v>
      </c>
      <c r="BN85" t="s">
        <v>2156</v>
      </c>
      <c r="BO85" t="s">
        <v>2157</v>
      </c>
      <c r="BP85" t="s">
        <v>139</v>
      </c>
      <c r="BQ85" t="s">
        <v>92</v>
      </c>
      <c r="BR85" t="s">
        <v>2158</v>
      </c>
      <c r="BS85" t="s">
        <v>76</v>
      </c>
      <c r="BT85" t="s">
        <v>382</v>
      </c>
      <c r="BU85" t="s">
        <v>2159</v>
      </c>
      <c r="BV85" t="s">
        <v>2106</v>
      </c>
      <c r="BW85" t="s">
        <v>93</v>
      </c>
      <c r="BX85" t="s">
        <v>76</v>
      </c>
      <c r="CD85" s="3">
        <f>VLOOKUP(M85,Sheet1!$A$22:$D$37,2,FALSE)</f>
        <v>30</v>
      </c>
      <c r="CE85" s="3">
        <f>VLOOKUP(M85,Sheet1!$A$22:$D$37,4,FALSE)</f>
        <v>49</v>
      </c>
      <c r="CF85" s="3" t="str">
        <f t="shared" si="4"/>
        <v>lulus</v>
      </c>
      <c r="CG85" s="3" t="str">
        <f t="shared" si="5"/>
        <v>tidak</v>
      </c>
    </row>
    <row r="86" spans="1:85" x14ac:dyDescent="0.25">
      <c r="A86">
        <v>85</v>
      </c>
      <c r="B86" s="6">
        <v>22512286</v>
      </c>
      <c r="C86" t="s">
        <v>754</v>
      </c>
      <c r="D86" t="s">
        <v>670</v>
      </c>
      <c r="E86" t="s">
        <v>205</v>
      </c>
      <c r="F86" t="s">
        <v>233</v>
      </c>
      <c r="G86" s="2">
        <v>2201</v>
      </c>
      <c r="H86" s="2" t="str">
        <f t="shared" si="3"/>
        <v>S2</v>
      </c>
      <c r="I86" s="2" t="s">
        <v>154</v>
      </c>
      <c r="J86" s="2" t="str">
        <f>IF(AND(K86=0,L86=0)=TRUE,"",IF(AND(K86&gt;0,L86&gt;0)=TRUE,UPPER(VLOOKUP(LEFT(L86,4)*1,[1]PRODI_2019!$E$2:$F$90,2,FALSE)),M86))</f>
        <v>TEKNOLOGI PENDIDIKAN (S2)</v>
      </c>
      <c r="K86" s="2">
        <f>_xlfn.IFNA(VLOOKUP(B86,[2]Data!$J$2:$K$380,1,FALSE),0)</f>
        <v>22512286</v>
      </c>
      <c r="L86" s="2">
        <f>_xlfn.IFNA(VLOOKUP(B86,[2]Data!$J$2:$K$380,2,FALSE),0)</f>
        <v>0</v>
      </c>
      <c r="M86" t="s">
        <v>227</v>
      </c>
      <c r="N86" t="s">
        <v>227</v>
      </c>
      <c r="P86" t="s">
        <v>475</v>
      </c>
      <c r="Q86" t="s">
        <v>107</v>
      </c>
      <c r="R86" t="s">
        <v>78</v>
      </c>
      <c r="S86" t="s">
        <v>379</v>
      </c>
      <c r="T86" t="s">
        <v>2160</v>
      </c>
      <c r="U86" t="s">
        <v>76</v>
      </c>
      <c r="V86" t="s">
        <v>76</v>
      </c>
      <c r="AD86" t="s">
        <v>2161</v>
      </c>
      <c r="AE86" t="s">
        <v>76</v>
      </c>
      <c r="AF86" t="s">
        <v>2162</v>
      </c>
      <c r="AG86" t="s">
        <v>520</v>
      </c>
      <c r="AH86" t="s">
        <v>80</v>
      </c>
      <c r="AI86" t="s">
        <v>2163</v>
      </c>
      <c r="AJ86" t="s">
        <v>2164</v>
      </c>
      <c r="AK86" t="s">
        <v>2165</v>
      </c>
      <c r="AL86" t="s">
        <v>96</v>
      </c>
      <c r="AM86" t="s">
        <v>2166</v>
      </c>
      <c r="AN86" t="s">
        <v>2167</v>
      </c>
      <c r="AO86" t="s">
        <v>241</v>
      </c>
      <c r="AP86" t="s">
        <v>143</v>
      </c>
      <c r="AQ86" t="s">
        <v>76</v>
      </c>
      <c r="AR86" t="s">
        <v>76</v>
      </c>
      <c r="AS86" t="s">
        <v>76</v>
      </c>
      <c r="AT86" t="s">
        <v>359</v>
      </c>
      <c r="AU86" t="s">
        <v>84</v>
      </c>
      <c r="AV86" t="s">
        <v>171</v>
      </c>
      <c r="AW86" t="s">
        <v>2168</v>
      </c>
      <c r="AX86" t="s">
        <v>102</v>
      </c>
      <c r="AY86" t="s">
        <v>476</v>
      </c>
      <c r="AZ86" t="s">
        <v>2169</v>
      </c>
      <c r="BA86" t="s">
        <v>476</v>
      </c>
      <c r="BB86" t="s">
        <v>76</v>
      </c>
      <c r="BC86" t="s">
        <v>76</v>
      </c>
      <c r="BD86" t="s">
        <v>76</v>
      </c>
      <c r="BE86" t="s">
        <v>76</v>
      </c>
      <c r="BF86" t="s">
        <v>76</v>
      </c>
      <c r="BG86" t="s">
        <v>76</v>
      </c>
      <c r="BH86" t="s">
        <v>76</v>
      </c>
      <c r="BI86" t="s">
        <v>76</v>
      </c>
      <c r="BJ86" t="s">
        <v>90</v>
      </c>
      <c r="BK86" t="s">
        <v>2170</v>
      </c>
      <c r="BL86" t="s">
        <v>127</v>
      </c>
      <c r="BM86" t="s">
        <v>105</v>
      </c>
      <c r="BN86" t="s">
        <v>76</v>
      </c>
      <c r="BO86" t="s">
        <v>2171</v>
      </c>
      <c r="BP86" t="s">
        <v>139</v>
      </c>
      <c r="BQ86" t="s">
        <v>128</v>
      </c>
      <c r="BR86" t="s">
        <v>2172</v>
      </c>
      <c r="BS86" t="s">
        <v>76</v>
      </c>
      <c r="BT86" t="s">
        <v>80</v>
      </c>
      <c r="BU86" t="s">
        <v>2173</v>
      </c>
      <c r="BV86" t="s">
        <v>2106</v>
      </c>
      <c r="BW86" t="s">
        <v>119</v>
      </c>
      <c r="BX86" t="s">
        <v>76</v>
      </c>
      <c r="CD86" s="3">
        <f>VLOOKUP(M86,Sheet1!$A$22:$D$37,2,FALSE)</f>
        <v>11</v>
      </c>
      <c r="CE86" s="3">
        <f>VLOOKUP(M86,Sheet1!$A$22:$D$37,4,FALSE)</f>
        <v>27</v>
      </c>
      <c r="CF86" s="3" t="str">
        <f t="shared" si="4"/>
        <v>lulus</v>
      </c>
      <c r="CG86" s="3" t="str">
        <f t="shared" si="5"/>
        <v>tidak</v>
      </c>
    </row>
    <row r="87" spans="1:85" x14ac:dyDescent="0.25">
      <c r="A87">
        <v>86</v>
      </c>
      <c r="B87" s="6">
        <v>22512325</v>
      </c>
      <c r="C87" t="s">
        <v>755</v>
      </c>
      <c r="D87" t="s">
        <v>670</v>
      </c>
      <c r="E87" t="s">
        <v>205</v>
      </c>
      <c r="F87" t="s">
        <v>233</v>
      </c>
      <c r="G87" s="2">
        <v>2201</v>
      </c>
      <c r="H87" s="2" t="str">
        <f t="shared" si="3"/>
        <v>S2</v>
      </c>
      <c r="I87" s="2" t="s">
        <v>154</v>
      </c>
      <c r="J87" s="2" t="str">
        <f>IF(AND(K87=0,L87=0)=TRUE,"",IF(AND(K87&gt;0,L87&gt;0)=TRUE,UPPER(VLOOKUP(LEFT(L87,4)*1,[1]PRODI_2019!$E$2:$F$90,2,FALSE)),M87))</f>
        <v>MAGISTER AKUNTANSI</v>
      </c>
      <c r="K87" s="2">
        <f>_xlfn.IFNA(VLOOKUP(B87,[2]Data!$J$2:$K$380,1,FALSE),0)</f>
        <v>22512325</v>
      </c>
      <c r="L87" s="2">
        <f>_xlfn.IFNA(VLOOKUP(B87,[2]Data!$J$2:$K$380,2,FALSE),0)</f>
        <v>0</v>
      </c>
      <c r="M87" t="s">
        <v>212</v>
      </c>
      <c r="N87" t="s">
        <v>212</v>
      </c>
      <c r="P87" t="s">
        <v>475</v>
      </c>
      <c r="Q87" t="s">
        <v>107</v>
      </c>
      <c r="R87" t="s">
        <v>78</v>
      </c>
      <c r="S87" t="s">
        <v>345</v>
      </c>
      <c r="T87" t="s">
        <v>2174</v>
      </c>
      <c r="U87" t="s">
        <v>76</v>
      </c>
      <c r="V87" t="s">
        <v>76</v>
      </c>
      <c r="AD87" t="s">
        <v>2175</v>
      </c>
      <c r="AE87" t="s">
        <v>2175</v>
      </c>
      <c r="AF87" t="s">
        <v>158</v>
      </c>
      <c r="AG87" t="s">
        <v>159</v>
      </c>
      <c r="AH87" t="s">
        <v>106</v>
      </c>
      <c r="AI87" t="s">
        <v>2176</v>
      </c>
      <c r="AJ87" t="s">
        <v>2177</v>
      </c>
      <c r="AK87" t="s">
        <v>2178</v>
      </c>
      <c r="AL87" t="s">
        <v>139</v>
      </c>
      <c r="AM87" t="s">
        <v>2179</v>
      </c>
      <c r="AN87" t="s">
        <v>2175</v>
      </c>
      <c r="AO87" t="s">
        <v>2180</v>
      </c>
      <c r="AP87" t="s">
        <v>98</v>
      </c>
      <c r="AQ87" t="s">
        <v>76</v>
      </c>
      <c r="AR87" t="s">
        <v>76</v>
      </c>
      <c r="AS87" t="s">
        <v>76</v>
      </c>
      <c r="AT87" t="s">
        <v>247</v>
      </c>
      <c r="AU87" t="s">
        <v>84</v>
      </c>
      <c r="AV87" t="s">
        <v>277</v>
      </c>
      <c r="AW87" t="s">
        <v>101</v>
      </c>
      <c r="AX87" t="s">
        <v>86</v>
      </c>
      <c r="AY87" t="s">
        <v>326</v>
      </c>
      <c r="AZ87" t="s">
        <v>2181</v>
      </c>
      <c r="BA87" t="s">
        <v>326</v>
      </c>
      <c r="BB87" t="s">
        <v>76</v>
      </c>
      <c r="BC87" t="s">
        <v>76</v>
      </c>
      <c r="BD87" t="s">
        <v>76</v>
      </c>
      <c r="BE87" t="s">
        <v>76</v>
      </c>
      <c r="BF87" t="s">
        <v>76</v>
      </c>
      <c r="BG87" t="s">
        <v>76</v>
      </c>
      <c r="BH87" t="s">
        <v>76</v>
      </c>
      <c r="BI87" t="s">
        <v>76</v>
      </c>
      <c r="BJ87" t="s">
        <v>2182</v>
      </c>
      <c r="BK87" t="s">
        <v>2183</v>
      </c>
      <c r="BL87" t="s">
        <v>104</v>
      </c>
      <c r="BM87" t="s">
        <v>222</v>
      </c>
      <c r="BN87" t="s">
        <v>2184</v>
      </c>
      <c r="BO87" t="s">
        <v>2185</v>
      </c>
      <c r="BP87" t="s">
        <v>139</v>
      </c>
      <c r="BQ87" t="s">
        <v>231</v>
      </c>
      <c r="BR87" t="s">
        <v>2175</v>
      </c>
      <c r="BS87" t="s">
        <v>76</v>
      </c>
      <c r="BT87" t="s">
        <v>106</v>
      </c>
      <c r="BU87" t="s">
        <v>2186</v>
      </c>
      <c r="BV87" t="s">
        <v>1950</v>
      </c>
      <c r="BW87" t="s">
        <v>119</v>
      </c>
      <c r="BX87" t="s">
        <v>76</v>
      </c>
      <c r="CD87" s="3">
        <f>VLOOKUP(M87,Sheet1!$A$22:$D$37,2,FALSE)</f>
        <v>19</v>
      </c>
      <c r="CE87" s="3">
        <f>VLOOKUP(M87,Sheet1!$A$22:$D$37,4,FALSE)</f>
        <v>32</v>
      </c>
      <c r="CF87" s="3" t="str">
        <f t="shared" si="4"/>
        <v>lulus</v>
      </c>
      <c r="CG87" s="3" t="str">
        <f t="shared" si="5"/>
        <v>tidak</v>
      </c>
    </row>
    <row r="88" spans="1:85" x14ac:dyDescent="0.25">
      <c r="A88">
        <v>87</v>
      </c>
      <c r="B88" s="6">
        <v>22512341</v>
      </c>
      <c r="C88" t="s">
        <v>756</v>
      </c>
      <c r="D88" t="s">
        <v>670</v>
      </c>
      <c r="E88" t="s">
        <v>205</v>
      </c>
      <c r="F88" t="s">
        <v>233</v>
      </c>
      <c r="G88" s="2">
        <v>2201</v>
      </c>
      <c r="H88" s="2" t="str">
        <f t="shared" si="3"/>
        <v>S2</v>
      </c>
      <c r="I88" s="2" t="s">
        <v>154</v>
      </c>
      <c r="J88" s="2" t="str">
        <f>IF(AND(K88=0,L88=0)=TRUE,"",IF(AND(K88&gt;0,L88&gt;0)=TRUE,UPPER(VLOOKUP(LEFT(L88,4)*1,[1]PRODI_2019!$E$2:$F$90,2,FALSE)),M88))</f>
        <v>PENDIDIKAN BAHASA INDONESIA (S2)</v>
      </c>
      <c r="K88" s="2">
        <f>_xlfn.IFNA(VLOOKUP(B88,[2]Data!$J$2:$K$380,1,FALSE),0)</f>
        <v>22512341</v>
      </c>
      <c r="L88" s="2">
        <f>_xlfn.IFNA(VLOOKUP(B88,[2]Data!$J$2:$K$380,2,FALSE),0)</f>
        <v>0</v>
      </c>
      <c r="M88" t="s">
        <v>401</v>
      </c>
      <c r="N88" t="s">
        <v>401</v>
      </c>
      <c r="P88" t="s">
        <v>475</v>
      </c>
      <c r="Q88" t="s">
        <v>107</v>
      </c>
      <c r="R88" t="s">
        <v>78</v>
      </c>
      <c r="S88" t="s">
        <v>108</v>
      </c>
      <c r="T88" t="s">
        <v>2187</v>
      </c>
      <c r="U88" t="s">
        <v>76</v>
      </c>
      <c r="V88" t="s">
        <v>76</v>
      </c>
      <c r="AD88" t="s">
        <v>2188</v>
      </c>
      <c r="AE88" t="s">
        <v>76</v>
      </c>
      <c r="AF88" t="s">
        <v>2189</v>
      </c>
      <c r="AG88" t="s">
        <v>381</v>
      </c>
      <c r="AH88" t="s">
        <v>110</v>
      </c>
      <c r="AI88" t="s">
        <v>2190</v>
      </c>
      <c r="AJ88" t="s">
        <v>2191</v>
      </c>
      <c r="AK88" t="s">
        <v>2192</v>
      </c>
      <c r="AL88" t="s">
        <v>96</v>
      </c>
      <c r="AM88" t="s">
        <v>2193</v>
      </c>
      <c r="AN88" t="s">
        <v>2194</v>
      </c>
      <c r="AO88" t="s">
        <v>2195</v>
      </c>
      <c r="AP88" t="s">
        <v>133</v>
      </c>
      <c r="AQ88" t="s">
        <v>76</v>
      </c>
      <c r="AR88" t="s">
        <v>76</v>
      </c>
      <c r="AS88" t="s">
        <v>76</v>
      </c>
      <c r="AT88" t="s">
        <v>247</v>
      </c>
      <c r="AU88" t="s">
        <v>84</v>
      </c>
      <c r="AV88" t="s">
        <v>589</v>
      </c>
      <c r="AW88" t="s">
        <v>631</v>
      </c>
      <c r="AX88" t="s">
        <v>86</v>
      </c>
      <c r="AY88" t="s">
        <v>629</v>
      </c>
      <c r="AZ88" t="s">
        <v>516</v>
      </c>
      <c r="BA88" t="s">
        <v>629</v>
      </c>
      <c r="BB88" t="s">
        <v>76</v>
      </c>
      <c r="BC88" t="s">
        <v>76</v>
      </c>
      <c r="BD88" t="s">
        <v>76</v>
      </c>
      <c r="BE88" t="s">
        <v>76</v>
      </c>
      <c r="BF88" t="s">
        <v>76</v>
      </c>
      <c r="BG88" t="s">
        <v>76</v>
      </c>
      <c r="BH88" t="s">
        <v>76</v>
      </c>
      <c r="BI88" t="s">
        <v>76</v>
      </c>
      <c r="BJ88" t="s">
        <v>90</v>
      </c>
      <c r="BK88" t="s">
        <v>2196</v>
      </c>
      <c r="BL88" t="s">
        <v>139</v>
      </c>
      <c r="BM88" t="s">
        <v>128</v>
      </c>
      <c r="BN88" t="s">
        <v>2197</v>
      </c>
      <c r="BO88" t="s">
        <v>2198</v>
      </c>
      <c r="BP88" t="s">
        <v>127</v>
      </c>
      <c r="BQ88" t="s">
        <v>128</v>
      </c>
      <c r="BR88" t="s">
        <v>2199</v>
      </c>
      <c r="BS88" t="s">
        <v>76</v>
      </c>
      <c r="BT88" t="s">
        <v>110</v>
      </c>
      <c r="BU88" t="s">
        <v>2200</v>
      </c>
      <c r="BV88" t="s">
        <v>2106</v>
      </c>
      <c r="BW88" t="s">
        <v>119</v>
      </c>
      <c r="BX88" t="s">
        <v>76</v>
      </c>
      <c r="CD88" s="3">
        <f>VLOOKUP(M88,Sheet1!$A$22:$D$37,2,FALSE)</f>
        <v>7</v>
      </c>
      <c r="CE88" s="3">
        <f>VLOOKUP(M88,Sheet1!$A$22:$D$37,4,FALSE)</f>
        <v>13</v>
      </c>
      <c r="CF88" s="3" t="str">
        <f t="shared" si="4"/>
        <v>lulus</v>
      </c>
      <c r="CG88" s="3" t="str">
        <f t="shared" si="5"/>
        <v>tidak</v>
      </c>
    </row>
    <row r="89" spans="1:85" x14ac:dyDescent="0.25">
      <c r="A89">
        <v>88</v>
      </c>
      <c r="B89" s="6">
        <v>22512363</v>
      </c>
      <c r="C89" t="s">
        <v>757</v>
      </c>
      <c r="D89" t="s">
        <v>670</v>
      </c>
      <c r="E89" t="s">
        <v>205</v>
      </c>
      <c r="F89" t="s">
        <v>233</v>
      </c>
      <c r="G89" s="2">
        <v>2201</v>
      </c>
      <c r="H89" s="2" t="str">
        <f t="shared" si="3"/>
        <v>S2</v>
      </c>
      <c r="I89" s="2" t="s">
        <v>154</v>
      </c>
      <c r="J89" s="2" t="str">
        <f>IF(AND(K89=0,L89=0)=TRUE,"",IF(AND(K89&gt;0,L89&gt;0)=TRUE,UPPER(VLOOKUP(LEFT(L89,4)*1,[1]PRODI_2019!$E$2:$F$90,2,FALSE)),M89))</f>
        <v>ILMU KOMUNIKASI (S2)</v>
      </c>
      <c r="K89" s="2">
        <f>_xlfn.IFNA(VLOOKUP(B89,[2]Data!$J$2:$K$380,1,FALSE),0)</f>
        <v>22512363</v>
      </c>
      <c r="L89" s="2">
        <f>_xlfn.IFNA(VLOOKUP(B89,[2]Data!$J$2:$K$380,2,FALSE),0)</f>
        <v>0</v>
      </c>
      <c r="M89" t="s">
        <v>209</v>
      </c>
      <c r="N89" t="s">
        <v>209</v>
      </c>
      <c r="P89" t="s">
        <v>475</v>
      </c>
      <c r="Q89" t="s">
        <v>107</v>
      </c>
      <c r="R89" t="s">
        <v>78</v>
      </c>
      <c r="S89" t="s">
        <v>158</v>
      </c>
      <c r="T89" t="s">
        <v>2201</v>
      </c>
      <c r="U89" t="s">
        <v>76</v>
      </c>
      <c r="V89" t="s">
        <v>76</v>
      </c>
      <c r="AD89" t="s">
        <v>2202</v>
      </c>
      <c r="AE89" t="s">
        <v>76</v>
      </c>
      <c r="AF89" t="s">
        <v>2203</v>
      </c>
      <c r="AG89" t="s">
        <v>159</v>
      </c>
      <c r="AH89" t="s">
        <v>218</v>
      </c>
      <c r="AI89" t="s">
        <v>2204</v>
      </c>
      <c r="AJ89" t="s">
        <v>2205</v>
      </c>
      <c r="AK89" t="s">
        <v>2206</v>
      </c>
      <c r="AL89" t="s">
        <v>167</v>
      </c>
      <c r="AM89" t="s">
        <v>2207</v>
      </c>
      <c r="AN89" t="s">
        <v>2208</v>
      </c>
      <c r="AO89" t="s">
        <v>2209</v>
      </c>
      <c r="AP89" t="s">
        <v>133</v>
      </c>
      <c r="AQ89" t="s">
        <v>76</v>
      </c>
      <c r="AR89" t="s">
        <v>76</v>
      </c>
      <c r="AS89" t="s">
        <v>76</v>
      </c>
      <c r="AT89" t="s">
        <v>247</v>
      </c>
      <c r="AU89" t="s">
        <v>84</v>
      </c>
      <c r="AV89" t="s">
        <v>323</v>
      </c>
      <c r="AW89" t="s">
        <v>335</v>
      </c>
      <c r="AX89" t="s">
        <v>86</v>
      </c>
      <c r="AY89" t="s">
        <v>342</v>
      </c>
      <c r="AZ89" t="s">
        <v>2210</v>
      </c>
      <c r="BA89" t="s">
        <v>342</v>
      </c>
      <c r="BB89" t="s">
        <v>76</v>
      </c>
      <c r="BC89" t="s">
        <v>76</v>
      </c>
      <c r="BD89" t="s">
        <v>76</v>
      </c>
      <c r="BE89" t="s">
        <v>76</v>
      </c>
      <c r="BF89" t="s">
        <v>76</v>
      </c>
      <c r="BG89" t="s">
        <v>76</v>
      </c>
      <c r="BH89" t="s">
        <v>76</v>
      </c>
      <c r="BI89" t="s">
        <v>76</v>
      </c>
      <c r="BJ89" t="s">
        <v>2211</v>
      </c>
      <c r="BK89" t="s">
        <v>2212</v>
      </c>
      <c r="BL89" t="s">
        <v>104</v>
      </c>
      <c r="BM89" t="s">
        <v>117</v>
      </c>
      <c r="BN89" t="s">
        <v>2213</v>
      </c>
      <c r="BO89" t="s">
        <v>2214</v>
      </c>
      <c r="BP89" t="s">
        <v>127</v>
      </c>
      <c r="BQ89" t="s">
        <v>92</v>
      </c>
      <c r="BR89" t="s">
        <v>2215</v>
      </c>
      <c r="BS89" t="s">
        <v>76</v>
      </c>
      <c r="BT89" t="s">
        <v>1846</v>
      </c>
      <c r="BU89" t="s">
        <v>2216</v>
      </c>
      <c r="BV89" t="s">
        <v>2106</v>
      </c>
      <c r="BW89" t="s">
        <v>93</v>
      </c>
      <c r="BX89" t="s">
        <v>76</v>
      </c>
      <c r="CD89" s="3">
        <f>VLOOKUP(M89,Sheet1!$A$22:$D$37,2,FALSE)</f>
        <v>12</v>
      </c>
      <c r="CE89" s="3">
        <f>VLOOKUP(M89,Sheet1!$A$22:$D$37,4,FALSE)</f>
        <v>21</v>
      </c>
      <c r="CF89" s="3" t="str">
        <f t="shared" si="4"/>
        <v>lulus</v>
      </c>
      <c r="CG89" s="3" t="str">
        <f t="shared" si="5"/>
        <v>tidak</v>
      </c>
    </row>
    <row r="90" spans="1:85" x14ac:dyDescent="0.25">
      <c r="A90">
        <v>89</v>
      </c>
      <c r="B90" s="6">
        <v>22512472</v>
      </c>
      <c r="C90" t="s">
        <v>758</v>
      </c>
      <c r="D90" t="s">
        <v>670</v>
      </c>
      <c r="E90" t="s">
        <v>205</v>
      </c>
      <c r="F90" t="s">
        <v>233</v>
      </c>
      <c r="G90" s="2">
        <v>2201</v>
      </c>
      <c r="H90" s="2" t="str">
        <f t="shared" si="3"/>
        <v>S2</v>
      </c>
      <c r="I90" s="2" t="s">
        <v>154</v>
      </c>
      <c r="J90" s="2" t="str">
        <f>IF(AND(K90=0,L90=0)=TRUE,"",IF(AND(K90&gt;0,L90&gt;0)=TRUE,UPPER(VLOOKUP(LEFT(L90,4)*1,[1]PRODI_2019!$E$2:$F$90,2,FALSE)),M90))</f>
        <v>MAGISTER MANAJEMEN</v>
      </c>
      <c r="K90" s="2">
        <f>_xlfn.IFNA(VLOOKUP(B90,[2]Data!$J$2:$K$380,1,FALSE),0)</f>
        <v>22512472</v>
      </c>
      <c r="L90" s="2">
        <f>_xlfn.IFNA(VLOOKUP(B90,[2]Data!$J$2:$K$380,2,FALSE),0)</f>
        <v>0</v>
      </c>
      <c r="M90" t="s">
        <v>217</v>
      </c>
      <c r="N90" t="s">
        <v>874</v>
      </c>
      <c r="P90" t="s">
        <v>475</v>
      </c>
      <c r="Q90" t="s">
        <v>77</v>
      </c>
      <c r="R90" t="s">
        <v>78</v>
      </c>
      <c r="S90" t="s">
        <v>94</v>
      </c>
      <c r="T90" t="s">
        <v>2217</v>
      </c>
      <c r="U90" t="s">
        <v>76</v>
      </c>
      <c r="V90" t="s">
        <v>76</v>
      </c>
      <c r="AD90" t="s">
        <v>2218</v>
      </c>
      <c r="AE90" t="s">
        <v>192</v>
      </c>
      <c r="AF90" t="s">
        <v>438</v>
      </c>
      <c r="AG90" t="s">
        <v>198</v>
      </c>
      <c r="AH90" t="s">
        <v>141</v>
      </c>
      <c r="AI90" t="s">
        <v>2219</v>
      </c>
      <c r="AJ90" t="s">
        <v>2220</v>
      </c>
      <c r="AK90" t="s">
        <v>2221</v>
      </c>
      <c r="AL90" t="s">
        <v>81</v>
      </c>
      <c r="AM90" t="s">
        <v>141</v>
      </c>
      <c r="AN90" t="s">
        <v>2222</v>
      </c>
      <c r="AO90" t="s">
        <v>2223</v>
      </c>
      <c r="AP90" t="s">
        <v>143</v>
      </c>
      <c r="AQ90" t="s">
        <v>76</v>
      </c>
      <c r="AR90" t="s">
        <v>76</v>
      </c>
      <c r="AS90" t="s">
        <v>76</v>
      </c>
      <c r="AT90" t="s">
        <v>2224</v>
      </c>
      <c r="AU90" t="s">
        <v>99</v>
      </c>
      <c r="AV90" t="s">
        <v>176</v>
      </c>
      <c r="AW90" t="s">
        <v>2225</v>
      </c>
      <c r="AX90" t="s">
        <v>86</v>
      </c>
      <c r="AY90" t="s">
        <v>196</v>
      </c>
      <c r="AZ90" t="s">
        <v>2226</v>
      </c>
      <c r="BA90" t="s">
        <v>196</v>
      </c>
      <c r="BB90" t="s">
        <v>76</v>
      </c>
      <c r="BC90" t="s">
        <v>76</v>
      </c>
      <c r="BD90" t="s">
        <v>76</v>
      </c>
      <c r="BE90" t="s">
        <v>76</v>
      </c>
      <c r="BF90" t="s">
        <v>76</v>
      </c>
      <c r="BG90" t="s">
        <v>76</v>
      </c>
      <c r="BH90" t="s">
        <v>76</v>
      </c>
      <c r="BI90" t="s">
        <v>76</v>
      </c>
      <c r="BJ90" t="s">
        <v>192</v>
      </c>
      <c r="BK90" t="s">
        <v>2227</v>
      </c>
      <c r="BL90" t="s">
        <v>127</v>
      </c>
      <c r="BM90" t="s">
        <v>128</v>
      </c>
      <c r="BN90" t="s">
        <v>2228</v>
      </c>
      <c r="BO90" t="s">
        <v>2229</v>
      </c>
      <c r="BP90" t="s">
        <v>139</v>
      </c>
      <c r="BQ90" t="s">
        <v>128</v>
      </c>
      <c r="BR90" t="s">
        <v>2230</v>
      </c>
      <c r="BS90" t="s">
        <v>76</v>
      </c>
      <c r="BT90" t="s">
        <v>218</v>
      </c>
      <c r="BU90" t="s">
        <v>192</v>
      </c>
      <c r="BV90" t="s">
        <v>2106</v>
      </c>
      <c r="BW90" t="s">
        <v>93</v>
      </c>
      <c r="BX90" t="s">
        <v>76</v>
      </c>
      <c r="CD90" s="3">
        <f>VLOOKUP(M90,Sheet1!$A$22:$D$37,2,FALSE)</f>
        <v>30</v>
      </c>
      <c r="CE90" s="3">
        <f>VLOOKUP(M90,Sheet1!$A$22:$D$37,4,FALSE)</f>
        <v>49</v>
      </c>
      <c r="CF90" s="3" t="str">
        <f t="shared" si="4"/>
        <v>lulus</v>
      </c>
      <c r="CG90" s="3" t="str">
        <f t="shared" si="5"/>
        <v>tidak</v>
      </c>
    </row>
    <row r="91" spans="1:85" x14ac:dyDescent="0.25">
      <c r="A91">
        <v>90</v>
      </c>
      <c r="B91" s="6">
        <v>22512476</v>
      </c>
      <c r="C91" t="s">
        <v>759</v>
      </c>
      <c r="D91" t="s">
        <v>670</v>
      </c>
      <c r="E91" t="s">
        <v>205</v>
      </c>
      <c r="F91" t="s">
        <v>233</v>
      </c>
      <c r="G91" s="2">
        <v>2201</v>
      </c>
      <c r="H91" s="2" t="str">
        <f t="shared" si="3"/>
        <v>S2</v>
      </c>
      <c r="I91" s="2" t="s">
        <v>154</v>
      </c>
      <c r="J91" s="2" t="str">
        <f>IF(AND(K91=0,L91=0)=TRUE,"",IF(AND(K91&gt;0,L91&gt;0)=TRUE,UPPER(VLOOKUP(LEFT(L91,4)*1,[1]PRODI_2019!$E$2:$F$90,2,FALSE)),M91))</f>
        <v>MAGISTER AKUNTANSI</v>
      </c>
      <c r="K91" s="2">
        <f>_xlfn.IFNA(VLOOKUP(B91,[2]Data!$J$2:$K$380,1,FALSE),0)</f>
        <v>22512476</v>
      </c>
      <c r="L91" s="2">
        <f>_xlfn.IFNA(VLOOKUP(B91,[2]Data!$J$2:$K$380,2,FALSE),0)</f>
        <v>0</v>
      </c>
      <c r="M91" t="s">
        <v>212</v>
      </c>
      <c r="N91" t="s">
        <v>212</v>
      </c>
      <c r="P91" t="s">
        <v>475</v>
      </c>
      <c r="Q91" t="s">
        <v>77</v>
      </c>
      <c r="R91" t="s">
        <v>78</v>
      </c>
      <c r="S91" t="s">
        <v>286</v>
      </c>
      <c r="T91" t="s">
        <v>2231</v>
      </c>
      <c r="U91" t="s">
        <v>76</v>
      </c>
      <c r="V91" t="s">
        <v>76</v>
      </c>
      <c r="AD91" t="s">
        <v>2232</v>
      </c>
      <c r="AE91" t="s">
        <v>76</v>
      </c>
      <c r="AF91" t="s">
        <v>616</v>
      </c>
      <c r="AG91" t="s">
        <v>283</v>
      </c>
      <c r="AH91" t="s">
        <v>106</v>
      </c>
      <c r="AI91" t="s">
        <v>2233</v>
      </c>
      <c r="AJ91" t="s">
        <v>2234</v>
      </c>
      <c r="AK91" t="s">
        <v>2235</v>
      </c>
      <c r="AL91" t="s">
        <v>139</v>
      </c>
      <c r="AM91" t="s">
        <v>2179</v>
      </c>
      <c r="AN91" t="s">
        <v>76</v>
      </c>
      <c r="AO91" t="s">
        <v>2180</v>
      </c>
      <c r="AP91" t="s">
        <v>98</v>
      </c>
      <c r="AQ91" t="s">
        <v>76</v>
      </c>
      <c r="AR91" t="s">
        <v>76</v>
      </c>
      <c r="AS91" t="s">
        <v>76</v>
      </c>
      <c r="AT91" t="s">
        <v>247</v>
      </c>
      <c r="AU91" t="s">
        <v>84</v>
      </c>
      <c r="AV91" t="s">
        <v>277</v>
      </c>
      <c r="AW91" t="s">
        <v>101</v>
      </c>
      <c r="AX91" t="s">
        <v>86</v>
      </c>
      <c r="AY91" t="s">
        <v>612</v>
      </c>
      <c r="AZ91" t="s">
        <v>2236</v>
      </c>
      <c r="BA91" t="s">
        <v>612</v>
      </c>
      <c r="BB91" t="s">
        <v>76</v>
      </c>
      <c r="BC91" t="s">
        <v>76</v>
      </c>
      <c r="BD91" t="s">
        <v>76</v>
      </c>
      <c r="BE91" t="s">
        <v>76</v>
      </c>
      <c r="BF91" t="s">
        <v>76</v>
      </c>
      <c r="BG91" t="s">
        <v>76</v>
      </c>
      <c r="BH91" t="s">
        <v>76</v>
      </c>
      <c r="BI91" t="s">
        <v>76</v>
      </c>
      <c r="BJ91" t="s">
        <v>2237</v>
      </c>
      <c r="BK91" t="s">
        <v>2238</v>
      </c>
      <c r="BL91" t="s">
        <v>139</v>
      </c>
      <c r="BM91" t="s">
        <v>128</v>
      </c>
      <c r="BN91" t="s">
        <v>2237</v>
      </c>
      <c r="BO91" t="s">
        <v>2238</v>
      </c>
      <c r="BP91" t="s">
        <v>139</v>
      </c>
      <c r="BQ91" t="s">
        <v>128</v>
      </c>
      <c r="BR91" t="s">
        <v>2239</v>
      </c>
      <c r="BS91" t="s">
        <v>76</v>
      </c>
      <c r="BT91" t="s">
        <v>106</v>
      </c>
      <c r="BU91" t="s">
        <v>2233</v>
      </c>
      <c r="BV91" t="s">
        <v>2106</v>
      </c>
      <c r="BW91" t="s">
        <v>119</v>
      </c>
      <c r="BX91" t="s">
        <v>76</v>
      </c>
      <c r="CD91" s="3">
        <f>VLOOKUP(M91,Sheet1!$A$22:$D$37,2,FALSE)</f>
        <v>19</v>
      </c>
      <c r="CE91" s="3">
        <f>VLOOKUP(M91,Sheet1!$A$22:$D$37,4,FALSE)</f>
        <v>32</v>
      </c>
      <c r="CF91" s="3" t="str">
        <f t="shared" si="4"/>
        <v>lulus</v>
      </c>
      <c r="CG91" s="3" t="str">
        <f t="shared" si="5"/>
        <v>tidak</v>
      </c>
    </row>
    <row r="92" spans="1:85" x14ac:dyDescent="0.25">
      <c r="A92">
        <v>91</v>
      </c>
      <c r="B92" s="6">
        <v>22510312</v>
      </c>
      <c r="C92" t="s">
        <v>760</v>
      </c>
      <c r="D92" t="s">
        <v>670</v>
      </c>
      <c r="E92" t="s">
        <v>205</v>
      </c>
      <c r="F92" t="s">
        <v>233</v>
      </c>
      <c r="G92" s="2">
        <v>2201</v>
      </c>
      <c r="H92" s="2" t="str">
        <f t="shared" si="3"/>
        <v>S2</v>
      </c>
      <c r="I92" s="2" t="s">
        <v>154</v>
      </c>
      <c r="J92" s="2" t="str">
        <f>IF(AND(K92=0,L92=0)=TRUE,"",IF(AND(K92&gt;0,L92&gt;0)=TRUE,UPPER(VLOOKUP(LEFT(L92,4)*1,[1]PRODI_2019!$E$2:$F$90,2,FALSE)),M92))</f>
        <v>TEKNOLOGI PENDIDIKAN (S2)</v>
      </c>
      <c r="K92" s="2">
        <f>_xlfn.IFNA(VLOOKUP(B92,[2]Data!$J$2:$K$380,1,FALSE),0)</f>
        <v>22510312</v>
      </c>
      <c r="L92" s="2">
        <f>_xlfn.IFNA(VLOOKUP(B92,[2]Data!$J$2:$K$380,2,FALSE),0)</f>
        <v>0</v>
      </c>
      <c r="M92" t="s">
        <v>227</v>
      </c>
      <c r="N92" t="s">
        <v>401</v>
      </c>
      <c r="P92" t="s">
        <v>491</v>
      </c>
      <c r="Q92" t="s">
        <v>77</v>
      </c>
      <c r="R92" t="s">
        <v>78</v>
      </c>
      <c r="S92" t="s">
        <v>184</v>
      </c>
      <c r="T92" t="s">
        <v>2240</v>
      </c>
      <c r="U92" t="s">
        <v>76</v>
      </c>
      <c r="V92" t="s">
        <v>76</v>
      </c>
      <c r="AD92" t="s">
        <v>2241</v>
      </c>
      <c r="AE92" t="s">
        <v>192</v>
      </c>
      <c r="AF92" t="s">
        <v>420</v>
      </c>
      <c r="AG92" t="s">
        <v>283</v>
      </c>
      <c r="AH92" t="s">
        <v>106</v>
      </c>
      <c r="AI92" t="s">
        <v>2242</v>
      </c>
      <c r="AJ92" t="s">
        <v>2243</v>
      </c>
      <c r="AK92" t="s">
        <v>2244</v>
      </c>
      <c r="AL92" t="s">
        <v>131</v>
      </c>
      <c r="AM92" t="s">
        <v>2245</v>
      </c>
      <c r="AN92" t="s">
        <v>2246</v>
      </c>
      <c r="AO92" t="s">
        <v>82</v>
      </c>
      <c r="AP92" t="s">
        <v>83</v>
      </c>
      <c r="AQ92" t="s">
        <v>76</v>
      </c>
      <c r="AR92" t="s">
        <v>76</v>
      </c>
      <c r="AS92" t="s">
        <v>76</v>
      </c>
      <c r="AT92" t="s">
        <v>2247</v>
      </c>
      <c r="AU92" t="s">
        <v>99</v>
      </c>
      <c r="AV92" t="s">
        <v>85</v>
      </c>
      <c r="AW92" t="s">
        <v>2248</v>
      </c>
      <c r="AX92" t="s">
        <v>86</v>
      </c>
      <c r="AY92" t="s">
        <v>153</v>
      </c>
      <c r="AZ92" t="s">
        <v>2249</v>
      </c>
      <c r="BA92" t="s">
        <v>153</v>
      </c>
      <c r="BB92" t="s">
        <v>76</v>
      </c>
      <c r="BC92" t="s">
        <v>76</v>
      </c>
      <c r="BD92" t="s">
        <v>76</v>
      </c>
      <c r="BE92" t="s">
        <v>76</v>
      </c>
      <c r="BF92" t="s">
        <v>76</v>
      </c>
      <c r="BG92" t="s">
        <v>76</v>
      </c>
      <c r="BH92" t="s">
        <v>76</v>
      </c>
      <c r="BI92" t="s">
        <v>76</v>
      </c>
      <c r="BJ92" t="s">
        <v>192</v>
      </c>
      <c r="BK92" t="s">
        <v>2250</v>
      </c>
      <c r="BL92" t="s">
        <v>139</v>
      </c>
      <c r="BM92" t="s">
        <v>105</v>
      </c>
      <c r="BN92" t="s">
        <v>2251</v>
      </c>
      <c r="BO92" t="s">
        <v>2252</v>
      </c>
      <c r="BP92" t="s">
        <v>139</v>
      </c>
      <c r="BQ92" t="s">
        <v>105</v>
      </c>
      <c r="BR92" t="s">
        <v>2253</v>
      </c>
      <c r="BS92" t="s">
        <v>76</v>
      </c>
      <c r="BT92" t="s">
        <v>413</v>
      </c>
      <c r="BU92" t="s">
        <v>2254</v>
      </c>
      <c r="BV92" t="s">
        <v>2106</v>
      </c>
      <c r="BW92" t="s">
        <v>93</v>
      </c>
      <c r="BX92" t="s">
        <v>76</v>
      </c>
      <c r="CD92" s="3">
        <f>VLOOKUP(M92,Sheet1!$A$22:$D$37,2,FALSE)</f>
        <v>11</v>
      </c>
      <c r="CE92" s="3">
        <f>VLOOKUP(M92,Sheet1!$A$22:$D$37,4,FALSE)</f>
        <v>27</v>
      </c>
      <c r="CF92" s="3" t="str">
        <f t="shared" si="4"/>
        <v>lulus</v>
      </c>
      <c r="CG92" s="3" t="str">
        <f t="shared" si="5"/>
        <v>tidak</v>
      </c>
    </row>
    <row r="93" spans="1:85" x14ac:dyDescent="0.25">
      <c r="A93">
        <v>92</v>
      </c>
      <c r="B93" s="6">
        <v>22510415</v>
      </c>
      <c r="C93" t="s">
        <v>761</v>
      </c>
      <c r="D93" t="s">
        <v>670</v>
      </c>
      <c r="E93" t="s">
        <v>205</v>
      </c>
      <c r="F93" t="s">
        <v>233</v>
      </c>
      <c r="G93" s="2">
        <v>2201</v>
      </c>
      <c r="H93" s="2" t="str">
        <f t="shared" si="3"/>
        <v>S2</v>
      </c>
      <c r="I93" s="2" t="s">
        <v>154</v>
      </c>
      <c r="J93" s="2" t="str">
        <f>IF(AND(K93=0,L93=0)=TRUE,"",IF(AND(K93&gt;0,L93&gt;0)=TRUE,UPPER(VLOOKUP(LEFT(L93,4)*1,[1]PRODI_2019!$E$2:$F$90,2,FALSE)),M93))</f>
        <v>ILMU PERTANIAN</v>
      </c>
      <c r="K93" s="2">
        <f>_xlfn.IFNA(VLOOKUP(B93,[2]Data!$J$2:$K$380,1,FALSE),0)</f>
        <v>22510415</v>
      </c>
      <c r="L93" s="2">
        <f>_xlfn.IFNA(VLOOKUP(B93,[2]Data!$J$2:$K$380,2,FALSE),0)</f>
        <v>0</v>
      </c>
      <c r="M93" t="s">
        <v>268</v>
      </c>
      <c r="N93" t="s">
        <v>76</v>
      </c>
      <c r="P93" t="s">
        <v>491</v>
      </c>
      <c r="Q93" t="s">
        <v>107</v>
      </c>
      <c r="R93" t="s">
        <v>78</v>
      </c>
      <c r="S93" t="s">
        <v>164</v>
      </c>
      <c r="T93" t="s">
        <v>2255</v>
      </c>
      <c r="U93" t="s">
        <v>76</v>
      </c>
      <c r="V93" t="s">
        <v>76</v>
      </c>
      <c r="AD93" t="s">
        <v>2256</v>
      </c>
      <c r="AE93" t="s">
        <v>76</v>
      </c>
      <c r="AF93" t="s">
        <v>2257</v>
      </c>
      <c r="AG93" t="s">
        <v>2258</v>
      </c>
      <c r="AH93" t="s">
        <v>80</v>
      </c>
      <c r="AI93" t="s">
        <v>2259</v>
      </c>
      <c r="AJ93" t="s">
        <v>2260</v>
      </c>
      <c r="AK93" t="s">
        <v>2261</v>
      </c>
      <c r="AL93" t="s">
        <v>81</v>
      </c>
      <c r="AM93" t="s">
        <v>2262</v>
      </c>
      <c r="AN93" t="s">
        <v>2263</v>
      </c>
      <c r="AO93" t="s">
        <v>269</v>
      </c>
      <c r="AP93" t="s">
        <v>111</v>
      </c>
      <c r="AQ93" t="s">
        <v>76</v>
      </c>
      <c r="AR93" t="s">
        <v>76</v>
      </c>
      <c r="AS93" t="s">
        <v>76</v>
      </c>
      <c r="AT93" t="s">
        <v>2264</v>
      </c>
      <c r="AU93" t="s">
        <v>99</v>
      </c>
      <c r="AV93" t="s">
        <v>271</v>
      </c>
      <c r="AW93" t="s">
        <v>533</v>
      </c>
      <c r="AX93" t="s">
        <v>86</v>
      </c>
      <c r="AY93" t="s">
        <v>354</v>
      </c>
      <c r="AZ93" t="s">
        <v>2265</v>
      </c>
      <c r="BA93" t="s">
        <v>354</v>
      </c>
      <c r="BB93" t="s">
        <v>76</v>
      </c>
      <c r="BC93" t="s">
        <v>76</v>
      </c>
      <c r="BD93" t="s">
        <v>76</v>
      </c>
      <c r="BE93" t="s">
        <v>76</v>
      </c>
      <c r="BF93" t="s">
        <v>76</v>
      </c>
      <c r="BG93" t="s">
        <v>76</v>
      </c>
      <c r="BH93" t="s">
        <v>76</v>
      </c>
      <c r="BI93" t="s">
        <v>76</v>
      </c>
      <c r="BJ93" t="s">
        <v>192</v>
      </c>
      <c r="BK93" t="s">
        <v>2266</v>
      </c>
      <c r="BL93" t="s">
        <v>81</v>
      </c>
      <c r="BM93" t="s">
        <v>231</v>
      </c>
      <c r="BN93" t="s">
        <v>2267</v>
      </c>
      <c r="BO93" t="s">
        <v>2268</v>
      </c>
      <c r="BP93" t="s">
        <v>127</v>
      </c>
      <c r="BQ93" t="s">
        <v>92</v>
      </c>
      <c r="BR93" t="s">
        <v>2269</v>
      </c>
      <c r="BS93" t="s">
        <v>76</v>
      </c>
      <c r="BT93" t="s">
        <v>80</v>
      </c>
      <c r="BU93" t="s">
        <v>2270</v>
      </c>
      <c r="BV93" t="s">
        <v>2106</v>
      </c>
      <c r="BW93" t="s">
        <v>93</v>
      </c>
      <c r="BX93" t="s">
        <v>76</v>
      </c>
      <c r="CD93" s="3">
        <f>VLOOKUP(M93,Sheet1!$A$22:$D$37,2,FALSE)</f>
        <v>6</v>
      </c>
      <c r="CE93" s="3">
        <f>VLOOKUP(M93,Sheet1!$A$22:$D$37,4,FALSE)</f>
        <v>9</v>
      </c>
      <c r="CF93" s="3" t="str">
        <f t="shared" si="4"/>
        <v>lulus</v>
      </c>
      <c r="CG93" s="3" t="str">
        <f t="shared" si="5"/>
        <v>tidak</v>
      </c>
    </row>
    <row r="94" spans="1:85" x14ac:dyDescent="0.25">
      <c r="A94">
        <v>93</v>
      </c>
      <c r="B94" s="6">
        <v>22510688</v>
      </c>
      <c r="C94" t="s">
        <v>762</v>
      </c>
      <c r="D94" t="s">
        <v>670</v>
      </c>
      <c r="E94" t="s">
        <v>205</v>
      </c>
      <c r="F94" t="s">
        <v>233</v>
      </c>
      <c r="G94" s="2">
        <v>2201</v>
      </c>
      <c r="H94" s="2" t="str">
        <f t="shared" si="3"/>
        <v>S2</v>
      </c>
      <c r="I94" s="2" t="s">
        <v>154</v>
      </c>
      <c r="J94" s="2" t="str">
        <f>IF(AND(K94=0,L94=0)=TRUE,"",IF(AND(K94&gt;0,L94&gt;0)=TRUE,UPPER(VLOOKUP(LEFT(L94,4)*1,[1]PRODI_2019!$E$2:$F$90,2,FALSE)),M94))</f>
        <v>HUKUM (S2)</v>
      </c>
      <c r="K94" s="2">
        <f>_xlfn.IFNA(VLOOKUP(B94,[2]Data!$J$2:$K$380,1,FALSE),0)</f>
        <v>22510688</v>
      </c>
      <c r="L94" s="2">
        <f>_xlfn.IFNA(VLOOKUP(B94,[2]Data!$J$2:$K$380,2,FALSE),0)</f>
        <v>7773220001</v>
      </c>
      <c r="M94" t="s">
        <v>206</v>
      </c>
      <c r="N94" t="s">
        <v>76</v>
      </c>
      <c r="P94" t="s">
        <v>491</v>
      </c>
      <c r="Q94" t="s">
        <v>77</v>
      </c>
      <c r="R94" t="s">
        <v>78</v>
      </c>
      <c r="S94" t="s">
        <v>1934</v>
      </c>
      <c r="T94" t="s">
        <v>2271</v>
      </c>
      <c r="U94" t="s">
        <v>76</v>
      </c>
      <c r="V94" t="s">
        <v>76</v>
      </c>
      <c r="AD94" t="s">
        <v>2272</v>
      </c>
      <c r="AE94" t="s">
        <v>2273</v>
      </c>
      <c r="AF94" t="s">
        <v>2274</v>
      </c>
      <c r="AG94" t="s">
        <v>2275</v>
      </c>
      <c r="AH94" t="s">
        <v>1948</v>
      </c>
      <c r="AI94" t="s">
        <v>2276</v>
      </c>
      <c r="AJ94" t="s">
        <v>2277</v>
      </c>
      <c r="AK94" t="s">
        <v>2278</v>
      </c>
      <c r="AL94" t="s">
        <v>81</v>
      </c>
      <c r="AM94" t="s">
        <v>2279</v>
      </c>
      <c r="AN94" t="s">
        <v>2273</v>
      </c>
      <c r="AO94" t="s">
        <v>2280</v>
      </c>
      <c r="AP94" t="s">
        <v>83</v>
      </c>
      <c r="AQ94" t="s">
        <v>76</v>
      </c>
      <c r="AR94" t="s">
        <v>76</v>
      </c>
      <c r="AS94" t="s">
        <v>76</v>
      </c>
      <c r="AT94" t="s">
        <v>2281</v>
      </c>
      <c r="AU94" t="s">
        <v>99</v>
      </c>
      <c r="AV94" t="s">
        <v>291</v>
      </c>
      <c r="AW94" t="s">
        <v>292</v>
      </c>
      <c r="AX94" t="s">
        <v>86</v>
      </c>
      <c r="AY94" t="s">
        <v>432</v>
      </c>
      <c r="AZ94" t="s">
        <v>2282</v>
      </c>
      <c r="BA94" t="s">
        <v>432</v>
      </c>
      <c r="BB94" t="s">
        <v>76</v>
      </c>
      <c r="BC94" t="s">
        <v>76</v>
      </c>
      <c r="BD94" t="s">
        <v>76</v>
      </c>
      <c r="BE94" t="s">
        <v>76</v>
      </c>
      <c r="BF94" t="s">
        <v>76</v>
      </c>
      <c r="BG94" t="s">
        <v>76</v>
      </c>
      <c r="BH94" t="s">
        <v>76</v>
      </c>
      <c r="BI94" t="s">
        <v>76</v>
      </c>
      <c r="BJ94" t="s">
        <v>2283</v>
      </c>
      <c r="BK94" t="s">
        <v>2284</v>
      </c>
      <c r="BL94" t="s">
        <v>81</v>
      </c>
      <c r="BM94" t="s">
        <v>222</v>
      </c>
      <c r="BN94" t="s">
        <v>2285</v>
      </c>
      <c r="BO94" t="s">
        <v>1648</v>
      </c>
      <c r="BP94" t="s">
        <v>139</v>
      </c>
      <c r="BQ94" t="s">
        <v>92</v>
      </c>
      <c r="BR94" t="s">
        <v>2286</v>
      </c>
      <c r="BS94" t="s">
        <v>76</v>
      </c>
      <c r="BT94" t="s">
        <v>2287</v>
      </c>
      <c r="BU94" t="s">
        <v>2288</v>
      </c>
      <c r="BV94" t="s">
        <v>2106</v>
      </c>
      <c r="BW94" t="s">
        <v>119</v>
      </c>
      <c r="BX94" t="s">
        <v>76</v>
      </c>
      <c r="CD94" s="3">
        <f>VLOOKUP(M94,Sheet1!$A$22:$D$37,2,FALSE)</f>
        <v>28</v>
      </c>
      <c r="CE94" s="3">
        <f>VLOOKUP(M94,Sheet1!$A$22:$D$37,4,FALSE)</f>
        <v>43</v>
      </c>
      <c r="CF94" s="3" t="str">
        <f t="shared" si="4"/>
        <v>lulus</v>
      </c>
      <c r="CG94" s="3" t="str">
        <f t="shared" si="5"/>
        <v>diterima</v>
      </c>
    </row>
    <row r="95" spans="1:85" x14ac:dyDescent="0.25">
      <c r="A95">
        <v>94</v>
      </c>
      <c r="B95" s="6">
        <v>22512240</v>
      </c>
      <c r="C95" t="s">
        <v>763</v>
      </c>
      <c r="D95" t="s">
        <v>670</v>
      </c>
      <c r="E95" t="s">
        <v>205</v>
      </c>
      <c r="F95" t="s">
        <v>233</v>
      </c>
      <c r="G95" s="2">
        <v>2201</v>
      </c>
      <c r="H95" s="2" t="str">
        <f t="shared" si="3"/>
        <v>S2</v>
      </c>
      <c r="I95" s="2" t="s">
        <v>154</v>
      </c>
      <c r="J95" s="2" t="str">
        <f>IF(AND(K95=0,L95=0)=TRUE,"",IF(AND(K95&gt;0,L95&gt;0)=TRUE,UPPER(VLOOKUP(LEFT(L95,4)*1,[1]PRODI_2019!$E$2:$F$90,2,FALSE)),M95))</f>
        <v>PENDIDIKAN DASAR</v>
      </c>
      <c r="K95" s="2">
        <f>_xlfn.IFNA(VLOOKUP(B95,[2]Data!$J$2:$K$380,1,FALSE),0)</f>
        <v>22512240</v>
      </c>
      <c r="L95" s="2">
        <f>_xlfn.IFNA(VLOOKUP(B95,[2]Data!$J$2:$K$380,2,FALSE),0)</f>
        <v>7784220001</v>
      </c>
      <c r="M95" t="s">
        <v>873</v>
      </c>
      <c r="N95" t="s">
        <v>227</v>
      </c>
      <c r="P95" t="s">
        <v>491</v>
      </c>
      <c r="Q95" t="s">
        <v>107</v>
      </c>
      <c r="R95" t="s">
        <v>78</v>
      </c>
      <c r="S95" t="s">
        <v>2289</v>
      </c>
      <c r="T95" t="s">
        <v>2290</v>
      </c>
      <c r="U95" t="s">
        <v>76</v>
      </c>
      <c r="V95" t="s">
        <v>76</v>
      </c>
      <c r="AD95" t="s">
        <v>2291</v>
      </c>
      <c r="AE95" t="s">
        <v>76</v>
      </c>
      <c r="AF95" t="s">
        <v>158</v>
      </c>
      <c r="AG95" t="s">
        <v>159</v>
      </c>
      <c r="AH95" t="s">
        <v>106</v>
      </c>
      <c r="AI95" t="s">
        <v>2292</v>
      </c>
      <c r="AJ95" t="s">
        <v>2293</v>
      </c>
      <c r="AK95" t="s">
        <v>2294</v>
      </c>
      <c r="AL95" t="s">
        <v>81</v>
      </c>
      <c r="AM95" t="s">
        <v>2295</v>
      </c>
      <c r="AN95" t="s">
        <v>2296</v>
      </c>
      <c r="AO95" t="s">
        <v>358</v>
      </c>
      <c r="AP95" t="s">
        <v>111</v>
      </c>
      <c r="AQ95" t="s">
        <v>76</v>
      </c>
      <c r="AR95" t="s">
        <v>76</v>
      </c>
      <c r="AS95" t="s">
        <v>76</v>
      </c>
      <c r="AT95" t="s">
        <v>287</v>
      </c>
      <c r="AU95" t="s">
        <v>84</v>
      </c>
      <c r="AV95" t="s">
        <v>162</v>
      </c>
      <c r="AW95" t="s">
        <v>113</v>
      </c>
      <c r="AX95" t="s">
        <v>86</v>
      </c>
      <c r="AY95" t="s">
        <v>87</v>
      </c>
      <c r="AZ95" t="s">
        <v>630</v>
      </c>
      <c r="BA95" t="s">
        <v>87</v>
      </c>
      <c r="BB95" t="s">
        <v>76</v>
      </c>
      <c r="BC95" t="s">
        <v>76</v>
      </c>
      <c r="BD95" t="s">
        <v>76</v>
      </c>
      <c r="BE95" t="s">
        <v>76</v>
      </c>
      <c r="BF95" t="s">
        <v>76</v>
      </c>
      <c r="BG95" t="s">
        <v>76</v>
      </c>
      <c r="BH95" t="s">
        <v>76</v>
      </c>
      <c r="BI95" t="s">
        <v>76</v>
      </c>
      <c r="BJ95" t="s">
        <v>90</v>
      </c>
      <c r="BK95" t="s">
        <v>2297</v>
      </c>
      <c r="BL95" t="s">
        <v>139</v>
      </c>
      <c r="BM95" t="s">
        <v>263</v>
      </c>
      <c r="BN95" t="s">
        <v>76</v>
      </c>
      <c r="BO95" t="s">
        <v>1648</v>
      </c>
      <c r="BP95" t="s">
        <v>139</v>
      </c>
      <c r="BQ95" t="s">
        <v>263</v>
      </c>
      <c r="BR95" t="s">
        <v>2298</v>
      </c>
      <c r="BS95" t="s">
        <v>76</v>
      </c>
      <c r="BT95" t="s">
        <v>2299</v>
      </c>
      <c r="BU95" t="s">
        <v>90</v>
      </c>
      <c r="BV95" t="s">
        <v>2106</v>
      </c>
      <c r="BW95" t="s">
        <v>93</v>
      </c>
      <c r="BX95" t="s">
        <v>76</v>
      </c>
      <c r="CD95" s="3">
        <f>VLOOKUP(M95,Sheet1!$A$22:$D$37,2,FALSE)</f>
        <v>15</v>
      </c>
      <c r="CE95" s="3">
        <f>VLOOKUP(M95,Sheet1!$A$22:$D$37,4,FALSE)</f>
        <v>24</v>
      </c>
      <c r="CF95" s="3" t="str">
        <f t="shared" si="4"/>
        <v>lulus</v>
      </c>
      <c r="CG95" s="3" t="str">
        <f t="shared" si="5"/>
        <v>diterima</v>
      </c>
    </row>
    <row r="96" spans="1:85" x14ac:dyDescent="0.25">
      <c r="A96">
        <v>95</v>
      </c>
      <c r="B96" s="6">
        <v>22512259</v>
      </c>
      <c r="C96" t="s">
        <v>764</v>
      </c>
      <c r="D96" t="s">
        <v>670</v>
      </c>
      <c r="E96" t="s">
        <v>205</v>
      </c>
      <c r="F96" t="s">
        <v>233</v>
      </c>
      <c r="G96" s="2">
        <v>2201</v>
      </c>
      <c r="H96" s="2" t="str">
        <f t="shared" si="3"/>
        <v>S2</v>
      </c>
      <c r="I96" s="2" t="s">
        <v>154</v>
      </c>
      <c r="J96" s="2" t="str">
        <f>IF(AND(K96=0,L96=0)=TRUE,"",IF(AND(K96&gt;0,L96&gt;0)=TRUE,UPPER(VLOOKUP(LEFT(L96,4)*1,[1]PRODI_2019!$E$2:$F$90,2,FALSE)),M96))</f>
        <v>MAGISTER AKUNTANSI</v>
      </c>
      <c r="K96" s="2">
        <f>_xlfn.IFNA(VLOOKUP(B96,[2]Data!$J$2:$K$380,1,FALSE),0)</f>
        <v>22512259</v>
      </c>
      <c r="L96" s="2">
        <f>_xlfn.IFNA(VLOOKUP(B96,[2]Data!$J$2:$K$380,2,FALSE),0)</f>
        <v>0</v>
      </c>
      <c r="M96" t="s">
        <v>212</v>
      </c>
      <c r="N96" t="s">
        <v>76</v>
      </c>
      <c r="P96" t="s">
        <v>491</v>
      </c>
      <c r="Q96" t="s">
        <v>107</v>
      </c>
      <c r="R96" t="s">
        <v>78</v>
      </c>
      <c r="S96" t="s">
        <v>367</v>
      </c>
      <c r="T96" t="s">
        <v>2300</v>
      </c>
      <c r="U96" t="s">
        <v>76</v>
      </c>
      <c r="V96" t="s">
        <v>76</v>
      </c>
      <c r="AD96" t="s">
        <v>2301</v>
      </c>
      <c r="AE96" t="s">
        <v>76</v>
      </c>
      <c r="AF96" t="s">
        <v>348</v>
      </c>
      <c r="AG96" t="s">
        <v>283</v>
      </c>
      <c r="AH96" t="s">
        <v>106</v>
      </c>
      <c r="AI96" t="s">
        <v>2302</v>
      </c>
      <c r="AJ96" t="s">
        <v>2303</v>
      </c>
      <c r="AK96" t="s">
        <v>2304</v>
      </c>
      <c r="AL96" t="s">
        <v>81</v>
      </c>
      <c r="AM96" t="s">
        <v>76</v>
      </c>
      <c r="AN96" t="s">
        <v>76</v>
      </c>
      <c r="AO96" t="s">
        <v>76</v>
      </c>
      <c r="AP96" t="s">
        <v>122</v>
      </c>
      <c r="AQ96" t="s">
        <v>76</v>
      </c>
      <c r="AR96" t="s">
        <v>76</v>
      </c>
      <c r="AS96" t="s">
        <v>76</v>
      </c>
      <c r="AT96" t="s">
        <v>514</v>
      </c>
      <c r="AU96" t="s">
        <v>99</v>
      </c>
      <c r="AV96" t="s">
        <v>180</v>
      </c>
      <c r="AW96" t="s">
        <v>125</v>
      </c>
      <c r="AX96" t="s">
        <v>86</v>
      </c>
      <c r="AY96" t="s">
        <v>579</v>
      </c>
      <c r="AZ96" t="s">
        <v>987</v>
      </c>
      <c r="BA96" t="s">
        <v>579</v>
      </c>
      <c r="BB96" t="s">
        <v>76</v>
      </c>
      <c r="BC96" t="s">
        <v>76</v>
      </c>
      <c r="BD96" t="s">
        <v>76</v>
      </c>
      <c r="BE96" t="s">
        <v>76</v>
      </c>
      <c r="BF96" t="s">
        <v>76</v>
      </c>
      <c r="BG96" t="s">
        <v>76</v>
      </c>
      <c r="BH96" t="s">
        <v>76</v>
      </c>
      <c r="BI96" t="s">
        <v>76</v>
      </c>
      <c r="BJ96" t="s">
        <v>90</v>
      </c>
      <c r="BK96" t="s">
        <v>2305</v>
      </c>
      <c r="BL96" t="s">
        <v>167</v>
      </c>
      <c r="BM96" t="s">
        <v>117</v>
      </c>
      <c r="BN96" t="s">
        <v>76</v>
      </c>
      <c r="BO96" t="s">
        <v>2306</v>
      </c>
      <c r="BP96" t="s">
        <v>96</v>
      </c>
      <c r="BQ96" t="s">
        <v>222</v>
      </c>
      <c r="BR96" t="s">
        <v>2307</v>
      </c>
      <c r="BS96" t="s">
        <v>76</v>
      </c>
      <c r="BT96" t="s">
        <v>106</v>
      </c>
      <c r="BU96" t="s">
        <v>2308</v>
      </c>
      <c r="BV96" t="s">
        <v>2106</v>
      </c>
      <c r="BW96" t="s">
        <v>119</v>
      </c>
      <c r="BX96" t="s">
        <v>76</v>
      </c>
      <c r="CD96" s="3">
        <f>VLOOKUP(M96,Sheet1!$A$22:$D$37,2,FALSE)</f>
        <v>19</v>
      </c>
      <c r="CE96" s="3">
        <f>VLOOKUP(M96,Sheet1!$A$22:$D$37,4,FALSE)</f>
        <v>32</v>
      </c>
      <c r="CF96" s="3" t="str">
        <f t="shared" si="4"/>
        <v>lulus</v>
      </c>
      <c r="CG96" s="3" t="str">
        <f t="shared" si="5"/>
        <v>tidak</v>
      </c>
    </row>
    <row r="97" spans="1:85" x14ac:dyDescent="0.25">
      <c r="A97">
        <v>96</v>
      </c>
      <c r="B97" s="6">
        <v>22512306</v>
      </c>
      <c r="C97" t="s">
        <v>765</v>
      </c>
      <c r="D97" t="s">
        <v>670</v>
      </c>
      <c r="E97" t="s">
        <v>205</v>
      </c>
      <c r="F97" t="s">
        <v>233</v>
      </c>
      <c r="G97" s="2">
        <v>2201</v>
      </c>
      <c r="H97" s="2" t="str">
        <f t="shared" si="3"/>
        <v>S2</v>
      </c>
      <c r="I97" s="2" t="s">
        <v>154</v>
      </c>
      <c r="J97" s="2" t="str">
        <f>IF(AND(K97=0,L97=0)=TRUE,"",IF(AND(K97&gt;0,L97&gt;0)=TRUE,UPPER(VLOOKUP(LEFT(L97,4)*1,[1]PRODI_2019!$E$2:$F$90,2,FALSE)),M97))</f>
        <v>MAGISTER MANAJEMEN</v>
      </c>
      <c r="K97" s="2">
        <f>_xlfn.IFNA(VLOOKUP(B97,[2]Data!$J$2:$K$380,1,FALSE),0)</f>
        <v>22512306</v>
      </c>
      <c r="L97" s="2">
        <f>_xlfn.IFNA(VLOOKUP(B97,[2]Data!$J$2:$K$380,2,FALSE),0)</f>
        <v>0</v>
      </c>
      <c r="M97" t="s">
        <v>217</v>
      </c>
      <c r="N97" t="s">
        <v>76</v>
      </c>
      <c r="P97" t="s">
        <v>491</v>
      </c>
      <c r="Q97" t="s">
        <v>107</v>
      </c>
      <c r="R97" t="s">
        <v>78</v>
      </c>
      <c r="S97" t="s">
        <v>385</v>
      </c>
      <c r="T97" t="s">
        <v>2309</v>
      </c>
      <c r="U97" t="s">
        <v>76</v>
      </c>
      <c r="V97" t="s">
        <v>76</v>
      </c>
      <c r="AD97" t="s">
        <v>2310</v>
      </c>
      <c r="AE97" t="s">
        <v>192</v>
      </c>
      <c r="AF97" t="s">
        <v>2311</v>
      </c>
      <c r="AG97" t="s">
        <v>136</v>
      </c>
      <c r="AH97" t="s">
        <v>106</v>
      </c>
      <c r="AI97" t="s">
        <v>2312</v>
      </c>
      <c r="AJ97" t="s">
        <v>2313</v>
      </c>
      <c r="AK97" t="s">
        <v>2314</v>
      </c>
      <c r="AL97" t="s">
        <v>139</v>
      </c>
      <c r="AM97" t="s">
        <v>2315</v>
      </c>
      <c r="AN97" t="s">
        <v>2316</v>
      </c>
      <c r="AO97" t="s">
        <v>390</v>
      </c>
      <c r="AP97" t="s">
        <v>83</v>
      </c>
      <c r="AQ97" t="s">
        <v>76</v>
      </c>
      <c r="AR97" t="s">
        <v>76</v>
      </c>
      <c r="AS97" t="s">
        <v>76</v>
      </c>
      <c r="AT97" t="s">
        <v>469</v>
      </c>
      <c r="AU97" t="s">
        <v>84</v>
      </c>
      <c r="AV97" t="s">
        <v>2317</v>
      </c>
      <c r="AW97" t="s">
        <v>2318</v>
      </c>
      <c r="AX97" t="s">
        <v>86</v>
      </c>
      <c r="AY97" t="s">
        <v>245</v>
      </c>
      <c r="AZ97" t="s">
        <v>2319</v>
      </c>
      <c r="BA97" t="s">
        <v>245</v>
      </c>
      <c r="BB97" t="s">
        <v>76</v>
      </c>
      <c r="BC97" t="s">
        <v>76</v>
      </c>
      <c r="BD97" t="s">
        <v>76</v>
      </c>
      <c r="BE97" t="s">
        <v>76</v>
      </c>
      <c r="BF97" t="s">
        <v>76</v>
      </c>
      <c r="BG97" t="s">
        <v>76</v>
      </c>
      <c r="BH97" t="s">
        <v>76</v>
      </c>
      <c r="BI97" t="s">
        <v>76</v>
      </c>
      <c r="BJ97" t="s">
        <v>2320</v>
      </c>
      <c r="BK97" t="s">
        <v>2321</v>
      </c>
      <c r="BL97" t="s">
        <v>81</v>
      </c>
      <c r="BM97" t="s">
        <v>222</v>
      </c>
      <c r="BN97" t="s">
        <v>2322</v>
      </c>
      <c r="BO97" t="s">
        <v>2323</v>
      </c>
      <c r="BP97" t="s">
        <v>139</v>
      </c>
      <c r="BQ97" t="s">
        <v>92</v>
      </c>
      <c r="BR97" t="s">
        <v>2324</v>
      </c>
      <c r="BS97" t="s">
        <v>76</v>
      </c>
      <c r="BT97" t="s">
        <v>106</v>
      </c>
      <c r="BU97" t="s">
        <v>2325</v>
      </c>
      <c r="BV97" t="s">
        <v>2106</v>
      </c>
      <c r="BW97" t="s">
        <v>93</v>
      </c>
      <c r="BX97" t="s">
        <v>76</v>
      </c>
      <c r="CD97" s="3">
        <f>VLOOKUP(M97,Sheet1!$A$22:$D$37,2,FALSE)</f>
        <v>30</v>
      </c>
      <c r="CE97" s="3">
        <f>VLOOKUP(M97,Sheet1!$A$22:$D$37,4,FALSE)</f>
        <v>49</v>
      </c>
      <c r="CF97" s="3" t="str">
        <f t="shared" si="4"/>
        <v>lulus</v>
      </c>
      <c r="CG97" s="3" t="str">
        <f t="shared" si="5"/>
        <v>tidak</v>
      </c>
    </row>
    <row r="98" spans="1:85" x14ac:dyDescent="0.25">
      <c r="A98">
        <v>97</v>
      </c>
      <c r="B98" s="6">
        <v>22512319</v>
      </c>
      <c r="C98" t="s">
        <v>766</v>
      </c>
      <c r="D98" t="s">
        <v>670</v>
      </c>
      <c r="E98" t="s">
        <v>205</v>
      </c>
      <c r="F98" t="s">
        <v>233</v>
      </c>
      <c r="G98" s="2">
        <v>2201</v>
      </c>
      <c r="H98" s="2" t="str">
        <f t="shared" si="3"/>
        <v>S2</v>
      </c>
      <c r="I98" s="2" t="s">
        <v>154</v>
      </c>
      <c r="J98" s="2" t="str">
        <f>IF(AND(K98=0,L98=0)=TRUE,"",IF(AND(K98&gt;0,L98&gt;0)=TRUE,UPPER(VLOOKUP(LEFT(L98,4)*1,[1]PRODI_2019!$E$2:$F$90,2,FALSE)),M98))</f>
        <v>MAGISTER MANAJEMEN</v>
      </c>
      <c r="K98" s="2">
        <f>_xlfn.IFNA(VLOOKUP(B98,[2]Data!$J$2:$K$380,1,FALSE),0)</f>
        <v>22512319</v>
      </c>
      <c r="L98" s="2">
        <f>_xlfn.IFNA(VLOOKUP(B98,[2]Data!$J$2:$K$380,2,FALSE),0)</f>
        <v>0</v>
      </c>
      <c r="M98" t="s">
        <v>217</v>
      </c>
      <c r="N98" t="s">
        <v>209</v>
      </c>
      <c r="P98" t="s">
        <v>491</v>
      </c>
      <c r="Q98" t="s">
        <v>107</v>
      </c>
      <c r="R98" t="s">
        <v>78</v>
      </c>
      <c r="S98" t="s">
        <v>158</v>
      </c>
      <c r="T98" t="s">
        <v>2326</v>
      </c>
      <c r="U98" t="s">
        <v>76</v>
      </c>
      <c r="V98" t="s">
        <v>76</v>
      </c>
      <c r="AD98" t="s">
        <v>2327</v>
      </c>
      <c r="AE98" t="s">
        <v>2328</v>
      </c>
      <c r="AF98" t="s">
        <v>451</v>
      </c>
      <c r="AG98" t="s">
        <v>240</v>
      </c>
      <c r="AH98" t="s">
        <v>141</v>
      </c>
      <c r="AI98" t="s">
        <v>2329</v>
      </c>
      <c r="AJ98" t="s">
        <v>2330</v>
      </c>
      <c r="AK98" t="s">
        <v>2331</v>
      </c>
      <c r="AL98" t="s">
        <v>81</v>
      </c>
      <c r="AM98" t="s">
        <v>2332</v>
      </c>
      <c r="AN98" t="s">
        <v>2333</v>
      </c>
      <c r="AO98" t="s">
        <v>2334</v>
      </c>
      <c r="AP98" t="s">
        <v>143</v>
      </c>
      <c r="AQ98" t="s">
        <v>76</v>
      </c>
      <c r="AR98" t="s">
        <v>76</v>
      </c>
      <c r="AS98" t="s">
        <v>76</v>
      </c>
      <c r="AT98" t="s">
        <v>2335</v>
      </c>
      <c r="AU98" t="s">
        <v>99</v>
      </c>
      <c r="AV98" t="s">
        <v>226</v>
      </c>
      <c r="AW98" t="s">
        <v>226</v>
      </c>
      <c r="AX98" t="s">
        <v>86</v>
      </c>
      <c r="AY98" t="s">
        <v>311</v>
      </c>
      <c r="AZ98" t="s">
        <v>2336</v>
      </c>
      <c r="BA98" t="s">
        <v>311</v>
      </c>
      <c r="BB98" t="s">
        <v>76</v>
      </c>
      <c r="BC98" t="s">
        <v>76</v>
      </c>
      <c r="BD98" t="s">
        <v>76</v>
      </c>
      <c r="BE98" t="s">
        <v>76</v>
      </c>
      <c r="BF98" t="s">
        <v>76</v>
      </c>
      <c r="BG98" t="s">
        <v>76</v>
      </c>
      <c r="BH98" t="s">
        <v>76</v>
      </c>
      <c r="BI98" t="s">
        <v>76</v>
      </c>
      <c r="BJ98" t="s">
        <v>192</v>
      </c>
      <c r="BK98" t="s">
        <v>2337</v>
      </c>
      <c r="BL98" t="s">
        <v>127</v>
      </c>
      <c r="BM98" t="s">
        <v>105</v>
      </c>
      <c r="BN98" t="s">
        <v>192</v>
      </c>
      <c r="BO98" t="s">
        <v>2338</v>
      </c>
      <c r="BP98" t="s">
        <v>118</v>
      </c>
      <c r="BQ98" t="s">
        <v>128</v>
      </c>
      <c r="BR98" t="s">
        <v>2328</v>
      </c>
      <c r="BS98" t="s">
        <v>76</v>
      </c>
      <c r="BT98" t="s">
        <v>218</v>
      </c>
      <c r="BU98" t="s">
        <v>2329</v>
      </c>
      <c r="BV98" t="s">
        <v>2106</v>
      </c>
      <c r="BW98" t="s">
        <v>93</v>
      </c>
      <c r="BX98" t="s">
        <v>76</v>
      </c>
      <c r="CD98" s="3">
        <f>VLOOKUP(M98,Sheet1!$A$22:$D$37,2,FALSE)</f>
        <v>30</v>
      </c>
      <c r="CE98" s="3">
        <f>VLOOKUP(M98,Sheet1!$A$22:$D$37,4,FALSE)</f>
        <v>49</v>
      </c>
      <c r="CF98" s="3" t="str">
        <f t="shared" si="4"/>
        <v>lulus</v>
      </c>
      <c r="CG98" s="3" t="str">
        <f t="shared" si="5"/>
        <v>tidak</v>
      </c>
    </row>
    <row r="99" spans="1:85" x14ac:dyDescent="0.25">
      <c r="A99">
        <v>98</v>
      </c>
      <c r="B99" s="6">
        <v>22512333</v>
      </c>
      <c r="C99" t="s">
        <v>767</v>
      </c>
      <c r="D99" t="s">
        <v>670</v>
      </c>
      <c r="E99" t="s">
        <v>205</v>
      </c>
      <c r="F99" t="s">
        <v>233</v>
      </c>
      <c r="G99" s="2">
        <v>2201</v>
      </c>
      <c r="H99" s="2" t="str">
        <f t="shared" si="3"/>
        <v>S2</v>
      </c>
      <c r="I99" s="2" t="s">
        <v>154</v>
      </c>
      <c r="J99" s="2" t="str">
        <f>IF(AND(K99=0,L99=0)=TRUE,"",IF(AND(K99&gt;0,L99&gt;0)=TRUE,UPPER(VLOOKUP(LEFT(L99,4)*1,[1]PRODI_2019!$E$2:$F$90,2,FALSE)),M99))</f>
        <v>MAGISTER MANAJEMEN</v>
      </c>
      <c r="K99" s="2">
        <f>_xlfn.IFNA(VLOOKUP(B99,[2]Data!$J$2:$K$380,1,FALSE),0)</f>
        <v>22512333</v>
      </c>
      <c r="L99" s="2">
        <f>_xlfn.IFNA(VLOOKUP(B99,[2]Data!$J$2:$K$380,2,FALSE),0)</f>
        <v>0</v>
      </c>
      <c r="M99" t="s">
        <v>217</v>
      </c>
      <c r="N99" t="s">
        <v>874</v>
      </c>
      <c r="P99" t="s">
        <v>491</v>
      </c>
      <c r="Q99" t="s">
        <v>77</v>
      </c>
      <c r="R99" t="s">
        <v>78</v>
      </c>
      <c r="S99" t="s">
        <v>246</v>
      </c>
      <c r="T99" t="s">
        <v>2339</v>
      </c>
      <c r="U99" t="s">
        <v>76</v>
      </c>
      <c r="V99" t="s">
        <v>76</v>
      </c>
      <c r="AD99" t="s">
        <v>2340</v>
      </c>
      <c r="AE99" t="s">
        <v>2340</v>
      </c>
      <c r="AF99" t="s">
        <v>642</v>
      </c>
      <c r="AG99" t="s">
        <v>201</v>
      </c>
      <c r="AH99" t="s">
        <v>106</v>
      </c>
      <c r="AI99" t="s">
        <v>2341</v>
      </c>
      <c r="AJ99" t="s">
        <v>2342</v>
      </c>
      <c r="AK99" t="s">
        <v>2343</v>
      </c>
      <c r="AL99" t="s">
        <v>81</v>
      </c>
      <c r="AM99" t="s">
        <v>1807</v>
      </c>
      <c r="AN99" t="s">
        <v>2344</v>
      </c>
      <c r="AO99" t="s">
        <v>2345</v>
      </c>
      <c r="AP99" t="s">
        <v>143</v>
      </c>
      <c r="AQ99" t="s">
        <v>76</v>
      </c>
      <c r="AR99" t="s">
        <v>76</v>
      </c>
      <c r="AS99" t="s">
        <v>76</v>
      </c>
      <c r="AT99" t="s">
        <v>571</v>
      </c>
      <c r="AU99" t="s">
        <v>99</v>
      </c>
      <c r="AV99" t="s">
        <v>176</v>
      </c>
      <c r="AW99" t="s">
        <v>125</v>
      </c>
      <c r="AX99" t="s">
        <v>86</v>
      </c>
      <c r="AY99" t="s">
        <v>181</v>
      </c>
      <c r="AZ99" t="s">
        <v>2346</v>
      </c>
      <c r="BA99" t="s">
        <v>181</v>
      </c>
      <c r="BB99" t="s">
        <v>76</v>
      </c>
      <c r="BC99" t="s">
        <v>76</v>
      </c>
      <c r="BD99" t="s">
        <v>76</v>
      </c>
      <c r="BE99" t="s">
        <v>76</v>
      </c>
      <c r="BF99" t="s">
        <v>76</v>
      </c>
      <c r="BG99" t="s">
        <v>76</v>
      </c>
      <c r="BH99" t="s">
        <v>76</v>
      </c>
      <c r="BI99" t="s">
        <v>76</v>
      </c>
      <c r="BJ99" t="s">
        <v>2347</v>
      </c>
      <c r="BK99" t="s">
        <v>2348</v>
      </c>
      <c r="BL99" t="s">
        <v>127</v>
      </c>
      <c r="BM99" t="s">
        <v>92</v>
      </c>
      <c r="BN99" t="s">
        <v>2349</v>
      </c>
      <c r="BO99" t="s">
        <v>2350</v>
      </c>
      <c r="BP99" t="s">
        <v>104</v>
      </c>
      <c r="BQ99" t="s">
        <v>117</v>
      </c>
      <c r="BR99" t="s">
        <v>2351</v>
      </c>
      <c r="BS99" t="s">
        <v>76</v>
      </c>
      <c r="BT99" t="s">
        <v>106</v>
      </c>
      <c r="BU99" t="s">
        <v>2352</v>
      </c>
      <c r="BV99" t="s">
        <v>2106</v>
      </c>
      <c r="BW99" t="s">
        <v>93</v>
      </c>
      <c r="BX99" t="s">
        <v>76</v>
      </c>
      <c r="CD99" s="3">
        <f>VLOOKUP(M99,Sheet1!$A$22:$D$37,2,FALSE)</f>
        <v>30</v>
      </c>
      <c r="CE99" s="3">
        <f>VLOOKUP(M99,Sheet1!$A$22:$D$37,4,FALSE)</f>
        <v>49</v>
      </c>
      <c r="CF99" s="3" t="str">
        <f t="shared" si="4"/>
        <v>lulus</v>
      </c>
      <c r="CG99" s="3" t="str">
        <f t="shared" si="5"/>
        <v>tidak</v>
      </c>
    </row>
    <row r="100" spans="1:85" x14ac:dyDescent="0.25">
      <c r="A100">
        <v>99</v>
      </c>
      <c r="B100" s="6">
        <v>22512374</v>
      </c>
      <c r="C100" t="s">
        <v>768</v>
      </c>
      <c r="D100" t="s">
        <v>670</v>
      </c>
      <c r="E100" t="s">
        <v>205</v>
      </c>
      <c r="F100" t="s">
        <v>233</v>
      </c>
      <c r="G100" s="2">
        <v>2201</v>
      </c>
      <c r="H100" s="2" t="str">
        <f t="shared" si="3"/>
        <v>S2</v>
      </c>
      <c r="I100" s="2" t="s">
        <v>154</v>
      </c>
      <c r="J100" s="2" t="str">
        <f>IF(AND(K100=0,L100=0)=TRUE,"",IF(AND(K100&gt;0,L100&gt;0)=TRUE,UPPER(VLOOKUP(LEFT(L100,4)*1,[1]PRODI_2019!$E$2:$F$90,2,FALSE)),M100))</f>
        <v>TEKNOLOGI PENDIDIKAN (S2)</v>
      </c>
      <c r="K100" s="2">
        <f>_xlfn.IFNA(VLOOKUP(B100,[2]Data!$J$2:$K$380,1,FALSE),0)</f>
        <v>22512374</v>
      </c>
      <c r="L100" s="2">
        <f>_xlfn.IFNA(VLOOKUP(B100,[2]Data!$J$2:$K$380,2,FALSE),0)</f>
        <v>7772220001</v>
      </c>
      <c r="M100" t="s">
        <v>227</v>
      </c>
      <c r="N100" t="s">
        <v>76</v>
      </c>
      <c r="P100" t="s">
        <v>491</v>
      </c>
      <c r="Q100" t="s">
        <v>107</v>
      </c>
      <c r="R100" t="s">
        <v>78</v>
      </c>
      <c r="S100" t="s">
        <v>286</v>
      </c>
      <c r="T100" t="s">
        <v>2353</v>
      </c>
      <c r="U100" t="s">
        <v>76</v>
      </c>
      <c r="V100" t="s">
        <v>76</v>
      </c>
      <c r="AD100" t="s">
        <v>2354</v>
      </c>
      <c r="AE100" t="s">
        <v>76</v>
      </c>
      <c r="AF100" t="s">
        <v>436</v>
      </c>
      <c r="AG100" t="s">
        <v>387</v>
      </c>
      <c r="AH100" t="s">
        <v>110</v>
      </c>
      <c r="AI100" t="s">
        <v>2355</v>
      </c>
      <c r="AJ100" t="s">
        <v>2356</v>
      </c>
      <c r="AK100" t="s">
        <v>2357</v>
      </c>
      <c r="AL100" t="s">
        <v>131</v>
      </c>
      <c r="AM100" t="s">
        <v>2358</v>
      </c>
      <c r="AN100" t="s">
        <v>2359</v>
      </c>
      <c r="AO100" t="s">
        <v>82</v>
      </c>
      <c r="AP100" t="s">
        <v>143</v>
      </c>
      <c r="AQ100" t="s">
        <v>76</v>
      </c>
      <c r="AR100" t="s">
        <v>76</v>
      </c>
      <c r="AS100" t="s">
        <v>76</v>
      </c>
      <c r="AT100" t="s">
        <v>287</v>
      </c>
      <c r="AU100" t="s">
        <v>84</v>
      </c>
      <c r="AV100" t="s">
        <v>2360</v>
      </c>
      <c r="AW100" t="s">
        <v>2361</v>
      </c>
      <c r="AX100" t="s">
        <v>86</v>
      </c>
      <c r="AY100" t="s">
        <v>87</v>
      </c>
      <c r="AZ100" t="s">
        <v>2362</v>
      </c>
      <c r="BA100" t="s">
        <v>87</v>
      </c>
      <c r="BB100" t="s">
        <v>76</v>
      </c>
      <c r="BC100" t="s">
        <v>76</v>
      </c>
      <c r="BD100" t="s">
        <v>76</v>
      </c>
      <c r="BE100" t="s">
        <v>76</v>
      </c>
      <c r="BF100" t="s">
        <v>76</v>
      </c>
      <c r="BG100" t="s">
        <v>76</v>
      </c>
      <c r="BH100" t="s">
        <v>76</v>
      </c>
      <c r="BI100" t="s">
        <v>76</v>
      </c>
      <c r="BJ100" t="s">
        <v>2363</v>
      </c>
      <c r="BK100" t="s">
        <v>2364</v>
      </c>
      <c r="BL100" t="s">
        <v>566</v>
      </c>
      <c r="BM100" t="s">
        <v>222</v>
      </c>
      <c r="BN100" t="s">
        <v>2365</v>
      </c>
      <c r="BO100" t="s">
        <v>2366</v>
      </c>
      <c r="BP100" t="s">
        <v>81</v>
      </c>
      <c r="BQ100" t="s">
        <v>117</v>
      </c>
      <c r="BR100" t="s">
        <v>2367</v>
      </c>
      <c r="BS100" t="s">
        <v>76</v>
      </c>
      <c r="BT100" t="s">
        <v>110</v>
      </c>
      <c r="BU100" t="s">
        <v>2368</v>
      </c>
      <c r="BV100" t="s">
        <v>2106</v>
      </c>
      <c r="BW100" t="s">
        <v>119</v>
      </c>
      <c r="BX100" t="s">
        <v>76</v>
      </c>
      <c r="CD100" s="3">
        <f>VLOOKUP(M100,Sheet1!$A$22:$D$37,2,FALSE)</f>
        <v>11</v>
      </c>
      <c r="CE100" s="3">
        <f>VLOOKUP(M100,Sheet1!$A$22:$D$37,4,FALSE)</f>
        <v>27</v>
      </c>
      <c r="CF100" s="3" t="str">
        <f t="shared" si="4"/>
        <v>lulus</v>
      </c>
      <c r="CG100" s="3" t="str">
        <f t="shared" si="5"/>
        <v>diterima</v>
      </c>
    </row>
    <row r="101" spans="1:85" x14ac:dyDescent="0.25">
      <c r="A101">
        <v>100</v>
      </c>
      <c r="B101" s="6">
        <v>22512388</v>
      </c>
      <c r="C101" t="s">
        <v>769</v>
      </c>
      <c r="D101" t="s">
        <v>670</v>
      </c>
      <c r="E101" t="s">
        <v>205</v>
      </c>
      <c r="F101" t="s">
        <v>233</v>
      </c>
      <c r="G101" s="2">
        <v>2201</v>
      </c>
      <c r="H101" s="2" t="str">
        <f t="shared" si="3"/>
        <v>S2</v>
      </c>
      <c r="I101" s="2" t="s">
        <v>154</v>
      </c>
      <c r="J101" s="2" t="str">
        <f>IF(AND(K101=0,L101=0)=TRUE,"",IF(AND(K101&gt;0,L101&gt;0)=TRUE,UPPER(VLOOKUP(LEFT(L101,4)*1,[1]PRODI_2019!$E$2:$F$90,2,FALSE)),M101))</f>
        <v>PENDIDIKAN BAHASA INGGRIS</v>
      </c>
      <c r="K101" s="2">
        <f>_xlfn.IFNA(VLOOKUP(B101,[2]Data!$J$2:$K$380,1,FALSE),0)</f>
        <v>22512388</v>
      </c>
      <c r="L101" s="2">
        <f>_xlfn.IFNA(VLOOKUP(B101,[2]Data!$J$2:$K$380,2,FALSE),0)</f>
        <v>0</v>
      </c>
      <c r="M101" t="s">
        <v>144</v>
      </c>
      <c r="N101" t="s">
        <v>144</v>
      </c>
      <c r="P101" t="s">
        <v>491</v>
      </c>
      <c r="Q101" t="s">
        <v>107</v>
      </c>
      <c r="R101" t="s">
        <v>78</v>
      </c>
      <c r="S101" t="s">
        <v>2369</v>
      </c>
      <c r="T101" t="s">
        <v>2370</v>
      </c>
      <c r="U101" t="s">
        <v>76</v>
      </c>
      <c r="V101" t="s">
        <v>76</v>
      </c>
      <c r="AD101" t="s">
        <v>2371</v>
      </c>
      <c r="AE101" t="s">
        <v>76</v>
      </c>
      <c r="AF101" t="s">
        <v>393</v>
      </c>
      <c r="AG101" t="s">
        <v>136</v>
      </c>
      <c r="AH101" t="s">
        <v>106</v>
      </c>
      <c r="AI101" t="s">
        <v>2372</v>
      </c>
      <c r="AJ101" t="s">
        <v>2373</v>
      </c>
      <c r="AK101" t="s">
        <v>2374</v>
      </c>
      <c r="AL101" t="s">
        <v>139</v>
      </c>
      <c r="AM101" t="s">
        <v>192</v>
      </c>
      <c r="AN101" t="s">
        <v>192</v>
      </c>
      <c r="AO101" t="s">
        <v>192</v>
      </c>
      <c r="AP101" t="s">
        <v>143</v>
      </c>
      <c r="AQ101" t="s">
        <v>76</v>
      </c>
      <c r="AR101" t="s">
        <v>76</v>
      </c>
      <c r="AS101" t="s">
        <v>76</v>
      </c>
      <c r="AT101" t="s">
        <v>2375</v>
      </c>
      <c r="AU101" t="s">
        <v>84</v>
      </c>
      <c r="AV101" t="s">
        <v>2376</v>
      </c>
      <c r="AW101" t="s">
        <v>500</v>
      </c>
      <c r="AX101" t="s">
        <v>86</v>
      </c>
      <c r="AY101" t="s">
        <v>87</v>
      </c>
      <c r="AZ101" t="s">
        <v>2377</v>
      </c>
      <c r="BA101" t="s">
        <v>87</v>
      </c>
      <c r="BB101" t="s">
        <v>76</v>
      </c>
      <c r="BC101" t="s">
        <v>76</v>
      </c>
      <c r="BD101" t="s">
        <v>76</v>
      </c>
      <c r="BE101" t="s">
        <v>76</v>
      </c>
      <c r="BF101" t="s">
        <v>76</v>
      </c>
      <c r="BG101" t="s">
        <v>76</v>
      </c>
      <c r="BH101" t="s">
        <v>76</v>
      </c>
      <c r="BI101" t="s">
        <v>76</v>
      </c>
      <c r="BJ101" t="s">
        <v>2378</v>
      </c>
      <c r="BK101" t="s">
        <v>2379</v>
      </c>
      <c r="BL101" t="s">
        <v>139</v>
      </c>
      <c r="BM101" t="s">
        <v>117</v>
      </c>
      <c r="BN101" t="s">
        <v>2380</v>
      </c>
      <c r="BO101" t="s">
        <v>2381</v>
      </c>
      <c r="BP101" t="s">
        <v>81</v>
      </c>
      <c r="BQ101" t="s">
        <v>117</v>
      </c>
      <c r="BR101" t="s">
        <v>2382</v>
      </c>
      <c r="BS101" t="s">
        <v>76</v>
      </c>
      <c r="BT101" t="s">
        <v>2383</v>
      </c>
      <c r="BU101" t="s">
        <v>2384</v>
      </c>
      <c r="BV101" t="s">
        <v>2106</v>
      </c>
      <c r="BW101" t="s">
        <v>414</v>
      </c>
      <c r="BX101" t="s">
        <v>76</v>
      </c>
      <c r="CD101" s="3">
        <f>VLOOKUP(M101,Sheet1!$A$22:$D$37,2,FALSE)</f>
        <v>8</v>
      </c>
      <c r="CE101" s="3">
        <f>VLOOKUP(M101,Sheet1!$A$22:$D$37,4,FALSE)</f>
        <v>12</v>
      </c>
      <c r="CF101" s="3" t="str">
        <f t="shared" si="4"/>
        <v>lulus</v>
      </c>
      <c r="CG101" s="3" t="str">
        <f t="shared" si="5"/>
        <v>tidak</v>
      </c>
    </row>
    <row r="102" spans="1:85" x14ac:dyDescent="0.25">
      <c r="A102">
        <v>101</v>
      </c>
      <c r="B102" s="6">
        <v>22510696</v>
      </c>
      <c r="C102" t="s">
        <v>770</v>
      </c>
      <c r="D102" t="s">
        <v>670</v>
      </c>
      <c r="E102" t="s">
        <v>205</v>
      </c>
      <c r="F102" t="s">
        <v>233</v>
      </c>
      <c r="G102" s="2">
        <v>2201</v>
      </c>
      <c r="H102" s="2" t="str">
        <f t="shared" si="3"/>
        <v>S2</v>
      </c>
      <c r="I102" s="2" t="s">
        <v>154</v>
      </c>
      <c r="J102" s="2" t="str">
        <f>IF(AND(K102=0,L102=0)=TRUE,"",IF(AND(K102&gt;0,L102&gt;0)=TRUE,UPPER(VLOOKUP(LEFT(L102,4)*1,[1]PRODI_2019!$E$2:$F$90,2,FALSE)),M102))</f>
        <v/>
      </c>
      <c r="K102" s="2">
        <f>_xlfn.IFNA(VLOOKUP(B102,[2]Data!$J$2:$K$380,1,FALSE),0)</f>
        <v>0</v>
      </c>
      <c r="L102" s="2">
        <f>_xlfn.IFNA(VLOOKUP(B102,[2]Data!$J$2:$K$380,2,FALSE),0)</f>
        <v>0</v>
      </c>
      <c r="M102" t="s">
        <v>206</v>
      </c>
      <c r="N102" t="s">
        <v>206</v>
      </c>
      <c r="P102" t="s">
        <v>508</v>
      </c>
      <c r="Q102" t="s">
        <v>77</v>
      </c>
      <c r="R102" t="s">
        <v>78</v>
      </c>
      <c r="S102" t="s">
        <v>2385</v>
      </c>
      <c r="T102" t="s">
        <v>2386</v>
      </c>
      <c r="U102" t="s">
        <v>76</v>
      </c>
      <c r="V102" t="s">
        <v>76</v>
      </c>
      <c r="AD102" t="s">
        <v>2387</v>
      </c>
      <c r="AE102" t="s">
        <v>2388</v>
      </c>
      <c r="AF102" t="s">
        <v>2389</v>
      </c>
      <c r="AG102" t="s">
        <v>2390</v>
      </c>
      <c r="AH102" t="s">
        <v>285</v>
      </c>
      <c r="AI102" t="s">
        <v>2391</v>
      </c>
      <c r="AJ102" t="s">
        <v>2392</v>
      </c>
      <c r="AK102" t="s">
        <v>2393</v>
      </c>
      <c r="AL102" t="s">
        <v>81</v>
      </c>
      <c r="AM102" t="s">
        <v>2394</v>
      </c>
      <c r="AN102" t="s">
        <v>2395</v>
      </c>
      <c r="AO102" t="s">
        <v>474</v>
      </c>
      <c r="AP102" t="s">
        <v>111</v>
      </c>
      <c r="AQ102" t="s">
        <v>76</v>
      </c>
      <c r="AR102" t="s">
        <v>76</v>
      </c>
      <c r="AS102" t="s">
        <v>76</v>
      </c>
      <c r="AT102" t="s">
        <v>2396</v>
      </c>
      <c r="AU102" t="s">
        <v>99</v>
      </c>
      <c r="AV102" t="s">
        <v>252</v>
      </c>
      <c r="AW102" t="s">
        <v>2397</v>
      </c>
      <c r="AX102" t="s">
        <v>86</v>
      </c>
      <c r="AY102" t="s">
        <v>249</v>
      </c>
      <c r="AZ102" t="s">
        <v>2398</v>
      </c>
      <c r="BA102" t="s">
        <v>249</v>
      </c>
      <c r="BB102" t="s">
        <v>76</v>
      </c>
      <c r="BC102" t="s">
        <v>76</v>
      </c>
      <c r="BD102" t="s">
        <v>76</v>
      </c>
      <c r="BE102" t="s">
        <v>76</v>
      </c>
      <c r="BF102" t="s">
        <v>76</v>
      </c>
      <c r="BG102" t="s">
        <v>76</v>
      </c>
      <c r="BH102" t="s">
        <v>76</v>
      </c>
      <c r="BI102" t="s">
        <v>76</v>
      </c>
      <c r="BJ102" t="s">
        <v>192</v>
      </c>
      <c r="BK102" t="s">
        <v>2399</v>
      </c>
      <c r="BL102" t="s">
        <v>104</v>
      </c>
      <c r="BM102" t="s">
        <v>92</v>
      </c>
      <c r="BN102" t="s">
        <v>192</v>
      </c>
      <c r="BO102" t="s">
        <v>2400</v>
      </c>
      <c r="BP102" t="s">
        <v>91</v>
      </c>
      <c r="BQ102" t="s">
        <v>140</v>
      </c>
      <c r="BR102" t="s">
        <v>2401</v>
      </c>
      <c r="BS102" t="s">
        <v>76</v>
      </c>
      <c r="BT102" t="s">
        <v>163</v>
      </c>
      <c r="BU102" t="s">
        <v>2402</v>
      </c>
      <c r="BV102" t="s">
        <v>2106</v>
      </c>
      <c r="BW102" t="s">
        <v>119</v>
      </c>
      <c r="BX102" t="s">
        <v>76</v>
      </c>
      <c r="CD102" s="3">
        <f>VLOOKUP(M102,Sheet1!$A$22:$D$37,2,FALSE)</f>
        <v>28</v>
      </c>
      <c r="CE102" s="3">
        <f>VLOOKUP(M102,Sheet1!$A$22:$D$37,4,FALSE)</f>
        <v>43</v>
      </c>
      <c r="CF102" s="3" t="str">
        <f t="shared" si="4"/>
        <v>tidak</v>
      </c>
      <c r="CG102" s="3" t="str">
        <f t="shared" si="5"/>
        <v>tidak</v>
      </c>
    </row>
    <row r="103" spans="1:85" x14ac:dyDescent="0.25">
      <c r="A103">
        <v>102</v>
      </c>
      <c r="B103" s="6">
        <v>22512253</v>
      </c>
      <c r="C103" t="s">
        <v>771</v>
      </c>
      <c r="D103" t="s">
        <v>670</v>
      </c>
      <c r="E103" t="s">
        <v>205</v>
      </c>
      <c r="F103" t="s">
        <v>233</v>
      </c>
      <c r="G103" s="2">
        <v>2201</v>
      </c>
      <c r="H103" s="2" t="str">
        <f t="shared" si="3"/>
        <v>S2</v>
      </c>
      <c r="I103" s="2" t="s">
        <v>154</v>
      </c>
      <c r="J103" s="2" t="str">
        <f>IF(AND(K103=0,L103=0)=TRUE,"",IF(AND(K103&gt;0,L103&gt;0)=TRUE,UPPER(VLOOKUP(LEFT(L103,4)*1,[1]PRODI_2019!$E$2:$F$90,2,FALSE)),M103))</f>
        <v>PENDIDIKAN DASAR</v>
      </c>
      <c r="K103" s="2">
        <f>_xlfn.IFNA(VLOOKUP(B103,[2]Data!$J$2:$K$380,1,FALSE),0)</f>
        <v>22512253</v>
      </c>
      <c r="L103" s="2">
        <f>_xlfn.IFNA(VLOOKUP(B103,[2]Data!$J$2:$K$380,2,FALSE),0)</f>
        <v>0</v>
      </c>
      <c r="M103" t="s">
        <v>873</v>
      </c>
      <c r="N103" t="s">
        <v>76</v>
      </c>
      <c r="P103" t="s">
        <v>508</v>
      </c>
      <c r="Q103" t="s">
        <v>107</v>
      </c>
      <c r="R103" t="s">
        <v>78</v>
      </c>
      <c r="S103" t="s">
        <v>164</v>
      </c>
      <c r="T103" t="s">
        <v>294</v>
      </c>
      <c r="U103" t="s">
        <v>76</v>
      </c>
      <c r="V103" t="s">
        <v>76</v>
      </c>
      <c r="AD103" t="s">
        <v>2403</v>
      </c>
      <c r="AE103" t="s">
        <v>76</v>
      </c>
      <c r="AF103" t="s">
        <v>2404</v>
      </c>
      <c r="AG103" t="s">
        <v>454</v>
      </c>
      <c r="AH103" t="s">
        <v>80</v>
      </c>
      <c r="AI103" t="s">
        <v>2405</v>
      </c>
      <c r="AJ103" t="s">
        <v>2406</v>
      </c>
      <c r="AK103" t="s">
        <v>2407</v>
      </c>
      <c r="AL103" t="s">
        <v>81</v>
      </c>
      <c r="AM103" t="s">
        <v>2408</v>
      </c>
      <c r="AN103" t="s">
        <v>2409</v>
      </c>
      <c r="AO103" t="s">
        <v>204</v>
      </c>
      <c r="AP103" t="s">
        <v>98</v>
      </c>
      <c r="AQ103" t="s">
        <v>76</v>
      </c>
      <c r="AR103" t="s">
        <v>76</v>
      </c>
      <c r="AS103" t="s">
        <v>76</v>
      </c>
      <c r="AT103" t="s">
        <v>2410</v>
      </c>
      <c r="AU103" t="s">
        <v>84</v>
      </c>
      <c r="AV103" t="s">
        <v>501</v>
      </c>
      <c r="AW103" t="s">
        <v>113</v>
      </c>
      <c r="AX103" t="s">
        <v>86</v>
      </c>
      <c r="AY103" t="s">
        <v>230</v>
      </c>
      <c r="AZ103" t="s">
        <v>502</v>
      </c>
      <c r="BA103" t="s">
        <v>230</v>
      </c>
      <c r="BB103" t="s">
        <v>76</v>
      </c>
      <c r="BC103" t="s">
        <v>76</v>
      </c>
      <c r="BD103" t="s">
        <v>76</v>
      </c>
      <c r="BE103" t="s">
        <v>76</v>
      </c>
      <c r="BF103" t="s">
        <v>76</v>
      </c>
      <c r="BG103" t="s">
        <v>76</v>
      </c>
      <c r="BH103" t="s">
        <v>76</v>
      </c>
      <c r="BI103" t="s">
        <v>76</v>
      </c>
      <c r="BJ103" t="s">
        <v>2411</v>
      </c>
      <c r="BK103" t="s">
        <v>2412</v>
      </c>
      <c r="BL103" t="s">
        <v>91</v>
      </c>
      <c r="BM103" t="s">
        <v>140</v>
      </c>
      <c r="BN103" t="s">
        <v>2413</v>
      </c>
      <c r="BO103" t="s">
        <v>2414</v>
      </c>
      <c r="BP103" t="s">
        <v>139</v>
      </c>
      <c r="BQ103" t="s">
        <v>140</v>
      </c>
      <c r="BR103" t="s">
        <v>2415</v>
      </c>
      <c r="BS103" t="s">
        <v>76</v>
      </c>
      <c r="BT103" t="s">
        <v>80</v>
      </c>
      <c r="BU103" t="s">
        <v>2416</v>
      </c>
      <c r="BV103" t="s">
        <v>2106</v>
      </c>
      <c r="BW103" t="s">
        <v>93</v>
      </c>
      <c r="BX103" t="s">
        <v>76</v>
      </c>
      <c r="CD103" s="3">
        <f>VLOOKUP(M103,Sheet1!$A$22:$D$37,2,FALSE)</f>
        <v>15</v>
      </c>
      <c r="CE103" s="3">
        <f>VLOOKUP(M103,Sheet1!$A$22:$D$37,4,FALSE)</f>
        <v>24</v>
      </c>
      <c r="CF103" s="3" t="str">
        <f t="shared" si="4"/>
        <v>lulus</v>
      </c>
      <c r="CG103" s="3" t="str">
        <f t="shared" si="5"/>
        <v>tidak</v>
      </c>
    </row>
    <row r="104" spans="1:85" x14ac:dyDescent="0.25">
      <c r="A104">
        <v>103</v>
      </c>
      <c r="B104" s="6">
        <v>22512287</v>
      </c>
      <c r="C104" t="s">
        <v>772</v>
      </c>
      <c r="D104" t="s">
        <v>670</v>
      </c>
      <c r="E104" t="s">
        <v>205</v>
      </c>
      <c r="F104" t="s">
        <v>233</v>
      </c>
      <c r="G104" s="2">
        <v>2201</v>
      </c>
      <c r="H104" s="2" t="str">
        <f t="shared" si="3"/>
        <v>S2</v>
      </c>
      <c r="I104" s="2" t="s">
        <v>154</v>
      </c>
      <c r="J104" s="2" t="str">
        <f>IF(AND(K104=0,L104=0)=TRUE,"",IF(AND(K104&gt;0,L104&gt;0)=TRUE,UPPER(VLOOKUP(LEFT(L104,4)*1,[1]PRODI_2019!$E$2:$F$90,2,FALSE)),M104))</f>
        <v>ILMU KOMUNIKASI (S2)</v>
      </c>
      <c r="K104" s="2">
        <f>_xlfn.IFNA(VLOOKUP(B104,[2]Data!$J$2:$K$380,1,FALSE),0)</f>
        <v>22512287</v>
      </c>
      <c r="L104" s="2">
        <f>_xlfn.IFNA(VLOOKUP(B104,[2]Data!$J$2:$K$380,2,FALSE),0)</f>
        <v>0</v>
      </c>
      <c r="M104" t="s">
        <v>209</v>
      </c>
      <c r="N104" t="s">
        <v>76</v>
      </c>
      <c r="P104" t="s">
        <v>508</v>
      </c>
      <c r="Q104" t="s">
        <v>77</v>
      </c>
      <c r="R104" t="s">
        <v>78</v>
      </c>
      <c r="S104" t="s">
        <v>2417</v>
      </c>
      <c r="T104" t="s">
        <v>2418</v>
      </c>
      <c r="U104" t="s">
        <v>76</v>
      </c>
      <c r="V104" t="s">
        <v>76</v>
      </c>
      <c r="AD104" t="s">
        <v>2419</v>
      </c>
      <c r="AE104" t="s">
        <v>76</v>
      </c>
      <c r="AF104" t="s">
        <v>371</v>
      </c>
      <c r="AG104" t="s">
        <v>283</v>
      </c>
      <c r="AH104" t="s">
        <v>106</v>
      </c>
      <c r="AI104" t="s">
        <v>2420</v>
      </c>
      <c r="AJ104" t="s">
        <v>2421</v>
      </c>
      <c r="AK104" t="s">
        <v>2422</v>
      </c>
      <c r="AL104" t="s">
        <v>127</v>
      </c>
      <c r="AM104" t="s">
        <v>2423</v>
      </c>
      <c r="AN104" t="s">
        <v>2424</v>
      </c>
      <c r="AO104" t="s">
        <v>2425</v>
      </c>
      <c r="AP104" t="s">
        <v>143</v>
      </c>
      <c r="AQ104" t="s">
        <v>76</v>
      </c>
      <c r="AR104" t="s">
        <v>76</v>
      </c>
      <c r="AS104" t="s">
        <v>76</v>
      </c>
      <c r="AT104" t="s">
        <v>950</v>
      </c>
      <c r="AU104" t="s">
        <v>84</v>
      </c>
      <c r="AV104" t="s">
        <v>2426</v>
      </c>
      <c r="AW104" t="s">
        <v>500</v>
      </c>
      <c r="AX104" t="s">
        <v>86</v>
      </c>
      <c r="AY104" t="s">
        <v>536</v>
      </c>
      <c r="AZ104" t="s">
        <v>2427</v>
      </c>
      <c r="BA104" t="s">
        <v>536</v>
      </c>
      <c r="BB104" t="s">
        <v>76</v>
      </c>
      <c r="BC104" t="s">
        <v>76</v>
      </c>
      <c r="BD104" t="s">
        <v>76</v>
      </c>
      <c r="BE104" t="s">
        <v>76</v>
      </c>
      <c r="BF104" t="s">
        <v>76</v>
      </c>
      <c r="BG104" t="s">
        <v>76</v>
      </c>
      <c r="BH104" t="s">
        <v>76</v>
      </c>
      <c r="BI104" t="s">
        <v>76</v>
      </c>
      <c r="BJ104" t="s">
        <v>90</v>
      </c>
      <c r="BK104" t="s">
        <v>2428</v>
      </c>
      <c r="BL104" t="s">
        <v>91</v>
      </c>
      <c r="BM104" t="s">
        <v>128</v>
      </c>
      <c r="BN104" t="s">
        <v>76</v>
      </c>
      <c r="BO104" t="s">
        <v>2429</v>
      </c>
      <c r="BP104" t="s">
        <v>139</v>
      </c>
      <c r="BQ104" t="s">
        <v>128</v>
      </c>
      <c r="BR104" t="s">
        <v>2430</v>
      </c>
      <c r="BS104" t="s">
        <v>76</v>
      </c>
      <c r="BT104" t="s">
        <v>2431</v>
      </c>
      <c r="BU104" t="s">
        <v>2432</v>
      </c>
      <c r="BV104" t="s">
        <v>2106</v>
      </c>
      <c r="BW104" t="s">
        <v>93</v>
      </c>
      <c r="BX104" t="s">
        <v>76</v>
      </c>
      <c r="CD104" s="3">
        <f>VLOOKUP(M104,Sheet1!$A$22:$D$37,2,FALSE)</f>
        <v>12</v>
      </c>
      <c r="CE104" s="3">
        <f>VLOOKUP(M104,Sheet1!$A$22:$D$37,4,FALSE)</f>
        <v>21</v>
      </c>
      <c r="CF104" s="3" t="str">
        <f t="shared" si="4"/>
        <v>lulus</v>
      </c>
      <c r="CG104" s="3" t="str">
        <f t="shared" si="5"/>
        <v>tidak</v>
      </c>
    </row>
    <row r="105" spans="1:85" x14ac:dyDescent="0.25">
      <c r="A105">
        <v>104</v>
      </c>
      <c r="B105" s="6">
        <v>22512313</v>
      </c>
      <c r="C105" t="s">
        <v>773</v>
      </c>
      <c r="D105" t="s">
        <v>670</v>
      </c>
      <c r="E105" t="s">
        <v>205</v>
      </c>
      <c r="F105" t="s">
        <v>233</v>
      </c>
      <c r="G105" s="2">
        <v>2201</v>
      </c>
      <c r="H105" s="2" t="str">
        <f t="shared" si="3"/>
        <v>S2</v>
      </c>
      <c r="I105" s="2" t="s">
        <v>154</v>
      </c>
      <c r="J105" s="2" t="str">
        <f>IF(AND(K105=0,L105=0)=TRUE,"",IF(AND(K105&gt;0,L105&gt;0)=TRUE,UPPER(VLOOKUP(LEFT(L105,4)*1,[1]PRODI_2019!$E$2:$F$90,2,FALSE)),M105))</f>
        <v>PENDIDIKAN DASAR</v>
      </c>
      <c r="K105" s="2">
        <f>_xlfn.IFNA(VLOOKUP(B105,[2]Data!$J$2:$K$380,1,FALSE),0)</f>
        <v>22512313</v>
      </c>
      <c r="L105" s="2">
        <f>_xlfn.IFNA(VLOOKUP(B105,[2]Data!$J$2:$K$380,2,FALSE),0)</f>
        <v>0</v>
      </c>
      <c r="M105" t="s">
        <v>873</v>
      </c>
      <c r="N105" t="s">
        <v>873</v>
      </c>
      <c r="P105" t="s">
        <v>508</v>
      </c>
      <c r="Q105" t="s">
        <v>77</v>
      </c>
      <c r="R105" t="s">
        <v>78</v>
      </c>
      <c r="S105" t="s">
        <v>2433</v>
      </c>
      <c r="T105" t="s">
        <v>2434</v>
      </c>
      <c r="U105" t="s">
        <v>76</v>
      </c>
      <c r="V105" t="s">
        <v>76</v>
      </c>
      <c r="AD105" t="s">
        <v>2435</v>
      </c>
      <c r="AE105" t="s">
        <v>2436</v>
      </c>
      <c r="AF105" t="s">
        <v>2437</v>
      </c>
      <c r="AG105" t="s">
        <v>2438</v>
      </c>
      <c r="AH105" t="s">
        <v>2439</v>
      </c>
      <c r="AI105" t="s">
        <v>2440</v>
      </c>
      <c r="AJ105" t="s">
        <v>2441</v>
      </c>
      <c r="AK105" t="s">
        <v>2442</v>
      </c>
      <c r="AL105" t="s">
        <v>81</v>
      </c>
      <c r="AM105" t="s">
        <v>2443</v>
      </c>
      <c r="AN105" t="s">
        <v>2444</v>
      </c>
      <c r="AO105" t="s">
        <v>204</v>
      </c>
      <c r="AP105" t="s">
        <v>133</v>
      </c>
      <c r="AQ105" t="s">
        <v>76</v>
      </c>
      <c r="AR105" t="s">
        <v>76</v>
      </c>
      <c r="AS105" t="s">
        <v>76</v>
      </c>
      <c r="AT105" t="s">
        <v>178</v>
      </c>
      <c r="AU105" t="s">
        <v>84</v>
      </c>
      <c r="AV105" t="s">
        <v>85</v>
      </c>
      <c r="AW105" t="s">
        <v>237</v>
      </c>
      <c r="AX105" t="s">
        <v>86</v>
      </c>
      <c r="AY105" t="s">
        <v>153</v>
      </c>
      <c r="AZ105" t="s">
        <v>2445</v>
      </c>
      <c r="BA105" t="s">
        <v>153</v>
      </c>
      <c r="BB105" t="s">
        <v>76</v>
      </c>
      <c r="BC105" t="s">
        <v>76</v>
      </c>
      <c r="BD105" t="s">
        <v>76</v>
      </c>
      <c r="BE105" t="s">
        <v>76</v>
      </c>
      <c r="BF105" t="s">
        <v>76</v>
      </c>
      <c r="BG105" t="s">
        <v>76</v>
      </c>
      <c r="BH105" t="s">
        <v>76</v>
      </c>
      <c r="BI105" t="s">
        <v>76</v>
      </c>
      <c r="BJ105" t="s">
        <v>2446</v>
      </c>
      <c r="BK105" t="s">
        <v>2447</v>
      </c>
      <c r="BL105" t="s">
        <v>250</v>
      </c>
      <c r="BM105" t="s">
        <v>92</v>
      </c>
      <c r="BN105" t="s">
        <v>2448</v>
      </c>
      <c r="BO105" t="s">
        <v>2449</v>
      </c>
      <c r="BP105" t="s">
        <v>81</v>
      </c>
      <c r="BQ105" t="s">
        <v>117</v>
      </c>
      <c r="BR105" t="s">
        <v>2450</v>
      </c>
      <c r="BS105" t="s">
        <v>76</v>
      </c>
      <c r="BT105" t="s">
        <v>2439</v>
      </c>
      <c r="BU105" t="s">
        <v>2451</v>
      </c>
      <c r="BV105" t="s">
        <v>2106</v>
      </c>
      <c r="BW105" t="s">
        <v>119</v>
      </c>
      <c r="BX105" t="s">
        <v>76</v>
      </c>
      <c r="CD105" s="3">
        <f>VLOOKUP(M105,Sheet1!$A$22:$D$37,2,FALSE)</f>
        <v>15</v>
      </c>
      <c r="CE105" s="3">
        <f>VLOOKUP(M105,Sheet1!$A$22:$D$37,4,FALSE)</f>
        <v>24</v>
      </c>
      <c r="CF105" s="3" t="str">
        <f t="shared" si="4"/>
        <v>lulus</v>
      </c>
      <c r="CG105" s="3" t="str">
        <f t="shared" si="5"/>
        <v>tidak</v>
      </c>
    </row>
    <row r="106" spans="1:85" x14ac:dyDescent="0.25">
      <c r="A106">
        <v>105</v>
      </c>
      <c r="B106" s="6">
        <v>22512360</v>
      </c>
      <c r="C106" t="s">
        <v>774</v>
      </c>
      <c r="D106" t="s">
        <v>670</v>
      </c>
      <c r="E106" t="s">
        <v>205</v>
      </c>
      <c r="F106" t="s">
        <v>233</v>
      </c>
      <c r="G106" s="2">
        <v>2201</v>
      </c>
      <c r="H106" s="2" t="str">
        <f t="shared" si="3"/>
        <v>S2</v>
      </c>
      <c r="I106" s="2" t="s">
        <v>154</v>
      </c>
      <c r="J106" s="2" t="str">
        <f>IF(AND(K106=0,L106=0)=TRUE,"",IF(AND(K106&gt;0,L106&gt;0)=TRUE,UPPER(VLOOKUP(LEFT(L106,4)*1,[1]PRODI_2019!$E$2:$F$90,2,FALSE)),M106))</f>
        <v>PENDIDIKAN BAHASA INGGRIS</v>
      </c>
      <c r="K106" s="2">
        <f>_xlfn.IFNA(VLOOKUP(B106,[2]Data!$J$2:$K$380,1,FALSE),0)</f>
        <v>22512360</v>
      </c>
      <c r="L106" s="2">
        <f>_xlfn.IFNA(VLOOKUP(B106,[2]Data!$J$2:$K$380,2,FALSE),0)</f>
        <v>0</v>
      </c>
      <c r="M106" t="s">
        <v>144</v>
      </c>
      <c r="N106" t="s">
        <v>76</v>
      </c>
      <c r="P106" t="s">
        <v>508</v>
      </c>
      <c r="Q106" t="s">
        <v>107</v>
      </c>
      <c r="R106" t="s">
        <v>78</v>
      </c>
      <c r="S106" t="s">
        <v>141</v>
      </c>
      <c r="T106" t="s">
        <v>2452</v>
      </c>
      <c r="U106" t="s">
        <v>76</v>
      </c>
      <c r="V106" t="s">
        <v>76</v>
      </c>
      <c r="AD106" t="s">
        <v>2453</v>
      </c>
      <c r="AE106" t="s">
        <v>76</v>
      </c>
      <c r="AF106" t="s">
        <v>2454</v>
      </c>
      <c r="AG106" t="s">
        <v>425</v>
      </c>
      <c r="AH106" t="s">
        <v>141</v>
      </c>
      <c r="AI106" t="s">
        <v>2455</v>
      </c>
      <c r="AJ106" t="s">
        <v>2456</v>
      </c>
      <c r="AK106" t="s">
        <v>2457</v>
      </c>
      <c r="AL106" t="s">
        <v>131</v>
      </c>
      <c r="AM106" t="s">
        <v>2458</v>
      </c>
      <c r="AN106" t="s">
        <v>76</v>
      </c>
      <c r="AO106" t="s">
        <v>2459</v>
      </c>
      <c r="AP106" t="s">
        <v>111</v>
      </c>
      <c r="AQ106" t="s">
        <v>76</v>
      </c>
      <c r="AR106" t="s">
        <v>76</v>
      </c>
      <c r="AS106" t="s">
        <v>76</v>
      </c>
      <c r="AT106" t="s">
        <v>115</v>
      </c>
      <c r="AU106" t="s">
        <v>84</v>
      </c>
      <c r="AV106" t="s">
        <v>171</v>
      </c>
      <c r="AW106" t="s">
        <v>134</v>
      </c>
      <c r="AX106" t="s">
        <v>86</v>
      </c>
      <c r="AY106" t="s">
        <v>282</v>
      </c>
      <c r="AZ106" t="s">
        <v>1130</v>
      </c>
      <c r="BA106" t="s">
        <v>282</v>
      </c>
      <c r="BB106" t="s">
        <v>76</v>
      </c>
      <c r="BC106" t="s">
        <v>76</v>
      </c>
      <c r="BD106" t="s">
        <v>76</v>
      </c>
      <c r="BE106" t="s">
        <v>76</v>
      </c>
      <c r="BF106" t="s">
        <v>76</v>
      </c>
      <c r="BG106" t="s">
        <v>76</v>
      </c>
      <c r="BH106" t="s">
        <v>76</v>
      </c>
      <c r="BI106" t="s">
        <v>76</v>
      </c>
      <c r="BJ106" t="s">
        <v>2460</v>
      </c>
      <c r="BK106" t="s">
        <v>2461</v>
      </c>
      <c r="BL106" t="s">
        <v>127</v>
      </c>
      <c r="BM106" t="s">
        <v>92</v>
      </c>
      <c r="BN106" t="s">
        <v>2462</v>
      </c>
      <c r="BO106" t="s">
        <v>2463</v>
      </c>
      <c r="BP106" t="s">
        <v>96</v>
      </c>
      <c r="BQ106" t="s">
        <v>117</v>
      </c>
      <c r="BR106" t="s">
        <v>2464</v>
      </c>
      <c r="BS106" t="s">
        <v>76</v>
      </c>
      <c r="BT106" t="s">
        <v>141</v>
      </c>
      <c r="BU106" t="s">
        <v>2465</v>
      </c>
      <c r="BV106" t="s">
        <v>2106</v>
      </c>
      <c r="BW106" t="s">
        <v>119</v>
      </c>
      <c r="BX106" t="s">
        <v>76</v>
      </c>
      <c r="CD106" s="3">
        <f>VLOOKUP(M106,Sheet1!$A$22:$D$37,2,FALSE)</f>
        <v>8</v>
      </c>
      <c r="CE106" s="3">
        <f>VLOOKUP(M106,Sheet1!$A$22:$D$37,4,FALSE)</f>
        <v>12</v>
      </c>
      <c r="CF106" s="3" t="str">
        <f t="shared" si="4"/>
        <v>lulus</v>
      </c>
      <c r="CG106" s="3" t="str">
        <f t="shared" si="5"/>
        <v>tidak</v>
      </c>
    </row>
    <row r="107" spans="1:85" x14ac:dyDescent="0.25">
      <c r="A107">
        <v>106</v>
      </c>
      <c r="B107" s="6">
        <v>22512391</v>
      </c>
      <c r="C107" t="s">
        <v>775</v>
      </c>
      <c r="D107" t="s">
        <v>670</v>
      </c>
      <c r="E107" t="s">
        <v>205</v>
      </c>
      <c r="F107" t="s">
        <v>233</v>
      </c>
      <c r="G107" s="2">
        <v>2201</v>
      </c>
      <c r="H107" s="2" t="str">
        <f t="shared" si="3"/>
        <v>S2</v>
      </c>
      <c r="I107" s="2" t="s">
        <v>154</v>
      </c>
      <c r="J107" s="2" t="str">
        <f>IF(AND(K107=0,L107=0)=TRUE,"",IF(AND(K107&gt;0,L107&gt;0)=TRUE,UPPER(VLOOKUP(LEFT(L107,4)*1,[1]PRODI_2019!$E$2:$F$90,2,FALSE)),M107))</f>
        <v>MAGISTER EKONOMI</v>
      </c>
      <c r="K107" s="2">
        <f>_xlfn.IFNA(VLOOKUP(B107,[2]Data!$J$2:$K$380,1,FALSE),0)</f>
        <v>22512391</v>
      </c>
      <c r="L107" s="2">
        <f>_xlfn.IFNA(VLOOKUP(B107,[2]Data!$J$2:$K$380,2,FALSE),0)</f>
        <v>0</v>
      </c>
      <c r="M107" t="s">
        <v>874</v>
      </c>
      <c r="N107" t="s">
        <v>76</v>
      </c>
      <c r="P107" t="s">
        <v>508</v>
      </c>
      <c r="Q107" t="s">
        <v>107</v>
      </c>
      <c r="R107" t="s">
        <v>78</v>
      </c>
      <c r="S107" t="s">
        <v>94</v>
      </c>
      <c r="T107" t="s">
        <v>2466</v>
      </c>
      <c r="U107" t="s">
        <v>76</v>
      </c>
      <c r="V107" t="s">
        <v>76</v>
      </c>
      <c r="AD107" t="s">
        <v>2467</v>
      </c>
      <c r="AE107" t="s">
        <v>76</v>
      </c>
      <c r="AF107" t="s">
        <v>341</v>
      </c>
      <c r="AG107" t="s">
        <v>159</v>
      </c>
      <c r="AH107" t="s">
        <v>106</v>
      </c>
      <c r="AI107" t="s">
        <v>2468</v>
      </c>
      <c r="AJ107" t="s">
        <v>2469</v>
      </c>
      <c r="AK107" t="s">
        <v>2470</v>
      </c>
      <c r="AL107" t="s">
        <v>167</v>
      </c>
      <c r="AM107" t="s">
        <v>2471</v>
      </c>
      <c r="AN107" t="s">
        <v>2472</v>
      </c>
      <c r="AO107" t="s">
        <v>426</v>
      </c>
      <c r="AP107" t="s">
        <v>133</v>
      </c>
      <c r="AQ107" t="s">
        <v>76</v>
      </c>
      <c r="AR107" t="s">
        <v>76</v>
      </c>
      <c r="AS107" t="s">
        <v>76</v>
      </c>
      <c r="AT107" t="s">
        <v>423</v>
      </c>
      <c r="AU107" t="s">
        <v>84</v>
      </c>
      <c r="AV107" t="s">
        <v>176</v>
      </c>
      <c r="AW107" t="s">
        <v>125</v>
      </c>
      <c r="AX107" t="s">
        <v>86</v>
      </c>
      <c r="AY107" t="s">
        <v>446</v>
      </c>
      <c r="AZ107" t="s">
        <v>2473</v>
      </c>
      <c r="BA107" t="s">
        <v>446</v>
      </c>
      <c r="BB107" t="s">
        <v>76</v>
      </c>
      <c r="BC107" t="s">
        <v>76</v>
      </c>
      <c r="BD107" t="s">
        <v>76</v>
      </c>
      <c r="BE107" t="s">
        <v>76</v>
      </c>
      <c r="BF107" t="s">
        <v>76</v>
      </c>
      <c r="BG107" t="s">
        <v>76</v>
      </c>
      <c r="BH107" t="s">
        <v>76</v>
      </c>
      <c r="BI107" t="s">
        <v>76</v>
      </c>
      <c r="BJ107" t="s">
        <v>90</v>
      </c>
      <c r="BK107" t="s">
        <v>2474</v>
      </c>
      <c r="BL107" t="s">
        <v>139</v>
      </c>
      <c r="BM107" t="s">
        <v>117</v>
      </c>
      <c r="BN107" t="s">
        <v>76</v>
      </c>
      <c r="BO107" t="s">
        <v>2475</v>
      </c>
      <c r="BP107" t="s">
        <v>250</v>
      </c>
      <c r="BQ107" t="s">
        <v>117</v>
      </c>
      <c r="BR107" t="s">
        <v>2467</v>
      </c>
      <c r="BS107" t="s">
        <v>76</v>
      </c>
      <c r="BT107" t="s">
        <v>106</v>
      </c>
      <c r="BU107" t="s">
        <v>2476</v>
      </c>
      <c r="BV107" t="s">
        <v>2106</v>
      </c>
      <c r="BW107" t="s">
        <v>119</v>
      </c>
      <c r="BX107" t="s">
        <v>76</v>
      </c>
      <c r="CD107" s="3">
        <f>VLOOKUP(M107,Sheet1!$A$22:$D$37,2,FALSE)</f>
        <v>1</v>
      </c>
      <c r="CE107" s="3">
        <f>VLOOKUP(M107,Sheet1!$A$22:$D$37,4,FALSE)</f>
        <v>5</v>
      </c>
      <c r="CF107" s="3" t="str">
        <f t="shared" si="4"/>
        <v>lulus</v>
      </c>
      <c r="CG107" s="3" t="str">
        <f t="shared" si="5"/>
        <v>tidak</v>
      </c>
    </row>
    <row r="108" spans="1:85" x14ac:dyDescent="0.25">
      <c r="A108">
        <v>107</v>
      </c>
      <c r="B108" s="6">
        <v>22512395</v>
      </c>
      <c r="C108" t="s">
        <v>776</v>
      </c>
      <c r="D108" t="s">
        <v>670</v>
      </c>
      <c r="E108" t="s">
        <v>205</v>
      </c>
      <c r="F108" t="s">
        <v>233</v>
      </c>
      <c r="G108" s="2">
        <v>2201</v>
      </c>
      <c r="H108" s="2" t="str">
        <f t="shared" si="3"/>
        <v>S2</v>
      </c>
      <c r="I108" s="2" t="s">
        <v>154</v>
      </c>
      <c r="J108" s="2" t="str">
        <f>IF(AND(K108=0,L108=0)=TRUE,"",IF(AND(K108&gt;0,L108&gt;0)=TRUE,UPPER(VLOOKUP(LEFT(L108,4)*1,[1]PRODI_2019!$E$2:$F$90,2,FALSE)),M108))</f>
        <v>MAGISTER ADMINISTRASI PUBLIK</v>
      </c>
      <c r="K108" s="2">
        <f>_xlfn.IFNA(VLOOKUP(B108,[2]Data!$J$2:$K$380,1,FALSE),0)</f>
        <v>22512395</v>
      </c>
      <c r="L108" s="2">
        <f>_xlfn.IFNA(VLOOKUP(B108,[2]Data!$J$2:$K$380,2,FALSE),0)</f>
        <v>0</v>
      </c>
      <c r="M108" t="s">
        <v>210</v>
      </c>
      <c r="N108" t="s">
        <v>210</v>
      </c>
      <c r="P108" t="s">
        <v>508</v>
      </c>
      <c r="Q108" t="s">
        <v>77</v>
      </c>
      <c r="R108" t="s">
        <v>78</v>
      </c>
      <c r="S108" t="s">
        <v>2477</v>
      </c>
      <c r="T108" t="s">
        <v>2478</v>
      </c>
      <c r="U108" t="s">
        <v>76</v>
      </c>
      <c r="V108" t="s">
        <v>76</v>
      </c>
      <c r="AD108" t="s">
        <v>2479</v>
      </c>
      <c r="AE108" t="s">
        <v>76</v>
      </c>
      <c r="AF108" t="s">
        <v>616</v>
      </c>
      <c r="AG108" t="s">
        <v>283</v>
      </c>
      <c r="AH108" t="s">
        <v>106</v>
      </c>
      <c r="AI108" t="s">
        <v>2480</v>
      </c>
      <c r="AJ108" t="s">
        <v>2481</v>
      </c>
      <c r="AK108" t="s">
        <v>2482</v>
      </c>
      <c r="AL108" t="s">
        <v>81</v>
      </c>
      <c r="AM108" t="s">
        <v>2483</v>
      </c>
      <c r="AN108" t="s">
        <v>2484</v>
      </c>
      <c r="AO108" t="s">
        <v>2485</v>
      </c>
      <c r="AP108" t="s">
        <v>98</v>
      </c>
      <c r="AQ108" t="s">
        <v>76</v>
      </c>
      <c r="AR108" t="s">
        <v>76</v>
      </c>
      <c r="AS108" t="s">
        <v>76</v>
      </c>
      <c r="AT108" t="s">
        <v>450</v>
      </c>
      <c r="AU108" t="s">
        <v>84</v>
      </c>
      <c r="AV108" t="s">
        <v>621</v>
      </c>
      <c r="AW108" t="s">
        <v>621</v>
      </c>
      <c r="AX108" t="s">
        <v>86</v>
      </c>
      <c r="AY108" t="s">
        <v>2486</v>
      </c>
      <c r="AZ108" t="s">
        <v>2487</v>
      </c>
      <c r="BA108" t="s">
        <v>2486</v>
      </c>
      <c r="BB108" t="s">
        <v>76</v>
      </c>
      <c r="BC108" t="s">
        <v>76</v>
      </c>
      <c r="BD108" t="s">
        <v>76</v>
      </c>
      <c r="BE108" t="s">
        <v>76</v>
      </c>
      <c r="BF108" t="s">
        <v>76</v>
      </c>
      <c r="BG108" t="s">
        <v>76</v>
      </c>
      <c r="BH108" t="s">
        <v>76</v>
      </c>
      <c r="BI108" t="s">
        <v>76</v>
      </c>
      <c r="BJ108" t="s">
        <v>2488</v>
      </c>
      <c r="BK108" t="s">
        <v>2489</v>
      </c>
      <c r="BL108" t="s">
        <v>250</v>
      </c>
      <c r="BM108" t="s">
        <v>117</v>
      </c>
      <c r="BN108" t="s">
        <v>76</v>
      </c>
      <c r="BO108" t="s">
        <v>2490</v>
      </c>
      <c r="BP108" t="s">
        <v>81</v>
      </c>
      <c r="BQ108" t="s">
        <v>117</v>
      </c>
      <c r="BR108" t="s">
        <v>192</v>
      </c>
      <c r="BS108" t="s">
        <v>76</v>
      </c>
      <c r="BT108" t="s">
        <v>157</v>
      </c>
      <c r="BU108" t="s">
        <v>192</v>
      </c>
      <c r="BV108" t="s">
        <v>2106</v>
      </c>
      <c r="BW108" t="s">
        <v>93</v>
      </c>
      <c r="BX108" t="s">
        <v>76</v>
      </c>
      <c r="CD108" s="3">
        <f>VLOOKUP(M108,Sheet1!$A$22:$D$37,2,FALSE)</f>
        <v>10</v>
      </c>
      <c r="CE108" s="3">
        <f>VLOOKUP(M108,Sheet1!$A$22:$D$37,4,FALSE)</f>
        <v>18</v>
      </c>
      <c r="CF108" s="3" t="str">
        <f t="shared" si="4"/>
        <v>lulus</v>
      </c>
      <c r="CG108" s="3" t="str">
        <f t="shared" si="5"/>
        <v>tidak</v>
      </c>
    </row>
    <row r="109" spans="1:85" x14ac:dyDescent="0.25">
      <c r="A109">
        <v>108</v>
      </c>
      <c r="B109" s="6">
        <v>22512447</v>
      </c>
      <c r="C109" t="s">
        <v>777</v>
      </c>
      <c r="D109" t="s">
        <v>670</v>
      </c>
      <c r="E109" t="s">
        <v>205</v>
      </c>
      <c r="F109" t="s">
        <v>233</v>
      </c>
      <c r="G109" s="2">
        <v>2201</v>
      </c>
      <c r="H109" s="2" t="str">
        <f t="shared" si="3"/>
        <v>S2</v>
      </c>
      <c r="I109" s="2" t="s">
        <v>154</v>
      </c>
      <c r="J109" s="2" t="str">
        <f>IF(AND(K109=0,L109=0)=TRUE,"",IF(AND(K109&gt;0,L109&gt;0)=TRUE,UPPER(VLOOKUP(LEFT(L109,4)*1,[1]PRODI_2019!$E$2:$F$90,2,FALSE)),M109))</f>
        <v>PENDIDIKAN DASAR</v>
      </c>
      <c r="K109" s="2">
        <f>_xlfn.IFNA(VLOOKUP(B109,[2]Data!$J$2:$K$380,1,FALSE),0)</f>
        <v>22512447</v>
      </c>
      <c r="L109" s="2">
        <f>_xlfn.IFNA(VLOOKUP(B109,[2]Data!$J$2:$K$380,2,FALSE),0)</f>
        <v>0</v>
      </c>
      <c r="M109" t="s">
        <v>873</v>
      </c>
      <c r="N109" t="s">
        <v>873</v>
      </c>
      <c r="P109" t="s">
        <v>508</v>
      </c>
      <c r="Q109" t="s">
        <v>77</v>
      </c>
      <c r="R109" t="s">
        <v>78</v>
      </c>
      <c r="S109" t="s">
        <v>94</v>
      </c>
      <c r="T109" t="s">
        <v>2491</v>
      </c>
      <c r="U109" t="s">
        <v>76</v>
      </c>
      <c r="V109" t="s">
        <v>76</v>
      </c>
      <c r="AD109" t="s">
        <v>2492</v>
      </c>
      <c r="AE109" t="s">
        <v>76</v>
      </c>
      <c r="AF109" t="s">
        <v>2493</v>
      </c>
      <c r="AG109" t="s">
        <v>2494</v>
      </c>
      <c r="AH109" t="s">
        <v>218</v>
      </c>
      <c r="AI109" t="s">
        <v>2495</v>
      </c>
      <c r="AJ109" t="s">
        <v>2496</v>
      </c>
      <c r="AK109" t="s">
        <v>2497</v>
      </c>
      <c r="AL109" t="s">
        <v>131</v>
      </c>
      <c r="AM109" t="s">
        <v>2498</v>
      </c>
      <c r="AN109" t="s">
        <v>2499</v>
      </c>
      <c r="AO109" t="s">
        <v>82</v>
      </c>
      <c r="AP109" t="s">
        <v>111</v>
      </c>
      <c r="AQ109" t="s">
        <v>76</v>
      </c>
      <c r="AR109" t="s">
        <v>76</v>
      </c>
      <c r="AS109" t="s">
        <v>76</v>
      </c>
      <c r="AT109" t="s">
        <v>287</v>
      </c>
      <c r="AU109" t="s">
        <v>84</v>
      </c>
      <c r="AV109" t="s">
        <v>171</v>
      </c>
      <c r="AW109" t="s">
        <v>113</v>
      </c>
      <c r="AX109" t="s">
        <v>86</v>
      </c>
      <c r="AY109" t="s">
        <v>87</v>
      </c>
      <c r="AZ109" t="s">
        <v>2500</v>
      </c>
      <c r="BA109" t="s">
        <v>87</v>
      </c>
      <c r="BB109" t="s">
        <v>76</v>
      </c>
      <c r="BC109" t="s">
        <v>76</v>
      </c>
      <c r="BD109" t="s">
        <v>76</v>
      </c>
      <c r="BE109" t="s">
        <v>76</v>
      </c>
      <c r="BF109" t="s">
        <v>76</v>
      </c>
      <c r="BG109" t="s">
        <v>76</v>
      </c>
      <c r="BH109" t="s">
        <v>76</v>
      </c>
      <c r="BI109" t="s">
        <v>76</v>
      </c>
      <c r="BJ109" t="s">
        <v>90</v>
      </c>
      <c r="BK109" t="s">
        <v>2501</v>
      </c>
      <c r="BL109" t="s">
        <v>250</v>
      </c>
      <c r="BM109" t="s">
        <v>92</v>
      </c>
      <c r="BN109" t="s">
        <v>76</v>
      </c>
      <c r="BO109" t="s">
        <v>2502</v>
      </c>
      <c r="BP109" t="s">
        <v>139</v>
      </c>
      <c r="BQ109" t="s">
        <v>128</v>
      </c>
      <c r="BR109" t="s">
        <v>2503</v>
      </c>
      <c r="BS109" t="s">
        <v>76</v>
      </c>
      <c r="BT109" t="s">
        <v>218</v>
      </c>
      <c r="BU109" t="s">
        <v>2504</v>
      </c>
      <c r="BV109" t="s">
        <v>2106</v>
      </c>
      <c r="BW109" t="s">
        <v>93</v>
      </c>
      <c r="BX109" t="s">
        <v>76</v>
      </c>
      <c r="CD109" s="3">
        <f>VLOOKUP(M109,Sheet1!$A$22:$D$37,2,FALSE)</f>
        <v>15</v>
      </c>
      <c r="CE109" s="3">
        <f>VLOOKUP(M109,Sheet1!$A$22:$D$37,4,FALSE)</f>
        <v>24</v>
      </c>
      <c r="CF109" s="3" t="str">
        <f t="shared" si="4"/>
        <v>lulus</v>
      </c>
      <c r="CG109" s="3" t="str">
        <f t="shared" si="5"/>
        <v>tidak</v>
      </c>
    </row>
    <row r="110" spans="1:85" x14ac:dyDescent="0.25">
      <c r="A110">
        <v>109</v>
      </c>
      <c r="B110" s="6">
        <v>22512452</v>
      </c>
      <c r="C110" t="s">
        <v>778</v>
      </c>
      <c r="D110" t="s">
        <v>670</v>
      </c>
      <c r="E110" t="s">
        <v>205</v>
      </c>
      <c r="F110" t="s">
        <v>233</v>
      </c>
      <c r="G110" s="2">
        <v>2201</v>
      </c>
      <c r="H110" s="2" t="str">
        <f t="shared" si="3"/>
        <v>S2</v>
      </c>
      <c r="I110" s="2" t="s">
        <v>154</v>
      </c>
      <c r="J110" s="2" t="str">
        <f>IF(AND(K110=0,L110=0)=TRUE,"",IF(AND(K110&gt;0,L110&gt;0)=TRUE,UPPER(VLOOKUP(LEFT(L110,4)*1,[1]PRODI_2019!$E$2:$F$90,2,FALSE)),M110))</f>
        <v>PENDIDIKAN BAHASA INDONESIA (S2)</v>
      </c>
      <c r="K110" s="2">
        <f>_xlfn.IFNA(VLOOKUP(B110,[2]Data!$J$2:$K$380,1,FALSE),0)</f>
        <v>22512452</v>
      </c>
      <c r="L110" s="2">
        <f>_xlfn.IFNA(VLOOKUP(B110,[2]Data!$J$2:$K$380,2,FALSE),0)</f>
        <v>0</v>
      </c>
      <c r="M110" t="s">
        <v>401</v>
      </c>
      <c r="N110" t="s">
        <v>76</v>
      </c>
      <c r="P110" t="s">
        <v>508</v>
      </c>
      <c r="Q110" t="s">
        <v>107</v>
      </c>
      <c r="R110" t="s">
        <v>78</v>
      </c>
      <c r="S110" t="s">
        <v>164</v>
      </c>
      <c r="T110" t="s">
        <v>2505</v>
      </c>
      <c r="U110" t="s">
        <v>76</v>
      </c>
      <c r="V110" t="s">
        <v>76</v>
      </c>
      <c r="AD110" t="s">
        <v>2506</v>
      </c>
      <c r="AE110" t="s">
        <v>2507</v>
      </c>
      <c r="AF110" t="s">
        <v>606</v>
      </c>
      <c r="AG110" t="s">
        <v>607</v>
      </c>
      <c r="AH110" t="s">
        <v>80</v>
      </c>
      <c r="AI110" t="s">
        <v>2508</v>
      </c>
      <c r="AJ110" t="s">
        <v>2509</v>
      </c>
      <c r="AK110" t="s">
        <v>2510</v>
      </c>
      <c r="AL110" t="s">
        <v>81</v>
      </c>
      <c r="AM110" t="s">
        <v>2511</v>
      </c>
      <c r="AN110" t="s">
        <v>2512</v>
      </c>
      <c r="AO110" t="s">
        <v>2513</v>
      </c>
      <c r="AP110" t="s">
        <v>98</v>
      </c>
      <c r="AQ110" t="s">
        <v>76</v>
      </c>
      <c r="AR110" t="s">
        <v>76</v>
      </c>
      <c r="AS110" t="s">
        <v>76</v>
      </c>
      <c r="AT110" t="s">
        <v>115</v>
      </c>
      <c r="AU110" t="s">
        <v>84</v>
      </c>
      <c r="AV110" t="s">
        <v>171</v>
      </c>
      <c r="AW110" t="s">
        <v>165</v>
      </c>
      <c r="AX110" t="s">
        <v>86</v>
      </c>
      <c r="AY110" t="s">
        <v>87</v>
      </c>
      <c r="AZ110" t="s">
        <v>2514</v>
      </c>
      <c r="BA110" t="s">
        <v>87</v>
      </c>
      <c r="BB110" t="s">
        <v>76</v>
      </c>
      <c r="BC110" t="s">
        <v>76</v>
      </c>
      <c r="BD110" t="s">
        <v>76</v>
      </c>
      <c r="BE110" t="s">
        <v>76</v>
      </c>
      <c r="BF110" t="s">
        <v>76</v>
      </c>
      <c r="BG110" t="s">
        <v>76</v>
      </c>
      <c r="BH110" t="s">
        <v>76</v>
      </c>
      <c r="BI110" t="s">
        <v>76</v>
      </c>
      <c r="BJ110" t="s">
        <v>90</v>
      </c>
      <c r="BK110" t="s">
        <v>2515</v>
      </c>
      <c r="BL110" t="s">
        <v>139</v>
      </c>
      <c r="BM110" t="s">
        <v>92</v>
      </c>
      <c r="BN110" t="s">
        <v>76</v>
      </c>
      <c r="BO110" t="s">
        <v>2516</v>
      </c>
      <c r="BP110" t="s">
        <v>139</v>
      </c>
      <c r="BQ110" t="s">
        <v>92</v>
      </c>
      <c r="BR110" t="s">
        <v>2517</v>
      </c>
      <c r="BS110" t="s">
        <v>76</v>
      </c>
      <c r="BT110" t="s">
        <v>148</v>
      </c>
      <c r="BU110" t="s">
        <v>2518</v>
      </c>
      <c r="BV110" t="s">
        <v>2106</v>
      </c>
      <c r="BW110" t="s">
        <v>93</v>
      </c>
      <c r="BX110" t="s">
        <v>76</v>
      </c>
      <c r="CD110" s="3">
        <f>VLOOKUP(M110,Sheet1!$A$22:$D$37,2,FALSE)</f>
        <v>7</v>
      </c>
      <c r="CE110" s="3">
        <f>VLOOKUP(M110,Sheet1!$A$22:$D$37,4,FALSE)</f>
        <v>13</v>
      </c>
      <c r="CF110" s="3" t="str">
        <f t="shared" si="4"/>
        <v>lulus</v>
      </c>
      <c r="CG110" s="3" t="str">
        <f t="shared" si="5"/>
        <v>tidak</v>
      </c>
    </row>
    <row r="111" spans="1:85" x14ac:dyDescent="0.25">
      <c r="A111">
        <v>110</v>
      </c>
      <c r="B111" s="6">
        <v>22512479</v>
      </c>
      <c r="C111" t="s">
        <v>779</v>
      </c>
      <c r="D111" t="s">
        <v>670</v>
      </c>
      <c r="E111" t="s">
        <v>205</v>
      </c>
      <c r="F111" t="s">
        <v>233</v>
      </c>
      <c r="G111" s="2">
        <v>2201</v>
      </c>
      <c r="H111" s="2" t="str">
        <f t="shared" si="3"/>
        <v>S2</v>
      </c>
      <c r="I111" s="2" t="s">
        <v>154</v>
      </c>
      <c r="J111" s="2" t="str">
        <f>IF(AND(K111=0,L111=0)=TRUE,"",IF(AND(K111&gt;0,L111&gt;0)=TRUE,UPPER(VLOOKUP(LEFT(L111,4)*1,[1]PRODI_2019!$E$2:$F$90,2,FALSE)),M111))</f>
        <v>HUKUM (S2)</v>
      </c>
      <c r="K111" s="2">
        <f>_xlfn.IFNA(VLOOKUP(B111,[2]Data!$J$2:$K$380,1,FALSE),0)</f>
        <v>22512479</v>
      </c>
      <c r="L111" s="2">
        <f>_xlfn.IFNA(VLOOKUP(B111,[2]Data!$J$2:$K$380,2,FALSE),0)</f>
        <v>0</v>
      </c>
      <c r="M111" t="s">
        <v>206</v>
      </c>
      <c r="N111" t="s">
        <v>206</v>
      </c>
      <c r="P111" t="s">
        <v>508</v>
      </c>
      <c r="Q111" t="s">
        <v>107</v>
      </c>
      <c r="R111" t="s">
        <v>78</v>
      </c>
      <c r="S111" t="s">
        <v>293</v>
      </c>
      <c r="T111" t="s">
        <v>2519</v>
      </c>
      <c r="U111" t="s">
        <v>76</v>
      </c>
      <c r="V111" t="s">
        <v>76</v>
      </c>
      <c r="AD111" t="s">
        <v>2520</v>
      </c>
      <c r="AE111" t="s">
        <v>76</v>
      </c>
      <c r="AF111" t="s">
        <v>2521</v>
      </c>
      <c r="AG111" t="s">
        <v>255</v>
      </c>
      <c r="AH111" t="s">
        <v>211</v>
      </c>
      <c r="AI111" t="s">
        <v>2522</v>
      </c>
      <c r="AJ111" t="s">
        <v>2523</v>
      </c>
      <c r="AK111" t="s">
        <v>2524</v>
      </c>
      <c r="AL111" t="s">
        <v>139</v>
      </c>
      <c r="AM111" t="s">
        <v>192</v>
      </c>
      <c r="AN111" t="s">
        <v>192</v>
      </c>
      <c r="AO111" t="s">
        <v>192</v>
      </c>
      <c r="AP111" t="s">
        <v>111</v>
      </c>
      <c r="AQ111" t="s">
        <v>76</v>
      </c>
      <c r="AR111" t="s">
        <v>76</v>
      </c>
      <c r="AS111" t="s">
        <v>76</v>
      </c>
      <c r="AT111" t="s">
        <v>305</v>
      </c>
      <c r="AU111" t="s">
        <v>84</v>
      </c>
      <c r="AV111" t="s">
        <v>2525</v>
      </c>
      <c r="AW111" t="s">
        <v>1158</v>
      </c>
      <c r="AX111" t="s">
        <v>86</v>
      </c>
      <c r="AY111" t="s">
        <v>87</v>
      </c>
      <c r="AZ111" t="s">
        <v>2526</v>
      </c>
      <c r="BA111" t="s">
        <v>87</v>
      </c>
      <c r="BB111" t="s">
        <v>76</v>
      </c>
      <c r="BC111" t="s">
        <v>76</v>
      </c>
      <c r="BD111" t="s">
        <v>76</v>
      </c>
      <c r="BE111" t="s">
        <v>76</v>
      </c>
      <c r="BF111" t="s">
        <v>76</v>
      </c>
      <c r="BG111" t="s">
        <v>76</v>
      </c>
      <c r="BH111" t="s">
        <v>76</v>
      </c>
      <c r="BI111" t="s">
        <v>76</v>
      </c>
      <c r="BJ111" t="s">
        <v>2527</v>
      </c>
      <c r="BK111" t="s">
        <v>2528</v>
      </c>
      <c r="BL111" t="s">
        <v>81</v>
      </c>
      <c r="BM111" t="s">
        <v>117</v>
      </c>
      <c r="BN111" t="s">
        <v>2529</v>
      </c>
      <c r="BO111" t="s">
        <v>2530</v>
      </c>
      <c r="BP111" t="s">
        <v>81</v>
      </c>
      <c r="BQ111" t="s">
        <v>117</v>
      </c>
      <c r="BR111" t="s">
        <v>2520</v>
      </c>
      <c r="BS111" t="s">
        <v>76</v>
      </c>
      <c r="BT111" t="s">
        <v>211</v>
      </c>
      <c r="BU111" t="s">
        <v>2531</v>
      </c>
      <c r="BV111" t="s">
        <v>2106</v>
      </c>
      <c r="BW111" t="s">
        <v>119</v>
      </c>
      <c r="BX111" t="s">
        <v>76</v>
      </c>
      <c r="CD111" s="3">
        <f>VLOOKUP(M111,Sheet1!$A$22:$D$37,2,FALSE)</f>
        <v>28</v>
      </c>
      <c r="CE111" s="3">
        <f>VLOOKUP(M111,Sheet1!$A$22:$D$37,4,FALSE)</f>
        <v>43</v>
      </c>
      <c r="CF111" s="3" t="str">
        <f t="shared" si="4"/>
        <v>lulus</v>
      </c>
      <c r="CG111" s="3" t="str">
        <f t="shared" si="5"/>
        <v>tidak</v>
      </c>
    </row>
    <row r="112" spans="1:85" x14ac:dyDescent="0.25">
      <c r="A112">
        <v>111</v>
      </c>
      <c r="B112" s="6">
        <v>22510925</v>
      </c>
      <c r="C112" t="s">
        <v>780</v>
      </c>
      <c r="D112" t="s">
        <v>670</v>
      </c>
      <c r="E112" t="s">
        <v>205</v>
      </c>
      <c r="F112" t="s">
        <v>233</v>
      </c>
      <c r="G112" s="2">
        <v>2201</v>
      </c>
      <c r="H112" s="2" t="str">
        <f t="shared" si="3"/>
        <v>S2</v>
      </c>
      <c r="I112" s="2" t="s">
        <v>154</v>
      </c>
      <c r="J112" s="2" t="str">
        <f>IF(AND(K112=0,L112=0)=TRUE,"",IF(AND(K112&gt;0,L112&gt;0)=TRUE,UPPER(VLOOKUP(LEFT(L112,4)*1,[1]PRODI_2019!$E$2:$F$90,2,FALSE)),M112))</f>
        <v>ILMU KOMUNIKASI (S2)</v>
      </c>
      <c r="K112" s="2">
        <f>_xlfn.IFNA(VLOOKUP(B112,[2]Data!$J$2:$K$380,1,FALSE),0)</f>
        <v>22510925</v>
      </c>
      <c r="L112" s="2">
        <f>_xlfn.IFNA(VLOOKUP(B112,[2]Data!$J$2:$K$380,2,FALSE),0)</f>
        <v>0</v>
      </c>
      <c r="M112" t="s">
        <v>209</v>
      </c>
      <c r="N112" t="s">
        <v>206</v>
      </c>
      <c r="P112" t="s">
        <v>521</v>
      </c>
      <c r="Q112" t="s">
        <v>77</v>
      </c>
      <c r="R112" t="s">
        <v>78</v>
      </c>
      <c r="S112" t="s">
        <v>2532</v>
      </c>
      <c r="T112" t="s">
        <v>2533</v>
      </c>
      <c r="U112" t="s">
        <v>76</v>
      </c>
      <c r="V112" t="s">
        <v>76</v>
      </c>
      <c r="AD112" t="s">
        <v>2534</v>
      </c>
      <c r="AE112" t="s">
        <v>76</v>
      </c>
      <c r="AF112" t="s">
        <v>878</v>
      </c>
      <c r="AG112" t="s">
        <v>279</v>
      </c>
      <c r="AH112" t="s">
        <v>211</v>
      </c>
      <c r="AI112" t="s">
        <v>2535</v>
      </c>
      <c r="AJ112" t="s">
        <v>2536</v>
      </c>
      <c r="AK112" t="s">
        <v>2537</v>
      </c>
      <c r="AL112" t="s">
        <v>127</v>
      </c>
      <c r="AM112" t="s">
        <v>76</v>
      </c>
      <c r="AN112" t="s">
        <v>76</v>
      </c>
      <c r="AO112" t="s">
        <v>76</v>
      </c>
      <c r="AP112" t="s">
        <v>133</v>
      </c>
      <c r="AQ112" t="s">
        <v>76</v>
      </c>
      <c r="AR112" t="s">
        <v>76</v>
      </c>
      <c r="AS112" t="s">
        <v>76</v>
      </c>
      <c r="AT112" t="s">
        <v>2538</v>
      </c>
      <c r="AU112" t="s">
        <v>99</v>
      </c>
      <c r="AV112" t="s">
        <v>513</v>
      </c>
      <c r="AW112" t="s">
        <v>335</v>
      </c>
      <c r="AX112" t="s">
        <v>102</v>
      </c>
      <c r="AY112" t="s">
        <v>87</v>
      </c>
      <c r="AZ112" t="s">
        <v>357</v>
      </c>
      <c r="BA112" t="s">
        <v>87</v>
      </c>
      <c r="BB112" t="s">
        <v>76</v>
      </c>
      <c r="BC112" t="s">
        <v>76</v>
      </c>
      <c r="BD112" t="s">
        <v>76</v>
      </c>
      <c r="BE112" t="s">
        <v>76</v>
      </c>
      <c r="BF112" t="s">
        <v>76</v>
      </c>
      <c r="BG112" t="s">
        <v>76</v>
      </c>
      <c r="BH112" t="s">
        <v>76</v>
      </c>
      <c r="BI112" t="s">
        <v>76</v>
      </c>
      <c r="BJ112" t="s">
        <v>2539</v>
      </c>
      <c r="BK112" t="s">
        <v>2540</v>
      </c>
      <c r="BL112" t="s">
        <v>81</v>
      </c>
      <c r="BM112" t="s">
        <v>222</v>
      </c>
      <c r="BN112" t="s">
        <v>2541</v>
      </c>
      <c r="BO112" t="s">
        <v>2542</v>
      </c>
      <c r="BP112" t="s">
        <v>81</v>
      </c>
      <c r="BQ112" t="s">
        <v>117</v>
      </c>
      <c r="BR112" t="s">
        <v>2543</v>
      </c>
      <c r="BS112" t="s">
        <v>76</v>
      </c>
      <c r="BT112" t="s">
        <v>218</v>
      </c>
      <c r="BU112" t="s">
        <v>2544</v>
      </c>
      <c r="BV112" t="s">
        <v>2545</v>
      </c>
      <c r="BW112" t="s">
        <v>93</v>
      </c>
      <c r="BX112" t="s">
        <v>76</v>
      </c>
      <c r="CD112" s="3">
        <f>VLOOKUP(M112,Sheet1!$A$22:$D$37,2,FALSE)</f>
        <v>12</v>
      </c>
      <c r="CE112" s="3">
        <f>VLOOKUP(M112,Sheet1!$A$22:$D$37,4,FALSE)</f>
        <v>21</v>
      </c>
      <c r="CF112" s="3" t="str">
        <f t="shared" si="4"/>
        <v>lulus</v>
      </c>
      <c r="CG112" s="3" t="str">
        <f t="shared" si="5"/>
        <v>tidak</v>
      </c>
    </row>
    <row r="113" spans="1:85" x14ac:dyDescent="0.25">
      <c r="A113">
        <v>112</v>
      </c>
      <c r="B113" s="6">
        <v>22512283</v>
      </c>
      <c r="C113" t="s">
        <v>781</v>
      </c>
      <c r="D113" t="s">
        <v>670</v>
      </c>
      <c r="E113" t="s">
        <v>205</v>
      </c>
      <c r="F113" t="s">
        <v>233</v>
      </c>
      <c r="G113" s="2">
        <v>2201</v>
      </c>
      <c r="H113" s="2" t="str">
        <f t="shared" si="3"/>
        <v>S2</v>
      </c>
      <c r="I113" s="2" t="s">
        <v>154</v>
      </c>
      <c r="J113" s="2" t="str">
        <f>IF(AND(K113=0,L113=0)=TRUE,"",IF(AND(K113&gt;0,L113&gt;0)=TRUE,UPPER(VLOOKUP(LEFT(L113,4)*1,[1]PRODI_2019!$E$2:$F$90,2,FALSE)),M113))</f>
        <v>PENDIDIKAN DASAR</v>
      </c>
      <c r="K113" s="2">
        <f>_xlfn.IFNA(VLOOKUP(B113,[2]Data!$J$2:$K$380,1,FALSE),0)</f>
        <v>22512283</v>
      </c>
      <c r="L113" s="2">
        <f>_xlfn.IFNA(VLOOKUP(B113,[2]Data!$J$2:$K$380,2,FALSE),0)</f>
        <v>0</v>
      </c>
      <c r="M113" t="s">
        <v>873</v>
      </c>
      <c r="N113" t="s">
        <v>401</v>
      </c>
      <c r="P113" t="s">
        <v>521</v>
      </c>
      <c r="Q113" t="s">
        <v>107</v>
      </c>
      <c r="R113" t="s">
        <v>78</v>
      </c>
      <c r="S113" t="s">
        <v>108</v>
      </c>
      <c r="T113" t="s">
        <v>2546</v>
      </c>
      <c r="U113" t="s">
        <v>76</v>
      </c>
      <c r="V113" t="s">
        <v>76</v>
      </c>
      <c r="AD113" t="s">
        <v>2547</v>
      </c>
      <c r="AE113" t="s">
        <v>2548</v>
      </c>
      <c r="AF113" t="s">
        <v>2549</v>
      </c>
      <c r="AG113" t="s">
        <v>515</v>
      </c>
      <c r="AH113" t="s">
        <v>211</v>
      </c>
      <c r="AI113" t="s">
        <v>2550</v>
      </c>
      <c r="AJ113" t="s">
        <v>2551</v>
      </c>
      <c r="AK113" t="s">
        <v>2552</v>
      </c>
      <c r="AL113" t="s">
        <v>131</v>
      </c>
      <c r="AM113" t="s">
        <v>2553</v>
      </c>
      <c r="AN113" t="s">
        <v>2554</v>
      </c>
      <c r="AO113" t="s">
        <v>204</v>
      </c>
      <c r="AP113" t="s">
        <v>133</v>
      </c>
      <c r="AQ113" t="s">
        <v>76</v>
      </c>
      <c r="AR113" t="s">
        <v>76</v>
      </c>
      <c r="AS113" t="s">
        <v>76</v>
      </c>
      <c r="AT113" t="s">
        <v>115</v>
      </c>
      <c r="AU113" t="s">
        <v>84</v>
      </c>
      <c r="AV113" t="s">
        <v>171</v>
      </c>
      <c r="AW113" t="s">
        <v>113</v>
      </c>
      <c r="AX113" t="s">
        <v>86</v>
      </c>
      <c r="AY113" t="s">
        <v>87</v>
      </c>
      <c r="AZ113" t="s">
        <v>2555</v>
      </c>
      <c r="BA113" t="s">
        <v>87</v>
      </c>
      <c r="BB113" t="s">
        <v>76</v>
      </c>
      <c r="BC113" t="s">
        <v>76</v>
      </c>
      <c r="BD113" t="s">
        <v>76</v>
      </c>
      <c r="BE113" t="s">
        <v>76</v>
      </c>
      <c r="BF113" t="s">
        <v>76</v>
      </c>
      <c r="BG113" t="s">
        <v>76</v>
      </c>
      <c r="BH113" t="s">
        <v>76</v>
      </c>
      <c r="BI113" t="s">
        <v>76</v>
      </c>
      <c r="BJ113" t="s">
        <v>2556</v>
      </c>
      <c r="BK113" t="s">
        <v>2557</v>
      </c>
      <c r="BL113" t="s">
        <v>139</v>
      </c>
      <c r="BM113" t="s">
        <v>92</v>
      </c>
      <c r="BN113" t="s">
        <v>2558</v>
      </c>
      <c r="BO113" t="s">
        <v>2559</v>
      </c>
      <c r="BP113" t="s">
        <v>139</v>
      </c>
      <c r="BQ113" t="s">
        <v>117</v>
      </c>
      <c r="BR113" t="s">
        <v>2560</v>
      </c>
      <c r="BS113" t="s">
        <v>76</v>
      </c>
      <c r="BT113" t="s">
        <v>110</v>
      </c>
      <c r="BU113" t="s">
        <v>2561</v>
      </c>
      <c r="BV113" t="s">
        <v>2106</v>
      </c>
      <c r="BW113" t="s">
        <v>93</v>
      </c>
      <c r="BX113" t="s">
        <v>76</v>
      </c>
      <c r="CD113" s="3">
        <f>VLOOKUP(M113,Sheet1!$A$22:$D$37,2,FALSE)</f>
        <v>15</v>
      </c>
      <c r="CE113" s="3">
        <f>VLOOKUP(M113,Sheet1!$A$22:$D$37,4,FALSE)</f>
        <v>24</v>
      </c>
      <c r="CF113" s="3" t="str">
        <f t="shared" si="4"/>
        <v>lulus</v>
      </c>
      <c r="CG113" s="3" t="str">
        <f t="shared" si="5"/>
        <v>tidak</v>
      </c>
    </row>
    <row r="114" spans="1:85" x14ac:dyDescent="0.25">
      <c r="A114">
        <v>113</v>
      </c>
      <c r="B114" s="6">
        <v>22512296</v>
      </c>
      <c r="C114" t="s">
        <v>782</v>
      </c>
      <c r="D114" t="s">
        <v>670</v>
      </c>
      <c r="E114" t="s">
        <v>205</v>
      </c>
      <c r="F114" t="s">
        <v>233</v>
      </c>
      <c r="G114" s="2">
        <v>2201</v>
      </c>
      <c r="H114" s="2" t="str">
        <f t="shared" si="3"/>
        <v>S2</v>
      </c>
      <c r="I114" s="2" t="s">
        <v>154</v>
      </c>
      <c r="J114" s="2" t="str">
        <f>IF(AND(K114=0,L114=0)=TRUE,"",IF(AND(K114&gt;0,L114&gt;0)=TRUE,UPPER(VLOOKUP(LEFT(L114,4)*1,[1]PRODI_2019!$E$2:$F$90,2,FALSE)),M114))</f>
        <v/>
      </c>
      <c r="K114" s="2">
        <f>_xlfn.IFNA(VLOOKUP(B114,[2]Data!$J$2:$K$380,1,FALSE),0)</f>
        <v>0</v>
      </c>
      <c r="L114" s="2">
        <f>_xlfn.IFNA(VLOOKUP(B114,[2]Data!$J$2:$K$380,2,FALSE),0)</f>
        <v>0</v>
      </c>
      <c r="M114" t="s">
        <v>873</v>
      </c>
      <c r="N114" t="s">
        <v>76</v>
      </c>
      <c r="P114" t="s">
        <v>521</v>
      </c>
      <c r="Q114" t="s">
        <v>107</v>
      </c>
      <c r="R114" t="s">
        <v>78</v>
      </c>
      <c r="S114" t="s">
        <v>2562</v>
      </c>
      <c r="T114" t="s">
        <v>2563</v>
      </c>
      <c r="U114" t="s">
        <v>76</v>
      </c>
      <c r="V114" t="s">
        <v>76</v>
      </c>
      <c r="AD114" t="s">
        <v>2564</v>
      </c>
      <c r="AE114" t="s">
        <v>76</v>
      </c>
      <c r="AF114" t="s">
        <v>2565</v>
      </c>
      <c r="AG114" t="s">
        <v>2566</v>
      </c>
      <c r="AH114" t="s">
        <v>174</v>
      </c>
      <c r="AI114" t="s">
        <v>2567</v>
      </c>
      <c r="AJ114" t="s">
        <v>2568</v>
      </c>
      <c r="AK114" t="s">
        <v>2569</v>
      </c>
      <c r="AL114" t="s">
        <v>81</v>
      </c>
      <c r="AM114" t="s">
        <v>2570</v>
      </c>
      <c r="AN114" t="s">
        <v>2571</v>
      </c>
      <c r="AO114" t="s">
        <v>353</v>
      </c>
      <c r="AP114" t="s">
        <v>83</v>
      </c>
      <c r="AQ114" t="s">
        <v>76</v>
      </c>
      <c r="AR114" t="s">
        <v>76</v>
      </c>
      <c r="AS114" t="s">
        <v>76</v>
      </c>
      <c r="AT114" t="s">
        <v>2572</v>
      </c>
      <c r="AU114" t="s">
        <v>84</v>
      </c>
      <c r="AV114" t="s">
        <v>479</v>
      </c>
      <c r="AW114" t="s">
        <v>237</v>
      </c>
      <c r="AX114" t="s">
        <v>102</v>
      </c>
      <c r="AY114" t="s">
        <v>87</v>
      </c>
      <c r="AZ114" t="s">
        <v>2573</v>
      </c>
      <c r="BA114" t="s">
        <v>87</v>
      </c>
      <c r="BB114" t="s">
        <v>76</v>
      </c>
      <c r="BC114" t="s">
        <v>76</v>
      </c>
      <c r="BD114" t="s">
        <v>76</v>
      </c>
      <c r="BE114" t="s">
        <v>76</v>
      </c>
      <c r="BF114" t="s">
        <v>76</v>
      </c>
      <c r="BG114" t="s">
        <v>76</v>
      </c>
      <c r="BH114" t="s">
        <v>76</v>
      </c>
      <c r="BI114" t="s">
        <v>76</v>
      </c>
      <c r="BJ114" t="s">
        <v>90</v>
      </c>
      <c r="BK114" t="s">
        <v>2574</v>
      </c>
      <c r="BL114" t="s">
        <v>203</v>
      </c>
      <c r="BM114" t="s">
        <v>105</v>
      </c>
      <c r="BN114" t="s">
        <v>76</v>
      </c>
      <c r="BO114" t="s">
        <v>2575</v>
      </c>
      <c r="BP114" t="s">
        <v>104</v>
      </c>
      <c r="BQ114" t="s">
        <v>117</v>
      </c>
      <c r="BR114" t="s">
        <v>2576</v>
      </c>
      <c r="BS114" t="s">
        <v>76</v>
      </c>
      <c r="BT114" t="s">
        <v>174</v>
      </c>
      <c r="BU114" t="s">
        <v>2577</v>
      </c>
      <c r="BV114" t="s">
        <v>2545</v>
      </c>
      <c r="BW114" t="s">
        <v>119</v>
      </c>
      <c r="BX114" t="s">
        <v>76</v>
      </c>
      <c r="CD114" s="3">
        <f>VLOOKUP(M114,Sheet1!$A$22:$D$37,2,FALSE)</f>
        <v>15</v>
      </c>
      <c r="CE114" s="3">
        <f>VLOOKUP(M114,Sheet1!$A$22:$D$37,4,FALSE)</f>
        <v>24</v>
      </c>
      <c r="CF114" s="3" t="str">
        <f t="shared" si="4"/>
        <v>tidak</v>
      </c>
      <c r="CG114" s="3" t="str">
        <f t="shared" si="5"/>
        <v>tidak</v>
      </c>
    </row>
    <row r="115" spans="1:85" x14ac:dyDescent="0.25">
      <c r="A115">
        <v>114</v>
      </c>
      <c r="B115" s="6">
        <v>22512302</v>
      </c>
      <c r="C115" t="s">
        <v>783</v>
      </c>
      <c r="D115" t="s">
        <v>670</v>
      </c>
      <c r="E115" t="s">
        <v>205</v>
      </c>
      <c r="F115" t="s">
        <v>233</v>
      </c>
      <c r="G115" s="2">
        <v>2201</v>
      </c>
      <c r="H115" s="2" t="str">
        <f t="shared" si="3"/>
        <v>S2</v>
      </c>
      <c r="I115" s="2" t="s">
        <v>154</v>
      </c>
      <c r="J115" s="2" t="str">
        <f>IF(AND(K115=0,L115=0)=TRUE,"",IF(AND(K115&gt;0,L115&gt;0)=TRUE,UPPER(VLOOKUP(LEFT(L115,4)*1,[1]PRODI_2019!$E$2:$F$90,2,FALSE)),M115))</f>
        <v>ILMU KOMUNIKASI (S2)</v>
      </c>
      <c r="K115" s="2">
        <f>_xlfn.IFNA(VLOOKUP(B115,[2]Data!$J$2:$K$380,1,FALSE),0)</f>
        <v>22512302</v>
      </c>
      <c r="L115" s="2">
        <f>_xlfn.IFNA(VLOOKUP(B115,[2]Data!$J$2:$K$380,2,FALSE),0)</f>
        <v>0</v>
      </c>
      <c r="M115" t="s">
        <v>209</v>
      </c>
      <c r="N115" t="s">
        <v>217</v>
      </c>
      <c r="P115" t="s">
        <v>521</v>
      </c>
      <c r="Q115" t="s">
        <v>77</v>
      </c>
      <c r="R115" t="s">
        <v>78</v>
      </c>
      <c r="S115" t="s">
        <v>2578</v>
      </c>
      <c r="T115" t="s">
        <v>2579</v>
      </c>
      <c r="U115" t="s">
        <v>76</v>
      </c>
      <c r="V115" t="s">
        <v>76</v>
      </c>
      <c r="AD115" t="s">
        <v>2580</v>
      </c>
      <c r="AE115" t="s">
        <v>2581</v>
      </c>
      <c r="AF115" t="s">
        <v>315</v>
      </c>
      <c r="AG115" t="s">
        <v>283</v>
      </c>
      <c r="AH115" t="s">
        <v>106</v>
      </c>
      <c r="AI115" t="s">
        <v>2582</v>
      </c>
      <c r="AJ115" t="s">
        <v>2583</v>
      </c>
      <c r="AK115" t="s">
        <v>2584</v>
      </c>
      <c r="AL115" t="s">
        <v>139</v>
      </c>
      <c r="AM115" t="s">
        <v>1807</v>
      </c>
      <c r="AN115" t="s">
        <v>2585</v>
      </c>
      <c r="AO115" t="s">
        <v>390</v>
      </c>
      <c r="AP115" t="s">
        <v>83</v>
      </c>
      <c r="AQ115" t="s">
        <v>76</v>
      </c>
      <c r="AR115" t="s">
        <v>76</v>
      </c>
      <c r="AS115" t="s">
        <v>76</v>
      </c>
      <c r="AT115" t="s">
        <v>2586</v>
      </c>
      <c r="AU115" t="s">
        <v>99</v>
      </c>
      <c r="AV115" t="s">
        <v>100</v>
      </c>
      <c r="AW115" t="s">
        <v>267</v>
      </c>
      <c r="AX115" t="s">
        <v>86</v>
      </c>
      <c r="AY115" t="s">
        <v>87</v>
      </c>
      <c r="AZ115" t="s">
        <v>2587</v>
      </c>
      <c r="BA115" t="s">
        <v>87</v>
      </c>
      <c r="BB115" t="s">
        <v>76</v>
      </c>
      <c r="BC115" t="s">
        <v>76</v>
      </c>
      <c r="BD115" t="s">
        <v>76</v>
      </c>
      <c r="BE115" t="s">
        <v>76</v>
      </c>
      <c r="BF115" t="s">
        <v>76</v>
      </c>
      <c r="BG115" t="s">
        <v>76</v>
      </c>
      <c r="BH115" t="s">
        <v>76</v>
      </c>
      <c r="BI115" t="s">
        <v>76</v>
      </c>
      <c r="BJ115" t="s">
        <v>2588</v>
      </c>
      <c r="BK115" t="s">
        <v>2589</v>
      </c>
      <c r="BL115" t="s">
        <v>104</v>
      </c>
      <c r="BM115" t="s">
        <v>92</v>
      </c>
      <c r="BN115" t="s">
        <v>2590</v>
      </c>
      <c r="BO115" t="s">
        <v>2591</v>
      </c>
      <c r="BP115" t="s">
        <v>139</v>
      </c>
      <c r="BQ115" t="s">
        <v>92</v>
      </c>
      <c r="BR115" t="s">
        <v>2592</v>
      </c>
      <c r="BS115" t="s">
        <v>76</v>
      </c>
      <c r="BT115" t="s">
        <v>2593</v>
      </c>
      <c r="BU115" t="s">
        <v>2594</v>
      </c>
      <c r="BV115" t="s">
        <v>2106</v>
      </c>
      <c r="BW115" t="s">
        <v>122</v>
      </c>
      <c r="BX115" t="s">
        <v>76</v>
      </c>
      <c r="CD115" s="3">
        <f>VLOOKUP(M115,Sheet1!$A$22:$D$37,2,FALSE)</f>
        <v>12</v>
      </c>
      <c r="CE115" s="3">
        <f>VLOOKUP(M115,Sheet1!$A$22:$D$37,4,FALSE)</f>
        <v>21</v>
      </c>
      <c r="CF115" s="3" t="str">
        <f t="shared" si="4"/>
        <v>lulus</v>
      </c>
      <c r="CG115" s="3" t="str">
        <f t="shared" si="5"/>
        <v>tidak</v>
      </c>
    </row>
    <row r="116" spans="1:85" x14ac:dyDescent="0.25">
      <c r="A116">
        <v>115</v>
      </c>
      <c r="B116" s="6">
        <v>22512346</v>
      </c>
      <c r="C116" t="s">
        <v>784</v>
      </c>
      <c r="D116" t="s">
        <v>670</v>
      </c>
      <c r="E116" t="s">
        <v>205</v>
      </c>
      <c r="F116" t="s">
        <v>233</v>
      </c>
      <c r="G116" s="2">
        <v>2201</v>
      </c>
      <c r="H116" s="2" t="str">
        <f t="shared" si="3"/>
        <v>S2</v>
      </c>
      <c r="I116" s="2" t="s">
        <v>154</v>
      </c>
      <c r="J116" s="2" t="str">
        <f>IF(AND(K116=0,L116=0)=TRUE,"",IF(AND(K116&gt;0,L116&gt;0)=TRUE,UPPER(VLOOKUP(LEFT(L116,4)*1,[1]PRODI_2019!$E$2:$F$90,2,FALSE)),M116))</f>
        <v>PENDIDIKAN DASAR</v>
      </c>
      <c r="K116" s="2">
        <f>_xlfn.IFNA(VLOOKUP(B116,[2]Data!$J$2:$K$380,1,FALSE),0)</f>
        <v>22512346</v>
      </c>
      <c r="L116" s="2">
        <f>_xlfn.IFNA(VLOOKUP(B116,[2]Data!$J$2:$K$380,2,FALSE),0)</f>
        <v>0</v>
      </c>
      <c r="M116" t="s">
        <v>873</v>
      </c>
      <c r="N116" t="s">
        <v>76</v>
      </c>
      <c r="P116" t="s">
        <v>521</v>
      </c>
      <c r="Q116" t="s">
        <v>107</v>
      </c>
      <c r="R116" t="s">
        <v>78</v>
      </c>
      <c r="S116" t="s">
        <v>2595</v>
      </c>
      <c r="T116" t="s">
        <v>2596</v>
      </c>
      <c r="U116" t="s">
        <v>76</v>
      </c>
      <c r="V116" t="s">
        <v>76</v>
      </c>
      <c r="AD116" t="s">
        <v>2597</v>
      </c>
      <c r="AE116" t="s">
        <v>2598</v>
      </c>
      <c r="AF116" t="s">
        <v>2599</v>
      </c>
      <c r="AG116" t="s">
        <v>2600</v>
      </c>
      <c r="AH116" t="s">
        <v>2601</v>
      </c>
      <c r="AI116" t="s">
        <v>2602</v>
      </c>
      <c r="AJ116" t="s">
        <v>2603</v>
      </c>
      <c r="AK116" t="s">
        <v>2604</v>
      </c>
      <c r="AL116" t="s">
        <v>81</v>
      </c>
      <c r="AM116" t="s">
        <v>2605</v>
      </c>
      <c r="AN116" t="s">
        <v>2606</v>
      </c>
      <c r="AO116" t="s">
        <v>204</v>
      </c>
      <c r="AP116" t="s">
        <v>133</v>
      </c>
      <c r="AQ116" t="s">
        <v>76</v>
      </c>
      <c r="AR116" t="s">
        <v>76</v>
      </c>
      <c r="AS116" t="s">
        <v>76</v>
      </c>
      <c r="AT116" t="s">
        <v>537</v>
      </c>
      <c r="AU116" t="s">
        <v>84</v>
      </c>
      <c r="AV116" t="s">
        <v>85</v>
      </c>
      <c r="AW116" t="s">
        <v>2607</v>
      </c>
      <c r="AX116" t="s">
        <v>102</v>
      </c>
      <c r="AY116" t="s">
        <v>114</v>
      </c>
      <c r="AZ116" t="s">
        <v>2608</v>
      </c>
      <c r="BA116" t="s">
        <v>114</v>
      </c>
      <c r="BB116" t="s">
        <v>76</v>
      </c>
      <c r="BC116" t="s">
        <v>76</v>
      </c>
      <c r="BD116" t="s">
        <v>76</v>
      </c>
      <c r="BE116" t="s">
        <v>76</v>
      </c>
      <c r="BF116" t="s">
        <v>76</v>
      </c>
      <c r="BG116" t="s">
        <v>76</v>
      </c>
      <c r="BH116" t="s">
        <v>76</v>
      </c>
      <c r="BI116" t="s">
        <v>76</v>
      </c>
      <c r="BJ116" t="s">
        <v>2609</v>
      </c>
      <c r="BK116" t="s">
        <v>2610</v>
      </c>
      <c r="BL116" t="s">
        <v>203</v>
      </c>
      <c r="BM116" t="s">
        <v>92</v>
      </c>
      <c r="BN116" t="s">
        <v>2611</v>
      </c>
      <c r="BO116" t="s">
        <v>2612</v>
      </c>
      <c r="BP116" t="s">
        <v>139</v>
      </c>
      <c r="BQ116" t="s">
        <v>128</v>
      </c>
      <c r="BR116" t="s">
        <v>2613</v>
      </c>
      <c r="BS116" t="s">
        <v>76</v>
      </c>
      <c r="BT116" t="s">
        <v>2601</v>
      </c>
      <c r="BU116" t="s">
        <v>2614</v>
      </c>
      <c r="BV116" t="s">
        <v>2545</v>
      </c>
      <c r="BW116" t="s">
        <v>93</v>
      </c>
      <c r="BX116" t="s">
        <v>76</v>
      </c>
      <c r="CD116" s="3">
        <f>VLOOKUP(M116,Sheet1!$A$22:$D$37,2,FALSE)</f>
        <v>15</v>
      </c>
      <c r="CE116" s="3">
        <f>VLOOKUP(M116,Sheet1!$A$22:$D$37,4,FALSE)</f>
        <v>24</v>
      </c>
      <c r="CF116" s="3" t="str">
        <f t="shared" si="4"/>
        <v>lulus</v>
      </c>
      <c r="CG116" s="3" t="str">
        <f t="shared" si="5"/>
        <v>tidak</v>
      </c>
    </row>
    <row r="117" spans="1:85" x14ac:dyDescent="0.25">
      <c r="A117">
        <v>116</v>
      </c>
      <c r="B117" s="6">
        <v>22512362</v>
      </c>
      <c r="C117" t="s">
        <v>785</v>
      </c>
      <c r="D117" t="s">
        <v>670</v>
      </c>
      <c r="E117" t="s">
        <v>205</v>
      </c>
      <c r="F117" t="s">
        <v>233</v>
      </c>
      <c r="G117" s="2">
        <v>2201</v>
      </c>
      <c r="H117" s="2" t="str">
        <f t="shared" si="3"/>
        <v>S2</v>
      </c>
      <c r="I117" s="2" t="s">
        <v>154</v>
      </c>
      <c r="J117" s="2" t="str">
        <f>IF(AND(K117=0,L117=0)=TRUE,"",IF(AND(K117&gt;0,L117&gt;0)=TRUE,UPPER(VLOOKUP(LEFT(L117,4)*1,[1]PRODI_2019!$E$2:$F$90,2,FALSE)),M117))</f>
        <v/>
      </c>
      <c r="K117" s="2">
        <f>_xlfn.IFNA(VLOOKUP(B117,[2]Data!$J$2:$K$380,1,FALSE),0)</f>
        <v>0</v>
      </c>
      <c r="L117" s="2">
        <f>_xlfn.IFNA(VLOOKUP(B117,[2]Data!$J$2:$K$380,2,FALSE),0)</f>
        <v>0</v>
      </c>
      <c r="M117" t="s">
        <v>873</v>
      </c>
      <c r="N117" t="s">
        <v>76</v>
      </c>
      <c r="P117" t="s">
        <v>521</v>
      </c>
      <c r="Q117" t="s">
        <v>77</v>
      </c>
      <c r="R117" t="s">
        <v>78</v>
      </c>
      <c r="S117" t="s">
        <v>347</v>
      </c>
      <c r="T117" t="s">
        <v>2615</v>
      </c>
      <c r="U117" t="s">
        <v>76</v>
      </c>
      <c r="V117" t="s">
        <v>76</v>
      </c>
      <c r="AD117" t="s">
        <v>2616</v>
      </c>
      <c r="AE117" t="s">
        <v>76</v>
      </c>
      <c r="AF117" t="s">
        <v>2616</v>
      </c>
      <c r="AG117" t="s">
        <v>2617</v>
      </c>
      <c r="AH117" t="s">
        <v>349</v>
      </c>
      <c r="AI117" t="s">
        <v>2618</v>
      </c>
      <c r="AJ117" t="s">
        <v>2619</v>
      </c>
      <c r="AK117" t="s">
        <v>2604</v>
      </c>
      <c r="AL117" t="s">
        <v>186</v>
      </c>
      <c r="AM117" t="s">
        <v>2620</v>
      </c>
      <c r="AN117" t="s">
        <v>2616</v>
      </c>
      <c r="AO117" t="s">
        <v>204</v>
      </c>
      <c r="AP117" t="s">
        <v>133</v>
      </c>
      <c r="AQ117" t="s">
        <v>76</v>
      </c>
      <c r="AR117" t="s">
        <v>76</v>
      </c>
      <c r="AS117" t="s">
        <v>76</v>
      </c>
      <c r="AT117" t="s">
        <v>2621</v>
      </c>
      <c r="AU117" t="s">
        <v>84</v>
      </c>
      <c r="AV117" t="s">
        <v>85</v>
      </c>
      <c r="AW117" t="s">
        <v>2622</v>
      </c>
      <c r="AX117" t="s">
        <v>102</v>
      </c>
      <c r="AY117" t="s">
        <v>558</v>
      </c>
      <c r="AZ117" t="s">
        <v>168</v>
      </c>
      <c r="BA117" t="s">
        <v>558</v>
      </c>
      <c r="BB117" t="s">
        <v>76</v>
      </c>
      <c r="BC117" t="s">
        <v>76</v>
      </c>
      <c r="BD117" t="s">
        <v>76</v>
      </c>
      <c r="BE117" t="s">
        <v>76</v>
      </c>
      <c r="BF117" t="s">
        <v>76</v>
      </c>
      <c r="BG117" t="s">
        <v>76</v>
      </c>
      <c r="BH117" t="s">
        <v>76</v>
      </c>
      <c r="BI117" t="s">
        <v>76</v>
      </c>
      <c r="BJ117" t="s">
        <v>90</v>
      </c>
      <c r="BK117" t="s">
        <v>2610</v>
      </c>
      <c r="BL117" t="s">
        <v>139</v>
      </c>
      <c r="BM117" t="s">
        <v>92</v>
      </c>
      <c r="BN117" t="s">
        <v>76</v>
      </c>
      <c r="BO117" t="s">
        <v>2612</v>
      </c>
      <c r="BP117" t="s">
        <v>139</v>
      </c>
      <c r="BQ117" t="s">
        <v>92</v>
      </c>
      <c r="BR117" t="s">
        <v>347</v>
      </c>
      <c r="BS117" t="s">
        <v>76</v>
      </c>
      <c r="BT117" t="s">
        <v>349</v>
      </c>
      <c r="BU117" t="s">
        <v>2618</v>
      </c>
      <c r="BV117" t="s">
        <v>2545</v>
      </c>
      <c r="BW117" t="s">
        <v>93</v>
      </c>
      <c r="BX117" t="s">
        <v>76</v>
      </c>
      <c r="CD117" s="3">
        <f>VLOOKUP(M117,Sheet1!$A$22:$D$37,2,FALSE)</f>
        <v>15</v>
      </c>
      <c r="CE117" s="3">
        <f>VLOOKUP(M117,Sheet1!$A$22:$D$37,4,FALSE)</f>
        <v>24</v>
      </c>
      <c r="CF117" s="3" t="str">
        <f t="shared" si="4"/>
        <v>tidak</v>
      </c>
      <c r="CG117" s="3" t="str">
        <f t="shared" si="5"/>
        <v>tidak</v>
      </c>
    </row>
    <row r="118" spans="1:85" x14ac:dyDescent="0.25">
      <c r="A118">
        <v>117</v>
      </c>
      <c r="B118" s="6">
        <v>22512370</v>
      </c>
      <c r="C118" t="s">
        <v>786</v>
      </c>
      <c r="D118" t="s">
        <v>670</v>
      </c>
      <c r="E118" t="s">
        <v>205</v>
      </c>
      <c r="F118" t="s">
        <v>233</v>
      </c>
      <c r="G118" s="2">
        <v>2201</v>
      </c>
      <c r="H118" s="2" t="str">
        <f t="shared" si="3"/>
        <v>S2</v>
      </c>
      <c r="I118" s="2" t="s">
        <v>154</v>
      </c>
      <c r="J118" s="2" t="str">
        <f>IF(AND(K118=0,L118=0)=TRUE,"",IF(AND(K118&gt;0,L118&gt;0)=TRUE,UPPER(VLOOKUP(LEFT(L118,4)*1,[1]PRODI_2019!$E$2:$F$90,2,FALSE)),M118))</f>
        <v>MAGISTER AKUNTANSI</v>
      </c>
      <c r="K118" s="2">
        <f>_xlfn.IFNA(VLOOKUP(B118,[2]Data!$J$2:$K$380,1,FALSE),0)</f>
        <v>22512370</v>
      </c>
      <c r="L118" s="2">
        <f>_xlfn.IFNA(VLOOKUP(B118,[2]Data!$J$2:$K$380,2,FALSE),0)</f>
        <v>0</v>
      </c>
      <c r="M118" t="s">
        <v>212</v>
      </c>
      <c r="N118" t="s">
        <v>212</v>
      </c>
      <c r="P118" t="s">
        <v>521</v>
      </c>
      <c r="Q118" t="s">
        <v>77</v>
      </c>
      <c r="R118" t="s">
        <v>78</v>
      </c>
      <c r="S118" t="s">
        <v>286</v>
      </c>
      <c r="T118" t="s">
        <v>2623</v>
      </c>
      <c r="U118" t="s">
        <v>76</v>
      </c>
      <c r="V118" t="s">
        <v>76</v>
      </c>
      <c r="AD118" t="s">
        <v>2624</v>
      </c>
      <c r="AE118" t="s">
        <v>2625</v>
      </c>
      <c r="AF118" t="s">
        <v>2626</v>
      </c>
      <c r="AG118" t="s">
        <v>2627</v>
      </c>
      <c r="AH118" t="s">
        <v>110</v>
      </c>
      <c r="AI118" t="s">
        <v>2628</v>
      </c>
      <c r="AJ118" t="s">
        <v>2629</v>
      </c>
      <c r="AK118" t="s">
        <v>2630</v>
      </c>
      <c r="AL118" t="s">
        <v>167</v>
      </c>
      <c r="AM118" t="s">
        <v>2631</v>
      </c>
      <c r="AN118" t="s">
        <v>2632</v>
      </c>
      <c r="AO118" t="s">
        <v>2633</v>
      </c>
      <c r="AP118" t="s">
        <v>98</v>
      </c>
      <c r="AQ118" t="s">
        <v>76</v>
      </c>
      <c r="AR118" t="s">
        <v>76</v>
      </c>
      <c r="AS118" t="s">
        <v>76</v>
      </c>
      <c r="AT118" t="s">
        <v>247</v>
      </c>
      <c r="AU118" t="s">
        <v>84</v>
      </c>
      <c r="AV118" t="s">
        <v>2634</v>
      </c>
      <c r="AW118" t="s">
        <v>2635</v>
      </c>
      <c r="AX118" t="s">
        <v>86</v>
      </c>
      <c r="AY118" t="s">
        <v>666</v>
      </c>
      <c r="AZ118" t="s">
        <v>2636</v>
      </c>
      <c r="BA118" t="s">
        <v>666</v>
      </c>
      <c r="BB118" t="s">
        <v>76</v>
      </c>
      <c r="BC118" t="s">
        <v>76</v>
      </c>
      <c r="BD118" t="s">
        <v>76</v>
      </c>
      <c r="BE118" t="s">
        <v>76</v>
      </c>
      <c r="BF118" t="s">
        <v>76</v>
      </c>
      <c r="BG118" t="s">
        <v>76</v>
      </c>
      <c r="BH118" t="s">
        <v>76</v>
      </c>
      <c r="BI118" t="s">
        <v>76</v>
      </c>
      <c r="BJ118" t="s">
        <v>2637</v>
      </c>
      <c r="BK118" t="s">
        <v>2638</v>
      </c>
      <c r="BL118" t="s">
        <v>127</v>
      </c>
      <c r="BM118" t="s">
        <v>140</v>
      </c>
      <c r="BN118" t="s">
        <v>2639</v>
      </c>
      <c r="BO118" t="s">
        <v>2640</v>
      </c>
      <c r="BP118" t="s">
        <v>81</v>
      </c>
      <c r="BQ118" t="s">
        <v>117</v>
      </c>
      <c r="BR118" t="s">
        <v>2641</v>
      </c>
      <c r="BS118" t="s">
        <v>76</v>
      </c>
      <c r="BT118" t="s">
        <v>110</v>
      </c>
      <c r="BU118" t="s">
        <v>2642</v>
      </c>
      <c r="BV118" t="s">
        <v>2106</v>
      </c>
      <c r="BW118" t="s">
        <v>119</v>
      </c>
      <c r="BX118" t="s">
        <v>76</v>
      </c>
      <c r="CD118" s="3">
        <f>VLOOKUP(M118,Sheet1!$A$22:$D$37,2,FALSE)</f>
        <v>19</v>
      </c>
      <c r="CE118" s="3">
        <f>VLOOKUP(M118,Sheet1!$A$22:$D$37,4,FALSE)</f>
        <v>32</v>
      </c>
      <c r="CF118" s="3" t="str">
        <f t="shared" si="4"/>
        <v>lulus</v>
      </c>
      <c r="CG118" s="3" t="str">
        <f t="shared" si="5"/>
        <v>tidak</v>
      </c>
    </row>
    <row r="119" spans="1:85" x14ac:dyDescent="0.25">
      <c r="A119">
        <v>118</v>
      </c>
      <c r="B119" s="6">
        <v>22512397</v>
      </c>
      <c r="C119" t="s">
        <v>787</v>
      </c>
      <c r="D119" t="s">
        <v>670</v>
      </c>
      <c r="E119" t="s">
        <v>205</v>
      </c>
      <c r="F119" t="s">
        <v>233</v>
      </c>
      <c r="G119" s="2">
        <v>2201</v>
      </c>
      <c r="H119" s="2" t="str">
        <f t="shared" si="3"/>
        <v>S2</v>
      </c>
      <c r="I119" s="2" t="s">
        <v>154</v>
      </c>
      <c r="J119" s="2" t="str">
        <f>IF(AND(K119=0,L119=0)=TRUE,"",IF(AND(K119&gt;0,L119&gt;0)=TRUE,UPPER(VLOOKUP(LEFT(L119,4)*1,[1]PRODI_2019!$E$2:$F$90,2,FALSE)),M119))</f>
        <v>HUKUM (S2)</v>
      </c>
      <c r="K119" s="2">
        <f>_xlfn.IFNA(VLOOKUP(B119,[2]Data!$J$2:$K$380,1,FALSE),0)</f>
        <v>22512397</v>
      </c>
      <c r="L119" s="2">
        <f>_xlfn.IFNA(VLOOKUP(B119,[2]Data!$J$2:$K$380,2,FALSE),0)</f>
        <v>0</v>
      </c>
      <c r="M119" t="s">
        <v>206</v>
      </c>
      <c r="N119" t="s">
        <v>206</v>
      </c>
      <c r="P119" t="s">
        <v>521</v>
      </c>
      <c r="Q119" t="s">
        <v>77</v>
      </c>
      <c r="R119" t="s">
        <v>78</v>
      </c>
      <c r="S119" t="s">
        <v>2643</v>
      </c>
      <c r="T119" t="s">
        <v>126</v>
      </c>
      <c r="U119" t="s">
        <v>76</v>
      </c>
      <c r="V119" t="s">
        <v>76</v>
      </c>
      <c r="AD119" t="s">
        <v>2644</v>
      </c>
      <c r="AE119" t="s">
        <v>2645</v>
      </c>
      <c r="AF119" t="s">
        <v>878</v>
      </c>
      <c r="AG119" t="s">
        <v>279</v>
      </c>
      <c r="AH119" t="s">
        <v>211</v>
      </c>
      <c r="AI119" t="s">
        <v>2646</v>
      </c>
      <c r="AJ119" t="s">
        <v>2647</v>
      </c>
      <c r="AK119" t="s">
        <v>2648</v>
      </c>
      <c r="AL119" t="s">
        <v>81</v>
      </c>
      <c r="AM119" t="s">
        <v>2649</v>
      </c>
      <c r="AN119" t="s">
        <v>2650</v>
      </c>
      <c r="AO119" t="s">
        <v>2651</v>
      </c>
      <c r="AP119" t="s">
        <v>111</v>
      </c>
      <c r="AQ119" t="s">
        <v>76</v>
      </c>
      <c r="AR119" t="s">
        <v>76</v>
      </c>
      <c r="AS119" t="s">
        <v>76</v>
      </c>
      <c r="AT119" t="s">
        <v>2652</v>
      </c>
      <c r="AU119" t="s">
        <v>99</v>
      </c>
      <c r="AV119" t="s">
        <v>291</v>
      </c>
      <c r="AW119" t="s">
        <v>291</v>
      </c>
      <c r="AX119" t="s">
        <v>86</v>
      </c>
      <c r="AY119" t="s">
        <v>153</v>
      </c>
      <c r="AZ119" t="s">
        <v>126</v>
      </c>
      <c r="BA119" t="s">
        <v>153</v>
      </c>
      <c r="BB119" t="s">
        <v>76</v>
      </c>
      <c r="BC119" t="s">
        <v>76</v>
      </c>
      <c r="BD119" t="s">
        <v>76</v>
      </c>
      <c r="BE119" t="s">
        <v>76</v>
      </c>
      <c r="BF119" t="s">
        <v>76</v>
      </c>
      <c r="BG119" t="s">
        <v>76</v>
      </c>
      <c r="BH119" t="s">
        <v>76</v>
      </c>
      <c r="BI119" t="s">
        <v>76</v>
      </c>
      <c r="BJ119" t="s">
        <v>2653</v>
      </c>
      <c r="BK119" t="s">
        <v>2654</v>
      </c>
      <c r="BL119" t="s">
        <v>250</v>
      </c>
      <c r="BM119" t="s">
        <v>105</v>
      </c>
      <c r="BN119" t="s">
        <v>2655</v>
      </c>
      <c r="BO119" t="s">
        <v>2656</v>
      </c>
      <c r="BP119" t="s">
        <v>139</v>
      </c>
      <c r="BQ119" t="s">
        <v>128</v>
      </c>
      <c r="BR119" t="s">
        <v>2657</v>
      </c>
      <c r="BS119" t="s">
        <v>76</v>
      </c>
      <c r="BT119" t="s">
        <v>211</v>
      </c>
      <c r="BU119" t="s">
        <v>2658</v>
      </c>
      <c r="BV119" t="s">
        <v>2106</v>
      </c>
      <c r="BW119" t="s">
        <v>93</v>
      </c>
      <c r="BX119" t="s">
        <v>76</v>
      </c>
      <c r="CD119" s="3">
        <f>VLOOKUP(M119,Sheet1!$A$22:$D$37,2,FALSE)</f>
        <v>28</v>
      </c>
      <c r="CE119" s="3">
        <f>VLOOKUP(M119,Sheet1!$A$22:$D$37,4,FALSE)</f>
        <v>43</v>
      </c>
      <c r="CF119" s="3" t="str">
        <f t="shared" si="4"/>
        <v>lulus</v>
      </c>
      <c r="CG119" s="3" t="str">
        <f t="shared" si="5"/>
        <v>tidak</v>
      </c>
    </row>
    <row r="120" spans="1:85" x14ac:dyDescent="0.25">
      <c r="A120">
        <v>119</v>
      </c>
      <c r="B120" s="6">
        <v>22512477</v>
      </c>
      <c r="C120" t="s">
        <v>788</v>
      </c>
      <c r="D120" t="s">
        <v>670</v>
      </c>
      <c r="E120" t="s">
        <v>205</v>
      </c>
      <c r="F120" t="s">
        <v>233</v>
      </c>
      <c r="G120" s="2">
        <v>2201</v>
      </c>
      <c r="H120" s="2" t="str">
        <f t="shared" si="3"/>
        <v>S2</v>
      </c>
      <c r="I120" s="2" t="s">
        <v>154</v>
      </c>
      <c r="J120" s="2" t="str">
        <f>IF(AND(K120=0,L120=0)=TRUE,"",IF(AND(K120&gt;0,L120&gt;0)=TRUE,UPPER(VLOOKUP(LEFT(L120,4)*1,[1]PRODI_2019!$E$2:$F$90,2,FALSE)),M120))</f>
        <v>HUKUM (S2)</v>
      </c>
      <c r="K120" s="2">
        <f>_xlfn.IFNA(VLOOKUP(B120,[2]Data!$J$2:$K$380,1,FALSE),0)</f>
        <v>22512477</v>
      </c>
      <c r="L120" s="2">
        <f>_xlfn.IFNA(VLOOKUP(B120,[2]Data!$J$2:$K$380,2,FALSE),0)</f>
        <v>0</v>
      </c>
      <c r="M120" t="s">
        <v>206</v>
      </c>
      <c r="N120" t="s">
        <v>76</v>
      </c>
      <c r="P120" t="s">
        <v>521</v>
      </c>
      <c r="Q120" t="s">
        <v>77</v>
      </c>
      <c r="R120" t="s">
        <v>78</v>
      </c>
      <c r="S120" t="s">
        <v>246</v>
      </c>
      <c r="T120" t="s">
        <v>2659</v>
      </c>
      <c r="U120" t="s">
        <v>76</v>
      </c>
      <c r="V120" t="s">
        <v>76</v>
      </c>
      <c r="AD120" t="s">
        <v>2660</v>
      </c>
      <c r="AE120" t="s">
        <v>192</v>
      </c>
      <c r="AF120" t="s">
        <v>2661</v>
      </c>
      <c r="AG120" t="s">
        <v>279</v>
      </c>
      <c r="AH120" t="s">
        <v>211</v>
      </c>
      <c r="AI120" t="s">
        <v>2662</v>
      </c>
      <c r="AJ120" t="s">
        <v>2663</v>
      </c>
      <c r="AK120" t="s">
        <v>2664</v>
      </c>
      <c r="AL120" t="s">
        <v>76</v>
      </c>
      <c r="AM120" t="s">
        <v>2665</v>
      </c>
      <c r="AN120" t="s">
        <v>2666</v>
      </c>
      <c r="AO120" t="s">
        <v>406</v>
      </c>
      <c r="AP120" t="s">
        <v>98</v>
      </c>
      <c r="AQ120" t="s">
        <v>76</v>
      </c>
      <c r="AR120" t="s">
        <v>76</v>
      </c>
      <c r="AS120" t="s">
        <v>76</v>
      </c>
      <c r="AT120" t="s">
        <v>2667</v>
      </c>
      <c r="AU120" t="s">
        <v>84</v>
      </c>
      <c r="AV120" t="s">
        <v>2668</v>
      </c>
      <c r="AW120" t="s">
        <v>2669</v>
      </c>
      <c r="AX120" t="s">
        <v>86</v>
      </c>
      <c r="AY120" t="s">
        <v>354</v>
      </c>
      <c r="AZ120" t="s">
        <v>2670</v>
      </c>
      <c r="BA120" t="s">
        <v>354</v>
      </c>
      <c r="BB120" t="s">
        <v>76</v>
      </c>
      <c r="BC120" t="s">
        <v>76</v>
      </c>
      <c r="BD120" t="s">
        <v>76</v>
      </c>
      <c r="BE120" t="s">
        <v>76</v>
      </c>
      <c r="BF120" t="s">
        <v>76</v>
      </c>
      <c r="BG120" t="s">
        <v>76</v>
      </c>
      <c r="BH120" t="s">
        <v>76</v>
      </c>
      <c r="BI120" t="s">
        <v>76</v>
      </c>
      <c r="BJ120" t="s">
        <v>90</v>
      </c>
      <c r="BK120" t="s">
        <v>2671</v>
      </c>
      <c r="BL120" t="s">
        <v>81</v>
      </c>
      <c r="BM120" t="s">
        <v>222</v>
      </c>
      <c r="BN120" t="s">
        <v>76</v>
      </c>
      <c r="BO120" t="s">
        <v>2672</v>
      </c>
      <c r="BP120" t="s">
        <v>81</v>
      </c>
      <c r="BQ120" t="s">
        <v>117</v>
      </c>
      <c r="BR120" t="s">
        <v>2673</v>
      </c>
      <c r="BS120" t="s">
        <v>76</v>
      </c>
      <c r="BT120" t="s">
        <v>211</v>
      </c>
      <c r="BU120" t="s">
        <v>2662</v>
      </c>
      <c r="BV120" t="s">
        <v>2106</v>
      </c>
      <c r="BW120" t="s">
        <v>93</v>
      </c>
      <c r="BX120" t="s">
        <v>76</v>
      </c>
      <c r="CD120" s="3">
        <f>VLOOKUP(M120,Sheet1!$A$22:$D$37,2,FALSE)</f>
        <v>28</v>
      </c>
      <c r="CE120" s="3">
        <f>VLOOKUP(M120,Sheet1!$A$22:$D$37,4,FALSE)</f>
        <v>43</v>
      </c>
      <c r="CF120" s="3" t="str">
        <f t="shared" si="4"/>
        <v>lulus</v>
      </c>
      <c r="CG120" s="3" t="str">
        <f t="shared" si="5"/>
        <v>tidak</v>
      </c>
    </row>
    <row r="121" spans="1:85" x14ac:dyDescent="0.25">
      <c r="A121">
        <v>120</v>
      </c>
      <c r="B121" s="6">
        <v>22512484</v>
      </c>
      <c r="C121" t="s">
        <v>789</v>
      </c>
      <c r="D121" t="s">
        <v>670</v>
      </c>
      <c r="E121" t="s">
        <v>205</v>
      </c>
      <c r="F121" t="s">
        <v>233</v>
      </c>
      <c r="G121" s="2">
        <v>2201</v>
      </c>
      <c r="H121" s="2" t="str">
        <f t="shared" si="3"/>
        <v>S2</v>
      </c>
      <c r="I121" s="2" t="s">
        <v>154</v>
      </c>
      <c r="J121" s="2" t="str">
        <f>IF(AND(K121=0,L121=0)=TRUE,"",IF(AND(K121&gt;0,L121&gt;0)=TRUE,UPPER(VLOOKUP(LEFT(L121,4)*1,[1]PRODI_2019!$E$2:$F$90,2,FALSE)),M121))</f>
        <v/>
      </c>
      <c r="K121" s="2">
        <f>_xlfn.IFNA(VLOOKUP(B121,[2]Data!$J$2:$K$380,1,FALSE),0)</f>
        <v>0</v>
      </c>
      <c r="L121" s="2">
        <f>_xlfn.IFNA(VLOOKUP(B121,[2]Data!$J$2:$K$380,2,FALSE),0)</f>
        <v>0</v>
      </c>
      <c r="M121" t="s">
        <v>873</v>
      </c>
      <c r="N121" t="s">
        <v>873</v>
      </c>
      <c r="P121" t="s">
        <v>521</v>
      </c>
      <c r="Q121" t="s">
        <v>107</v>
      </c>
      <c r="R121" t="s">
        <v>78</v>
      </c>
      <c r="S121" t="s">
        <v>149</v>
      </c>
      <c r="T121" t="s">
        <v>2674</v>
      </c>
      <c r="U121" t="s">
        <v>76</v>
      </c>
      <c r="V121" t="s">
        <v>76</v>
      </c>
      <c r="AD121" t="s">
        <v>2675</v>
      </c>
      <c r="AE121" t="s">
        <v>76</v>
      </c>
      <c r="AF121" t="s">
        <v>2676</v>
      </c>
      <c r="AG121" t="s">
        <v>2677</v>
      </c>
      <c r="AH121" t="s">
        <v>174</v>
      </c>
      <c r="AI121" t="s">
        <v>2678</v>
      </c>
      <c r="AJ121" t="s">
        <v>2679</v>
      </c>
      <c r="AK121" t="s">
        <v>2680</v>
      </c>
      <c r="AL121" t="s">
        <v>81</v>
      </c>
      <c r="AM121" t="s">
        <v>2681</v>
      </c>
      <c r="AN121" t="s">
        <v>2682</v>
      </c>
      <c r="AO121" t="s">
        <v>204</v>
      </c>
      <c r="AP121" t="s">
        <v>111</v>
      </c>
      <c r="AQ121" t="s">
        <v>76</v>
      </c>
      <c r="AR121" t="s">
        <v>76</v>
      </c>
      <c r="AS121" t="s">
        <v>76</v>
      </c>
      <c r="AT121" t="s">
        <v>146</v>
      </c>
      <c r="AU121" t="s">
        <v>84</v>
      </c>
      <c r="AV121" t="s">
        <v>2683</v>
      </c>
      <c r="AW121" t="s">
        <v>549</v>
      </c>
      <c r="AX121" t="s">
        <v>86</v>
      </c>
      <c r="AY121" t="s">
        <v>363</v>
      </c>
      <c r="AZ121" t="s">
        <v>126</v>
      </c>
      <c r="BA121" t="s">
        <v>363</v>
      </c>
      <c r="BB121" t="s">
        <v>76</v>
      </c>
      <c r="BC121" t="s">
        <v>76</v>
      </c>
      <c r="BD121" t="s">
        <v>76</v>
      </c>
      <c r="BE121" t="s">
        <v>76</v>
      </c>
      <c r="BF121" t="s">
        <v>76</v>
      </c>
      <c r="BG121" t="s">
        <v>76</v>
      </c>
      <c r="BH121" t="s">
        <v>76</v>
      </c>
      <c r="BI121" t="s">
        <v>76</v>
      </c>
      <c r="BJ121" t="s">
        <v>2684</v>
      </c>
      <c r="BK121" t="s">
        <v>2685</v>
      </c>
      <c r="BL121" t="s">
        <v>104</v>
      </c>
      <c r="BM121" t="s">
        <v>92</v>
      </c>
      <c r="BN121" t="s">
        <v>2686</v>
      </c>
      <c r="BO121" t="s">
        <v>559</v>
      </c>
      <c r="BP121" t="s">
        <v>139</v>
      </c>
      <c r="BQ121" t="s">
        <v>105</v>
      </c>
      <c r="BR121" t="s">
        <v>2687</v>
      </c>
      <c r="BS121" t="s">
        <v>76</v>
      </c>
      <c r="BT121" t="s">
        <v>459</v>
      </c>
      <c r="BU121" t="s">
        <v>2688</v>
      </c>
      <c r="BV121" t="s">
        <v>2545</v>
      </c>
      <c r="BW121" t="s">
        <v>93</v>
      </c>
      <c r="BX121" t="s">
        <v>76</v>
      </c>
      <c r="CD121" s="3">
        <f>VLOOKUP(M121,Sheet1!$A$22:$D$37,2,FALSE)</f>
        <v>15</v>
      </c>
      <c r="CE121" s="3">
        <f>VLOOKUP(M121,Sheet1!$A$22:$D$37,4,FALSE)</f>
        <v>24</v>
      </c>
      <c r="CF121" s="3" t="str">
        <f t="shared" si="4"/>
        <v>tidak</v>
      </c>
      <c r="CG121" s="3" t="str">
        <f t="shared" si="5"/>
        <v>tidak</v>
      </c>
    </row>
    <row r="122" spans="1:85" x14ac:dyDescent="0.25">
      <c r="A122">
        <v>121</v>
      </c>
      <c r="B122" s="6">
        <v>22510288</v>
      </c>
      <c r="C122" t="s">
        <v>790</v>
      </c>
      <c r="D122" t="s">
        <v>670</v>
      </c>
      <c r="E122" t="s">
        <v>205</v>
      </c>
      <c r="F122" t="s">
        <v>233</v>
      </c>
      <c r="G122" s="2">
        <v>2201</v>
      </c>
      <c r="H122" s="2" t="str">
        <f t="shared" si="3"/>
        <v>S2</v>
      </c>
      <c r="I122" s="2" t="s">
        <v>154</v>
      </c>
      <c r="J122" s="2" t="str">
        <f>IF(AND(K122=0,L122=0)=TRUE,"",IF(AND(K122&gt;0,L122&gt;0)=TRUE,UPPER(VLOOKUP(LEFT(L122,4)*1,[1]PRODI_2019!$E$2:$F$90,2,FALSE)),M122))</f>
        <v>PENDIDIKAN DASAR</v>
      </c>
      <c r="K122" s="2">
        <f>_xlfn.IFNA(VLOOKUP(B122,[2]Data!$J$2:$K$380,1,FALSE),0)</f>
        <v>22510288</v>
      </c>
      <c r="L122" s="2">
        <f>_xlfn.IFNA(VLOOKUP(B122,[2]Data!$J$2:$K$380,2,FALSE),0)</f>
        <v>0</v>
      </c>
      <c r="M122" t="s">
        <v>873</v>
      </c>
      <c r="N122" t="s">
        <v>227</v>
      </c>
      <c r="P122" t="s">
        <v>527</v>
      </c>
      <c r="Q122" t="s">
        <v>77</v>
      </c>
      <c r="R122" t="s">
        <v>78</v>
      </c>
      <c r="S122" t="s">
        <v>188</v>
      </c>
      <c r="T122" t="s">
        <v>2689</v>
      </c>
      <c r="U122" t="s">
        <v>76</v>
      </c>
      <c r="V122" t="s">
        <v>76</v>
      </c>
      <c r="AD122" t="s">
        <v>2690</v>
      </c>
      <c r="AE122" t="s">
        <v>76</v>
      </c>
      <c r="AF122" t="s">
        <v>364</v>
      </c>
      <c r="AG122" t="s">
        <v>136</v>
      </c>
      <c r="AH122" t="s">
        <v>106</v>
      </c>
      <c r="AI122" t="s">
        <v>2691</v>
      </c>
      <c r="AJ122" t="s">
        <v>2692</v>
      </c>
      <c r="AK122" t="s">
        <v>2693</v>
      </c>
      <c r="AL122" t="s">
        <v>96</v>
      </c>
      <c r="AM122" t="s">
        <v>2694</v>
      </c>
      <c r="AN122" t="s">
        <v>2695</v>
      </c>
      <c r="AO122" t="s">
        <v>142</v>
      </c>
      <c r="AP122" t="s">
        <v>111</v>
      </c>
      <c r="AQ122" t="s">
        <v>76</v>
      </c>
      <c r="AR122" t="s">
        <v>76</v>
      </c>
      <c r="AS122" t="s">
        <v>76</v>
      </c>
      <c r="AT122" t="s">
        <v>2696</v>
      </c>
      <c r="AU122" t="s">
        <v>99</v>
      </c>
      <c r="AV122" t="s">
        <v>2697</v>
      </c>
      <c r="AW122" t="s">
        <v>2698</v>
      </c>
      <c r="AX122" t="s">
        <v>86</v>
      </c>
      <c r="AY122" t="s">
        <v>472</v>
      </c>
      <c r="AZ122" t="s">
        <v>2699</v>
      </c>
      <c r="BA122" t="s">
        <v>472</v>
      </c>
      <c r="BB122" t="s">
        <v>76</v>
      </c>
      <c r="BC122" t="s">
        <v>76</v>
      </c>
      <c r="BD122" t="s">
        <v>76</v>
      </c>
      <c r="BE122" t="s">
        <v>76</v>
      </c>
      <c r="BF122" t="s">
        <v>76</v>
      </c>
      <c r="BG122" t="s">
        <v>76</v>
      </c>
      <c r="BH122" t="s">
        <v>76</v>
      </c>
      <c r="BI122" t="s">
        <v>76</v>
      </c>
      <c r="BJ122" t="s">
        <v>90</v>
      </c>
      <c r="BK122" t="s">
        <v>2700</v>
      </c>
      <c r="BL122" t="s">
        <v>91</v>
      </c>
      <c r="BM122" t="s">
        <v>140</v>
      </c>
      <c r="BN122" t="s">
        <v>76</v>
      </c>
      <c r="BO122" t="s">
        <v>2701</v>
      </c>
      <c r="BP122" t="s">
        <v>91</v>
      </c>
      <c r="BQ122" t="s">
        <v>140</v>
      </c>
      <c r="BR122" t="s">
        <v>188</v>
      </c>
      <c r="BS122" t="s">
        <v>76</v>
      </c>
      <c r="BT122" t="s">
        <v>191</v>
      </c>
      <c r="BU122" t="s">
        <v>2691</v>
      </c>
      <c r="BV122" t="s">
        <v>2702</v>
      </c>
      <c r="BW122" t="s">
        <v>93</v>
      </c>
      <c r="BX122" t="s">
        <v>76</v>
      </c>
      <c r="CD122" s="3">
        <f>VLOOKUP(M122,Sheet1!$A$22:$D$37,2,FALSE)</f>
        <v>15</v>
      </c>
      <c r="CE122" s="3">
        <f>VLOOKUP(M122,Sheet1!$A$22:$D$37,4,FALSE)</f>
        <v>24</v>
      </c>
      <c r="CF122" s="3" t="str">
        <f t="shared" si="4"/>
        <v>lulus</v>
      </c>
      <c r="CG122" s="3" t="str">
        <f t="shared" si="5"/>
        <v>tidak</v>
      </c>
    </row>
    <row r="123" spans="1:85" x14ac:dyDescent="0.25">
      <c r="A123">
        <v>122</v>
      </c>
      <c r="B123" s="6">
        <v>22510334</v>
      </c>
      <c r="C123" t="s">
        <v>791</v>
      </c>
      <c r="D123" t="s">
        <v>670</v>
      </c>
      <c r="E123" t="s">
        <v>205</v>
      </c>
      <c r="F123" t="s">
        <v>233</v>
      </c>
      <c r="G123" s="2">
        <v>2201</v>
      </c>
      <c r="H123" s="2" t="str">
        <f t="shared" si="3"/>
        <v>S2</v>
      </c>
      <c r="I123" s="2" t="s">
        <v>154</v>
      </c>
      <c r="J123" s="2" t="str">
        <f>IF(AND(K123=0,L123=0)=TRUE,"",IF(AND(K123&gt;0,L123&gt;0)=TRUE,UPPER(VLOOKUP(LEFT(L123,4)*1,[1]PRODI_2019!$E$2:$F$90,2,FALSE)),M123))</f>
        <v/>
      </c>
      <c r="K123" s="2">
        <f>_xlfn.IFNA(VLOOKUP(B123,[2]Data!$J$2:$K$380,1,FALSE),0)</f>
        <v>0</v>
      </c>
      <c r="L123" s="2">
        <f>_xlfn.IFNA(VLOOKUP(B123,[2]Data!$J$2:$K$380,2,FALSE),0)</f>
        <v>0</v>
      </c>
      <c r="M123" t="s">
        <v>212</v>
      </c>
      <c r="N123" t="s">
        <v>217</v>
      </c>
      <c r="P123" t="s">
        <v>527</v>
      </c>
      <c r="Q123" t="s">
        <v>77</v>
      </c>
      <c r="R123" t="s">
        <v>78</v>
      </c>
      <c r="S123" t="s">
        <v>2703</v>
      </c>
      <c r="T123" t="s">
        <v>2704</v>
      </c>
      <c r="U123" t="s">
        <v>76</v>
      </c>
      <c r="V123" t="s">
        <v>76</v>
      </c>
      <c r="AD123" t="s">
        <v>2705</v>
      </c>
      <c r="AE123" t="s">
        <v>192</v>
      </c>
      <c r="AF123" t="s">
        <v>411</v>
      </c>
      <c r="AG123" t="s">
        <v>288</v>
      </c>
      <c r="AH123" t="s">
        <v>218</v>
      </c>
      <c r="AI123" t="s">
        <v>2706</v>
      </c>
      <c r="AJ123" t="s">
        <v>2707</v>
      </c>
      <c r="AK123" t="s">
        <v>2708</v>
      </c>
      <c r="AL123" t="s">
        <v>167</v>
      </c>
      <c r="AM123" t="s">
        <v>2709</v>
      </c>
      <c r="AN123" t="s">
        <v>2710</v>
      </c>
      <c r="AO123" t="s">
        <v>2711</v>
      </c>
      <c r="AP123" t="s">
        <v>111</v>
      </c>
      <c r="AQ123" t="s">
        <v>76</v>
      </c>
      <c r="AR123" t="s">
        <v>76</v>
      </c>
      <c r="AS123" t="s">
        <v>76</v>
      </c>
      <c r="AT123" t="s">
        <v>2712</v>
      </c>
      <c r="AU123" t="s">
        <v>84</v>
      </c>
      <c r="AV123" t="s">
        <v>176</v>
      </c>
      <c r="AW123" t="s">
        <v>125</v>
      </c>
      <c r="AX123" t="s">
        <v>86</v>
      </c>
      <c r="AY123" t="s">
        <v>568</v>
      </c>
      <c r="AZ123" t="s">
        <v>2713</v>
      </c>
      <c r="BA123" t="s">
        <v>568</v>
      </c>
      <c r="BB123" t="s">
        <v>76</v>
      </c>
      <c r="BC123" t="s">
        <v>76</v>
      </c>
      <c r="BD123" t="s">
        <v>76</v>
      </c>
      <c r="BE123" t="s">
        <v>76</v>
      </c>
      <c r="BF123" t="s">
        <v>76</v>
      </c>
      <c r="BG123" t="s">
        <v>76</v>
      </c>
      <c r="BH123" t="s">
        <v>76</v>
      </c>
      <c r="BI123" t="s">
        <v>76</v>
      </c>
      <c r="BJ123" t="s">
        <v>192</v>
      </c>
      <c r="BK123" t="s">
        <v>2714</v>
      </c>
      <c r="BL123" t="s">
        <v>81</v>
      </c>
      <c r="BM123" t="s">
        <v>128</v>
      </c>
      <c r="BN123" t="s">
        <v>192</v>
      </c>
      <c r="BO123" t="s">
        <v>2715</v>
      </c>
      <c r="BP123" t="s">
        <v>139</v>
      </c>
      <c r="BQ123" t="s">
        <v>140</v>
      </c>
      <c r="BR123" t="s">
        <v>2716</v>
      </c>
      <c r="BS123" t="s">
        <v>76</v>
      </c>
      <c r="BT123" t="s">
        <v>540</v>
      </c>
      <c r="BU123" t="s">
        <v>2717</v>
      </c>
      <c r="BV123" t="s">
        <v>2702</v>
      </c>
      <c r="BW123" t="s">
        <v>93</v>
      </c>
      <c r="BX123" t="s">
        <v>76</v>
      </c>
      <c r="CD123" s="3">
        <f>VLOOKUP(M123,Sheet1!$A$22:$D$37,2,FALSE)</f>
        <v>19</v>
      </c>
      <c r="CE123" s="3">
        <f>VLOOKUP(M123,Sheet1!$A$22:$D$37,4,FALSE)</f>
        <v>32</v>
      </c>
      <c r="CF123" s="3" t="str">
        <f t="shared" si="4"/>
        <v>tidak</v>
      </c>
      <c r="CG123" s="3" t="str">
        <f t="shared" si="5"/>
        <v>tidak</v>
      </c>
    </row>
    <row r="124" spans="1:85" x14ac:dyDescent="0.25">
      <c r="A124">
        <v>123</v>
      </c>
      <c r="B124" s="6">
        <v>22510889</v>
      </c>
      <c r="C124" t="s">
        <v>792</v>
      </c>
      <c r="D124" t="s">
        <v>670</v>
      </c>
      <c r="E124" t="s">
        <v>205</v>
      </c>
      <c r="F124" t="s">
        <v>233</v>
      </c>
      <c r="G124" s="2">
        <v>2201</v>
      </c>
      <c r="H124" s="2" t="str">
        <f t="shared" si="3"/>
        <v>S2</v>
      </c>
      <c r="I124" s="2" t="s">
        <v>154</v>
      </c>
      <c r="J124" s="2" t="str">
        <f>IF(AND(K124=0,L124=0)=TRUE,"",IF(AND(K124&gt;0,L124&gt;0)=TRUE,UPPER(VLOOKUP(LEFT(L124,4)*1,[1]PRODI_2019!$E$2:$F$90,2,FALSE)),M124))</f>
        <v>MAGISTER MANAJEMEN</v>
      </c>
      <c r="K124" s="2">
        <f>_xlfn.IFNA(VLOOKUP(B124,[2]Data!$J$2:$K$380,1,FALSE),0)</f>
        <v>22510889</v>
      </c>
      <c r="L124" s="2">
        <f>_xlfn.IFNA(VLOOKUP(B124,[2]Data!$J$2:$K$380,2,FALSE),0)</f>
        <v>0</v>
      </c>
      <c r="M124" t="s">
        <v>217</v>
      </c>
      <c r="N124" t="s">
        <v>227</v>
      </c>
      <c r="P124" t="s">
        <v>527</v>
      </c>
      <c r="Q124" t="s">
        <v>77</v>
      </c>
      <c r="R124" t="s">
        <v>78</v>
      </c>
      <c r="S124" t="s">
        <v>379</v>
      </c>
      <c r="T124" t="s">
        <v>2718</v>
      </c>
      <c r="U124" t="s">
        <v>76</v>
      </c>
      <c r="V124" t="s">
        <v>76</v>
      </c>
      <c r="AD124" t="s">
        <v>2719</v>
      </c>
      <c r="AE124" t="s">
        <v>2720</v>
      </c>
      <c r="AF124" t="s">
        <v>2721</v>
      </c>
      <c r="AG124" t="s">
        <v>1065</v>
      </c>
      <c r="AH124" t="s">
        <v>80</v>
      </c>
      <c r="AI124" t="s">
        <v>2722</v>
      </c>
      <c r="AJ124" t="s">
        <v>2723</v>
      </c>
      <c r="AK124" t="s">
        <v>2724</v>
      </c>
      <c r="AL124" t="s">
        <v>131</v>
      </c>
      <c r="AM124" t="s">
        <v>2725</v>
      </c>
      <c r="AN124" t="s">
        <v>2726</v>
      </c>
      <c r="AO124" t="s">
        <v>2727</v>
      </c>
      <c r="AP124" t="s">
        <v>98</v>
      </c>
      <c r="AQ124" t="s">
        <v>76</v>
      </c>
      <c r="AR124" t="s">
        <v>76</v>
      </c>
      <c r="AS124" t="s">
        <v>76</v>
      </c>
      <c r="AT124" t="s">
        <v>2728</v>
      </c>
      <c r="AU124" t="s">
        <v>99</v>
      </c>
      <c r="AV124" t="s">
        <v>100</v>
      </c>
      <c r="AW124" t="s">
        <v>2729</v>
      </c>
      <c r="AX124" t="s">
        <v>86</v>
      </c>
      <c r="AY124" t="s">
        <v>539</v>
      </c>
      <c r="AZ124" t="s">
        <v>887</v>
      </c>
      <c r="BA124" t="s">
        <v>539</v>
      </c>
      <c r="BB124" t="s">
        <v>76</v>
      </c>
      <c r="BC124" t="s">
        <v>76</v>
      </c>
      <c r="BD124" t="s">
        <v>76</v>
      </c>
      <c r="BE124" t="s">
        <v>76</v>
      </c>
      <c r="BF124" t="s">
        <v>76</v>
      </c>
      <c r="BG124" t="s">
        <v>76</v>
      </c>
      <c r="BH124" t="s">
        <v>76</v>
      </c>
      <c r="BI124" t="s">
        <v>76</v>
      </c>
      <c r="BJ124" t="s">
        <v>563</v>
      </c>
      <c r="BK124" t="s">
        <v>2730</v>
      </c>
      <c r="BL124" t="s">
        <v>139</v>
      </c>
      <c r="BM124" t="s">
        <v>140</v>
      </c>
      <c r="BN124" t="s">
        <v>563</v>
      </c>
      <c r="BO124" t="s">
        <v>2731</v>
      </c>
      <c r="BP124" t="s">
        <v>139</v>
      </c>
      <c r="BQ124" t="s">
        <v>263</v>
      </c>
      <c r="BR124" t="s">
        <v>2726</v>
      </c>
      <c r="BS124" t="s">
        <v>76</v>
      </c>
      <c r="BT124" t="s">
        <v>80</v>
      </c>
      <c r="BU124" t="s">
        <v>2722</v>
      </c>
      <c r="BV124" t="s">
        <v>2702</v>
      </c>
      <c r="BW124" t="s">
        <v>119</v>
      </c>
      <c r="BX124" t="s">
        <v>76</v>
      </c>
      <c r="CD124" s="3">
        <f>VLOOKUP(M124,Sheet1!$A$22:$D$37,2,FALSE)</f>
        <v>30</v>
      </c>
      <c r="CE124" s="3">
        <f>VLOOKUP(M124,Sheet1!$A$22:$D$37,4,FALSE)</f>
        <v>49</v>
      </c>
      <c r="CF124" s="3" t="str">
        <f t="shared" si="4"/>
        <v>lulus</v>
      </c>
      <c r="CG124" s="3" t="str">
        <f t="shared" si="5"/>
        <v>tidak</v>
      </c>
    </row>
    <row r="125" spans="1:85" x14ac:dyDescent="0.25">
      <c r="A125">
        <v>124</v>
      </c>
      <c r="B125" s="6">
        <v>22512448</v>
      </c>
      <c r="C125" t="s">
        <v>793</v>
      </c>
      <c r="D125" t="s">
        <v>670</v>
      </c>
      <c r="E125" t="s">
        <v>205</v>
      </c>
      <c r="F125" t="s">
        <v>233</v>
      </c>
      <c r="G125" s="2">
        <v>2201</v>
      </c>
      <c r="H125" s="2" t="str">
        <f t="shared" si="3"/>
        <v>S2</v>
      </c>
      <c r="I125" s="2" t="s">
        <v>154</v>
      </c>
      <c r="J125" s="2" t="str">
        <f>IF(AND(K125=0,L125=0)=TRUE,"",IF(AND(K125&gt;0,L125&gt;0)=TRUE,UPPER(VLOOKUP(LEFT(L125,4)*1,[1]PRODI_2019!$E$2:$F$90,2,FALSE)),M125))</f>
        <v>TEKNOLOGI PENDIDIKAN (S2)</v>
      </c>
      <c r="K125" s="2">
        <f>_xlfn.IFNA(VLOOKUP(B125,[2]Data!$J$2:$K$380,1,FALSE),0)</f>
        <v>22512448</v>
      </c>
      <c r="L125" s="2">
        <f>_xlfn.IFNA(VLOOKUP(B125,[2]Data!$J$2:$K$380,2,FALSE),0)</f>
        <v>0</v>
      </c>
      <c r="M125" t="s">
        <v>227</v>
      </c>
      <c r="N125" t="s">
        <v>217</v>
      </c>
      <c r="P125" t="s">
        <v>527</v>
      </c>
      <c r="Q125" t="s">
        <v>77</v>
      </c>
      <c r="R125" t="s">
        <v>78</v>
      </c>
      <c r="S125" t="s">
        <v>94</v>
      </c>
      <c r="T125" t="s">
        <v>2732</v>
      </c>
      <c r="U125" t="s">
        <v>76</v>
      </c>
      <c r="V125" t="s">
        <v>76</v>
      </c>
      <c r="AD125" t="s">
        <v>2733</v>
      </c>
      <c r="AE125" t="s">
        <v>76</v>
      </c>
      <c r="AF125" t="s">
        <v>473</v>
      </c>
      <c r="AG125" t="s">
        <v>159</v>
      </c>
      <c r="AH125" t="s">
        <v>106</v>
      </c>
      <c r="AI125" t="s">
        <v>2734</v>
      </c>
      <c r="AJ125" t="s">
        <v>2735</v>
      </c>
      <c r="AK125" t="s">
        <v>2736</v>
      </c>
      <c r="AL125" t="s">
        <v>81</v>
      </c>
      <c r="AM125" t="s">
        <v>2737</v>
      </c>
      <c r="AN125" t="s">
        <v>2738</v>
      </c>
      <c r="AO125" t="s">
        <v>2739</v>
      </c>
      <c r="AP125" t="s">
        <v>111</v>
      </c>
      <c r="AQ125" t="s">
        <v>76</v>
      </c>
      <c r="AR125" t="s">
        <v>76</v>
      </c>
      <c r="AS125" t="s">
        <v>76</v>
      </c>
      <c r="AT125" t="s">
        <v>236</v>
      </c>
      <c r="AU125" t="s">
        <v>84</v>
      </c>
      <c r="AV125" t="s">
        <v>2740</v>
      </c>
      <c r="AW125" t="s">
        <v>220</v>
      </c>
      <c r="AX125" t="s">
        <v>86</v>
      </c>
      <c r="AY125" t="s">
        <v>354</v>
      </c>
      <c r="AZ125" t="s">
        <v>2741</v>
      </c>
      <c r="BA125" t="s">
        <v>354</v>
      </c>
      <c r="BB125" t="s">
        <v>76</v>
      </c>
      <c r="BC125" t="s">
        <v>76</v>
      </c>
      <c r="BD125" t="s">
        <v>76</v>
      </c>
      <c r="BE125" t="s">
        <v>76</v>
      </c>
      <c r="BF125" t="s">
        <v>76</v>
      </c>
      <c r="BG125" t="s">
        <v>76</v>
      </c>
      <c r="BH125" t="s">
        <v>76</v>
      </c>
      <c r="BI125" t="s">
        <v>76</v>
      </c>
      <c r="BJ125" t="s">
        <v>90</v>
      </c>
      <c r="BK125" t="s">
        <v>2742</v>
      </c>
      <c r="BL125" t="s">
        <v>104</v>
      </c>
      <c r="BM125" t="s">
        <v>92</v>
      </c>
      <c r="BN125" t="s">
        <v>76</v>
      </c>
      <c r="BO125" t="s">
        <v>2743</v>
      </c>
      <c r="BP125" t="s">
        <v>139</v>
      </c>
      <c r="BQ125" t="s">
        <v>128</v>
      </c>
      <c r="BR125" t="s">
        <v>2744</v>
      </c>
      <c r="BS125" t="s">
        <v>76</v>
      </c>
      <c r="BT125" t="s">
        <v>218</v>
      </c>
      <c r="BU125" t="s">
        <v>2745</v>
      </c>
      <c r="BV125" t="s">
        <v>2702</v>
      </c>
      <c r="BW125" t="s">
        <v>93</v>
      </c>
      <c r="BX125" t="s">
        <v>76</v>
      </c>
      <c r="CD125" s="3">
        <f>VLOOKUP(M125,Sheet1!$A$22:$D$37,2,FALSE)</f>
        <v>11</v>
      </c>
      <c r="CE125" s="3">
        <f>VLOOKUP(M125,Sheet1!$A$22:$D$37,4,FALSE)</f>
        <v>27</v>
      </c>
      <c r="CF125" s="3" t="str">
        <f t="shared" si="4"/>
        <v>lulus</v>
      </c>
      <c r="CG125" s="3" t="str">
        <f t="shared" si="5"/>
        <v>tidak</v>
      </c>
    </row>
    <row r="126" spans="1:85" x14ac:dyDescent="0.25">
      <c r="A126">
        <v>125</v>
      </c>
      <c r="B126" s="6">
        <v>22510109</v>
      </c>
      <c r="C126" t="s">
        <v>794</v>
      </c>
      <c r="D126" t="s">
        <v>670</v>
      </c>
      <c r="E126" t="s">
        <v>205</v>
      </c>
      <c r="F126" t="s">
        <v>233</v>
      </c>
      <c r="G126" s="2">
        <v>2201</v>
      </c>
      <c r="H126" s="2" t="str">
        <f t="shared" si="3"/>
        <v>S2</v>
      </c>
      <c r="I126" s="2" t="s">
        <v>154</v>
      </c>
      <c r="J126" s="2" t="str">
        <f>IF(AND(K126=0,L126=0)=TRUE,"",IF(AND(K126&gt;0,L126&gt;0)=TRUE,UPPER(VLOOKUP(LEFT(L126,4)*1,[1]PRODI_2019!$E$2:$F$90,2,FALSE)),M126))</f>
        <v>PENDIDIKAN DASAR</v>
      </c>
      <c r="K126" s="2">
        <f>_xlfn.IFNA(VLOOKUP(B126,[2]Data!$J$2:$K$380,1,FALSE),0)</f>
        <v>22510109</v>
      </c>
      <c r="L126" s="2">
        <f>_xlfn.IFNA(VLOOKUP(B126,[2]Data!$J$2:$K$380,2,FALSE),0)</f>
        <v>0</v>
      </c>
      <c r="M126" t="s">
        <v>873</v>
      </c>
      <c r="N126" t="s">
        <v>873</v>
      </c>
      <c r="P126" t="s">
        <v>534</v>
      </c>
      <c r="Q126" t="s">
        <v>107</v>
      </c>
      <c r="R126" t="s">
        <v>78</v>
      </c>
      <c r="S126" t="s">
        <v>164</v>
      </c>
      <c r="T126" t="s">
        <v>637</v>
      </c>
      <c r="U126" t="s">
        <v>76</v>
      </c>
      <c r="V126" t="s">
        <v>76</v>
      </c>
      <c r="AD126" t="s">
        <v>2746</v>
      </c>
      <c r="AE126" t="s">
        <v>2747</v>
      </c>
      <c r="AF126" t="s">
        <v>189</v>
      </c>
      <c r="AG126" t="s">
        <v>190</v>
      </c>
      <c r="AH126" t="s">
        <v>148</v>
      </c>
      <c r="AI126" t="s">
        <v>2748</v>
      </c>
      <c r="AJ126" t="s">
        <v>2749</v>
      </c>
      <c r="AK126" t="s">
        <v>2750</v>
      </c>
      <c r="AL126" t="s">
        <v>131</v>
      </c>
      <c r="AM126" t="s">
        <v>2751</v>
      </c>
      <c r="AN126" t="s">
        <v>2752</v>
      </c>
      <c r="AO126" t="s">
        <v>204</v>
      </c>
      <c r="AP126" t="s">
        <v>111</v>
      </c>
      <c r="AQ126" t="s">
        <v>76</v>
      </c>
      <c r="AR126" t="s">
        <v>76</v>
      </c>
      <c r="AS126" t="s">
        <v>76</v>
      </c>
      <c r="AT126" t="s">
        <v>2753</v>
      </c>
      <c r="AU126" t="s">
        <v>84</v>
      </c>
      <c r="AV126" t="s">
        <v>370</v>
      </c>
      <c r="AW126" t="s">
        <v>237</v>
      </c>
      <c r="AX126" t="s">
        <v>86</v>
      </c>
      <c r="AY126" t="s">
        <v>352</v>
      </c>
      <c r="AZ126" t="s">
        <v>2754</v>
      </c>
      <c r="BA126" t="s">
        <v>352</v>
      </c>
      <c r="BB126" t="s">
        <v>76</v>
      </c>
      <c r="BC126" t="s">
        <v>76</v>
      </c>
      <c r="BD126" t="s">
        <v>76</v>
      </c>
      <c r="BE126" t="s">
        <v>76</v>
      </c>
      <c r="BF126" t="s">
        <v>76</v>
      </c>
      <c r="BG126" t="s">
        <v>76</v>
      </c>
      <c r="BH126" t="s">
        <v>76</v>
      </c>
      <c r="BI126" t="s">
        <v>76</v>
      </c>
      <c r="BJ126" t="s">
        <v>2755</v>
      </c>
      <c r="BK126" t="s">
        <v>2756</v>
      </c>
      <c r="BL126" t="s">
        <v>127</v>
      </c>
      <c r="BM126" t="s">
        <v>128</v>
      </c>
      <c r="BN126" t="s">
        <v>2757</v>
      </c>
      <c r="BO126" t="s">
        <v>2758</v>
      </c>
      <c r="BP126" t="s">
        <v>139</v>
      </c>
      <c r="BQ126" t="s">
        <v>128</v>
      </c>
      <c r="BR126" t="s">
        <v>2759</v>
      </c>
      <c r="BS126" t="s">
        <v>76</v>
      </c>
      <c r="BT126" t="s">
        <v>148</v>
      </c>
      <c r="BU126" t="s">
        <v>2748</v>
      </c>
      <c r="BV126" t="s">
        <v>2760</v>
      </c>
      <c r="BW126" t="s">
        <v>119</v>
      </c>
      <c r="BX126" t="s">
        <v>76</v>
      </c>
      <c r="CD126" s="3">
        <f>VLOOKUP(M126,Sheet1!$A$22:$D$37,2,FALSE)</f>
        <v>15</v>
      </c>
      <c r="CE126" s="3">
        <f>VLOOKUP(M126,Sheet1!$A$22:$D$37,4,FALSE)</f>
        <v>24</v>
      </c>
      <c r="CF126" s="3" t="str">
        <f t="shared" si="4"/>
        <v>lulus</v>
      </c>
      <c r="CG126" s="3" t="str">
        <f t="shared" si="5"/>
        <v>tidak</v>
      </c>
    </row>
    <row r="127" spans="1:85" x14ac:dyDescent="0.25">
      <c r="A127">
        <v>126</v>
      </c>
      <c r="B127" s="6">
        <v>22510291</v>
      </c>
      <c r="C127" t="s">
        <v>795</v>
      </c>
      <c r="D127" t="s">
        <v>670</v>
      </c>
      <c r="E127" t="s">
        <v>205</v>
      </c>
      <c r="F127" t="s">
        <v>233</v>
      </c>
      <c r="G127" s="2">
        <v>2201</v>
      </c>
      <c r="H127" s="2" t="str">
        <f t="shared" si="3"/>
        <v>S2</v>
      </c>
      <c r="I127" s="2" t="s">
        <v>154</v>
      </c>
      <c r="J127" s="2" t="str">
        <f>IF(AND(K127=0,L127=0)=TRUE,"",IF(AND(K127&gt;0,L127&gt;0)=TRUE,UPPER(VLOOKUP(LEFT(L127,4)*1,[1]PRODI_2019!$E$2:$F$90,2,FALSE)),M127))</f>
        <v>MAGISTER MANAJEMEN</v>
      </c>
      <c r="K127" s="2">
        <f>_xlfn.IFNA(VLOOKUP(B127,[2]Data!$J$2:$K$380,1,FALSE),0)</f>
        <v>22510291</v>
      </c>
      <c r="L127" s="2">
        <f>_xlfn.IFNA(VLOOKUP(B127,[2]Data!$J$2:$K$380,2,FALSE),0)</f>
        <v>0</v>
      </c>
      <c r="M127" t="s">
        <v>217</v>
      </c>
      <c r="N127" t="s">
        <v>227</v>
      </c>
      <c r="P127" t="s">
        <v>534</v>
      </c>
      <c r="Q127" t="s">
        <v>107</v>
      </c>
      <c r="R127" t="s">
        <v>78</v>
      </c>
      <c r="S127" t="s">
        <v>94</v>
      </c>
      <c r="T127" t="s">
        <v>2761</v>
      </c>
      <c r="U127" t="s">
        <v>76</v>
      </c>
      <c r="V127" t="s">
        <v>76</v>
      </c>
      <c r="AD127" t="s">
        <v>2762</v>
      </c>
      <c r="AE127" t="s">
        <v>76</v>
      </c>
      <c r="AF127" t="s">
        <v>2763</v>
      </c>
      <c r="AG127" t="s">
        <v>490</v>
      </c>
      <c r="AH127" t="s">
        <v>218</v>
      </c>
      <c r="AI127" t="s">
        <v>2764</v>
      </c>
      <c r="AJ127" t="s">
        <v>2765</v>
      </c>
      <c r="AK127" t="s">
        <v>2766</v>
      </c>
      <c r="AL127" t="s">
        <v>139</v>
      </c>
      <c r="AM127" t="s">
        <v>2767</v>
      </c>
      <c r="AN127" t="s">
        <v>2768</v>
      </c>
      <c r="AO127" t="s">
        <v>2769</v>
      </c>
      <c r="AP127" t="s">
        <v>122</v>
      </c>
      <c r="AQ127" t="s">
        <v>76</v>
      </c>
      <c r="AR127" t="s">
        <v>76</v>
      </c>
      <c r="AS127" t="s">
        <v>76</v>
      </c>
      <c r="AT127" t="s">
        <v>430</v>
      </c>
      <c r="AU127" t="s">
        <v>99</v>
      </c>
      <c r="AV127" t="s">
        <v>2770</v>
      </c>
      <c r="AW127" t="s">
        <v>219</v>
      </c>
      <c r="AX127" t="s">
        <v>86</v>
      </c>
      <c r="AY127" t="s">
        <v>243</v>
      </c>
      <c r="AZ127" t="s">
        <v>1397</v>
      </c>
      <c r="BA127" t="s">
        <v>243</v>
      </c>
      <c r="BB127" t="s">
        <v>76</v>
      </c>
      <c r="BC127" t="s">
        <v>76</v>
      </c>
      <c r="BD127" t="s">
        <v>76</v>
      </c>
      <c r="BE127" t="s">
        <v>76</v>
      </c>
      <c r="BF127" t="s">
        <v>76</v>
      </c>
      <c r="BG127" t="s">
        <v>76</v>
      </c>
      <c r="BH127" t="s">
        <v>76</v>
      </c>
      <c r="BI127" t="s">
        <v>76</v>
      </c>
      <c r="BJ127" t="s">
        <v>90</v>
      </c>
      <c r="BK127" t="s">
        <v>2771</v>
      </c>
      <c r="BL127" t="s">
        <v>127</v>
      </c>
      <c r="BM127" t="s">
        <v>105</v>
      </c>
      <c r="BN127" t="s">
        <v>76</v>
      </c>
      <c r="BO127" t="s">
        <v>2772</v>
      </c>
      <c r="BP127" t="s">
        <v>139</v>
      </c>
      <c r="BQ127" t="s">
        <v>105</v>
      </c>
      <c r="BR127" t="s">
        <v>2773</v>
      </c>
      <c r="BS127" t="s">
        <v>76</v>
      </c>
      <c r="BT127" t="s">
        <v>218</v>
      </c>
      <c r="BU127" t="s">
        <v>2774</v>
      </c>
      <c r="BV127" t="s">
        <v>2775</v>
      </c>
      <c r="BW127" t="s">
        <v>119</v>
      </c>
      <c r="BX127" t="s">
        <v>76</v>
      </c>
      <c r="CD127" s="3">
        <f>VLOOKUP(M127,Sheet1!$A$22:$D$37,2,FALSE)</f>
        <v>30</v>
      </c>
      <c r="CE127" s="3">
        <f>VLOOKUP(M127,Sheet1!$A$22:$D$37,4,FALSE)</f>
        <v>49</v>
      </c>
      <c r="CF127" s="3" t="str">
        <f t="shared" si="4"/>
        <v>lulus</v>
      </c>
      <c r="CG127" s="3" t="str">
        <f t="shared" si="5"/>
        <v>tidak</v>
      </c>
    </row>
    <row r="128" spans="1:85" x14ac:dyDescent="0.25">
      <c r="A128">
        <v>127</v>
      </c>
      <c r="B128" s="6">
        <v>22510338</v>
      </c>
      <c r="C128" t="s">
        <v>796</v>
      </c>
      <c r="D128" t="s">
        <v>670</v>
      </c>
      <c r="E128" t="s">
        <v>205</v>
      </c>
      <c r="F128" t="s">
        <v>233</v>
      </c>
      <c r="G128" s="2">
        <v>2201</v>
      </c>
      <c r="H128" s="2" t="str">
        <f t="shared" si="3"/>
        <v>S2</v>
      </c>
      <c r="I128" s="2" t="s">
        <v>154</v>
      </c>
      <c r="J128" s="2" t="str">
        <f>IF(AND(K128=0,L128=0)=TRUE,"",IF(AND(K128&gt;0,L128&gt;0)=TRUE,UPPER(VLOOKUP(LEFT(L128,4)*1,[1]PRODI_2019!$E$2:$F$90,2,FALSE)),M128))</f>
        <v>PENDIDIKAN MATEMATIKA S2</v>
      </c>
      <c r="K128" s="2">
        <f>_xlfn.IFNA(VLOOKUP(B128,[2]Data!$J$2:$K$380,1,FALSE),0)</f>
        <v>22510338</v>
      </c>
      <c r="L128" s="2">
        <f>_xlfn.IFNA(VLOOKUP(B128,[2]Data!$J$2:$K$380,2,FALSE),0)</f>
        <v>7778220001</v>
      </c>
      <c r="M128" t="s">
        <v>239</v>
      </c>
      <c r="N128" t="s">
        <v>212</v>
      </c>
      <c r="P128" t="s">
        <v>534</v>
      </c>
      <c r="Q128" t="s">
        <v>107</v>
      </c>
      <c r="R128" t="s">
        <v>78</v>
      </c>
      <c r="S128" t="s">
        <v>158</v>
      </c>
      <c r="T128" t="s">
        <v>2776</v>
      </c>
      <c r="U128" t="s">
        <v>76</v>
      </c>
      <c r="V128" t="s">
        <v>76</v>
      </c>
      <c r="AD128" t="s">
        <v>2777</v>
      </c>
      <c r="AE128" t="s">
        <v>2778</v>
      </c>
      <c r="AF128" t="s">
        <v>2454</v>
      </c>
      <c r="AG128" t="s">
        <v>425</v>
      </c>
      <c r="AH128" t="s">
        <v>141</v>
      </c>
      <c r="AI128" t="s">
        <v>2779</v>
      </c>
      <c r="AJ128" t="s">
        <v>2780</v>
      </c>
      <c r="AK128" t="s">
        <v>2781</v>
      </c>
      <c r="AL128" t="s">
        <v>96</v>
      </c>
      <c r="AM128" t="s">
        <v>2782</v>
      </c>
      <c r="AN128" t="s">
        <v>2783</v>
      </c>
      <c r="AO128" t="s">
        <v>1368</v>
      </c>
      <c r="AP128" t="s">
        <v>334</v>
      </c>
      <c r="AQ128" t="s">
        <v>76</v>
      </c>
      <c r="AR128" t="s">
        <v>76</v>
      </c>
      <c r="AS128" t="s">
        <v>76</v>
      </c>
      <c r="AT128" t="s">
        <v>115</v>
      </c>
      <c r="AU128" t="s">
        <v>84</v>
      </c>
      <c r="AV128" t="s">
        <v>479</v>
      </c>
      <c r="AW128" t="s">
        <v>362</v>
      </c>
      <c r="AX128" t="s">
        <v>86</v>
      </c>
      <c r="AY128" t="s">
        <v>253</v>
      </c>
      <c r="AZ128" t="s">
        <v>2784</v>
      </c>
      <c r="BA128" t="s">
        <v>253</v>
      </c>
      <c r="BB128" t="s">
        <v>76</v>
      </c>
      <c r="BC128" t="s">
        <v>76</v>
      </c>
      <c r="BD128" t="s">
        <v>76</v>
      </c>
      <c r="BE128" t="s">
        <v>76</v>
      </c>
      <c r="BF128" t="s">
        <v>76</v>
      </c>
      <c r="BG128" t="s">
        <v>76</v>
      </c>
      <c r="BH128" t="s">
        <v>76</v>
      </c>
      <c r="BI128" t="s">
        <v>76</v>
      </c>
      <c r="BJ128" t="s">
        <v>2785</v>
      </c>
      <c r="BK128" t="s">
        <v>2786</v>
      </c>
      <c r="BL128" t="s">
        <v>139</v>
      </c>
      <c r="BM128" t="s">
        <v>92</v>
      </c>
      <c r="BN128" t="s">
        <v>2787</v>
      </c>
      <c r="BO128" t="s">
        <v>2788</v>
      </c>
      <c r="BP128" t="s">
        <v>139</v>
      </c>
      <c r="BQ128" t="s">
        <v>128</v>
      </c>
      <c r="BR128" t="s">
        <v>2789</v>
      </c>
      <c r="BS128" t="s">
        <v>76</v>
      </c>
      <c r="BT128" t="s">
        <v>141</v>
      </c>
      <c r="BU128" t="s">
        <v>2790</v>
      </c>
      <c r="BV128" t="s">
        <v>2791</v>
      </c>
      <c r="BW128" t="s">
        <v>119</v>
      </c>
      <c r="BX128" t="s">
        <v>76</v>
      </c>
      <c r="CD128" s="3">
        <f>VLOOKUP(M128,Sheet1!$A$22:$D$37,2,FALSE)</f>
        <v>11</v>
      </c>
      <c r="CE128" s="3">
        <f>VLOOKUP(M128,Sheet1!$A$22:$D$37,4,FALSE)</f>
        <v>16</v>
      </c>
      <c r="CF128" s="3" t="str">
        <f t="shared" si="4"/>
        <v>lulus</v>
      </c>
      <c r="CG128" s="3" t="str">
        <f t="shared" si="5"/>
        <v>diterima</v>
      </c>
    </row>
    <row r="129" spans="1:85" x14ac:dyDescent="0.25">
      <c r="A129">
        <v>128</v>
      </c>
      <c r="B129" s="6">
        <v>22510420</v>
      </c>
      <c r="C129" t="s">
        <v>797</v>
      </c>
      <c r="D129" t="s">
        <v>670</v>
      </c>
      <c r="E129" t="s">
        <v>205</v>
      </c>
      <c r="F129" t="s">
        <v>233</v>
      </c>
      <c r="G129" s="2">
        <v>2201</v>
      </c>
      <c r="H129" s="2" t="str">
        <f t="shared" si="3"/>
        <v>S2</v>
      </c>
      <c r="I129" s="2" t="s">
        <v>154</v>
      </c>
      <c r="J129" s="2" t="str">
        <f>IF(AND(K129=0,L129=0)=TRUE,"",IF(AND(K129&gt;0,L129&gt;0)=TRUE,UPPER(VLOOKUP(LEFT(L129,4)*1,[1]PRODI_2019!$E$2:$F$90,2,FALSE)),M129))</f>
        <v>PENDIDIKAN MATEMATIKA S2</v>
      </c>
      <c r="K129" s="2">
        <f>_xlfn.IFNA(VLOOKUP(B129,[2]Data!$J$2:$K$380,1,FALSE),0)</f>
        <v>22510420</v>
      </c>
      <c r="L129" s="2">
        <f>_xlfn.IFNA(VLOOKUP(B129,[2]Data!$J$2:$K$380,2,FALSE),0)</f>
        <v>0</v>
      </c>
      <c r="M129" t="s">
        <v>239</v>
      </c>
      <c r="N129" t="s">
        <v>239</v>
      </c>
      <c r="P129" t="s">
        <v>534</v>
      </c>
      <c r="Q129" t="s">
        <v>77</v>
      </c>
      <c r="R129" t="s">
        <v>78</v>
      </c>
      <c r="S129" t="s">
        <v>149</v>
      </c>
      <c r="T129" t="s">
        <v>554</v>
      </c>
      <c r="U129" t="s">
        <v>76</v>
      </c>
      <c r="V129" t="s">
        <v>76</v>
      </c>
      <c r="AD129" t="s">
        <v>2792</v>
      </c>
      <c r="AE129" t="s">
        <v>76</v>
      </c>
      <c r="AF129" t="s">
        <v>2793</v>
      </c>
      <c r="AG129" t="s">
        <v>408</v>
      </c>
      <c r="AH129" t="s">
        <v>110</v>
      </c>
      <c r="AI129" t="s">
        <v>2794</v>
      </c>
      <c r="AJ129" t="s">
        <v>2795</v>
      </c>
      <c r="AK129" t="s">
        <v>2796</v>
      </c>
      <c r="AL129" t="s">
        <v>81</v>
      </c>
      <c r="AM129" t="s">
        <v>2797</v>
      </c>
      <c r="AN129" t="s">
        <v>2798</v>
      </c>
      <c r="AO129" t="s">
        <v>82</v>
      </c>
      <c r="AP129" t="s">
        <v>143</v>
      </c>
      <c r="AQ129" t="s">
        <v>76</v>
      </c>
      <c r="AR129" t="s">
        <v>76</v>
      </c>
      <c r="AS129" t="s">
        <v>76</v>
      </c>
      <c r="AT129" t="s">
        <v>489</v>
      </c>
      <c r="AU129" t="s">
        <v>84</v>
      </c>
      <c r="AV129" t="s">
        <v>2799</v>
      </c>
      <c r="AW129" t="s">
        <v>362</v>
      </c>
      <c r="AX129" t="s">
        <v>86</v>
      </c>
      <c r="AY129" t="s">
        <v>245</v>
      </c>
      <c r="AZ129" t="s">
        <v>2800</v>
      </c>
      <c r="BA129" t="s">
        <v>245</v>
      </c>
      <c r="BB129" t="s">
        <v>76</v>
      </c>
      <c r="BC129" t="s">
        <v>76</v>
      </c>
      <c r="BD129" t="s">
        <v>76</v>
      </c>
      <c r="BE129" t="s">
        <v>76</v>
      </c>
      <c r="BF129" t="s">
        <v>76</v>
      </c>
      <c r="BG129" t="s">
        <v>76</v>
      </c>
      <c r="BH129" t="s">
        <v>76</v>
      </c>
      <c r="BI129" t="s">
        <v>76</v>
      </c>
      <c r="BJ129" t="s">
        <v>90</v>
      </c>
      <c r="BK129" t="s">
        <v>2801</v>
      </c>
      <c r="BL129" t="s">
        <v>250</v>
      </c>
      <c r="BM129" t="s">
        <v>92</v>
      </c>
      <c r="BN129" t="s">
        <v>76</v>
      </c>
      <c r="BO129" t="s">
        <v>2802</v>
      </c>
      <c r="BP129" t="s">
        <v>139</v>
      </c>
      <c r="BQ129" t="s">
        <v>92</v>
      </c>
      <c r="BR129" t="s">
        <v>2803</v>
      </c>
      <c r="BS129" t="s">
        <v>76</v>
      </c>
      <c r="BT129" t="s">
        <v>80</v>
      </c>
      <c r="BU129" t="s">
        <v>2804</v>
      </c>
      <c r="BV129" t="s">
        <v>2805</v>
      </c>
      <c r="BW129" t="s">
        <v>93</v>
      </c>
      <c r="BX129" t="s">
        <v>76</v>
      </c>
      <c r="CD129" s="3">
        <f>VLOOKUP(M129,Sheet1!$A$22:$D$37,2,FALSE)</f>
        <v>11</v>
      </c>
      <c r="CE129" s="3">
        <f>VLOOKUP(M129,Sheet1!$A$22:$D$37,4,FALSE)</f>
        <v>16</v>
      </c>
      <c r="CF129" s="3" t="str">
        <f t="shared" si="4"/>
        <v>lulus</v>
      </c>
      <c r="CG129" s="3" t="str">
        <f t="shared" si="5"/>
        <v>tidak</v>
      </c>
    </row>
    <row r="130" spans="1:85" x14ac:dyDescent="0.25">
      <c r="A130">
        <v>129</v>
      </c>
      <c r="B130" s="6">
        <v>22510465</v>
      </c>
      <c r="C130" t="s">
        <v>798</v>
      </c>
      <c r="D130" t="s">
        <v>670</v>
      </c>
      <c r="E130" t="s">
        <v>205</v>
      </c>
      <c r="F130" t="s">
        <v>233</v>
      </c>
      <c r="G130" s="2">
        <v>2201</v>
      </c>
      <c r="H130" s="2" t="str">
        <f t="shared" si="3"/>
        <v>S2</v>
      </c>
      <c r="I130" s="2" t="s">
        <v>154</v>
      </c>
      <c r="J130" s="2" t="str">
        <f>IF(AND(K130=0,L130=0)=TRUE,"",IF(AND(K130&gt;0,L130&gt;0)=TRUE,UPPER(VLOOKUP(LEFT(L130,4)*1,[1]PRODI_2019!$E$2:$F$90,2,FALSE)),M130))</f>
        <v>PENDIDIKAN MATEMATIKA S2</v>
      </c>
      <c r="K130" s="2">
        <f>_xlfn.IFNA(VLOOKUP(B130,[2]Data!$J$2:$K$380,1,FALSE),0)</f>
        <v>22510465</v>
      </c>
      <c r="L130" s="2">
        <f>_xlfn.IFNA(VLOOKUP(B130,[2]Data!$J$2:$K$380,2,FALSE),0)</f>
        <v>0</v>
      </c>
      <c r="M130" t="s">
        <v>239</v>
      </c>
      <c r="N130" t="s">
        <v>239</v>
      </c>
      <c r="P130" t="s">
        <v>534</v>
      </c>
      <c r="Q130" t="s">
        <v>77</v>
      </c>
      <c r="R130" t="s">
        <v>78</v>
      </c>
      <c r="S130" t="s">
        <v>286</v>
      </c>
      <c r="T130" t="s">
        <v>2806</v>
      </c>
      <c r="U130" t="s">
        <v>76</v>
      </c>
      <c r="V130" t="s">
        <v>76</v>
      </c>
      <c r="AD130" t="s">
        <v>2807</v>
      </c>
      <c r="AE130" t="s">
        <v>2808</v>
      </c>
      <c r="AF130" t="s">
        <v>2809</v>
      </c>
      <c r="AG130" t="s">
        <v>444</v>
      </c>
      <c r="AH130" t="s">
        <v>218</v>
      </c>
      <c r="AI130" t="s">
        <v>2810</v>
      </c>
      <c r="AJ130" t="s">
        <v>2811</v>
      </c>
      <c r="AK130" t="s">
        <v>2812</v>
      </c>
      <c r="AL130" t="s">
        <v>81</v>
      </c>
      <c r="AM130" t="s">
        <v>2813</v>
      </c>
      <c r="AN130" t="s">
        <v>2814</v>
      </c>
      <c r="AO130" t="s">
        <v>353</v>
      </c>
      <c r="AP130" t="s">
        <v>143</v>
      </c>
      <c r="AQ130" t="s">
        <v>76</v>
      </c>
      <c r="AR130" t="s">
        <v>76</v>
      </c>
      <c r="AS130" t="s">
        <v>76</v>
      </c>
      <c r="AT130" t="s">
        <v>492</v>
      </c>
      <c r="AU130" t="s">
        <v>99</v>
      </c>
      <c r="AV130" t="s">
        <v>2815</v>
      </c>
      <c r="AW130" t="s">
        <v>242</v>
      </c>
      <c r="AX130" t="s">
        <v>86</v>
      </c>
      <c r="AY130" t="s">
        <v>354</v>
      </c>
      <c r="AZ130" t="s">
        <v>2816</v>
      </c>
      <c r="BA130" t="s">
        <v>354</v>
      </c>
      <c r="BB130" t="s">
        <v>76</v>
      </c>
      <c r="BC130" t="s">
        <v>76</v>
      </c>
      <c r="BD130" t="s">
        <v>76</v>
      </c>
      <c r="BE130" t="s">
        <v>76</v>
      </c>
      <c r="BF130" t="s">
        <v>76</v>
      </c>
      <c r="BG130" t="s">
        <v>76</v>
      </c>
      <c r="BH130" t="s">
        <v>76</v>
      </c>
      <c r="BI130" t="s">
        <v>76</v>
      </c>
      <c r="BJ130" t="s">
        <v>90</v>
      </c>
      <c r="BK130" t="s">
        <v>2817</v>
      </c>
      <c r="BL130" t="s">
        <v>127</v>
      </c>
      <c r="BM130" t="s">
        <v>222</v>
      </c>
      <c r="BN130" t="s">
        <v>2818</v>
      </c>
      <c r="BO130" t="s">
        <v>2819</v>
      </c>
      <c r="BP130" t="s">
        <v>127</v>
      </c>
      <c r="BQ130" t="s">
        <v>140</v>
      </c>
      <c r="BR130" t="s">
        <v>2820</v>
      </c>
      <c r="BS130" t="s">
        <v>76</v>
      </c>
      <c r="BT130" t="s">
        <v>110</v>
      </c>
      <c r="BU130" t="s">
        <v>192</v>
      </c>
      <c r="BV130" t="s">
        <v>2775</v>
      </c>
      <c r="BW130" t="s">
        <v>119</v>
      </c>
      <c r="BX130" t="s">
        <v>76</v>
      </c>
      <c r="CD130" s="3">
        <f>VLOOKUP(M130,Sheet1!$A$22:$D$37,2,FALSE)</f>
        <v>11</v>
      </c>
      <c r="CE130" s="3">
        <f>VLOOKUP(M130,Sheet1!$A$22:$D$37,4,FALSE)</f>
        <v>16</v>
      </c>
      <c r="CF130" s="3" t="str">
        <f t="shared" si="4"/>
        <v>lulus</v>
      </c>
      <c r="CG130" s="3" t="str">
        <f t="shared" si="5"/>
        <v>tidak</v>
      </c>
    </row>
    <row r="131" spans="1:85" x14ac:dyDescent="0.25">
      <c r="A131">
        <v>130</v>
      </c>
      <c r="B131" s="6">
        <v>22510479</v>
      </c>
      <c r="C131" t="s">
        <v>488</v>
      </c>
      <c r="D131" t="s">
        <v>670</v>
      </c>
      <c r="E131" t="s">
        <v>205</v>
      </c>
      <c r="F131" t="s">
        <v>233</v>
      </c>
      <c r="G131" s="2">
        <v>2201</v>
      </c>
      <c r="H131" s="2" t="str">
        <f t="shared" ref="H131:H194" si="6">IF(F131="MAGISTER","S2","S3")</f>
        <v>S2</v>
      </c>
      <c r="I131" s="2" t="s">
        <v>154</v>
      </c>
      <c r="J131" s="2" t="str">
        <f>IF(AND(K131=0,L131=0)=TRUE,"",IF(AND(K131&gt;0,L131&gt;0)=TRUE,UPPER(VLOOKUP(LEFT(L131,4)*1,[1]PRODI_2019!$E$2:$F$90,2,FALSE)),M131))</f>
        <v>MAGISTER AKUNTANSI</v>
      </c>
      <c r="K131" s="2">
        <f>_xlfn.IFNA(VLOOKUP(B131,[2]Data!$J$2:$K$380,1,FALSE),0)</f>
        <v>22510479</v>
      </c>
      <c r="L131" s="2">
        <f>_xlfn.IFNA(VLOOKUP(B131,[2]Data!$J$2:$K$380,2,FALSE),0)</f>
        <v>0</v>
      </c>
      <c r="M131" t="s">
        <v>212</v>
      </c>
      <c r="N131" t="s">
        <v>212</v>
      </c>
      <c r="P131" t="s">
        <v>534</v>
      </c>
      <c r="Q131" t="s">
        <v>107</v>
      </c>
      <c r="R131" t="s">
        <v>78</v>
      </c>
      <c r="S131" t="s">
        <v>158</v>
      </c>
      <c r="T131" t="s">
        <v>2821</v>
      </c>
      <c r="U131" t="s">
        <v>76</v>
      </c>
      <c r="V131" t="s">
        <v>76</v>
      </c>
      <c r="AD131" t="s">
        <v>2822</v>
      </c>
      <c r="AE131" t="s">
        <v>2823</v>
      </c>
      <c r="AF131" t="s">
        <v>266</v>
      </c>
      <c r="AG131" t="s">
        <v>159</v>
      </c>
      <c r="AH131" t="s">
        <v>106</v>
      </c>
      <c r="AI131" t="s">
        <v>2824</v>
      </c>
      <c r="AJ131" t="s">
        <v>2825</v>
      </c>
      <c r="AK131" t="s">
        <v>2826</v>
      </c>
      <c r="AL131" t="s">
        <v>167</v>
      </c>
      <c r="AM131" t="s">
        <v>2827</v>
      </c>
      <c r="AN131" t="s">
        <v>2828</v>
      </c>
      <c r="AO131" t="s">
        <v>638</v>
      </c>
      <c r="AP131" t="s">
        <v>143</v>
      </c>
      <c r="AQ131" t="s">
        <v>76</v>
      </c>
      <c r="AR131" t="s">
        <v>76</v>
      </c>
      <c r="AS131" t="s">
        <v>76</v>
      </c>
      <c r="AT131" t="s">
        <v>339</v>
      </c>
      <c r="AU131" t="s">
        <v>99</v>
      </c>
      <c r="AV131" t="s">
        <v>277</v>
      </c>
      <c r="AW131" t="s">
        <v>101</v>
      </c>
      <c r="AX131" t="s">
        <v>86</v>
      </c>
      <c r="AY131" t="s">
        <v>428</v>
      </c>
      <c r="AZ131" t="s">
        <v>512</v>
      </c>
      <c r="BA131" t="s">
        <v>428</v>
      </c>
      <c r="BB131" t="s">
        <v>76</v>
      </c>
      <c r="BC131" t="s">
        <v>76</v>
      </c>
      <c r="BD131" t="s">
        <v>76</v>
      </c>
      <c r="BE131" t="s">
        <v>76</v>
      </c>
      <c r="BF131" t="s">
        <v>76</v>
      </c>
      <c r="BG131" t="s">
        <v>76</v>
      </c>
      <c r="BH131" t="s">
        <v>76</v>
      </c>
      <c r="BI131" t="s">
        <v>76</v>
      </c>
      <c r="BJ131" t="s">
        <v>2829</v>
      </c>
      <c r="BK131" t="s">
        <v>2830</v>
      </c>
      <c r="BL131" t="s">
        <v>127</v>
      </c>
      <c r="BM131" t="s">
        <v>105</v>
      </c>
      <c r="BN131" t="s">
        <v>2831</v>
      </c>
      <c r="BO131" t="s">
        <v>2832</v>
      </c>
      <c r="BP131" t="s">
        <v>127</v>
      </c>
      <c r="BQ131" t="s">
        <v>105</v>
      </c>
      <c r="BR131" t="s">
        <v>2833</v>
      </c>
      <c r="BS131" t="s">
        <v>76</v>
      </c>
      <c r="BT131" t="s">
        <v>106</v>
      </c>
      <c r="BU131" t="s">
        <v>2834</v>
      </c>
      <c r="BV131" t="s">
        <v>2835</v>
      </c>
      <c r="BW131" t="s">
        <v>119</v>
      </c>
      <c r="BX131" t="s">
        <v>76</v>
      </c>
      <c r="CD131" s="3">
        <f>VLOOKUP(M131,Sheet1!$A$22:$D$37,2,FALSE)</f>
        <v>19</v>
      </c>
      <c r="CE131" s="3">
        <f>VLOOKUP(M131,Sheet1!$A$22:$D$37,4,FALSE)</f>
        <v>32</v>
      </c>
      <c r="CF131" s="3" t="str">
        <f t="shared" ref="CF131:CF194" si="7">IF(K131=0,"tidak","lulus")</f>
        <v>lulus</v>
      </c>
      <c r="CG131" s="3" t="str">
        <f t="shared" ref="CG131:CG194" si="8">IF(L131=0,"tidak","diterima")</f>
        <v>tidak</v>
      </c>
    </row>
    <row r="132" spans="1:85" x14ac:dyDescent="0.25">
      <c r="A132">
        <v>131</v>
      </c>
      <c r="B132" s="6">
        <v>22510546</v>
      </c>
      <c r="C132" t="s">
        <v>799</v>
      </c>
      <c r="D132" t="s">
        <v>670</v>
      </c>
      <c r="E132" t="s">
        <v>205</v>
      </c>
      <c r="F132" t="s">
        <v>233</v>
      </c>
      <c r="G132" s="2">
        <v>2201</v>
      </c>
      <c r="H132" s="2" t="str">
        <f t="shared" si="6"/>
        <v>S2</v>
      </c>
      <c r="I132" s="2" t="s">
        <v>154</v>
      </c>
      <c r="J132" s="2" t="str">
        <f>IF(AND(K132=0,L132=0)=TRUE,"",IF(AND(K132&gt;0,L132&gt;0)=TRUE,UPPER(VLOOKUP(LEFT(L132,4)*1,[1]PRODI_2019!$E$2:$F$90,2,FALSE)),M132))</f>
        <v>ILMU KOMUNIKASI (S2)</v>
      </c>
      <c r="K132" s="2">
        <f>_xlfn.IFNA(VLOOKUP(B132,[2]Data!$J$2:$K$380,1,FALSE),0)</f>
        <v>22510546</v>
      </c>
      <c r="L132" s="2">
        <f>_xlfn.IFNA(VLOOKUP(B132,[2]Data!$J$2:$K$380,2,FALSE),0)</f>
        <v>0</v>
      </c>
      <c r="M132" t="s">
        <v>209</v>
      </c>
      <c r="N132" t="s">
        <v>209</v>
      </c>
      <c r="P132" t="s">
        <v>534</v>
      </c>
      <c r="Q132" t="s">
        <v>107</v>
      </c>
      <c r="R132" t="s">
        <v>78</v>
      </c>
      <c r="S132" t="s">
        <v>94</v>
      </c>
      <c r="T132" t="s">
        <v>2836</v>
      </c>
      <c r="U132" t="s">
        <v>76</v>
      </c>
      <c r="V132" t="s">
        <v>76</v>
      </c>
      <c r="AD132" t="s">
        <v>2837</v>
      </c>
      <c r="AE132" t="s">
        <v>76</v>
      </c>
      <c r="AF132" t="s">
        <v>2838</v>
      </c>
      <c r="AG132" t="s">
        <v>240</v>
      </c>
      <c r="AH132" t="s">
        <v>141</v>
      </c>
      <c r="AI132" t="s">
        <v>2839</v>
      </c>
      <c r="AJ132" t="s">
        <v>2840</v>
      </c>
      <c r="AK132" t="s">
        <v>2841</v>
      </c>
      <c r="AL132" t="s">
        <v>76</v>
      </c>
      <c r="AM132" t="s">
        <v>76</v>
      </c>
      <c r="AN132" t="s">
        <v>76</v>
      </c>
      <c r="AO132" t="s">
        <v>76</v>
      </c>
      <c r="AP132" t="s">
        <v>111</v>
      </c>
      <c r="AQ132" t="s">
        <v>76</v>
      </c>
      <c r="AR132" t="s">
        <v>76</v>
      </c>
      <c r="AS132" t="s">
        <v>76</v>
      </c>
      <c r="AT132" t="s">
        <v>115</v>
      </c>
      <c r="AU132" t="s">
        <v>84</v>
      </c>
      <c r="AV132" t="s">
        <v>280</v>
      </c>
      <c r="AW132" t="s">
        <v>281</v>
      </c>
      <c r="AX132" t="s">
        <v>86</v>
      </c>
      <c r="AY132" t="s">
        <v>87</v>
      </c>
      <c r="AZ132" t="s">
        <v>2842</v>
      </c>
      <c r="BA132" t="s">
        <v>87</v>
      </c>
      <c r="BB132" t="s">
        <v>76</v>
      </c>
      <c r="BC132" t="s">
        <v>76</v>
      </c>
      <c r="BD132" t="s">
        <v>76</v>
      </c>
      <c r="BE132" t="s">
        <v>76</v>
      </c>
      <c r="BF132" t="s">
        <v>76</v>
      </c>
      <c r="BG132" t="s">
        <v>76</v>
      </c>
      <c r="BH132" t="s">
        <v>76</v>
      </c>
      <c r="BI132" t="s">
        <v>76</v>
      </c>
      <c r="BJ132" t="s">
        <v>90</v>
      </c>
      <c r="BK132" t="s">
        <v>2843</v>
      </c>
      <c r="BL132" t="s">
        <v>203</v>
      </c>
      <c r="BM132" t="s">
        <v>105</v>
      </c>
      <c r="BN132" t="s">
        <v>76</v>
      </c>
      <c r="BO132" t="s">
        <v>2844</v>
      </c>
      <c r="BP132" t="s">
        <v>139</v>
      </c>
      <c r="BQ132" t="s">
        <v>92</v>
      </c>
      <c r="BR132" t="s">
        <v>2845</v>
      </c>
      <c r="BS132" t="s">
        <v>76</v>
      </c>
      <c r="BT132" t="s">
        <v>141</v>
      </c>
      <c r="BU132" t="s">
        <v>2846</v>
      </c>
      <c r="BV132" t="s">
        <v>2847</v>
      </c>
      <c r="BW132" t="s">
        <v>93</v>
      </c>
      <c r="BX132" t="s">
        <v>76</v>
      </c>
      <c r="CD132" s="3">
        <f>VLOOKUP(M132,Sheet1!$A$22:$D$37,2,FALSE)</f>
        <v>12</v>
      </c>
      <c r="CE132" s="3">
        <f>VLOOKUP(M132,Sheet1!$A$22:$D$37,4,FALSE)</f>
        <v>21</v>
      </c>
      <c r="CF132" s="3" t="str">
        <f t="shared" si="7"/>
        <v>lulus</v>
      </c>
      <c r="CG132" s="3" t="str">
        <f t="shared" si="8"/>
        <v>tidak</v>
      </c>
    </row>
    <row r="133" spans="1:85" x14ac:dyDescent="0.25">
      <c r="A133">
        <v>132</v>
      </c>
      <c r="B133" s="6">
        <v>22510674</v>
      </c>
      <c r="C133" t="s">
        <v>800</v>
      </c>
      <c r="D133" t="s">
        <v>670</v>
      </c>
      <c r="E133" t="s">
        <v>205</v>
      </c>
      <c r="F133" t="s">
        <v>233</v>
      </c>
      <c r="G133" s="2">
        <v>2201</v>
      </c>
      <c r="H133" s="2" t="str">
        <f t="shared" si="6"/>
        <v>S2</v>
      </c>
      <c r="I133" s="2" t="s">
        <v>154</v>
      </c>
      <c r="J133" s="2" t="str">
        <f>IF(AND(K133=0,L133=0)=TRUE,"",IF(AND(K133&gt;0,L133&gt;0)=TRUE,UPPER(VLOOKUP(LEFT(L133,4)*1,[1]PRODI_2019!$E$2:$F$90,2,FALSE)),M133))</f>
        <v>PENDIDIKAN BAHASA INDONESIA (S2)</v>
      </c>
      <c r="K133" s="2">
        <f>_xlfn.IFNA(VLOOKUP(B133,[2]Data!$J$2:$K$380,1,FALSE),0)</f>
        <v>22510674</v>
      </c>
      <c r="L133" s="2">
        <f>_xlfn.IFNA(VLOOKUP(B133,[2]Data!$J$2:$K$380,2,FALSE),0)</f>
        <v>7771220002</v>
      </c>
      <c r="M133" t="s">
        <v>401</v>
      </c>
      <c r="N133" t="s">
        <v>401</v>
      </c>
      <c r="P133" t="s">
        <v>534</v>
      </c>
      <c r="Q133" t="s">
        <v>77</v>
      </c>
      <c r="R133" t="s">
        <v>78</v>
      </c>
      <c r="S133" t="s">
        <v>94</v>
      </c>
      <c r="T133" t="s">
        <v>2848</v>
      </c>
      <c r="U133" t="s">
        <v>76</v>
      </c>
      <c r="V133" t="s">
        <v>76</v>
      </c>
      <c r="AD133" t="s">
        <v>2849</v>
      </c>
      <c r="AE133" t="s">
        <v>192</v>
      </c>
      <c r="AF133" t="s">
        <v>2850</v>
      </c>
      <c r="AG133" t="s">
        <v>520</v>
      </c>
      <c r="AH133" t="s">
        <v>80</v>
      </c>
      <c r="AI133" t="s">
        <v>2851</v>
      </c>
      <c r="AJ133" t="s">
        <v>2852</v>
      </c>
      <c r="AK133" t="s">
        <v>2853</v>
      </c>
      <c r="AL133" t="s">
        <v>139</v>
      </c>
      <c r="AM133" t="s">
        <v>192</v>
      </c>
      <c r="AN133" t="s">
        <v>192</v>
      </c>
      <c r="AO133" t="s">
        <v>192</v>
      </c>
      <c r="AP133" t="s">
        <v>111</v>
      </c>
      <c r="AQ133" t="s">
        <v>76</v>
      </c>
      <c r="AR133" t="s">
        <v>76</v>
      </c>
      <c r="AS133" t="s">
        <v>76</v>
      </c>
      <c r="AT133" t="s">
        <v>112</v>
      </c>
      <c r="AU133" t="s">
        <v>99</v>
      </c>
      <c r="AV133" t="s">
        <v>171</v>
      </c>
      <c r="AW133" t="s">
        <v>165</v>
      </c>
      <c r="AX133" t="s">
        <v>86</v>
      </c>
      <c r="AY133" t="s">
        <v>336</v>
      </c>
      <c r="AZ133" t="s">
        <v>2854</v>
      </c>
      <c r="BA133" t="s">
        <v>336</v>
      </c>
      <c r="BB133" t="s">
        <v>76</v>
      </c>
      <c r="BC133" t="s">
        <v>76</v>
      </c>
      <c r="BD133" t="s">
        <v>76</v>
      </c>
      <c r="BE133" t="s">
        <v>76</v>
      </c>
      <c r="BF133" t="s">
        <v>76</v>
      </c>
      <c r="BG133" t="s">
        <v>76</v>
      </c>
      <c r="BH133" t="s">
        <v>76</v>
      </c>
      <c r="BI133" t="s">
        <v>76</v>
      </c>
      <c r="BJ133" t="s">
        <v>2855</v>
      </c>
      <c r="BK133" t="s">
        <v>2856</v>
      </c>
      <c r="BL133" t="s">
        <v>81</v>
      </c>
      <c r="BM133" t="s">
        <v>117</v>
      </c>
      <c r="BN133" t="s">
        <v>2857</v>
      </c>
      <c r="BO133" t="s">
        <v>2858</v>
      </c>
      <c r="BP133" t="s">
        <v>139</v>
      </c>
      <c r="BQ133" t="s">
        <v>92</v>
      </c>
      <c r="BR133" t="s">
        <v>2859</v>
      </c>
      <c r="BS133" t="s">
        <v>76</v>
      </c>
      <c r="BT133" t="s">
        <v>218</v>
      </c>
      <c r="BU133" t="s">
        <v>2860</v>
      </c>
      <c r="BV133" t="s">
        <v>2861</v>
      </c>
      <c r="BW133" t="s">
        <v>119</v>
      </c>
      <c r="BX133" t="s">
        <v>76</v>
      </c>
      <c r="CD133" s="3">
        <f>VLOOKUP(M133,Sheet1!$A$22:$D$37,2,FALSE)</f>
        <v>7</v>
      </c>
      <c r="CE133" s="3">
        <f>VLOOKUP(M133,Sheet1!$A$22:$D$37,4,FALSE)</f>
        <v>13</v>
      </c>
      <c r="CF133" s="3" t="str">
        <f t="shared" si="7"/>
        <v>lulus</v>
      </c>
      <c r="CG133" s="3" t="str">
        <f t="shared" si="8"/>
        <v>diterima</v>
      </c>
    </row>
    <row r="134" spans="1:85" x14ac:dyDescent="0.25">
      <c r="A134">
        <v>133</v>
      </c>
      <c r="B134" s="6">
        <v>22510854</v>
      </c>
      <c r="C134" t="s">
        <v>801</v>
      </c>
      <c r="D134" t="s">
        <v>670</v>
      </c>
      <c r="E134" t="s">
        <v>205</v>
      </c>
      <c r="F134" t="s">
        <v>233</v>
      </c>
      <c r="G134" s="2">
        <v>2201</v>
      </c>
      <c r="H134" s="2" t="str">
        <f t="shared" si="6"/>
        <v>S2</v>
      </c>
      <c r="I134" s="2" t="s">
        <v>154</v>
      </c>
      <c r="J134" s="2" t="str">
        <f>IF(AND(K134=0,L134=0)=TRUE,"",IF(AND(K134&gt;0,L134&gt;0)=TRUE,UPPER(VLOOKUP(LEFT(L134,4)*1,[1]PRODI_2019!$E$2:$F$90,2,FALSE)),M134))</f>
        <v>TEKNIK KIMIA (S2)</v>
      </c>
      <c r="K134" s="2">
        <f>_xlfn.IFNA(VLOOKUP(B134,[2]Data!$J$2:$K$380,1,FALSE),0)</f>
        <v>22510854</v>
      </c>
      <c r="L134" s="2">
        <f>_xlfn.IFNA(VLOOKUP(B134,[2]Data!$J$2:$K$380,2,FALSE),0)</f>
        <v>7780220001</v>
      </c>
      <c r="M134" t="s">
        <v>214</v>
      </c>
      <c r="N134" t="s">
        <v>214</v>
      </c>
      <c r="P134" t="s">
        <v>534</v>
      </c>
      <c r="Q134" t="s">
        <v>107</v>
      </c>
      <c r="R134" t="s">
        <v>78</v>
      </c>
      <c r="S134" t="s">
        <v>149</v>
      </c>
      <c r="T134" t="s">
        <v>2862</v>
      </c>
      <c r="U134" t="s">
        <v>76</v>
      </c>
      <c r="V134" t="s">
        <v>76</v>
      </c>
      <c r="AD134" t="s">
        <v>2863</v>
      </c>
      <c r="AE134" t="s">
        <v>76</v>
      </c>
      <c r="AF134" t="s">
        <v>386</v>
      </c>
      <c r="AG134" t="s">
        <v>387</v>
      </c>
      <c r="AH134" t="s">
        <v>110</v>
      </c>
      <c r="AI134" t="s">
        <v>2864</v>
      </c>
      <c r="AJ134" t="s">
        <v>2865</v>
      </c>
      <c r="AK134" t="s">
        <v>2866</v>
      </c>
      <c r="AL134" t="s">
        <v>76</v>
      </c>
      <c r="AM134" t="s">
        <v>76</v>
      </c>
      <c r="AN134" t="s">
        <v>76</v>
      </c>
      <c r="AO134" t="s">
        <v>76</v>
      </c>
      <c r="AP134" t="s">
        <v>143</v>
      </c>
      <c r="AQ134" t="s">
        <v>76</v>
      </c>
      <c r="AR134" t="s">
        <v>76</v>
      </c>
      <c r="AS134" t="s">
        <v>76</v>
      </c>
      <c r="AT134" t="s">
        <v>115</v>
      </c>
      <c r="AU134" t="s">
        <v>84</v>
      </c>
      <c r="AV134" t="s">
        <v>2867</v>
      </c>
      <c r="AW134" t="s">
        <v>216</v>
      </c>
      <c r="AX134" t="s">
        <v>86</v>
      </c>
      <c r="AY134" t="s">
        <v>177</v>
      </c>
      <c r="AZ134" t="s">
        <v>2181</v>
      </c>
      <c r="BA134" t="s">
        <v>177</v>
      </c>
      <c r="BB134" t="s">
        <v>76</v>
      </c>
      <c r="BC134" t="s">
        <v>76</v>
      </c>
      <c r="BD134" t="s">
        <v>76</v>
      </c>
      <c r="BE134" t="s">
        <v>76</v>
      </c>
      <c r="BF134" t="s">
        <v>76</v>
      </c>
      <c r="BG134" t="s">
        <v>76</v>
      </c>
      <c r="BH134" t="s">
        <v>76</v>
      </c>
      <c r="BI134" t="s">
        <v>76</v>
      </c>
      <c r="BJ134" t="s">
        <v>2868</v>
      </c>
      <c r="BK134" t="s">
        <v>2869</v>
      </c>
      <c r="BL134" t="s">
        <v>167</v>
      </c>
      <c r="BM134" t="s">
        <v>117</v>
      </c>
      <c r="BN134" t="s">
        <v>2870</v>
      </c>
      <c r="BO134" t="s">
        <v>2871</v>
      </c>
      <c r="BP134" t="s">
        <v>182</v>
      </c>
      <c r="BQ134" t="s">
        <v>117</v>
      </c>
      <c r="BR134" t="s">
        <v>2872</v>
      </c>
      <c r="BS134" t="s">
        <v>76</v>
      </c>
      <c r="BT134" t="s">
        <v>110</v>
      </c>
      <c r="BU134" t="s">
        <v>2873</v>
      </c>
      <c r="BV134" t="s">
        <v>2874</v>
      </c>
      <c r="BW134" t="s">
        <v>119</v>
      </c>
      <c r="BX134" t="s">
        <v>76</v>
      </c>
      <c r="CD134" s="3">
        <f>VLOOKUP(M134,Sheet1!$A$22:$D$37,2,FALSE)</f>
        <v>6</v>
      </c>
      <c r="CE134" s="3">
        <f>VLOOKUP(M134,Sheet1!$A$22:$D$37,4,FALSE)</f>
        <v>10</v>
      </c>
      <c r="CF134" s="3" t="str">
        <f t="shared" si="7"/>
        <v>lulus</v>
      </c>
      <c r="CG134" s="3" t="str">
        <f t="shared" si="8"/>
        <v>diterima</v>
      </c>
    </row>
    <row r="135" spans="1:85" x14ac:dyDescent="0.25">
      <c r="A135">
        <v>134</v>
      </c>
      <c r="B135" s="6">
        <v>22510871</v>
      </c>
      <c r="C135" t="s">
        <v>802</v>
      </c>
      <c r="D135" t="s">
        <v>670</v>
      </c>
      <c r="E135" t="s">
        <v>205</v>
      </c>
      <c r="F135" t="s">
        <v>233</v>
      </c>
      <c r="G135" s="2">
        <v>2201</v>
      </c>
      <c r="H135" s="2" t="str">
        <f t="shared" si="6"/>
        <v>S2</v>
      </c>
      <c r="I135" s="2" t="s">
        <v>154</v>
      </c>
      <c r="J135" s="2" t="str">
        <f>IF(AND(K135=0,L135=0)=TRUE,"",IF(AND(K135&gt;0,L135&gt;0)=TRUE,UPPER(VLOOKUP(LEFT(L135,4)*1,[1]PRODI_2019!$E$2:$F$90,2,FALSE)),M135))</f>
        <v>ILMU PERTANIAN</v>
      </c>
      <c r="K135" s="2">
        <f>_xlfn.IFNA(VLOOKUP(B135,[2]Data!$J$2:$K$380,1,FALSE),0)</f>
        <v>22510871</v>
      </c>
      <c r="L135" s="2">
        <f>_xlfn.IFNA(VLOOKUP(B135,[2]Data!$J$2:$K$380,2,FALSE),0)</f>
        <v>7779220001</v>
      </c>
      <c r="M135" t="s">
        <v>268</v>
      </c>
      <c r="N135" t="s">
        <v>268</v>
      </c>
      <c r="P135" t="s">
        <v>534</v>
      </c>
      <c r="Q135" t="s">
        <v>77</v>
      </c>
      <c r="R135" t="s">
        <v>78</v>
      </c>
      <c r="S135" t="s">
        <v>94</v>
      </c>
      <c r="T135" t="s">
        <v>2875</v>
      </c>
      <c r="U135" t="s">
        <v>76</v>
      </c>
      <c r="V135" t="s">
        <v>76</v>
      </c>
      <c r="AD135" t="s">
        <v>2876</v>
      </c>
      <c r="AE135" t="s">
        <v>192</v>
      </c>
      <c r="AF135" t="s">
        <v>2877</v>
      </c>
      <c r="AG135" t="s">
        <v>279</v>
      </c>
      <c r="AH135" t="s">
        <v>211</v>
      </c>
      <c r="AI135" t="s">
        <v>2878</v>
      </c>
      <c r="AJ135" t="s">
        <v>2879</v>
      </c>
      <c r="AK135" t="s">
        <v>2880</v>
      </c>
      <c r="AL135" t="s">
        <v>139</v>
      </c>
      <c r="AM135" t="s">
        <v>76</v>
      </c>
      <c r="AN135" t="s">
        <v>76</v>
      </c>
      <c r="AO135" t="s">
        <v>76</v>
      </c>
      <c r="AP135" t="s">
        <v>143</v>
      </c>
      <c r="AQ135" t="s">
        <v>76</v>
      </c>
      <c r="AR135" t="s">
        <v>76</v>
      </c>
      <c r="AS135" t="s">
        <v>76</v>
      </c>
      <c r="AT135" t="s">
        <v>469</v>
      </c>
      <c r="AU135" t="s">
        <v>84</v>
      </c>
      <c r="AV135" t="s">
        <v>271</v>
      </c>
      <c r="AW135" t="s">
        <v>2881</v>
      </c>
      <c r="AX135" t="s">
        <v>86</v>
      </c>
      <c r="AY135" t="s">
        <v>2882</v>
      </c>
      <c r="AZ135" t="s">
        <v>2883</v>
      </c>
      <c r="BA135" t="s">
        <v>2882</v>
      </c>
      <c r="BB135" t="s">
        <v>76</v>
      </c>
      <c r="BC135" t="s">
        <v>76</v>
      </c>
      <c r="BD135" t="s">
        <v>76</v>
      </c>
      <c r="BE135" t="s">
        <v>76</v>
      </c>
      <c r="BF135" t="s">
        <v>76</v>
      </c>
      <c r="BG135" t="s">
        <v>76</v>
      </c>
      <c r="BH135" t="s">
        <v>76</v>
      </c>
      <c r="BI135" t="s">
        <v>76</v>
      </c>
      <c r="BJ135" t="s">
        <v>2884</v>
      </c>
      <c r="BK135" t="s">
        <v>2885</v>
      </c>
      <c r="BL135" t="s">
        <v>139</v>
      </c>
      <c r="BM135" t="s">
        <v>92</v>
      </c>
      <c r="BN135" t="s">
        <v>2886</v>
      </c>
      <c r="BO135" t="s">
        <v>2887</v>
      </c>
      <c r="BP135" t="s">
        <v>139</v>
      </c>
      <c r="BQ135" t="s">
        <v>92</v>
      </c>
      <c r="BR135" t="s">
        <v>2888</v>
      </c>
      <c r="BS135" t="s">
        <v>76</v>
      </c>
      <c r="BT135" t="s">
        <v>218</v>
      </c>
      <c r="BU135" t="s">
        <v>2889</v>
      </c>
      <c r="BV135" t="s">
        <v>2847</v>
      </c>
      <c r="BW135" t="s">
        <v>119</v>
      </c>
      <c r="BX135" t="s">
        <v>76</v>
      </c>
      <c r="CD135" s="3">
        <f>VLOOKUP(M135,Sheet1!$A$22:$D$37,2,FALSE)</f>
        <v>6</v>
      </c>
      <c r="CE135" s="3">
        <f>VLOOKUP(M135,Sheet1!$A$22:$D$37,4,FALSE)</f>
        <v>9</v>
      </c>
      <c r="CF135" s="3" t="str">
        <f t="shared" si="7"/>
        <v>lulus</v>
      </c>
      <c r="CG135" s="3" t="str">
        <f t="shared" si="8"/>
        <v>diterima</v>
      </c>
    </row>
    <row r="136" spans="1:85" x14ac:dyDescent="0.25">
      <c r="A136">
        <v>135</v>
      </c>
      <c r="B136" s="6">
        <v>22510074</v>
      </c>
      <c r="C136" t="s">
        <v>803</v>
      </c>
      <c r="D136" t="s">
        <v>670</v>
      </c>
      <c r="E136" t="s">
        <v>205</v>
      </c>
      <c r="F136" t="s">
        <v>233</v>
      </c>
      <c r="G136" s="2">
        <v>2201</v>
      </c>
      <c r="H136" s="2" t="str">
        <f t="shared" si="6"/>
        <v>S2</v>
      </c>
      <c r="I136" s="2" t="s">
        <v>154</v>
      </c>
      <c r="J136" s="2" t="str">
        <f>IF(AND(K136=0,L136=0)=TRUE,"",IF(AND(K136&gt;0,L136&gt;0)=TRUE,UPPER(VLOOKUP(LEFT(L136,4)*1,[1]PRODI_2019!$E$2:$F$90,2,FALSE)),M136))</f>
        <v>HUKUM (S2)</v>
      </c>
      <c r="K136" s="2">
        <f>_xlfn.IFNA(VLOOKUP(B136,[2]Data!$J$2:$K$380,1,FALSE),0)</f>
        <v>22510074</v>
      </c>
      <c r="L136" s="2">
        <f>_xlfn.IFNA(VLOOKUP(B136,[2]Data!$J$2:$K$380,2,FALSE),0)</f>
        <v>0</v>
      </c>
      <c r="M136" t="s">
        <v>206</v>
      </c>
      <c r="N136" t="s">
        <v>206</v>
      </c>
      <c r="P136" t="s">
        <v>547</v>
      </c>
      <c r="Q136" t="s">
        <v>107</v>
      </c>
      <c r="R136" t="s">
        <v>78</v>
      </c>
      <c r="S136" t="s">
        <v>2890</v>
      </c>
      <c r="T136" t="s">
        <v>2891</v>
      </c>
      <c r="U136" t="s">
        <v>76</v>
      </c>
      <c r="V136" t="s">
        <v>76</v>
      </c>
      <c r="AD136" t="s">
        <v>2892</v>
      </c>
      <c r="AE136" t="s">
        <v>192</v>
      </c>
      <c r="AF136" t="s">
        <v>2893</v>
      </c>
      <c r="AG136" t="s">
        <v>159</v>
      </c>
      <c r="AH136" t="s">
        <v>106</v>
      </c>
      <c r="AI136" t="s">
        <v>2894</v>
      </c>
      <c r="AJ136" t="s">
        <v>2895</v>
      </c>
      <c r="AK136" t="s">
        <v>2896</v>
      </c>
      <c r="AL136" t="s">
        <v>76</v>
      </c>
      <c r="AM136" t="s">
        <v>192</v>
      </c>
      <c r="AN136" t="s">
        <v>192</v>
      </c>
      <c r="AO136" t="s">
        <v>192</v>
      </c>
      <c r="AP136" t="s">
        <v>98</v>
      </c>
      <c r="AQ136" t="s">
        <v>76</v>
      </c>
      <c r="AR136" t="s">
        <v>76</v>
      </c>
      <c r="AS136" t="s">
        <v>76</v>
      </c>
      <c r="AT136" t="s">
        <v>247</v>
      </c>
      <c r="AU136" t="s">
        <v>84</v>
      </c>
      <c r="AV136" t="s">
        <v>291</v>
      </c>
      <c r="AW136" t="s">
        <v>292</v>
      </c>
      <c r="AX136" t="s">
        <v>86</v>
      </c>
      <c r="AY136" t="s">
        <v>476</v>
      </c>
      <c r="AZ136" t="s">
        <v>2897</v>
      </c>
      <c r="BA136" t="s">
        <v>476</v>
      </c>
      <c r="BB136" t="s">
        <v>76</v>
      </c>
      <c r="BC136" t="s">
        <v>76</v>
      </c>
      <c r="BD136" t="s">
        <v>76</v>
      </c>
      <c r="BE136" t="s">
        <v>76</v>
      </c>
      <c r="BF136" t="s">
        <v>76</v>
      </c>
      <c r="BG136" t="s">
        <v>76</v>
      </c>
      <c r="BH136" t="s">
        <v>76</v>
      </c>
      <c r="BI136" t="s">
        <v>76</v>
      </c>
      <c r="BJ136" t="s">
        <v>2898</v>
      </c>
      <c r="BK136" t="s">
        <v>2899</v>
      </c>
      <c r="BL136" t="s">
        <v>104</v>
      </c>
      <c r="BM136" t="s">
        <v>222</v>
      </c>
      <c r="BN136" t="s">
        <v>2900</v>
      </c>
      <c r="BO136" t="s">
        <v>2901</v>
      </c>
      <c r="BP136" t="s">
        <v>81</v>
      </c>
      <c r="BQ136" t="s">
        <v>117</v>
      </c>
      <c r="BR136" t="s">
        <v>2892</v>
      </c>
      <c r="BS136" t="s">
        <v>76</v>
      </c>
      <c r="BT136" t="s">
        <v>106</v>
      </c>
      <c r="BU136" t="s">
        <v>2902</v>
      </c>
      <c r="BV136" t="s">
        <v>2903</v>
      </c>
      <c r="BW136" t="s">
        <v>119</v>
      </c>
      <c r="BX136" t="s">
        <v>76</v>
      </c>
      <c r="CD136" s="3">
        <f>VLOOKUP(M136,Sheet1!$A$22:$D$37,2,FALSE)</f>
        <v>28</v>
      </c>
      <c r="CE136" s="3">
        <f>VLOOKUP(M136,Sheet1!$A$22:$D$37,4,FALSE)</f>
        <v>43</v>
      </c>
      <c r="CF136" s="3" t="str">
        <f t="shared" si="7"/>
        <v>lulus</v>
      </c>
      <c r="CG136" s="3" t="str">
        <f t="shared" si="8"/>
        <v>tidak</v>
      </c>
    </row>
    <row r="137" spans="1:85" x14ac:dyDescent="0.25">
      <c r="A137">
        <v>136</v>
      </c>
      <c r="B137" s="6">
        <v>22510140</v>
      </c>
      <c r="C137" t="s">
        <v>804</v>
      </c>
      <c r="D137" t="s">
        <v>670</v>
      </c>
      <c r="E137" t="s">
        <v>205</v>
      </c>
      <c r="F137" t="s">
        <v>233</v>
      </c>
      <c r="G137" s="2">
        <v>2201</v>
      </c>
      <c r="H137" s="2" t="str">
        <f t="shared" si="6"/>
        <v>S2</v>
      </c>
      <c r="I137" s="2" t="s">
        <v>154</v>
      </c>
      <c r="J137" s="2" t="str">
        <f>IF(AND(K137=0,L137=0)=TRUE,"",IF(AND(K137&gt;0,L137&gt;0)=TRUE,UPPER(VLOOKUP(LEFT(L137,4)*1,[1]PRODI_2019!$E$2:$F$90,2,FALSE)),M137))</f>
        <v>PENDIDIKAN BAHASA INDONESIA (S2)</v>
      </c>
      <c r="K137" s="2">
        <f>_xlfn.IFNA(VLOOKUP(B137,[2]Data!$J$2:$K$380,1,FALSE),0)</f>
        <v>22510140</v>
      </c>
      <c r="L137" s="2">
        <f>_xlfn.IFNA(VLOOKUP(B137,[2]Data!$J$2:$K$380,2,FALSE),0)</f>
        <v>7771220001</v>
      </c>
      <c r="M137" t="s">
        <v>401</v>
      </c>
      <c r="N137" t="s">
        <v>401</v>
      </c>
      <c r="P137" t="s">
        <v>547</v>
      </c>
      <c r="Q137" t="s">
        <v>107</v>
      </c>
      <c r="R137" t="s">
        <v>78</v>
      </c>
      <c r="S137" t="s">
        <v>552</v>
      </c>
      <c r="T137" t="s">
        <v>2904</v>
      </c>
      <c r="U137" t="s">
        <v>76</v>
      </c>
      <c r="V137" t="s">
        <v>76</v>
      </c>
      <c r="AD137" t="s">
        <v>2905</v>
      </c>
      <c r="AE137" t="s">
        <v>192</v>
      </c>
      <c r="AF137" t="s">
        <v>445</v>
      </c>
      <c r="AG137" t="s">
        <v>201</v>
      </c>
      <c r="AH137" t="s">
        <v>106</v>
      </c>
      <c r="AI137" t="s">
        <v>2906</v>
      </c>
      <c r="AJ137" t="s">
        <v>2907</v>
      </c>
      <c r="AK137" t="s">
        <v>2908</v>
      </c>
      <c r="AL137" t="s">
        <v>139</v>
      </c>
      <c r="AM137" t="s">
        <v>192</v>
      </c>
      <c r="AN137" t="s">
        <v>192</v>
      </c>
      <c r="AO137" t="s">
        <v>192</v>
      </c>
      <c r="AP137" t="s">
        <v>111</v>
      </c>
      <c r="AQ137" t="s">
        <v>76</v>
      </c>
      <c r="AR137" t="s">
        <v>76</v>
      </c>
      <c r="AS137" t="s">
        <v>76</v>
      </c>
      <c r="AT137" t="s">
        <v>247</v>
      </c>
      <c r="AU137" t="s">
        <v>84</v>
      </c>
      <c r="AV137" t="s">
        <v>377</v>
      </c>
      <c r="AW137" t="s">
        <v>631</v>
      </c>
      <c r="AX137" t="s">
        <v>86</v>
      </c>
      <c r="AY137" t="s">
        <v>449</v>
      </c>
      <c r="AZ137" t="s">
        <v>2909</v>
      </c>
      <c r="BA137" t="s">
        <v>449</v>
      </c>
      <c r="BB137" t="s">
        <v>76</v>
      </c>
      <c r="BC137" t="s">
        <v>76</v>
      </c>
      <c r="BD137" t="s">
        <v>76</v>
      </c>
      <c r="BE137" t="s">
        <v>76</v>
      </c>
      <c r="BF137" t="s">
        <v>76</v>
      </c>
      <c r="BG137" t="s">
        <v>76</v>
      </c>
      <c r="BH137" t="s">
        <v>76</v>
      </c>
      <c r="BI137" t="s">
        <v>76</v>
      </c>
      <c r="BJ137" t="s">
        <v>90</v>
      </c>
      <c r="BK137" t="s">
        <v>2910</v>
      </c>
      <c r="BL137" t="s">
        <v>127</v>
      </c>
      <c r="BM137" t="s">
        <v>92</v>
      </c>
      <c r="BN137" t="s">
        <v>76</v>
      </c>
      <c r="BO137" t="s">
        <v>2911</v>
      </c>
      <c r="BP137" t="s">
        <v>118</v>
      </c>
      <c r="BQ137" t="s">
        <v>92</v>
      </c>
      <c r="BR137" t="s">
        <v>2912</v>
      </c>
      <c r="BS137" t="s">
        <v>76</v>
      </c>
      <c r="BT137" t="s">
        <v>106</v>
      </c>
      <c r="BU137" t="s">
        <v>2913</v>
      </c>
      <c r="BV137" t="s">
        <v>2914</v>
      </c>
      <c r="BW137" t="s">
        <v>93</v>
      </c>
      <c r="BX137" t="s">
        <v>76</v>
      </c>
      <c r="CD137" s="3">
        <f>VLOOKUP(M137,Sheet1!$A$22:$D$37,2,FALSE)</f>
        <v>7</v>
      </c>
      <c r="CE137" s="3">
        <f>VLOOKUP(M137,Sheet1!$A$22:$D$37,4,FALSE)</f>
        <v>13</v>
      </c>
      <c r="CF137" s="3" t="str">
        <f t="shared" si="7"/>
        <v>lulus</v>
      </c>
      <c r="CG137" s="3" t="str">
        <f t="shared" si="8"/>
        <v>diterima</v>
      </c>
    </row>
    <row r="138" spans="1:85" x14ac:dyDescent="0.25">
      <c r="A138">
        <v>137</v>
      </c>
      <c r="B138" s="6">
        <v>22510355</v>
      </c>
      <c r="C138" t="s">
        <v>805</v>
      </c>
      <c r="D138" t="s">
        <v>670</v>
      </c>
      <c r="E138" t="s">
        <v>205</v>
      </c>
      <c r="F138" t="s">
        <v>233</v>
      </c>
      <c r="G138" s="2">
        <v>2201</v>
      </c>
      <c r="H138" s="2" t="str">
        <f t="shared" si="6"/>
        <v>S2</v>
      </c>
      <c r="I138" s="2" t="s">
        <v>154</v>
      </c>
      <c r="J138" s="2" t="str">
        <f>IF(AND(K138=0,L138=0)=TRUE,"",IF(AND(K138&gt;0,L138&gt;0)=TRUE,UPPER(VLOOKUP(LEFT(L138,4)*1,[1]PRODI_2019!$E$2:$F$90,2,FALSE)),M138))</f>
        <v>HUKUM (S2)</v>
      </c>
      <c r="K138" s="2">
        <f>_xlfn.IFNA(VLOOKUP(B138,[2]Data!$J$2:$K$380,1,FALSE),0)</f>
        <v>22510355</v>
      </c>
      <c r="L138" s="2">
        <f>_xlfn.IFNA(VLOOKUP(B138,[2]Data!$J$2:$K$380,2,FALSE),0)</f>
        <v>0</v>
      </c>
      <c r="M138" t="s">
        <v>206</v>
      </c>
      <c r="N138" t="s">
        <v>76</v>
      </c>
      <c r="P138" t="s">
        <v>547</v>
      </c>
      <c r="Q138" t="s">
        <v>77</v>
      </c>
      <c r="R138" t="s">
        <v>78</v>
      </c>
      <c r="S138" t="s">
        <v>337</v>
      </c>
      <c r="T138" t="s">
        <v>2915</v>
      </c>
      <c r="U138" t="s">
        <v>76</v>
      </c>
      <c r="V138" t="s">
        <v>76</v>
      </c>
      <c r="AD138" t="s">
        <v>2916</v>
      </c>
      <c r="AE138" t="s">
        <v>2917</v>
      </c>
      <c r="AF138" t="s">
        <v>394</v>
      </c>
      <c r="AG138" t="s">
        <v>395</v>
      </c>
      <c r="AH138" t="s">
        <v>80</v>
      </c>
      <c r="AI138" t="s">
        <v>2918</v>
      </c>
      <c r="AJ138" t="s">
        <v>2919</v>
      </c>
      <c r="AK138" t="s">
        <v>2920</v>
      </c>
      <c r="AL138" t="s">
        <v>167</v>
      </c>
      <c r="AM138" t="s">
        <v>2921</v>
      </c>
      <c r="AN138" t="s">
        <v>2922</v>
      </c>
      <c r="AO138" t="s">
        <v>299</v>
      </c>
      <c r="AP138" t="s">
        <v>98</v>
      </c>
      <c r="AQ138" t="s">
        <v>76</v>
      </c>
      <c r="AR138" t="s">
        <v>76</v>
      </c>
      <c r="AS138" t="s">
        <v>76</v>
      </c>
      <c r="AT138" t="s">
        <v>247</v>
      </c>
      <c r="AU138" t="s">
        <v>84</v>
      </c>
      <c r="AV138" t="s">
        <v>291</v>
      </c>
      <c r="AW138" t="s">
        <v>292</v>
      </c>
      <c r="AX138" t="s">
        <v>86</v>
      </c>
      <c r="AY138" t="s">
        <v>472</v>
      </c>
      <c r="AZ138" t="s">
        <v>2923</v>
      </c>
      <c r="BA138" t="s">
        <v>472</v>
      </c>
      <c r="BB138" t="s">
        <v>76</v>
      </c>
      <c r="BC138" t="s">
        <v>76</v>
      </c>
      <c r="BD138" t="s">
        <v>76</v>
      </c>
      <c r="BE138" t="s">
        <v>76</v>
      </c>
      <c r="BF138" t="s">
        <v>76</v>
      </c>
      <c r="BG138" t="s">
        <v>76</v>
      </c>
      <c r="BH138" t="s">
        <v>76</v>
      </c>
      <c r="BI138" t="s">
        <v>76</v>
      </c>
      <c r="BJ138" t="s">
        <v>2924</v>
      </c>
      <c r="BK138" t="s">
        <v>2925</v>
      </c>
      <c r="BL138" t="s">
        <v>104</v>
      </c>
      <c r="BM138" t="s">
        <v>117</v>
      </c>
      <c r="BN138" t="s">
        <v>2926</v>
      </c>
      <c r="BO138" t="s">
        <v>2927</v>
      </c>
      <c r="BP138" t="s">
        <v>139</v>
      </c>
      <c r="BQ138" t="s">
        <v>105</v>
      </c>
      <c r="BR138" t="s">
        <v>2928</v>
      </c>
      <c r="BS138" t="s">
        <v>76</v>
      </c>
      <c r="BT138" t="s">
        <v>80</v>
      </c>
      <c r="BU138" t="s">
        <v>2929</v>
      </c>
      <c r="BV138" t="s">
        <v>2930</v>
      </c>
      <c r="BW138" t="s">
        <v>119</v>
      </c>
      <c r="BX138" t="s">
        <v>76</v>
      </c>
      <c r="CD138" s="3">
        <f>VLOOKUP(M138,Sheet1!$A$22:$D$37,2,FALSE)</f>
        <v>28</v>
      </c>
      <c r="CE138" s="3">
        <f>VLOOKUP(M138,Sheet1!$A$22:$D$37,4,FALSE)</f>
        <v>43</v>
      </c>
      <c r="CF138" s="3" t="str">
        <f t="shared" si="7"/>
        <v>lulus</v>
      </c>
      <c r="CG138" s="3" t="str">
        <f t="shared" si="8"/>
        <v>tidak</v>
      </c>
    </row>
    <row r="139" spans="1:85" x14ac:dyDescent="0.25">
      <c r="A139">
        <v>138</v>
      </c>
      <c r="B139" s="6">
        <v>22510373</v>
      </c>
      <c r="C139" t="s">
        <v>806</v>
      </c>
      <c r="D139" t="s">
        <v>670</v>
      </c>
      <c r="E139" t="s">
        <v>205</v>
      </c>
      <c r="F139" t="s">
        <v>233</v>
      </c>
      <c r="G139" s="2">
        <v>2201</v>
      </c>
      <c r="H139" s="2" t="str">
        <f t="shared" si="6"/>
        <v>S2</v>
      </c>
      <c r="I139" s="2" t="s">
        <v>154</v>
      </c>
      <c r="J139" s="2" t="str">
        <f>IF(AND(K139=0,L139=0)=TRUE,"",IF(AND(K139&gt;0,L139&gt;0)=TRUE,UPPER(VLOOKUP(LEFT(L139,4)*1,[1]PRODI_2019!$E$2:$F$90,2,FALSE)),M139))</f>
        <v/>
      </c>
      <c r="K139" s="2">
        <f>_xlfn.IFNA(VLOOKUP(B139,[2]Data!$J$2:$K$380,1,FALSE),0)</f>
        <v>0</v>
      </c>
      <c r="L139" s="2">
        <f>_xlfn.IFNA(VLOOKUP(B139,[2]Data!$J$2:$K$380,2,FALSE),0)</f>
        <v>0</v>
      </c>
      <c r="M139" t="s">
        <v>206</v>
      </c>
      <c r="N139" t="s">
        <v>206</v>
      </c>
      <c r="P139" t="s">
        <v>547</v>
      </c>
      <c r="Q139" t="s">
        <v>77</v>
      </c>
      <c r="R139" t="s">
        <v>78</v>
      </c>
      <c r="S139" t="s">
        <v>108</v>
      </c>
      <c r="T139" t="s">
        <v>2931</v>
      </c>
      <c r="U139" t="s">
        <v>76</v>
      </c>
      <c r="V139" t="s">
        <v>76</v>
      </c>
      <c r="AD139" t="s">
        <v>2932</v>
      </c>
      <c r="AE139" t="s">
        <v>76</v>
      </c>
      <c r="AF139" t="s">
        <v>108</v>
      </c>
      <c r="AG139" t="s">
        <v>170</v>
      </c>
      <c r="AH139" t="s">
        <v>110</v>
      </c>
      <c r="AI139" t="s">
        <v>2933</v>
      </c>
      <c r="AJ139" t="s">
        <v>2934</v>
      </c>
      <c r="AK139" t="s">
        <v>2935</v>
      </c>
      <c r="AL139" t="s">
        <v>443</v>
      </c>
      <c r="AM139" t="s">
        <v>149</v>
      </c>
      <c r="AN139" t="s">
        <v>2936</v>
      </c>
      <c r="AO139" t="s">
        <v>2937</v>
      </c>
      <c r="AP139" t="s">
        <v>111</v>
      </c>
      <c r="AQ139" t="s">
        <v>76</v>
      </c>
      <c r="AR139" t="s">
        <v>76</v>
      </c>
      <c r="AS139" t="s">
        <v>76</v>
      </c>
      <c r="AT139" t="s">
        <v>2938</v>
      </c>
      <c r="AU139" t="s">
        <v>99</v>
      </c>
      <c r="AV139" t="s">
        <v>291</v>
      </c>
      <c r="AW139" t="s">
        <v>208</v>
      </c>
      <c r="AX139" t="s">
        <v>86</v>
      </c>
      <c r="AY139" t="s">
        <v>666</v>
      </c>
      <c r="AZ139" t="s">
        <v>2939</v>
      </c>
      <c r="BA139" t="s">
        <v>666</v>
      </c>
      <c r="BB139" t="s">
        <v>76</v>
      </c>
      <c r="BC139" t="s">
        <v>76</v>
      </c>
      <c r="BD139" t="s">
        <v>76</v>
      </c>
      <c r="BE139" t="s">
        <v>76</v>
      </c>
      <c r="BF139" t="s">
        <v>76</v>
      </c>
      <c r="BG139" t="s">
        <v>76</v>
      </c>
      <c r="BH139" t="s">
        <v>76</v>
      </c>
      <c r="BI139" t="s">
        <v>76</v>
      </c>
      <c r="BJ139" t="s">
        <v>2940</v>
      </c>
      <c r="BK139" t="s">
        <v>2941</v>
      </c>
      <c r="BL139" t="s">
        <v>127</v>
      </c>
      <c r="BM139" t="s">
        <v>92</v>
      </c>
      <c r="BN139" t="s">
        <v>2942</v>
      </c>
      <c r="BO139" t="s">
        <v>2943</v>
      </c>
      <c r="BP139" t="s">
        <v>139</v>
      </c>
      <c r="BQ139" t="s">
        <v>117</v>
      </c>
      <c r="BR139" t="s">
        <v>2944</v>
      </c>
      <c r="BS139" t="s">
        <v>76</v>
      </c>
      <c r="BT139" t="s">
        <v>110</v>
      </c>
      <c r="BU139" t="s">
        <v>2945</v>
      </c>
      <c r="BV139" t="s">
        <v>2946</v>
      </c>
      <c r="BW139" t="s">
        <v>119</v>
      </c>
      <c r="BX139" t="s">
        <v>76</v>
      </c>
      <c r="CD139" s="3">
        <f>VLOOKUP(M139,Sheet1!$A$22:$D$37,2,FALSE)</f>
        <v>28</v>
      </c>
      <c r="CE139" s="3">
        <f>VLOOKUP(M139,Sheet1!$A$22:$D$37,4,FALSE)</f>
        <v>43</v>
      </c>
      <c r="CF139" s="3" t="str">
        <f t="shared" si="7"/>
        <v>tidak</v>
      </c>
      <c r="CG139" s="3" t="str">
        <f t="shared" si="8"/>
        <v>tidak</v>
      </c>
    </row>
    <row r="140" spans="1:85" x14ac:dyDescent="0.25">
      <c r="A140">
        <v>139</v>
      </c>
      <c r="B140" s="6">
        <v>22510598</v>
      </c>
      <c r="C140" t="s">
        <v>807</v>
      </c>
      <c r="D140" t="s">
        <v>670</v>
      </c>
      <c r="E140" t="s">
        <v>205</v>
      </c>
      <c r="F140" t="s">
        <v>233</v>
      </c>
      <c r="G140" s="2">
        <v>2201</v>
      </c>
      <c r="H140" s="2" t="str">
        <f t="shared" si="6"/>
        <v>S2</v>
      </c>
      <c r="I140" s="2" t="s">
        <v>154</v>
      </c>
      <c r="J140" s="2" t="str">
        <f>IF(AND(K140=0,L140=0)=TRUE,"",IF(AND(K140&gt;0,L140&gt;0)=TRUE,UPPER(VLOOKUP(LEFT(L140,4)*1,[1]PRODI_2019!$E$2:$F$90,2,FALSE)),M140))</f>
        <v>TEKNOLOGI PENDIDIKAN (S2)</v>
      </c>
      <c r="K140" s="2">
        <f>_xlfn.IFNA(VLOOKUP(B140,[2]Data!$J$2:$K$380,1,FALSE),0)</f>
        <v>22510598</v>
      </c>
      <c r="L140" s="2">
        <f>_xlfn.IFNA(VLOOKUP(B140,[2]Data!$J$2:$K$380,2,FALSE),0)</f>
        <v>0</v>
      </c>
      <c r="M140" t="s">
        <v>227</v>
      </c>
      <c r="N140" t="s">
        <v>227</v>
      </c>
      <c r="P140" t="s">
        <v>547</v>
      </c>
      <c r="Q140" t="s">
        <v>107</v>
      </c>
      <c r="R140" t="s">
        <v>78</v>
      </c>
      <c r="S140" t="s">
        <v>94</v>
      </c>
      <c r="T140" t="s">
        <v>2947</v>
      </c>
      <c r="U140" t="s">
        <v>76</v>
      </c>
      <c r="V140" t="s">
        <v>76</v>
      </c>
      <c r="AD140" t="s">
        <v>2948</v>
      </c>
      <c r="AE140" t="s">
        <v>76</v>
      </c>
      <c r="AF140" t="s">
        <v>2949</v>
      </c>
      <c r="AG140" t="s">
        <v>298</v>
      </c>
      <c r="AH140" t="s">
        <v>141</v>
      </c>
      <c r="AI140" t="s">
        <v>2950</v>
      </c>
      <c r="AJ140" t="s">
        <v>2951</v>
      </c>
      <c r="AK140" t="s">
        <v>2952</v>
      </c>
      <c r="AL140" t="s">
        <v>96</v>
      </c>
      <c r="AM140" t="s">
        <v>2953</v>
      </c>
      <c r="AN140" t="s">
        <v>2954</v>
      </c>
      <c r="AO140" t="s">
        <v>204</v>
      </c>
      <c r="AP140" t="s">
        <v>133</v>
      </c>
      <c r="AQ140" t="s">
        <v>76</v>
      </c>
      <c r="AR140" t="s">
        <v>76</v>
      </c>
      <c r="AS140" t="s">
        <v>76</v>
      </c>
      <c r="AT140" t="s">
        <v>115</v>
      </c>
      <c r="AU140" t="s">
        <v>84</v>
      </c>
      <c r="AV140" t="s">
        <v>479</v>
      </c>
      <c r="AW140" t="s">
        <v>538</v>
      </c>
      <c r="AX140" t="s">
        <v>86</v>
      </c>
      <c r="AY140" t="s">
        <v>282</v>
      </c>
      <c r="AZ140" t="s">
        <v>504</v>
      </c>
      <c r="BA140" t="s">
        <v>282</v>
      </c>
      <c r="BB140" t="s">
        <v>76</v>
      </c>
      <c r="BC140" t="s">
        <v>76</v>
      </c>
      <c r="BD140" t="s">
        <v>76</v>
      </c>
      <c r="BE140" t="s">
        <v>76</v>
      </c>
      <c r="BF140" t="s">
        <v>76</v>
      </c>
      <c r="BG140" t="s">
        <v>76</v>
      </c>
      <c r="BH140" t="s">
        <v>76</v>
      </c>
      <c r="BI140" t="s">
        <v>76</v>
      </c>
      <c r="BJ140" t="s">
        <v>2955</v>
      </c>
      <c r="BK140" t="s">
        <v>2956</v>
      </c>
      <c r="BL140" t="s">
        <v>182</v>
      </c>
      <c r="BM140" t="s">
        <v>117</v>
      </c>
      <c r="BN140" t="s">
        <v>2957</v>
      </c>
      <c r="BO140" t="s">
        <v>2958</v>
      </c>
      <c r="BP140" t="s">
        <v>96</v>
      </c>
      <c r="BQ140" t="s">
        <v>117</v>
      </c>
      <c r="BR140" t="s">
        <v>2959</v>
      </c>
      <c r="BS140" t="s">
        <v>76</v>
      </c>
      <c r="BT140" t="s">
        <v>141</v>
      </c>
      <c r="BU140" t="s">
        <v>2960</v>
      </c>
      <c r="BV140" t="s">
        <v>2903</v>
      </c>
      <c r="BW140" t="s">
        <v>119</v>
      </c>
      <c r="BX140" t="s">
        <v>76</v>
      </c>
      <c r="CD140" s="3">
        <f>VLOOKUP(M140,Sheet1!$A$22:$D$37,2,FALSE)</f>
        <v>11</v>
      </c>
      <c r="CE140" s="3">
        <f>VLOOKUP(M140,Sheet1!$A$22:$D$37,4,FALSE)</f>
        <v>27</v>
      </c>
      <c r="CF140" s="3" t="str">
        <f t="shared" si="7"/>
        <v>lulus</v>
      </c>
      <c r="CG140" s="3" t="str">
        <f t="shared" si="8"/>
        <v>tidak</v>
      </c>
    </row>
    <row r="141" spans="1:85" x14ac:dyDescent="0.25">
      <c r="A141">
        <v>140</v>
      </c>
      <c r="B141" s="6">
        <v>22510753</v>
      </c>
      <c r="C141" t="s">
        <v>808</v>
      </c>
      <c r="D141" t="s">
        <v>670</v>
      </c>
      <c r="E141" t="s">
        <v>205</v>
      </c>
      <c r="F141" t="s">
        <v>233</v>
      </c>
      <c r="G141" s="2">
        <v>2201</v>
      </c>
      <c r="H141" s="2" t="str">
        <f t="shared" si="6"/>
        <v>S2</v>
      </c>
      <c r="I141" s="2" t="s">
        <v>154</v>
      </c>
      <c r="J141" s="2" t="str">
        <f>IF(AND(K141=0,L141=0)=TRUE,"",IF(AND(K141&gt;0,L141&gt;0)=TRUE,UPPER(VLOOKUP(LEFT(L141,4)*1,[1]PRODI_2019!$E$2:$F$90,2,FALSE)),M141))</f>
        <v>PENDIDIKAN MATEMATIKA S2</v>
      </c>
      <c r="K141" s="2">
        <f>_xlfn.IFNA(VLOOKUP(B141,[2]Data!$J$2:$K$380,1,FALSE),0)</f>
        <v>22510753</v>
      </c>
      <c r="L141" s="2">
        <f>_xlfn.IFNA(VLOOKUP(B141,[2]Data!$J$2:$K$380,2,FALSE),0)</f>
        <v>7778220003</v>
      </c>
      <c r="M141" t="s">
        <v>239</v>
      </c>
      <c r="N141" t="s">
        <v>227</v>
      </c>
      <c r="P141" t="s">
        <v>547</v>
      </c>
      <c r="Q141" t="s">
        <v>107</v>
      </c>
      <c r="R141" t="s">
        <v>78</v>
      </c>
      <c r="S141" t="s">
        <v>94</v>
      </c>
      <c r="T141" t="s">
        <v>2961</v>
      </c>
      <c r="U141" t="s">
        <v>76</v>
      </c>
      <c r="V141" t="s">
        <v>76</v>
      </c>
      <c r="AD141" t="s">
        <v>2962</v>
      </c>
      <c r="AE141" t="s">
        <v>192</v>
      </c>
      <c r="AF141" t="s">
        <v>615</v>
      </c>
      <c r="AG141" t="s">
        <v>288</v>
      </c>
      <c r="AH141" t="s">
        <v>218</v>
      </c>
      <c r="AI141" t="s">
        <v>2963</v>
      </c>
      <c r="AJ141" t="s">
        <v>2964</v>
      </c>
      <c r="AK141" t="s">
        <v>2965</v>
      </c>
      <c r="AL141" t="s">
        <v>96</v>
      </c>
      <c r="AM141" t="s">
        <v>2966</v>
      </c>
      <c r="AN141" t="s">
        <v>2967</v>
      </c>
      <c r="AO141" t="s">
        <v>1368</v>
      </c>
      <c r="AP141" t="s">
        <v>98</v>
      </c>
      <c r="AQ141" t="s">
        <v>76</v>
      </c>
      <c r="AR141" t="s">
        <v>76</v>
      </c>
      <c r="AS141" t="s">
        <v>76</v>
      </c>
      <c r="AT141" t="s">
        <v>115</v>
      </c>
      <c r="AU141" t="s">
        <v>84</v>
      </c>
      <c r="AV141" t="s">
        <v>479</v>
      </c>
      <c r="AW141" t="s">
        <v>362</v>
      </c>
      <c r="AX141" t="s">
        <v>86</v>
      </c>
      <c r="AY141" t="s">
        <v>472</v>
      </c>
      <c r="AZ141" t="s">
        <v>507</v>
      </c>
      <c r="BA141" t="s">
        <v>472</v>
      </c>
      <c r="BB141" t="s">
        <v>76</v>
      </c>
      <c r="BC141" t="s">
        <v>76</v>
      </c>
      <c r="BD141" t="s">
        <v>76</v>
      </c>
      <c r="BE141" t="s">
        <v>76</v>
      </c>
      <c r="BF141" t="s">
        <v>76</v>
      </c>
      <c r="BG141" t="s">
        <v>76</v>
      </c>
      <c r="BH141" t="s">
        <v>76</v>
      </c>
      <c r="BI141" t="s">
        <v>76</v>
      </c>
      <c r="BJ141" t="s">
        <v>2968</v>
      </c>
      <c r="BK141" t="s">
        <v>2969</v>
      </c>
      <c r="BL141" t="s">
        <v>127</v>
      </c>
      <c r="BM141" t="s">
        <v>92</v>
      </c>
      <c r="BN141" t="s">
        <v>2970</v>
      </c>
      <c r="BO141" t="s">
        <v>2971</v>
      </c>
      <c r="BP141" t="s">
        <v>118</v>
      </c>
      <c r="BQ141" t="s">
        <v>128</v>
      </c>
      <c r="BR141" t="s">
        <v>2962</v>
      </c>
      <c r="BS141" t="s">
        <v>76</v>
      </c>
      <c r="BT141" t="s">
        <v>218</v>
      </c>
      <c r="BU141" t="s">
        <v>2972</v>
      </c>
      <c r="BV141" t="s">
        <v>2903</v>
      </c>
      <c r="BW141" t="s">
        <v>119</v>
      </c>
      <c r="BX141" t="s">
        <v>76</v>
      </c>
      <c r="CD141" s="3">
        <f>VLOOKUP(M141,Sheet1!$A$22:$D$37,2,FALSE)</f>
        <v>11</v>
      </c>
      <c r="CE141" s="3">
        <f>VLOOKUP(M141,Sheet1!$A$22:$D$37,4,FALSE)</f>
        <v>16</v>
      </c>
      <c r="CF141" s="3" t="str">
        <f t="shared" si="7"/>
        <v>lulus</v>
      </c>
      <c r="CG141" s="3" t="str">
        <f t="shared" si="8"/>
        <v>diterima</v>
      </c>
    </row>
    <row r="142" spans="1:85" x14ac:dyDescent="0.25">
      <c r="A142">
        <v>141</v>
      </c>
      <c r="B142" s="6">
        <v>22510824</v>
      </c>
      <c r="C142" t="s">
        <v>809</v>
      </c>
      <c r="D142" t="s">
        <v>670</v>
      </c>
      <c r="E142" t="s">
        <v>205</v>
      </c>
      <c r="F142" t="s">
        <v>233</v>
      </c>
      <c r="G142" s="2">
        <v>2201</v>
      </c>
      <c r="H142" s="2" t="str">
        <f t="shared" si="6"/>
        <v>S2</v>
      </c>
      <c r="I142" s="2" t="s">
        <v>154</v>
      </c>
      <c r="J142" s="2" t="str">
        <f>IF(AND(K142=0,L142=0)=TRUE,"",IF(AND(K142&gt;0,L142&gt;0)=TRUE,UPPER(VLOOKUP(LEFT(L142,4)*1,[1]PRODI_2019!$E$2:$F$90,2,FALSE)),M142))</f>
        <v>MAGISTER MANAJEMEN</v>
      </c>
      <c r="K142" s="2">
        <f>_xlfn.IFNA(VLOOKUP(B142,[2]Data!$J$2:$K$380,1,FALSE),0)</f>
        <v>22510824</v>
      </c>
      <c r="L142" s="2">
        <f>_xlfn.IFNA(VLOOKUP(B142,[2]Data!$J$2:$K$380,2,FALSE),0)</f>
        <v>0</v>
      </c>
      <c r="M142" t="s">
        <v>217</v>
      </c>
      <c r="N142" t="s">
        <v>217</v>
      </c>
      <c r="P142" t="s">
        <v>547</v>
      </c>
      <c r="Q142" t="s">
        <v>107</v>
      </c>
      <c r="R142" t="s">
        <v>78</v>
      </c>
      <c r="S142" t="s">
        <v>94</v>
      </c>
      <c r="T142" t="s">
        <v>2973</v>
      </c>
      <c r="U142" t="s">
        <v>76</v>
      </c>
      <c r="V142" t="s">
        <v>76</v>
      </c>
      <c r="AD142" t="s">
        <v>2974</v>
      </c>
      <c r="AE142" t="s">
        <v>76</v>
      </c>
      <c r="AF142" t="s">
        <v>2975</v>
      </c>
      <c r="AG142" t="s">
        <v>274</v>
      </c>
      <c r="AH142" t="s">
        <v>218</v>
      </c>
      <c r="AI142" t="s">
        <v>2976</v>
      </c>
      <c r="AJ142" t="s">
        <v>2977</v>
      </c>
      <c r="AK142" t="s">
        <v>2978</v>
      </c>
      <c r="AL142" t="s">
        <v>76</v>
      </c>
      <c r="AM142" t="s">
        <v>76</v>
      </c>
      <c r="AN142" t="s">
        <v>76</v>
      </c>
      <c r="AO142" t="s">
        <v>76</v>
      </c>
      <c r="AP142" t="s">
        <v>143</v>
      </c>
      <c r="AQ142" t="s">
        <v>76</v>
      </c>
      <c r="AR142" t="s">
        <v>76</v>
      </c>
      <c r="AS142" t="s">
        <v>76</v>
      </c>
      <c r="AT142" t="s">
        <v>2979</v>
      </c>
      <c r="AU142" t="s">
        <v>99</v>
      </c>
      <c r="AV142" t="s">
        <v>383</v>
      </c>
      <c r="AW142" t="s">
        <v>483</v>
      </c>
      <c r="AX142" t="s">
        <v>86</v>
      </c>
      <c r="AY142" t="s">
        <v>313</v>
      </c>
      <c r="AZ142" t="s">
        <v>2980</v>
      </c>
      <c r="BA142" t="s">
        <v>313</v>
      </c>
      <c r="BB142" t="s">
        <v>76</v>
      </c>
      <c r="BC142" t="s">
        <v>76</v>
      </c>
      <c r="BD142" t="s">
        <v>76</v>
      </c>
      <c r="BE142" t="s">
        <v>76</v>
      </c>
      <c r="BF142" t="s">
        <v>76</v>
      </c>
      <c r="BG142" t="s">
        <v>76</v>
      </c>
      <c r="BH142" t="s">
        <v>76</v>
      </c>
      <c r="BI142" t="s">
        <v>76</v>
      </c>
      <c r="BJ142" t="s">
        <v>2981</v>
      </c>
      <c r="BK142" t="s">
        <v>2982</v>
      </c>
      <c r="BL142" t="s">
        <v>127</v>
      </c>
      <c r="BM142" t="s">
        <v>92</v>
      </c>
      <c r="BN142" t="s">
        <v>2983</v>
      </c>
      <c r="BO142" t="s">
        <v>2984</v>
      </c>
      <c r="BP142" t="s">
        <v>131</v>
      </c>
      <c r="BQ142" t="s">
        <v>117</v>
      </c>
      <c r="BR142" t="s">
        <v>2985</v>
      </c>
      <c r="BS142" t="s">
        <v>76</v>
      </c>
      <c r="BT142" t="s">
        <v>218</v>
      </c>
      <c r="BU142" t="s">
        <v>2986</v>
      </c>
      <c r="BV142" t="s">
        <v>2930</v>
      </c>
      <c r="BW142" t="s">
        <v>119</v>
      </c>
      <c r="BX142" t="s">
        <v>76</v>
      </c>
      <c r="CD142" s="3">
        <f>VLOOKUP(M142,Sheet1!$A$22:$D$37,2,FALSE)</f>
        <v>30</v>
      </c>
      <c r="CE142" s="3">
        <f>VLOOKUP(M142,Sheet1!$A$22:$D$37,4,FALSE)</f>
        <v>49</v>
      </c>
      <c r="CF142" s="3" t="str">
        <f t="shared" si="7"/>
        <v>lulus</v>
      </c>
      <c r="CG142" s="3" t="str">
        <f t="shared" si="8"/>
        <v>tidak</v>
      </c>
    </row>
    <row r="143" spans="1:85" x14ac:dyDescent="0.25">
      <c r="A143">
        <v>142</v>
      </c>
      <c r="B143" s="6">
        <v>22510894</v>
      </c>
      <c r="C143" t="s">
        <v>810</v>
      </c>
      <c r="D143" t="s">
        <v>670</v>
      </c>
      <c r="E143" t="s">
        <v>205</v>
      </c>
      <c r="F143" t="s">
        <v>233</v>
      </c>
      <c r="G143" s="2">
        <v>2201</v>
      </c>
      <c r="H143" s="2" t="str">
        <f t="shared" si="6"/>
        <v>S2</v>
      </c>
      <c r="I143" s="2" t="s">
        <v>154</v>
      </c>
      <c r="J143" s="2" t="str">
        <f>IF(AND(K143=0,L143=0)=TRUE,"",IF(AND(K143&gt;0,L143&gt;0)=TRUE,UPPER(VLOOKUP(LEFT(L143,4)*1,[1]PRODI_2019!$E$2:$F$90,2,FALSE)),M143))</f>
        <v>MAGISTER MANAJEMEN</v>
      </c>
      <c r="K143" s="2">
        <f>_xlfn.IFNA(VLOOKUP(B143,[2]Data!$J$2:$K$380,1,FALSE),0)</f>
        <v>22510894</v>
      </c>
      <c r="L143" s="2">
        <f>_xlfn.IFNA(VLOOKUP(B143,[2]Data!$J$2:$K$380,2,FALSE),0)</f>
        <v>0</v>
      </c>
      <c r="M143" t="s">
        <v>217</v>
      </c>
      <c r="N143" t="s">
        <v>212</v>
      </c>
      <c r="P143" t="s">
        <v>547</v>
      </c>
      <c r="Q143" t="s">
        <v>107</v>
      </c>
      <c r="R143" t="s">
        <v>78</v>
      </c>
      <c r="S143" t="s">
        <v>149</v>
      </c>
      <c r="T143" t="s">
        <v>2987</v>
      </c>
      <c r="U143" t="s">
        <v>76</v>
      </c>
      <c r="V143" t="s">
        <v>76</v>
      </c>
      <c r="AD143" t="s">
        <v>2988</v>
      </c>
      <c r="AE143" t="s">
        <v>76</v>
      </c>
      <c r="AF143" t="s">
        <v>473</v>
      </c>
      <c r="AG143" t="s">
        <v>159</v>
      </c>
      <c r="AH143" t="s">
        <v>106</v>
      </c>
      <c r="AI143" t="s">
        <v>2989</v>
      </c>
      <c r="AJ143" t="s">
        <v>2990</v>
      </c>
      <c r="AK143" t="s">
        <v>2991</v>
      </c>
      <c r="AL143" t="s">
        <v>81</v>
      </c>
      <c r="AM143" t="s">
        <v>2992</v>
      </c>
      <c r="AN143" t="s">
        <v>2993</v>
      </c>
      <c r="AO143" t="s">
        <v>1573</v>
      </c>
      <c r="AP143" t="s">
        <v>98</v>
      </c>
      <c r="AQ143" t="s">
        <v>76</v>
      </c>
      <c r="AR143" t="s">
        <v>76</v>
      </c>
      <c r="AS143" t="s">
        <v>76</v>
      </c>
      <c r="AT143" t="s">
        <v>2994</v>
      </c>
      <c r="AU143" t="s">
        <v>99</v>
      </c>
      <c r="AV143" t="s">
        <v>176</v>
      </c>
      <c r="AW143" t="s">
        <v>2995</v>
      </c>
      <c r="AX143" t="s">
        <v>86</v>
      </c>
      <c r="AY143" t="s">
        <v>275</v>
      </c>
      <c r="AZ143" t="s">
        <v>2996</v>
      </c>
      <c r="BA143" t="s">
        <v>275</v>
      </c>
      <c r="BB143" t="s">
        <v>76</v>
      </c>
      <c r="BC143" t="s">
        <v>76</v>
      </c>
      <c r="BD143" t="s">
        <v>76</v>
      </c>
      <c r="BE143" t="s">
        <v>76</v>
      </c>
      <c r="BF143" t="s">
        <v>76</v>
      </c>
      <c r="BG143" t="s">
        <v>76</v>
      </c>
      <c r="BH143" t="s">
        <v>76</v>
      </c>
      <c r="BI143" t="s">
        <v>76</v>
      </c>
      <c r="BJ143" t="s">
        <v>2997</v>
      </c>
      <c r="BK143" t="s">
        <v>2998</v>
      </c>
      <c r="BL143" t="s">
        <v>127</v>
      </c>
      <c r="BM143" t="s">
        <v>105</v>
      </c>
      <c r="BN143" t="s">
        <v>2999</v>
      </c>
      <c r="BO143" t="s">
        <v>3000</v>
      </c>
      <c r="BP143" t="s">
        <v>139</v>
      </c>
      <c r="BQ143" t="s">
        <v>105</v>
      </c>
      <c r="BR143" t="s">
        <v>3001</v>
      </c>
      <c r="BS143" t="s">
        <v>76</v>
      </c>
      <c r="BT143" t="s">
        <v>459</v>
      </c>
      <c r="BU143" t="s">
        <v>3002</v>
      </c>
      <c r="BV143" t="s">
        <v>2946</v>
      </c>
      <c r="BW143" t="s">
        <v>93</v>
      </c>
      <c r="BX143" t="s">
        <v>76</v>
      </c>
      <c r="CD143" s="3">
        <f>VLOOKUP(M143,Sheet1!$A$22:$D$37,2,FALSE)</f>
        <v>30</v>
      </c>
      <c r="CE143" s="3">
        <f>VLOOKUP(M143,Sheet1!$A$22:$D$37,4,FALSE)</f>
        <v>49</v>
      </c>
      <c r="CF143" s="3" t="str">
        <f t="shared" si="7"/>
        <v>lulus</v>
      </c>
      <c r="CG143" s="3" t="str">
        <f t="shared" si="8"/>
        <v>tidak</v>
      </c>
    </row>
    <row r="144" spans="1:85" x14ac:dyDescent="0.25">
      <c r="A144">
        <v>143</v>
      </c>
      <c r="B144" s="6">
        <v>22510945</v>
      </c>
      <c r="C144" t="s">
        <v>811</v>
      </c>
      <c r="D144" t="s">
        <v>670</v>
      </c>
      <c r="E144" t="s">
        <v>205</v>
      </c>
      <c r="F144" t="s">
        <v>233</v>
      </c>
      <c r="G144" s="2">
        <v>2201</v>
      </c>
      <c r="H144" s="2" t="str">
        <f t="shared" si="6"/>
        <v>S2</v>
      </c>
      <c r="I144" s="2" t="s">
        <v>154</v>
      </c>
      <c r="J144" s="2" t="str">
        <f>IF(AND(K144=0,L144=0)=TRUE,"",IF(AND(K144&gt;0,L144&gt;0)=TRUE,UPPER(VLOOKUP(LEFT(L144,4)*1,[1]PRODI_2019!$E$2:$F$90,2,FALSE)),M144))</f>
        <v>HUKUM (S2)</v>
      </c>
      <c r="K144" s="2">
        <f>_xlfn.IFNA(VLOOKUP(B144,[2]Data!$J$2:$K$380,1,FALSE),0)</f>
        <v>22510945</v>
      </c>
      <c r="L144" s="2">
        <f>_xlfn.IFNA(VLOOKUP(B144,[2]Data!$J$2:$K$380,2,FALSE),0)</f>
        <v>0</v>
      </c>
      <c r="M144" t="s">
        <v>206</v>
      </c>
      <c r="N144" t="s">
        <v>76</v>
      </c>
      <c r="P144" t="s">
        <v>547</v>
      </c>
      <c r="Q144" t="s">
        <v>107</v>
      </c>
      <c r="R144" t="s">
        <v>78</v>
      </c>
      <c r="S144" t="s">
        <v>108</v>
      </c>
      <c r="T144" t="s">
        <v>1965</v>
      </c>
      <c r="U144" t="s">
        <v>76</v>
      </c>
      <c r="V144" t="s">
        <v>76</v>
      </c>
      <c r="AD144" t="s">
        <v>3003</v>
      </c>
      <c r="AE144" t="s">
        <v>76</v>
      </c>
      <c r="AF144" t="s">
        <v>3004</v>
      </c>
      <c r="AG144" t="s">
        <v>405</v>
      </c>
      <c r="AH144" t="s">
        <v>218</v>
      </c>
      <c r="AI144" t="s">
        <v>3005</v>
      </c>
      <c r="AJ144" t="s">
        <v>3006</v>
      </c>
      <c r="AK144" t="s">
        <v>3007</v>
      </c>
      <c r="AL144" t="s">
        <v>139</v>
      </c>
      <c r="AM144" t="s">
        <v>76</v>
      </c>
      <c r="AN144" t="s">
        <v>76</v>
      </c>
      <c r="AO144" t="s">
        <v>76</v>
      </c>
      <c r="AP144" t="s">
        <v>143</v>
      </c>
      <c r="AQ144" t="s">
        <v>76</v>
      </c>
      <c r="AR144" t="s">
        <v>76</v>
      </c>
      <c r="AS144" t="s">
        <v>76</v>
      </c>
      <c r="AT144" t="s">
        <v>510</v>
      </c>
      <c r="AU144" t="s">
        <v>99</v>
      </c>
      <c r="AV144" t="s">
        <v>292</v>
      </c>
      <c r="AW144" t="s">
        <v>292</v>
      </c>
      <c r="AX144" t="s">
        <v>86</v>
      </c>
      <c r="AY144" t="s">
        <v>87</v>
      </c>
      <c r="AZ144" t="s">
        <v>168</v>
      </c>
      <c r="BA144" t="s">
        <v>87</v>
      </c>
      <c r="BB144" t="s">
        <v>76</v>
      </c>
      <c r="BC144" t="s">
        <v>76</v>
      </c>
      <c r="BD144" t="s">
        <v>76</v>
      </c>
      <c r="BE144" t="s">
        <v>76</v>
      </c>
      <c r="BF144" t="s">
        <v>76</v>
      </c>
      <c r="BG144" t="s">
        <v>76</v>
      </c>
      <c r="BH144" t="s">
        <v>76</v>
      </c>
      <c r="BI144" t="s">
        <v>76</v>
      </c>
      <c r="BJ144" t="s">
        <v>3008</v>
      </c>
      <c r="BK144" t="s">
        <v>3009</v>
      </c>
      <c r="BL144" t="s">
        <v>96</v>
      </c>
      <c r="BM144" t="s">
        <v>117</v>
      </c>
      <c r="BN144" t="s">
        <v>3010</v>
      </c>
      <c r="BO144" t="s">
        <v>3011</v>
      </c>
      <c r="BP144" t="s">
        <v>139</v>
      </c>
      <c r="BQ144" t="s">
        <v>263</v>
      </c>
      <c r="BR144" t="s">
        <v>3012</v>
      </c>
      <c r="BS144" t="s">
        <v>76</v>
      </c>
      <c r="BT144" t="s">
        <v>218</v>
      </c>
      <c r="BU144" t="s">
        <v>3005</v>
      </c>
      <c r="BV144" t="s">
        <v>2903</v>
      </c>
      <c r="BW144" t="s">
        <v>119</v>
      </c>
      <c r="BX144" t="s">
        <v>76</v>
      </c>
      <c r="CD144" s="3">
        <f>VLOOKUP(M144,Sheet1!$A$22:$D$37,2,FALSE)</f>
        <v>28</v>
      </c>
      <c r="CE144" s="3">
        <f>VLOOKUP(M144,Sheet1!$A$22:$D$37,4,FALSE)</f>
        <v>43</v>
      </c>
      <c r="CF144" s="3" t="str">
        <f t="shared" si="7"/>
        <v>lulus</v>
      </c>
      <c r="CG144" s="3" t="str">
        <f t="shared" si="8"/>
        <v>tidak</v>
      </c>
    </row>
    <row r="145" spans="1:85" x14ac:dyDescent="0.25">
      <c r="A145">
        <v>144</v>
      </c>
      <c r="B145" s="6">
        <v>22510979</v>
      </c>
      <c r="C145" t="s">
        <v>812</v>
      </c>
      <c r="D145" t="s">
        <v>670</v>
      </c>
      <c r="E145" t="s">
        <v>205</v>
      </c>
      <c r="F145" t="s">
        <v>233</v>
      </c>
      <c r="G145" s="2">
        <v>2201</v>
      </c>
      <c r="H145" s="2" t="str">
        <f t="shared" si="6"/>
        <v>S2</v>
      </c>
      <c r="I145" s="2" t="s">
        <v>154</v>
      </c>
      <c r="J145" s="2" t="str">
        <f>IF(AND(K145=0,L145=0)=TRUE,"",IF(AND(K145&gt;0,L145&gt;0)=TRUE,UPPER(VLOOKUP(LEFT(L145,4)*1,[1]PRODI_2019!$E$2:$F$90,2,FALSE)),M145))</f>
        <v>MAGISTER MANAJEMEN</v>
      </c>
      <c r="K145" s="2">
        <f>_xlfn.IFNA(VLOOKUP(B145,[2]Data!$J$2:$K$380,1,FALSE),0)</f>
        <v>22510979</v>
      </c>
      <c r="L145" s="2">
        <f>_xlfn.IFNA(VLOOKUP(B145,[2]Data!$J$2:$K$380,2,FALSE),0)</f>
        <v>0</v>
      </c>
      <c r="M145" t="s">
        <v>217</v>
      </c>
      <c r="N145" t="s">
        <v>217</v>
      </c>
      <c r="P145" t="s">
        <v>547</v>
      </c>
      <c r="Q145" t="s">
        <v>107</v>
      </c>
      <c r="R145" t="s">
        <v>78</v>
      </c>
      <c r="S145" t="s">
        <v>108</v>
      </c>
      <c r="T145" t="s">
        <v>3013</v>
      </c>
      <c r="U145" t="s">
        <v>76</v>
      </c>
      <c r="V145" t="s">
        <v>76</v>
      </c>
      <c r="AD145" t="s">
        <v>3014</v>
      </c>
      <c r="AE145" t="s">
        <v>76</v>
      </c>
      <c r="AF145" t="s">
        <v>3015</v>
      </c>
      <c r="AG145" t="s">
        <v>402</v>
      </c>
      <c r="AH145" t="s">
        <v>110</v>
      </c>
      <c r="AI145" t="s">
        <v>3016</v>
      </c>
      <c r="AJ145" t="s">
        <v>3017</v>
      </c>
      <c r="AK145" t="s">
        <v>3018</v>
      </c>
      <c r="AL145" t="s">
        <v>139</v>
      </c>
      <c r="AM145" t="s">
        <v>76</v>
      </c>
      <c r="AN145" t="s">
        <v>76</v>
      </c>
      <c r="AO145" t="s">
        <v>76</v>
      </c>
      <c r="AP145" t="s">
        <v>98</v>
      </c>
      <c r="AQ145" t="s">
        <v>76</v>
      </c>
      <c r="AR145" t="s">
        <v>76</v>
      </c>
      <c r="AS145" t="s">
        <v>76</v>
      </c>
      <c r="AT145" t="s">
        <v>578</v>
      </c>
      <c r="AU145" t="s">
        <v>84</v>
      </c>
      <c r="AV145" t="s">
        <v>3019</v>
      </c>
      <c r="AW145" t="s">
        <v>2318</v>
      </c>
      <c r="AX145" t="s">
        <v>86</v>
      </c>
      <c r="AY145" t="s">
        <v>617</v>
      </c>
      <c r="AZ145" t="s">
        <v>1118</v>
      </c>
      <c r="BA145" t="s">
        <v>617</v>
      </c>
      <c r="BB145" t="s">
        <v>76</v>
      </c>
      <c r="BC145" t="s">
        <v>76</v>
      </c>
      <c r="BD145" t="s">
        <v>76</v>
      </c>
      <c r="BE145" t="s">
        <v>76</v>
      </c>
      <c r="BF145" t="s">
        <v>76</v>
      </c>
      <c r="BG145" t="s">
        <v>76</v>
      </c>
      <c r="BH145" t="s">
        <v>76</v>
      </c>
      <c r="BI145" t="s">
        <v>76</v>
      </c>
      <c r="BJ145" t="s">
        <v>3020</v>
      </c>
      <c r="BK145" t="s">
        <v>3021</v>
      </c>
      <c r="BL145" t="s">
        <v>118</v>
      </c>
      <c r="BM145" t="s">
        <v>92</v>
      </c>
      <c r="BN145" t="s">
        <v>3022</v>
      </c>
      <c r="BO145" t="s">
        <v>3023</v>
      </c>
      <c r="BP145" t="s">
        <v>118</v>
      </c>
      <c r="BQ145" t="s">
        <v>92</v>
      </c>
      <c r="BR145" t="s">
        <v>3024</v>
      </c>
      <c r="BS145" t="s">
        <v>76</v>
      </c>
      <c r="BT145" t="s">
        <v>110</v>
      </c>
      <c r="BU145" t="s">
        <v>3025</v>
      </c>
      <c r="BV145" t="s">
        <v>2930</v>
      </c>
      <c r="BW145" t="s">
        <v>119</v>
      </c>
      <c r="BX145" t="s">
        <v>76</v>
      </c>
      <c r="CD145" s="3">
        <f>VLOOKUP(M145,Sheet1!$A$22:$D$37,2,FALSE)</f>
        <v>30</v>
      </c>
      <c r="CE145" s="3">
        <f>VLOOKUP(M145,Sheet1!$A$22:$D$37,4,FALSE)</f>
        <v>49</v>
      </c>
      <c r="CF145" s="3" t="str">
        <f t="shared" si="7"/>
        <v>lulus</v>
      </c>
      <c r="CG145" s="3" t="str">
        <f t="shared" si="8"/>
        <v>tidak</v>
      </c>
    </row>
    <row r="146" spans="1:85" x14ac:dyDescent="0.25">
      <c r="A146">
        <v>145</v>
      </c>
      <c r="B146" s="6">
        <v>22510118</v>
      </c>
      <c r="C146" t="s">
        <v>813</v>
      </c>
      <c r="D146" t="s">
        <v>670</v>
      </c>
      <c r="E146" t="s">
        <v>205</v>
      </c>
      <c r="F146" t="s">
        <v>233</v>
      </c>
      <c r="G146" s="2">
        <v>2201</v>
      </c>
      <c r="H146" s="2" t="str">
        <f t="shared" si="6"/>
        <v>S2</v>
      </c>
      <c r="I146" s="2" t="s">
        <v>154</v>
      </c>
      <c r="J146" s="2" t="str">
        <f>IF(AND(K146=0,L146=0)=TRUE,"",IF(AND(K146&gt;0,L146&gt;0)=TRUE,UPPER(VLOOKUP(LEFT(L146,4)*1,[1]PRODI_2019!$E$2:$F$90,2,FALSE)),M146))</f>
        <v>MAGISTER MANAJEMEN</v>
      </c>
      <c r="K146" s="2">
        <f>_xlfn.IFNA(VLOOKUP(B146,[2]Data!$J$2:$K$380,1,FALSE),0)</f>
        <v>22510118</v>
      </c>
      <c r="L146" s="2">
        <f>_xlfn.IFNA(VLOOKUP(B146,[2]Data!$J$2:$K$380,2,FALSE),0)</f>
        <v>7776220005</v>
      </c>
      <c r="M146" t="s">
        <v>217</v>
      </c>
      <c r="N146" t="s">
        <v>209</v>
      </c>
      <c r="P146" t="s">
        <v>550</v>
      </c>
      <c r="Q146" t="s">
        <v>77</v>
      </c>
      <c r="R146" t="s">
        <v>78</v>
      </c>
      <c r="S146" t="s">
        <v>410</v>
      </c>
      <c r="T146" t="s">
        <v>3026</v>
      </c>
      <c r="U146" t="s">
        <v>76</v>
      </c>
      <c r="V146" t="s">
        <v>76</v>
      </c>
      <c r="AD146" t="s">
        <v>3027</v>
      </c>
      <c r="AE146" t="s">
        <v>76</v>
      </c>
      <c r="AF146" t="s">
        <v>3028</v>
      </c>
      <c r="AG146" t="s">
        <v>497</v>
      </c>
      <c r="AH146" t="s">
        <v>141</v>
      </c>
      <c r="AI146" t="s">
        <v>3029</v>
      </c>
      <c r="AJ146" t="s">
        <v>3030</v>
      </c>
      <c r="AK146" t="s">
        <v>3031</v>
      </c>
      <c r="AL146" t="s">
        <v>167</v>
      </c>
      <c r="AM146" t="s">
        <v>76</v>
      </c>
      <c r="AN146" t="s">
        <v>3032</v>
      </c>
      <c r="AO146" t="s">
        <v>3033</v>
      </c>
      <c r="AP146" t="s">
        <v>143</v>
      </c>
      <c r="AQ146" t="s">
        <v>76</v>
      </c>
      <c r="AR146" t="s">
        <v>76</v>
      </c>
      <c r="AS146" t="s">
        <v>76</v>
      </c>
      <c r="AT146" t="s">
        <v>339</v>
      </c>
      <c r="AU146" t="s">
        <v>99</v>
      </c>
      <c r="AV146" t="s">
        <v>277</v>
      </c>
      <c r="AW146" t="s">
        <v>267</v>
      </c>
      <c r="AX146" t="s">
        <v>86</v>
      </c>
      <c r="AY146" t="s">
        <v>87</v>
      </c>
      <c r="AZ146" t="s">
        <v>1130</v>
      </c>
      <c r="BA146" t="s">
        <v>87</v>
      </c>
      <c r="BB146" t="s">
        <v>76</v>
      </c>
      <c r="BC146" t="s">
        <v>76</v>
      </c>
      <c r="BD146" t="s">
        <v>76</v>
      </c>
      <c r="BE146" t="s">
        <v>76</v>
      </c>
      <c r="BF146" t="s">
        <v>76</v>
      </c>
      <c r="BG146" t="s">
        <v>76</v>
      </c>
      <c r="BH146" t="s">
        <v>76</v>
      </c>
      <c r="BI146" t="s">
        <v>76</v>
      </c>
      <c r="BJ146" t="s">
        <v>3034</v>
      </c>
      <c r="BK146" t="s">
        <v>3035</v>
      </c>
      <c r="BL146" t="s">
        <v>167</v>
      </c>
      <c r="BM146" t="s">
        <v>140</v>
      </c>
      <c r="BN146" t="s">
        <v>3036</v>
      </c>
      <c r="BO146" t="s">
        <v>3037</v>
      </c>
      <c r="BP146" t="s">
        <v>118</v>
      </c>
      <c r="BQ146" t="s">
        <v>128</v>
      </c>
      <c r="BR146" t="s">
        <v>3038</v>
      </c>
      <c r="BS146" t="s">
        <v>76</v>
      </c>
      <c r="BT146" t="s">
        <v>141</v>
      </c>
      <c r="BU146" t="s">
        <v>3039</v>
      </c>
      <c r="BV146" t="s">
        <v>3040</v>
      </c>
      <c r="BW146" t="s">
        <v>119</v>
      </c>
      <c r="BX146" t="s">
        <v>76</v>
      </c>
      <c r="CD146" s="3">
        <f>VLOOKUP(M146,Sheet1!$A$22:$D$37,2,FALSE)</f>
        <v>30</v>
      </c>
      <c r="CE146" s="3">
        <f>VLOOKUP(M146,Sheet1!$A$22:$D$37,4,FALSE)</f>
        <v>49</v>
      </c>
      <c r="CF146" s="3" t="str">
        <f t="shared" si="7"/>
        <v>lulus</v>
      </c>
      <c r="CG146" s="3" t="str">
        <f t="shared" si="8"/>
        <v>diterima</v>
      </c>
    </row>
    <row r="147" spans="1:85" x14ac:dyDescent="0.25">
      <c r="A147">
        <v>146</v>
      </c>
      <c r="B147" s="6">
        <v>22510133</v>
      </c>
      <c r="C147" t="s">
        <v>814</v>
      </c>
      <c r="D147" t="s">
        <v>670</v>
      </c>
      <c r="E147" t="s">
        <v>205</v>
      </c>
      <c r="F147" t="s">
        <v>233</v>
      </c>
      <c r="G147" s="2">
        <v>2201</v>
      </c>
      <c r="H147" s="2" t="str">
        <f t="shared" si="6"/>
        <v>S2</v>
      </c>
      <c r="I147" s="2" t="s">
        <v>154</v>
      </c>
      <c r="J147" s="2" t="str">
        <f>IF(AND(K147=0,L147=0)=TRUE,"",IF(AND(K147&gt;0,L147&gt;0)=TRUE,UPPER(VLOOKUP(LEFT(L147,4)*1,[1]PRODI_2019!$E$2:$F$90,2,FALSE)),M147))</f>
        <v>MAGISTER MANAJEMEN</v>
      </c>
      <c r="K147" s="2">
        <f>_xlfn.IFNA(VLOOKUP(B147,[2]Data!$J$2:$K$380,1,FALSE),0)</f>
        <v>22510133</v>
      </c>
      <c r="L147" s="2">
        <f>_xlfn.IFNA(VLOOKUP(B147,[2]Data!$J$2:$K$380,2,FALSE),0)</f>
        <v>7776220004</v>
      </c>
      <c r="M147" t="s">
        <v>217</v>
      </c>
      <c r="N147" t="s">
        <v>217</v>
      </c>
      <c r="P147" t="s">
        <v>550</v>
      </c>
      <c r="Q147" t="s">
        <v>107</v>
      </c>
      <c r="R147" t="s">
        <v>78</v>
      </c>
      <c r="S147" t="s">
        <v>94</v>
      </c>
      <c r="T147" t="s">
        <v>3041</v>
      </c>
      <c r="U147" t="s">
        <v>76</v>
      </c>
      <c r="V147" t="s">
        <v>76</v>
      </c>
      <c r="AD147" t="s">
        <v>3042</v>
      </c>
      <c r="AE147" t="s">
        <v>76</v>
      </c>
      <c r="AF147" t="s">
        <v>341</v>
      </c>
      <c r="AG147" t="s">
        <v>159</v>
      </c>
      <c r="AH147" t="s">
        <v>106</v>
      </c>
      <c r="AI147" t="s">
        <v>3043</v>
      </c>
      <c r="AJ147" t="s">
        <v>3044</v>
      </c>
      <c r="AK147" t="s">
        <v>3045</v>
      </c>
      <c r="AL147" t="s">
        <v>127</v>
      </c>
      <c r="AM147" t="s">
        <v>76</v>
      </c>
      <c r="AN147" t="s">
        <v>76</v>
      </c>
      <c r="AO147" t="s">
        <v>76</v>
      </c>
      <c r="AP147" t="s">
        <v>143</v>
      </c>
      <c r="AQ147" t="s">
        <v>76</v>
      </c>
      <c r="AR147" t="s">
        <v>76</v>
      </c>
      <c r="AS147" t="s">
        <v>76</v>
      </c>
      <c r="AT147" t="s">
        <v>3046</v>
      </c>
      <c r="AU147" t="s">
        <v>84</v>
      </c>
      <c r="AV147" t="s">
        <v>180</v>
      </c>
      <c r="AW147" t="s">
        <v>3047</v>
      </c>
      <c r="AX147" t="s">
        <v>86</v>
      </c>
      <c r="AY147" t="s">
        <v>461</v>
      </c>
      <c r="AZ147" t="s">
        <v>343</v>
      </c>
      <c r="BA147" t="s">
        <v>461</v>
      </c>
      <c r="BB147" t="s">
        <v>76</v>
      </c>
      <c r="BC147" t="s">
        <v>76</v>
      </c>
      <c r="BD147" t="s">
        <v>76</v>
      </c>
      <c r="BE147" t="s">
        <v>76</v>
      </c>
      <c r="BF147" t="s">
        <v>76</v>
      </c>
      <c r="BG147" t="s">
        <v>76</v>
      </c>
      <c r="BH147" t="s">
        <v>76</v>
      </c>
      <c r="BI147" t="s">
        <v>76</v>
      </c>
      <c r="BJ147" t="s">
        <v>3048</v>
      </c>
      <c r="BK147" t="s">
        <v>3049</v>
      </c>
      <c r="BL147" t="s">
        <v>104</v>
      </c>
      <c r="BM147" t="s">
        <v>92</v>
      </c>
      <c r="BN147" t="s">
        <v>3050</v>
      </c>
      <c r="BO147" t="s">
        <v>3051</v>
      </c>
      <c r="BP147" t="s">
        <v>139</v>
      </c>
      <c r="BQ147" t="s">
        <v>92</v>
      </c>
      <c r="BR147" t="s">
        <v>3042</v>
      </c>
      <c r="BS147" t="s">
        <v>76</v>
      </c>
      <c r="BT147" t="s">
        <v>106</v>
      </c>
      <c r="BU147" t="s">
        <v>3052</v>
      </c>
      <c r="BV147" t="s">
        <v>3053</v>
      </c>
      <c r="BW147" t="s">
        <v>119</v>
      </c>
      <c r="BX147" t="s">
        <v>76</v>
      </c>
      <c r="CD147" s="3">
        <f>VLOOKUP(M147,Sheet1!$A$22:$D$37,2,FALSE)</f>
        <v>30</v>
      </c>
      <c r="CE147" s="3">
        <f>VLOOKUP(M147,Sheet1!$A$22:$D$37,4,FALSE)</f>
        <v>49</v>
      </c>
      <c r="CF147" s="3" t="str">
        <f t="shared" si="7"/>
        <v>lulus</v>
      </c>
      <c r="CG147" s="3" t="str">
        <f t="shared" si="8"/>
        <v>diterima</v>
      </c>
    </row>
    <row r="148" spans="1:85" x14ac:dyDescent="0.25">
      <c r="A148">
        <v>147</v>
      </c>
      <c r="B148" s="6">
        <v>22510185</v>
      </c>
      <c r="C148" t="s">
        <v>815</v>
      </c>
      <c r="D148" t="s">
        <v>670</v>
      </c>
      <c r="E148" t="s">
        <v>205</v>
      </c>
      <c r="F148" t="s">
        <v>233</v>
      </c>
      <c r="G148" s="2">
        <v>2201</v>
      </c>
      <c r="H148" s="2" t="str">
        <f t="shared" si="6"/>
        <v>S2</v>
      </c>
      <c r="I148" s="2" t="s">
        <v>154</v>
      </c>
      <c r="J148" s="2" t="str">
        <f>IF(AND(K148=0,L148=0)=TRUE,"",IF(AND(K148&gt;0,L148&gt;0)=TRUE,UPPER(VLOOKUP(LEFT(L148,4)*1,[1]PRODI_2019!$E$2:$F$90,2,FALSE)),M148))</f>
        <v>MAGISTER AKUNTANSI</v>
      </c>
      <c r="K148" s="2">
        <f>_xlfn.IFNA(VLOOKUP(B148,[2]Data!$J$2:$K$380,1,FALSE),0)</f>
        <v>22510185</v>
      </c>
      <c r="L148" s="2">
        <f>_xlfn.IFNA(VLOOKUP(B148,[2]Data!$J$2:$K$380,2,FALSE),0)</f>
        <v>0</v>
      </c>
      <c r="M148" t="s">
        <v>212</v>
      </c>
      <c r="N148" t="s">
        <v>212</v>
      </c>
      <c r="P148" t="s">
        <v>550</v>
      </c>
      <c r="Q148" t="s">
        <v>107</v>
      </c>
      <c r="R148" t="s">
        <v>78</v>
      </c>
      <c r="S148" t="s">
        <v>108</v>
      </c>
      <c r="T148" t="s">
        <v>3054</v>
      </c>
      <c r="U148" t="s">
        <v>76</v>
      </c>
      <c r="V148" t="s">
        <v>76</v>
      </c>
      <c r="AD148" t="s">
        <v>3055</v>
      </c>
      <c r="AE148" t="s">
        <v>192</v>
      </c>
      <c r="AF148" t="s">
        <v>169</v>
      </c>
      <c r="AG148" t="s">
        <v>170</v>
      </c>
      <c r="AH148" t="s">
        <v>110</v>
      </c>
      <c r="AI148" t="s">
        <v>3056</v>
      </c>
      <c r="AJ148" t="s">
        <v>3057</v>
      </c>
      <c r="AK148" t="s">
        <v>3058</v>
      </c>
      <c r="AL148" t="s">
        <v>139</v>
      </c>
      <c r="AM148" t="s">
        <v>3059</v>
      </c>
      <c r="AN148" t="s">
        <v>192</v>
      </c>
      <c r="AO148" t="s">
        <v>192</v>
      </c>
      <c r="AP148" t="s">
        <v>143</v>
      </c>
      <c r="AQ148" t="s">
        <v>76</v>
      </c>
      <c r="AR148" t="s">
        <v>76</v>
      </c>
      <c r="AS148" t="s">
        <v>76</v>
      </c>
      <c r="AT148" t="s">
        <v>3060</v>
      </c>
      <c r="AU148" t="s">
        <v>99</v>
      </c>
      <c r="AV148" t="s">
        <v>180</v>
      </c>
      <c r="AW148" t="s">
        <v>125</v>
      </c>
      <c r="AX148" t="s">
        <v>86</v>
      </c>
      <c r="AY148" t="s">
        <v>434</v>
      </c>
      <c r="AZ148" t="s">
        <v>541</v>
      </c>
      <c r="BA148" t="s">
        <v>434</v>
      </c>
      <c r="BB148" t="s">
        <v>76</v>
      </c>
      <c r="BC148" t="s">
        <v>76</v>
      </c>
      <c r="BD148" t="s">
        <v>76</v>
      </c>
      <c r="BE148" t="s">
        <v>76</v>
      </c>
      <c r="BF148" t="s">
        <v>76</v>
      </c>
      <c r="BG148" t="s">
        <v>76</v>
      </c>
      <c r="BH148" t="s">
        <v>76</v>
      </c>
      <c r="BI148" t="s">
        <v>76</v>
      </c>
      <c r="BJ148" t="s">
        <v>3061</v>
      </c>
      <c r="BK148" t="s">
        <v>3062</v>
      </c>
      <c r="BL148" t="s">
        <v>81</v>
      </c>
      <c r="BM148" t="s">
        <v>92</v>
      </c>
      <c r="BN148" t="s">
        <v>3063</v>
      </c>
      <c r="BO148" t="s">
        <v>3064</v>
      </c>
      <c r="BP148" t="s">
        <v>81</v>
      </c>
      <c r="BQ148" t="s">
        <v>117</v>
      </c>
      <c r="BR148" t="s">
        <v>3065</v>
      </c>
      <c r="BS148" t="s">
        <v>76</v>
      </c>
      <c r="BT148" t="s">
        <v>110</v>
      </c>
      <c r="BU148" t="s">
        <v>3066</v>
      </c>
      <c r="BV148" t="s">
        <v>3067</v>
      </c>
      <c r="BW148" t="s">
        <v>119</v>
      </c>
      <c r="BX148" t="s">
        <v>76</v>
      </c>
      <c r="CD148" s="3">
        <f>VLOOKUP(M148,Sheet1!$A$22:$D$37,2,FALSE)</f>
        <v>19</v>
      </c>
      <c r="CE148" s="3">
        <f>VLOOKUP(M148,Sheet1!$A$22:$D$37,4,FALSE)</f>
        <v>32</v>
      </c>
      <c r="CF148" s="3" t="str">
        <f t="shared" si="7"/>
        <v>lulus</v>
      </c>
      <c r="CG148" s="3" t="str">
        <f t="shared" si="8"/>
        <v>tidak</v>
      </c>
    </row>
    <row r="149" spans="1:85" x14ac:dyDescent="0.25">
      <c r="A149">
        <v>148</v>
      </c>
      <c r="B149" s="6">
        <v>22510221</v>
      </c>
      <c r="C149" t="s">
        <v>816</v>
      </c>
      <c r="D149" t="s">
        <v>670</v>
      </c>
      <c r="E149" t="s">
        <v>205</v>
      </c>
      <c r="F149" t="s">
        <v>233</v>
      </c>
      <c r="G149" s="2">
        <v>2201</v>
      </c>
      <c r="H149" s="2" t="str">
        <f t="shared" si="6"/>
        <v>S2</v>
      </c>
      <c r="I149" s="2" t="s">
        <v>154</v>
      </c>
      <c r="J149" s="2" t="str">
        <f>IF(AND(K149=0,L149=0)=TRUE,"",IF(AND(K149&gt;0,L149&gt;0)=TRUE,UPPER(VLOOKUP(LEFT(L149,4)*1,[1]PRODI_2019!$E$2:$F$90,2,FALSE)),M149))</f>
        <v>TEKNOLOGI PENDIDIKAN (S2)</v>
      </c>
      <c r="K149" s="2">
        <f>_xlfn.IFNA(VLOOKUP(B149,[2]Data!$J$2:$K$380,1,FALSE),0)</f>
        <v>22510221</v>
      </c>
      <c r="L149" s="2">
        <f>_xlfn.IFNA(VLOOKUP(B149,[2]Data!$J$2:$K$380,2,FALSE),0)</f>
        <v>7772220003</v>
      </c>
      <c r="M149" t="s">
        <v>227</v>
      </c>
      <c r="N149" t="s">
        <v>227</v>
      </c>
      <c r="P149" t="s">
        <v>550</v>
      </c>
      <c r="Q149" t="s">
        <v>107</v>
      </c>
      <c r="R149" t="s">
        <v>78</v>
      </c>
      <c r="S149" t="s">
        <v>158</v>
      </c>
      <c r="T149" t="s">
        <v>3068</v>
      </c>
      <c r="U149" t="s">
        <v>76</v>
      </c>
      <c r="V149" t="s">
        <v>76</v>
      </c>
      <c r="AD149" t="s">
        <v>3069</v>
      </c>
      <c r="AE149" t="s">
        <v>76</v>
      </c>
      <c r="AF149" t="s">
        <v>3070</v>
      </c>
      <c r="AG149" t="s">
        <v>441</v>
      </c>
      <c r="AH149" t="s">
        <v>218</v>
      </c>
      <c r="AI149" t="s">
        <v>3071</v>
      </c>
      <c r="AJ149" t="s">
        <v>3072</v>
      </c>
      <c r="AK149" t="s">
        <v>3073</v>
      </c>
      <c r="AL149" t="s">
        <v>81</v>
      </c>
      <c r="AM149" t="s">
        <v>3074</v>
      </c>
      <c r="AN149" t="s">
        <v>3075</v>
      </c>
      <c r="AO149" t="s">
        <v>353</v>
      </c>
      <c r="AP149" t="s">
        <v>143</v>
      </c>
      <c r="AQ149" t="s">
        <v>76</v>
      </c>
      <c r="AR149" t="s">
        <v>76</v>
      </c>
      <c r="AS149" t="s">
        <v>76</v>
      </c>
      <c r="AT149" t="s">
        <v>359</v>
      </c>
      <c r="AU149" t="s">
        <v>84</v>
      </c>
      <c r="AV149" t="s">
        <v>171</v>
      </c>
      <c r="AW149" t="s">
        <v>2168</v>
      </c>
      <c r="AX149" t="s">
        <v>86</v>
      </c>
      <c r="AY149" t="s">
        <v>354</v>
      </c>
      <c r="AZ149" t="s">
        <v>3076</v>
      </c>
      <c r="BA149" t="s">
        <v>354</v>
      </c>
      <c r="BB149" t="s">
        <v>76</v>
      </c>
      <c r="BC149" t="s">
        <v>76</v>
      </c>
      <c r="BD149" t="s">
        <v>76</v>
      </c>
      <c r="BE149" t="s">
        <v>76</v>
      </c>
      <c r="BF149" t="s">
        <v>76</v>
      </c>
      <c r="BG149" t="s">
        <v>76</v>
      </c>
      <c r="BH149" t="s">
        <v>76</v>
      </c>
      <c r="BI149" t="s">
        <v>76</v>
      </c>
      <c r="BJ149" t="s">
        <v>90</v>
      </c>
      <c r="BK149" t="s">
        <v>3077</v>
      </c>
      <c r="BL149" t="s">
        <v>104</v>
      </c>
      <c r="BM149" t="s">
        <v>117</v>
      </c>
      <c r="BN149" t="s">
        <v>3078</v>
      </c>
      <c r="BO149" t="s">
        <v>3079</v>
      </c>
      <c r="BP149" t="s">
        <v>139</v>
      </c>
      <c r="BQ149" t="s">
        <v>92</v>
      </c>
      <c r="BR149" t="s">
        <v>3080</v>
      </c>
      <c r="BS149" t="s">
        <v>76</v>
      </c>
      <c r="BT149" t="s">
        <v>218</v>
      </c>
      <c r="BU149" t="s">
        <v>3081</v>
      </c>
      <c r="BV149" t="s">
        <v>3082</v>
      </c>
      <c r="BW149" t="s">
        <v>93</v>
      </c>
      <c r="BX149" t="s">
        <v>76</v>
      </c>
      <c r="CD149" s="3">
        <f>VLOOKUP(M149,Sheet1!$A$22:$D$37,2,FALSE)</f>
        <v>11</v>
      </c>
      <c r="CE149" s="3">
        <f>VLOOKUP(M149,Sheet1!$A$22:$D$37,4,FALSE)</f>
        <v>27</v>
      </c>
      <c r="CF149" s="3" t="str">
        <f t="shared" si="7"/>
        <v>lulus</v>
      </c>
      <c r="CG149" s="3" t="str">
        <f t="shared" si="8"/>
        <v>diterima</v>
      </c>
    </row>
    <row r="150" spans="1:85" x14ac:dyDescent="0.25">
      <c r="A150">
        <v>149</v>
      </c>
      <c r="B150" s="6">
        <v>22510414</v>
      </c>
      <c r="C150" t="s">
        <v>817</v>
      </c>
      <c r="D150" t="s">
        <v>670</v>
      </c>
      <c r="E150" t="s">
        <v>205</v>
      </c>
      <c r="F150" t="s">
        <v>233</v>
      </c>
      <c r="G150" s="2">
        <v>2201</v>
      </c>
      <c r="H150" s="2" t="str">
        <f t="shared" si="6"/>
        <v>S2</v>
      </c>
      <c r="I150" s="2" t="s">
        <v>154</v>
      </c>
      <c r="J150" s="2" t="str">
        <f>IF(AND(K150=0,L150=0)=TRUE,"",IF(AND(K150&gt;0,L150&gt;0)=TRUE,UPPER(VLOOKUP(LEFT(L150,4)*1,[1]PRODI_2019!$E$2:$F$90,2,FALSE)),M150))</f>
        <v>MAGISTER ADMINISTRASI PUBLIK</v>
      </c>
      <c r="K150" s="2">
        <f>_xlfn.IFNA(VLOOKUP(B150,[2]Data!$J$2:$K$380,1,FALSE),0)</f>
        <v>22510414</v>
      </c>
      <c r="L150" s="2">
        <f>_xlfn.IFNA(VLOOKUP(B150,[2]Data!$J$2:$K$380,2,FALSE),0)</f>
        <v>0</v>
      </c>
      <c r="M150" t="s">
        <v>210</v>
      </c>
      <c r="N150" t="s">
        <v>217</v>
      </c>
      <c r="P150" t="s">
        <v>550</v>
      </c>
      <c r="Q150" t="s">
        <v>107</v>
      </c>
      <c r="R150" t="s">
        <v>78</v>
      </c>
      <c r="S150" t="s">
        <v>94</v>
      </c>
      <c r="T150" t="s">
        <v>3083</v>
      </c>
      <c r="U150" t="s">
        <v>76</v>
      </c>
      <c r="V150" t="s">
        <v>76</v>
      </c>
      <c r="AD150" t="s">
        <v>3084</v>
      </c>
      <c r="AE150" t="s">
        <v>3085</v>
      </c>
      <c r="AF150" t="s">
        <v>3086</v>
      </c>
      <c r="AG150" t="s">
        <v>235</v>
      </c>
      <c r="AH150" t="s">
        <v>106</v>
      </c>
      <c r="AI150" t="s">
        <v>3087</v>
      </c>
      <c r="AJ150" t="s">
        <v>3088</v>
      </c>
      <c r="AK150" t="s">
        <v>3089</v>
      </c>
      <c r="AL150" t="s">
        <v>81</v>
      </c>
      <c r="AM150" t="s">
        <v>3090</v>
      </c>
      <c r="AN150" t="s">
        <v>3091</v>
      </c>
      <c r="AO150" t="s">
        <v>3092</v>
      </c>
      <c r="AP150" t="s">
        <v>98</v>
      </c>
      <c r="AQ150" t="s">
        <v>76</v>
      </c>
      <c r="AR150" t="s">
        <v>76</v>
      </c>
      <c r="AS150" t="s">
        <v>76</v>
      </c>
      <c r="AT150" t="s">
        <v>115</v>
      </c>
      <c r="AU150" t="s">
        <v>84</v>
      </c>
      <c r="AV150" t="s">
        <v>524</v>
      </c>
      <c r="AW150" t="s">
        <v>3093</v>
      </c>
      <c r="AX150" t="s">
        <v>86</v>
      </c>
      <c r="AY150" t="s">
        <v>307</v>
      </c>
      <c r="AZ150" t="s">
        <v>505</v>
      </c>
      <c r="BA150" t="s">
        <v>307</v>
      </c>
      <c r="BB150" t="s">
        <v>76</v>
      </c>
      <c r="BC150" t="s">
        <v>76</v>
      </c>
      <c r="BD150" t="s">
        <v>76</v>
      </c>
      <c r="BE150" t="s">
        <v>76</v>
      </c>
      <c r="BF150" t="s">
        <v>76</v>
      </c>
      <c r="BG150" t="s">
        <v>76</v>
      </c>
      <c r="BH150" t="s">
        <v>76</v>
      </c>
      <c r="BI150" t="s">
        <v>76</v>
      </c>
      <c r="BJ150" t="s">
        <v>90</v>
      </c>
      <c r="BK150" t="s">
        <v>3094</v>
      </c>
      <c r="BL150" t="s">
        <v>250</v>
      </c>
      <c r="BM150" t="s">
        <v>231</v>
      </c>
      <c r="BN150" t="s">
        <v>76</v>
      </c>
      <c r="BO150" t="s">
        <v>1416</v>
      </c>
      <c r="BP150" t="s">
        <v>81</v>
      </c>
      <c r="BQ150" t="s">
        <v>92</v>
      </c>
      <c r="BR150" t="s">
        <v>3095</v>
      </c>
      <c r="BS150" t="s">
        <v>76</v>
      </c>
      <c r="BT150" t="s">
        <v>141</v>
      </c>
      <c r="BU150" t="s">
        <v>3096</v>
      </c>
      <c r="BV150" t="s">
        <v>3097</v>
      </c>
      <c r="BW150" t="s">
        <v>93</v>
      </c>
      <c r="BX150" t="s">
        <v>76</v>
      </c>
      <c r="CD150" s="3">
        <f>VLOOKUP(M150,Sheet1!$A$22:$D$37,2,FALSE)</f>
        <v>10</v>
      </c>
      <c r="CE150" s="3">
        <f>VLOOKUP(M150,Sheet1!$A$22:$D$37,4,FALSE)</f>
        <v>18</v>
      </c>
      <c r="CF150" s="3" t="str">
        <f t="shared" si="7"/>
        <v>lulus</v>
      </c>
      <c r="CG150" s="3" t="str">
        <f t="shared" si="8"/>
        <v>tidak</v>
      </c>
    </row>
    <row r="151" spans="1:85" x14ac:dyDescent="0.25">
      <c r="A151">
        <v>150</v>
      </c>
      <c r="B151" s="6">
        <v>22510428</v>
      </c>
      <c r="C151" t="s">
        <v>818</v>
      </c>
      <c r="D151" t="s">
        <v>670</v>
      </c>
      <c r="E151" t="s">
        <v>205</v>
      </c>
      <c r="F151" t="s">
        <v>233</v>
      </c>
      <c r="G151" s="2">
        <v>2201</v>
      </c>
      <c r="H151" s="2" t="str">
        <f t="shared" si="6"/>
        <v>S2</v>
      </c>
      <c r="I151" s="2" t="s">
        <v>154</v>
      </c>
      <c r="J151" s="2" t="str">
        <f>IF(AND(K151=0,L151=0)=TRUE,"",IF(AND(K151&gt;0,L151&gt;0)=TRUE,UPPER(VLOOKUP(LEFT(L151,4)*1,[1]PRODI_2019!$E$2:$F$90,2,FALSE)),M151))</f>
        <v>MAGISTER AKUNTANSI</v>
      </c>
      <c r="K151" s="2">
        <f>_xlfn.IFNA(VLOOKUP(B151,[2]Data!$J$2:$K$380,1,FALSE),0)</f>
        <v>22510428</v>
      </c>
      <c r="L151" s="2">
        <f>_xlfn.IFNA(VLOOKUP(B151,[2]Data!$J$2:$K$380,2,FALSE),0)</f>
        <v>0</v>
      </c>
      <c r="M151" t="s">
        <v>212</v>
      </c>
      <c r="N151" t="s">
        <v>212</v>
      </c>
      <c r="P151" t="s">
        <v>550</v>
      </c>
      <c r="Q151" t="s">
        <v>107</v>
      </c>
      <c r="R151" t="s">
        <v>78</v>
      </c>
      <c r="S151" t="s">
        <v>463</v>
      </c>
      <c r="T151" t="s">
        <v>3098</v>
      </c>
      <c r="U151" t="s">
        <v>76</v>
      </c>
      <c r="V151" t="s">
        <v>76</v>
      </c>
      <c r="AD151" t="s">
        <v>3099</v>
      </c>
      <c r="AE151" t="s">
        <v>3099</v>
      </c>
      <c r="AF151" t="s">
        <v>431</v>
      </c>
      <c r="AG151" t="s">
        <v>159</v>
      </c>
      <c r="AH151" t="s">
        <v>106</v>
      </c>
      <c r="AI151" t="s">
        <v>3100</v>
      </c>
      <c r="AJ151" t="s">
        <v>3101</v>
      </c>
      <c r="AK151" t="s">
        <v>3102</v>
      </c>
      <c r="AL151" t="s">
        <v>167</v>
      </c>
      <c r="AM151" t="s">
        <v>3103</v>
      </c>
      <c r="AN151" t="s">
        <v>3104</v>
      </c>
      <c r="AO151" t="s">
        <v>296</v>
      </c>
      <c r="AP151" t="s">
        <v>143</v>
      </c>
      <c r="AQ151" t="s">
        <v>76</v>
      </c>
      <c r="AR151" t="s">
        <v>76</v>
      </c>
      <c r="AS151" t="s">
        <v>76</v>
      </c>
      <c r="AT151" t="s">
        <v>3105</v>
      </c>
      <c r="AU151" t="s">
        <v>84</v>
      </c>
      <c r="AV151" t="s">
        <v>2668</v>
      </c>
      <c r="AW151" t="s">
        <v>529</v>
      </c>
      <c r="AX151" t="s">
        <v>86</v>
      </c>
      <c r="AY151" t="s">
        <v>1336</v>
      </c>
      <c r="AZ151" t="s">
        <v>517</v>
      </c>
      <c r="BA151" t="s">
        <v>1336</v>
      </c>
      <c r="BB151" t="s">
        <v>76</v>
      </c>
      <c r="BC151" t="s">
        <v>76</v>
      </c>
      <c r="BD151" t="s">
        <v>76</v>
      </c>
      <c r="BE151" t="s">
        <v>76</v>
      </c>
      <c r="BF151" t="s">
        <v>76</v>
      </c>
      <c r="BG151" t="s">
        <v>76</v>
      </c>
      <c r="BH151" t="s">
        <v>76</v>
      </c>
      <c r="BI151" t="s">
        <v>76</v>
      </c>
      <c r="BJ151" t="s">
        <v>3106</v>
      </c>
      <c r="BK151" t="s">
        <v>3107</v>
      </c>
      <c r="BL151" t="s">
        <v>127</v>
      </c>
      <c r="BM151" t="s">
        <v>92</v>
      </c>
      <c r="BN151" t="s">
        <v>3108</v>
      </c>
      <c r="BO151" t="s">
        <v>3109</v>
      </c>
      <c r="BP151" t="s">
        <v>139</v>
      </c>
      <c r="BQ151" t="s">
        <v>92</v>
      </c>
      <c r="BR151" t="s">
        <v>3110</v>
      </c>
      <c r="BS151" t="s">
        <v>76</v>
      </c>
      <c r="BT151" t="s">
        <v>106</v>
      </c>
      <c r="BU151" t="s">
        <v>3111</v>
      </c>
      <c r="BV151" t="s">
        <v>3112</v>
      </c>
      <c r="BW151" t="s">
        <v>119</v>
      </c>
      <c r="BX151" t="s">
        <v>76</v>
      </c>
      <c r="CD151" s="3">
        <f>VLOOKUP(M151,Sheet1!$A$22:$D$37,2,FALSE)</f>
        <v>19</v>
      </c>
      <c r="CE151" s="3">
        <f>VLOOKUP(M151,Sheet1!$A$22:$D$37,4,FALSE)</f>
        <v>32</v>
      </c>
      <c r="CF151" s="3" t="str">
        <f t="shared" si="7"/>
        <v>lulus</v>
      </c>
      <c r="CG151" s="3" t="str">
        <f t="shared" si="8"/>
        <v>tidak</v>
      </c>
    </row>
    <row r="152" spans="1:85" x14ac:dyDescent="0.25">
      <c r="A152">
        <v>151</v>
      </c>
      <c r="B152" s="6">
        <v>22510501</v>
      </c>
      <c r="C152" t="s">
        <v>819</v>
      </c>
      <c r="D152" t="s">
        <v>670</v>
      </c>
      <c r="E152" t="s">
        <v>205</v>
      </c>
      <c r="F152" t="s">
        <v>233</v>
      </c>
      <c r="G152" s="2">
        <v>2201</v>
      </c>
      <c r="H152" s="2" t="str">
        <f t="shared" si="6"/>
        <v>S2</v>
      </c>
      <c r="I152" s="2" t="s">
        <v>154</v>
      </c>
      <c r="J152" s="2" t="str">
        <f>IF(AND(K152=0,L152=0)=TRUE,"",IF(AND(K152&gt;0,L152&gt;0)=TRUE,UPPER(VLOOKUP(LEFT(L152,4)*1,[1]PRODI_2019!$E$2:$F$90,2,FALSE)),M152))</f>
        <v>MAGISTER MANAJEMEN</v>
      </c>
      <c r="K152" s="2">
        <f>_xlfn.IFNA(VLOOKUP(B152,[2]Data!$J$2:$K$380,1,FALSE),0)</f>
        <v>22510501</v>
      </c>
      <c r="L152" s="2">
        <f>_xlfn.IFNA(VLOOKUP(B152,[2]Data!$J$2:$K$380,2,FALSE),0)</f>
        <v>0</v>
      </c>
      <c r="M152" t="s">
        <v>217</v>
      </c>
      <c r="N152" t="s">
        <v>76</v>
      </c>
      <c r="P152" t="s">
        <v>550</v>
      </c>
      <c r="Q152" t="s">
        <v>107</v>
      </c>
      <c r="R152" t="s">
        <v>78</v>
      </c>
      <c r="S152" t="s">
        <v>149</v>
      </c>
      <c r="T152" t="s">
        <v>3113</v>
      </c>
      <c r="U152" t="s">
        <v>76</v>
      </c>
      <c r="V152" t="s">
        <v>76</v>
      </c>
      <c r="AD152" t="s">
        <v>3114</v>
      </c>
      <c r="AE152" t="s">
        <v>76</v>
      </c>
      <c r="AF152" t="s">
        <v>421</v>
      </c>
      <c r="AG152" t="s">
        <v>422</v>
      </c>
      <c r="AH152" t="s">
        <v>218</v>
      </c>
      <c r="AI152" t="s">
        <v>3115</v>
      </c>
      <c r="AJ152" t="s">
        <v>3116</v>
      </c>
      <c r="AK152" t="s">
        <v>3117</v>
      </c>
      <c r="AL152" t="s">
        <v>167</v>
      </c>
      <c r="AM152" t="s">
        <v>3118</v>
      </c>
      <c r="AN152" t="s">
        <v>3119</v>
      </c>
      <c r="AO152" t="s">
        <v>3120</v>
      </c>
      <c r="AP152" t="s">
        <v>143</v>
      </c>
      <c r="AQ152" t="s">
        <v>76</v>
      </c>
      <c r="AR152" t="s">
        <v>76</v>
      </c>
      <c r="AS152" t="s">
        <v>76</v>
      </c>
      <c r="AT152" t="s">
        <v>3121</v>
      </c>
      <c r="AU152" t="s">
        <v>99</v>
      </c>
      <c r="AV152" t="s">
        <v>3122</v>
      </c>
      <c r="AW152" t="s">
        <v>216</v>
      </c>
      <c r="AX152" t="s">
        <v>86</v>
      </c>
      <c r="AY152" t="s">
        <v>313</v>
      </c>
      <c r="AZ152" t="s">
        <v>3123</v>
      </c>
      <c r="BA152" t="s">
        <v>313</v>
      </c>
      <c r="BB152" t="s">
        <v>76</v>
      </c>
      <c r="BC152" t="s">
        <v>76</v>
      </c>
      <c r="BD152" t="s">
        <v>76</v>
      </c>
      <c r="BE152" t="s">
        <v>76</v>
      </c>
      <c r="BF152" t="s">
        <v>76</v>
      </c>
      <c r="BG152" t="s">
        <v>76</v>
      </c>
      <c r="BH152" t="s">
        <v>76</v>
      </c>
      <c r="BI152" t="s">
        <v>76</v>
      </c>
      <c r="BJ152" t="s">
        <v>3124</v>
      </c>
      <c r="BK152" t="s">
        <v>3125</v>
      </c>
      <c r="BL152" t="s">
        <v>250</v>
      </c>
      <c r="BM152" t="s">
        <v>92</v>
      </c>
      <c r="BN152" t="s">
        <v>3126</v>
      </c>
      <c r="BO152" t="s">
        <v>3127</v>
      </c>
      <c r="BP152" t="s">
        <v>139</v>
      </c>
      <c r="BQ152" t="s">
        <v>92</v>
      </c>
      <c r="BR152" t="s">
        <v>3128</v>
      </c>
      <c r="BS152" t="s">
        <v>76</v>
      </c>
      <c r="BT152" t="s">
        <v>218</v>
      </c>
      <c r="BU152" t="s">
        <v>3129</v>
      </c>
      <c r="BV152" t="s">
        <v>3130</v>
      </c>
      <c r="BW152" t="s">
        <v>93</v>
      </c>
      <c r="BX152" t="s">
        <v>76</v>
      </c>
      <c r="CD152" s="3">
        <f>VLOOKUP(M152,Sheet1!$A$22:$D$37,2,FALSE)</f>
        <v>30</v>
      </c>
      <c r="CE152" s="3">
        <f>VLOOKUP(M152,Sheet1!$A$22:$D$37,4,FALSE)</f>
        <v>49</v>
      </c>
      <c r="CF152" s="3" t="str">
        <f t="shared" si="7"/>
        <v>lulus</v>
      </c>
      <c r="CG152" s="3" t="str">
        <f t="shared" si="8"/>
        <v>tidak</v>
      </c>
    </row>
    <row r="153" spans="1:85" x14ac:dyDescent="0.25">
      <c r="A153">
        <v>152</v>
      </c>
      <c r="B153" s="6">
        <v>22510675</v>
      </c>
      <c r="C153" t="s">
        <v>820</v>
      </c>
      <c r="D153" t="s">
        <v>670</v>
      </c>
      <c r="E153" t="s">
        <v>205</v>
      </c>
      <c r="F153" t="s">
        <v>233</v>
      </c>
      <c r="G153" s="2">
        <v>2201</v>
      </c>
      <c r="H153" s="2" t="str">
        <f t="shared" si="6"/>
        <v>S2</v>
      </c>
      <c r="I153" s="2" t="s">
        <v>154</v>
      </c>
      <c r="J153" s="2" t="str">
        <f>IF(AND(K153=0,L153=0)=TRUE,"",IF(AND(K153&gt;0,L153&gt;0)=TRUE,UPPER(VLOOKUP(LEFT(L153,4)*1,[1]PRODI_2019!$E$2:$F$90,2,FALSE)),M153))</f>
        <v>MAGISTER AKUNTANSI</v>
      </c>
      <c r="K153" s="2">
        <f>_xlfn.IFNA(VLOOKUP(B153,[2]Data!$J$2:$K$380,1,FALSE),0)</f>
        <v>22510675</v>
      </c>
      <c r="L153" s="2">
        <f>_xlfn.IFNA(VLOOKUP(B153,[2]Data!$J$2:$K$380,2,FALSE),0)</f>
        <v>0</v>
      </c>
      <c r="M153" t="s">
        <v>212</v>
      </c>
      <c r="N153" t="s">
        <v>217</v>
      </c>
      <c r="P153" t="s">
        <v>550</v>
      </c>
      <c r="Q153" t="s">
        <v>107</v>
      </c>
      <c r="R153" t="s">
        <v>78</v>
      </c>
      <c r="S153" t="s">
        <v>158</v>
      </c>
      <c r="T153" t="s">
        <v>3131</v>
      </c>
      <c r="U153" t="s">
        <v>76</v>
      </c>
      <c r="V153" t="s">
        <v>76</v>
      </c>
      <c r="AD153" t="s">
        <v>3132</v>
      </c>
      <c r="AE153" t="s">
        <v>76</v>
      </c>
      <c r="AF153" t="s">
        <v>314</v>
      </c>
      <c r="AG153" t="s">
        <v>221</v>
      </c>
      <c r="AH153" t="s">
        <v>141</v>
      </c>
      <c r="AI153" t="s">
        <v>3133</v>
      </c>
      <c r="AJ153" t="s">
        <v>3134</v>
      </c>
      <c r="AK153" t="s">
        <v>3135</v>
      </c>
      <c r="AL153" t="s">
        <v>139</v>
      </c>
      <c r="AM153" t="s">
        <v>3136</v>
      </c>
      <c r="AN153" t="s">
        <v>3137</v>
      </c>
      <c r="AO153" t="s">
        <v>3138</v>
      </c>
      <c r="AP153" t="s">
        <v>98</v>
      </c>
      <c r="AQ153" t="s">
        <v>76</v>
      </c>
      <c r="AR153" t="s">
        <v>76</v>
      </c>
      <c r="AS153" t="s">
        <v>76</v>
      </c>
      <c r="AT153" t="s">
        <v>244</v>
      </c>
      <c r="AU153" t="s">
        <v>99</v>
      </c>
      <c r="AV153" t="s">
        <v>100</v>
      </c>
      <c r="AW153" t="s">
        <v>101</v>
      </c>
      <c r="AX153" t="s">
        <v>86</v>
      </c>
      <c r="AY153" t="s">
        <v>352</v>
      </c>
      <c r="AZ153" t="s">
        <v>3139</v>
      </c>
      <c r="BA153" t="s">
        <v>352</v>
      </c>
      <c r="BB153" t="s">
        <v>76</v>
      </c>
      <c r="BC153" t="s">
        <v>76</v>
      </c>
      <c r="BD153" t="s">
        <v>76</v>
      </c>
      <c r="BE153" t="s">
        <v>76</v>
      </c>
      <c r="BF153" t="s">
        <v>76</v>
      </c>
      <c r="BG153" t="s">
        <v>76</v>
      </c>
      <c r="BH153" t="s">
        <v>76</v>
      </c>
      <c r="BI153" t="s">
        <v>76</v>
      </c>
      <c r="BJ153" t="s">
        <v>90</v>
      </c>
      <c r="BK153" t="s">
        <v>3140</v>
      </c>
      <c r="BL153" t="s">
        <v>139</v>
      </c>
      <c r="BM153" t="s">
        <v>92</v>
      </c>
      <c r="BN153" t="s">
        <v>76</v>
      </c>
      <c r="BO153" t="s">
        <v>3141</v>
      </c>
      <c r="BP153" t="s">
        <v>139</v>
      </c>
      <c r="BQ153" t="s">
        <v>92</v>
      </c>
      <c r="BR153" t="s">
        <v>3132</v>
      </c>
      <c r="BS153" t="s">
        <v>76</v>
      </c>
      <c r="BT153" t="s">
        <v>141</v>
      </c>
      <c r="BU153" t="s">
        <v>3142</v>
      </c>
      <c r="BV153" t="s">
        <v>3143</v>
      </c>
      <c r="BW153" t="s">
        <v>119</v>
      </c>
      <c r="BX153" t="s">
        <v>76</v>
      </c>
      <c r="CD153" s="3">
        <f>VLOOKUP(M153,Sheet1!$A$22:$D$37,2,FALSE)</f>
        <v>19</v>
      </c>
      <c r="CE153" s="3">
        <f>VLOOKUP(M153,Sheet1!$A$22:$D$37,4,FALSE)</f>
        <v>32</v>
      </c>
      <c r="CF153" s="3" t="str">
        <f t="shared" si="7"/>
        <v>lulus</v>
      </c>
      <c r="CG153" s="3" t="str">
        <f t="shared" si="8"/>
        <v>tidak</v>
      </c>
    </row>
    <row r="154" spans="1:85" x14ac:dyDescent="0.25">
      <c r="A154">
        <v>153</v>
      </c>
      <c r="B154" s="6">
        <v>22510679</v>
      </c>
      <c r="C154" t="s">
        <v>821</v>
      </c>
      <c r="D154" t="s">
        <v>670</v>
      </c>
      <c r="E154" t="s">
        <v>205</v>
      </c>
      <c r="F154" t="s">
        <v>233</v>
      </c>
      <c r="G154" s="2">
        <v>2201</v>
      </c>
      <c r="H154" s="2" t="str">
        <f t="shared" si="6"/>
        <v>S2</v>
      </c>
      <c r="I154" s="2" t="s">
        <v>154</v>
      </c>
      <c r="J154" s="2" t="str">
        <f>IF(AND(K154=0,L154=0)=TRUE,"",IF(AND(K154&gt;0,L154&gt;0)=TRUE,UPPER(VLOOKUP(LEFT(L154,4)*1,[1]PRODI_2019!$E$2:$F$90,2,FALSE)),M154))</f>
        <v>HUKUM (S2)</v>
      </c>
      <c r="K154" s="2">
        <f>_xlfn.IFNA(VLOOKUP(B154,[2]Data!$J$2:$K$380,1,FALSE),0)</f>
        <v>22510679</v>
      </c>
      <c r="L154" s="2">
        <f>_xlfn.IFNA(VLOOKUP(B154,[2]Data!$J$2:$K$380,2,FALSE),0)</f>
        <v>0</v>
      </c>
      <c r="M154" t="s">
        <v>206</v>
      </c>
      <c r="N154" t="s">
        <v>210</v>
      </c>
      <c r="P154" t="s">
        <v>550</v>
      </c>
      <c r="Q154" t="s">
        <v>77</v>
      </c>
      <c r="R154" t="s">
        <v>78</v>
      </c>
      <c r="S154" t="s">
        <v>94</v>
      </c>
      <c r="T154" t="s">
        <v>3144</v>
      </c>
      <c r="U154" t="s">
        <v>76</v>
      </c>
      <c r="V154" t="s">
        <v>76</v>
      </c>
      <c r="AD154" t="s">
        <v>3145</v>
      </c>
      <c r="AE154" t="s">
        <v>76</v>
      </c>
      <c r="AF154" t="s">
        <v>350</v>
      </c>
      <c r="AG154" t="s">
        <v>283</v>
      </c>
      <c r="AH154" t="s">
        <v>106</v>
      </c>
      <c r="AI154" t="s">
        <v>3146</v>
      </c>
      <c r="AJ154" t="s">
        <v>3147</v>
      </c>
      <c r="AK154" t="s">
        <v>3148</v>
      </c>
      <c r="AL154" t="s">
        <v>81</v>
      </c>
      <c r="AM154" t="s">
        <v>3149</v>
      </c>
      <c r="AN154" t="s">
        <v>3150</v>
      </c>
      <c r="AO154" t="s">
        <v>3151</v>
      </c>
      <c r="AP154" t="s">
        <v>122</v>
      </c>
      <c r="AQ154" t="s">
        <v>76</v>
      </c>
      <c r="AR154" t="s">
        <v>76</v>
      </c>
      <c r="AS154" t="s">
        <v>76</v>
      </c>
      <c r="AT154" t="s">
        <v>3152</v>
      </c>
      <c r="AU154" t="s">
        <v>99</v>
      </c>
      <c r="AV154" t="s">
        <v>226</v>
      </c>
      <c r="AW154" t="s">
        <v>418</v>
      </c>
      <c r="AX154" t="s">
        <v>86</v>
      </c>
      <c r="AY154" t="s">
        <v>87</v>
      </c>
      <c r="AZ154" t="s">
        <v>3153</v>
      </c>
      <c r="BA154" t="s">
        <v>87</v>
      </c>
      <c r="BB154" t="s">
        <v>76</v>
      </c>
      <c r="BC154" t="s">
        <v>76</v>
      </c>
      <c r="BD154" t="s">
        <v>76</v>
      </c>
      <c r="BE154" t="s">
        <v>76</v>
      </c>
      <c r="BF154" t="s">
        <v>76</v>
      </c>
      <c r="BG154" t="s">
        <v>76</v>
      </c>
      <c r="BH154" t="s">
        <v>76</v>
      </c>
      <c r="BI154" t="s">
        <v>76</v>
      </c>
      <c r="BJ154" t="s">
        <v>192</v>
      </c>
      <c r="BK154" t="s">
        <v>3154</v>
      </c>
      <c r="BL154" t="s">
        <v>250</v>
      </c>
      <c r="BM154" t="s">
        <v>128</v>
      </c>
      <c r="BN154" t="s">
        <v>3155</v>
      </c>
      <c r="BO154" t="s">
        <v>3156</v>
      </c>
      <c r="BP154" t="s">
        <v>139</v>
      </c>
      <c r="BQ154" t="s">
        <v>140</v>
      </c>
      <c r="BR154" t="s">
        <v>3157</v>
      </c>
      <c r="BS154" t="s">
        <v>76</v>
      </c>
      <c r="BT154" t="s">
        <v>106</v>
      </c>
      <c r="BU154" t="s">
        <v>3158</v>
      </c>
      <c r="BV154" t="s">
        <v>3040</v>
      </c>
      <c r="BW154" t="s">
        <v>93</v>
      </c>
      <c r="BX154" t="s">
        <v>76</v>
      </c>
      <c r="CD154" s="3">
        <f>VLOOKUP(M154,Sheet1!$A$22:$D$37,2,FALSE)</f>
        <v>28</v>
      </c>
      <c r="CE154" s="3">
        <f>VLOOKUP(M154,Sheet1!$A$22:$D$37,4,FALSE)</f>
        <v>43</v>
      </c>
      <c r="CF154" s="3" t="str">
        <f t="shared" si="7"/>
        <v>lulus</v>
      </c>
      <c r="CG154" s="3" t="str">
        <f t="shared" si="8"/>
        <v>tidak</v>
      </c>
    </row>
    <row r="155" spans="1:85" x14ac:dyDescent="0.25">
      <c r="A155">
        <v>154</v>
      </c>
      <c r="B155" s="6">
        <v>22510926</v>
      </c>
      <c r="C155" t="s">
        <v>822</v>
      </c>
      <c r="D155" t="s">
        <v>670</v>
      </c>
      <c r="E155" t="s">
        <v>205</v>
      </c>
      <c r="F155" t="s">
        <v>233</v>
      </c>
      <c r="G155" s="2">
        <v>2201</v>
      </c>
      <c r="H155" s="2" t="str">
        <f t="shared" si="6"/>
        <v>S2</v>
      </c>
      <c r="I155" s="2" t="s">
        <v>154</v>
      </c>
      <c r="J155" s="2" t="str">
        <f>IF(AND(K155=0,L155=0)=TRUE,"",IF(AND(K155&gt;0,L155&gt;0)=TRUE,UPPER(VLOOKUP(LEFT(L155,4)*1,[1]PRODI_2019!$E$2:$F$90,2,FALSE)),M155))</f>
        <v>HUKUM (S2)</v>
      </c>
      <c r="K155" s="2">
        <f>_xlfn.IFNA(VLOOKUP(B155,[2]Data!$J$2:$K$380,1,FALSE),0)</f>
        <v>22510926</v>
      </c>
      <c r="L155" s="2">
        <f>_xlfn.IFNA(VLOOKUP(B155,[2]Data!$J$2:$K$380,2,FALSE),0)</f>
        <v>0</v>
      </c>
      <c r="M155" t="s">
        <v>206</v>
      </c>
      <c r="N155" t="s">
        <v>206</v>
      </c>
      <c r="P155" t="s">
        <v>550</v>
      </c>
      <c r="Q155" t="s">
        <v>77</v>
      </c>
      <c r="R155" t="s">
        <v>78</v>
      </c>
      <c r="S155" t="s">
        <v>303</v>
      </c>
      <c r="T155" t="s">
        <v>3159</v>
      </c>
      <c r="U155" t="s">
        <v>76</v>
      </c>
      <c r="V155" t="s">
        <v>76</v>
      </c>
      <c r="AD155" t="s">
        <v>3160</v>
      </c>
      <c r="AE155" t="s">
        <v>76</v>
      </c>
      <c r="AF155" t="s">
        <v>3161</v>
      </c>
      <c r="AG155" t="s">
        <v>399</v>
      </c>
      <c r="AH155" t="s">
        <v>211</v>
      </c>
      <c r="AI155" t="s">
        <v>3162</v>
      </c>
      <c r="AJ155" t="s">
        <v>3163</v>
      </c>
      <c r="AK155" t="s">
        <v>3164</v>
      </c>
      <c r="AL155" t="s">
        <v>139</v>
      </c>
      <c r="AM155" t="s">
        <v>76</v>
      </c>
      <c r="AN155" t="s">
        <v>76</v>
      </c>
      <c r="AO155" t="s">
        <v>76</v>
      </c>
      <c r="AP155" t="s">
        <v>98</v>
      </c>
      <c r="AQ155" t="s">
        <v>76</v>
      </c>
      <c r="AR155" t="s">
        <v>76</v>
      </c>
      <c r="AS155" t="s">
        <v>76</v>
      </c>
      <c r="AT155" t="s">
        <v>3105</v>
      </c>
      <c r="AU155" t="s">
        <v>84</v>
      </c>
      <c r="AV155" t="s">
        <v>252</v>
      </c>
      <c r="AW155" t="s">
        <v>496</v>
      </c>
      <c r="AX155" t="s">
        <v>86</v>
      </c>
      <c r="AY155" t="s">
        <v>103</v>
      </c>
      <c r="AZ155" t="s">
        <v>3165</v>
      </c>
      <c r="BA155" t="s">
        <v>103</v>
      </c>
      <c r="BB155" t="s">
        <v>76</v>
      </c>
      <c r="BC155" t="s">
        <v>76</v>
      </c>
      <c r="BD155" t="s">
        <v>76</v>
      </c>
      <c r="BE155" t="s">
        <v>76</v>
      </c>
      <c r="BF155" t="s">
        <v>76</v>
      </c>
      <c r="BG155" t="s">
        <v>76</v>
      </c>
      <c r="BH155" t="s">
        <v>76</v>
      </c>
      <c r="BI155" t="s">
        <v>76</v>
      </c>
      <c r="BJ155" t="s">
        <v>3166</v>
      </c>
      <c r="BK155" t="s">
        <v>3167</v>
      </c>
      <c r="BL155" t="s">
        <v>127</v>
      </c>
      <c r="BM155" t="s">
        <v>105</v>
      </c>
      <c r="BN155" t="s">
        <v>3168</v>
      </c>
      <c r="BO155" t="s">
        <v>3169</v>
      </c>
      <c r="BP155" t="s">
        <v>139</v>
      </c>
      <c r="BQ155" t="s">
        <v>128</v>
      </c>
      <c r="BR155" t="s">
        <v>3160</v>
      </c>
      <c r="BS155" t="s">
        <v>76</v>
      </c>
      <c r="BT155" t="s">
        <v>211</v>
      </c>
      <c r="BU155" t="s">
        <v>3170</v>
      </c>
      <c r="BV155" t="s">
        <v>3082</v>
      </c>
      <c r="BW155" t="s">
        <v>119</v>
      </c>
      <c r="BX155" t="s">
        <v>76</v>
      </c>
      <c r="CD155" s="3">
        <f>VLOOKUP(M155,Sheet1!$A$22:$D$37,2,FALSE)</f>
        <v>28</v>
      </c>
      <c r="CE155" s="3">
        <f>VLOOKUP(M155,Sheet1!$A$22:$D$37,4,FALSE)</f>
        <v>43</v>
      </c>
      <c r="CF155" s="3" t="str">
        <f t="shared" si="7"/>
        <v>lulus</v>
      </c>
      <c r="CG155" s="3" t="str">
        <f t="shared" si="8"/>
        <v>tidak</v>
      </c>
    </row>
    <row r="156" spans="1:85" x14ac:dyDescent="0.25">
      <c r="A156">
        <v>155</v>
      </c>
      <c r="B156" s="6">
        <v>22510203</v>
      </c>
      <c r="C156" t="s">
        <v>823</v>
      </c>
      <c r="D156" t="s">
        <v>670</v>
      </c>
      <c r="E156" t="s">
        <v>205</v>
      </c>
      <c r="F156" t="s">
        <v>233</v>
      </c>
      <c r="G156" s="2">
        <v>2201</v>
      </c>
      <c r="H156" s="2" t="str">
        <f t="shared" si="6"/>
        <v>S2</v>
      </c>
      <c r="I156" s="2" t="s">
        <v>154</v>
      </c>
      <c r="J156" s="2" t="str">
        <f>IF(AND(K156=0,L156=0)=TRUE,"",IF(AND(K156&gt;0,L156&gt;0)=TRUE,UPPER(VLOOKUP(LEFT(L156,4)*1,[1]PRODI_2019!$E$2:$F$90,2,FALSE)),M156))</f>
        <v>ILMU KOMUNIKASI (S2)</v>
      </c>
      <c r="K156" s="2">
        <f>_xlfn.IFNA(VLOOKUP(B156,[2]Data!$J$2:$K$380,1,FALSE),0)</f>
        <v>22510203</v>
      </c>
      <c r="L156" s="2">
        <f>_xlfn.IFNA(VLOOKUP(B156,[2]Data!$J$2:$K$380,2,FALSE),0)</f>
        <v>0</v>
      </c>
      <c r="M156" t="s">
        <v>209</v>
      </c>
      <c r="N156" t="s">
        <v>209</v>
      </c>
      <c r="P156" t="s">
        <v>560</v>
      </c>
      <c r="Q156" t="s">
        <v>107</v>
      </c>
      <c r="R156" t="s">
        <v>78</v>
      </c>
      <c r="S156" t="s">
        <v>108</v>
      </c>
      <c r="T156" t="s">
        <v>3171</v>
      </c>
      <c r="U156" t="s">
        <v>76</v>
      </c>
      <c r="V156" t="s">
        <v>76</v>
      </c>
      <c r="AD156" t="s">
        <v>3172</v>
      </c>
      <c r="AE156" t="s">
        <v>3173</v>
      </c>
      <c r="AF156" t="s">
        <v>3174</v>
      </c>
      <c r="AG156" t="s">
        <v>387</v>
      </c>
      <c r="AH156" t="s">
        <v>110</v>
      </c>
      <c r="AI156" t="s">
        <v>3175</v>
      </c>
      <c r="AJ156" t="s">
        <v>3176</v>
      </c>
      <c r="AK156" t="s">
        <v>3177</v>
      </c>
      <c r="AL156" t="s">
        <v>118</v>
      </c>
      <c r="AM156" t="s">
        <v>76</v>
      </c>
      <c r="AN156" t="s">
        <v>76</v>
      </c>
      <c r="AO156" t="s">
        <v>76</v>
      </c>
      <c r="AP156" t="s">
        <v>143</v>
      </c>
      <c r="AQ156" t="s">
        <v>76</v>
      </c>
      <c r="AR156" t="s">
        <v>76</v>
      </c>
      <c r="AS156" t="s">
        <v>76</v>
      </c>
      <c r="AT156" t="s">
        <v>261</v>
      </c>
      <c r="AU156" t="s">
        <v>84</v>
      </c>
      <c r="AV156" t="s">
        <v>262</v>
      </c>
      <c r="AW156" t="s">
        <v>281</v>
      </c>
      <c r="AX156" t="s">
        <v>86</v>
      </c>
      <c r="AY156" t="s">
        <v>309</v>
      </c>
      <c r="AZ156" t="s">
        <v>3178</v>
      </c>
      <c r="BA156" t="s">
        <v>309</v>
      </c>
      <c r="BB156" t="s">
        <v>76</v>
      </c>
      <c r="BC156" t="s">
        <v>76</v>
      </c>
      <c r="BD156" t="s">
        <v>76</v>
      </c>
      <c r="BE156" t="s">
        <v>76</v>
      </c>
      <c r="BF156" t="s">
        <v>76</v>
      </c>
      <c r="BG156" t="s">
        <v>76</v>
      </c>
      <c r="BH156" t="s">
        <v>76</v>
      </c>
      <c r="BI156" t="s">
        <v>76</v>
      </c>
      <c r="BJ156" t="s">
        <v>3179</v>
      </c>
      <c r="BK156" t="s">
        <v>3180</v>
      </c>
      <c r="BL156" t="s">
        <v>104</v>
      </c>
      <c r="BM156" t="s">
        <v>222</v>
      </c>
      <c r="BN156" t="s">
        <v>3181</v>
      </c>
      <c r="BO156" t="s">
        <v>3182</v>
      </c>
      <c r="BP156" t="s">
        <v>81</v>
      </c>
      <c r="BQ156" t="s">
        <v>222</v>
      </c>
      <c r="BR156" t="s">
        <v>3183</v>
      </c>
      <c r="BS156" t="s">
        <v>76</v>
      </c>
      <c r="BT156" t="s">
        <v>110</v>
      </c>
      <c r="BU156" t="s">
        <v>3184</v>
      </c>
      <c r="BV156" t="s">
        <v>3185</v>
      </c>
      <c r="BW156" t="s">
        <v>119</v>
      </c>
      <c r="BX156" t="s">
        <v>76</v>
      </c>
      <c r="CD156" s="3">
        <f>VLOOKUP(M156,Sheet1!$A$22:$D$37,2,FALSE)</f>
        <v>12</v>
      </c>
      <c r="CE156" s="3">
        <f>VLOOKUP(M156,Sheet1!$A$22:$D$37,4,FALSE)</f>
        <v>21</v>
      </c>
      <c r="CF156" s="3" t="str">
        <f t="shared" si="7"/>
        <v>lulus</v>
      </c>
      <c r="CG156" s="3" t="str">
        <f t="shared" si="8"/>
        <v>tidak</v>
      </c>
    </row>
    <row r="157" spans="1:85" x14ac:dyDescent="0.25">
      <c r="A157">
        <v>156</v>
      </c>
      <c r="B157" s="6">
        <v>22510285</v>
      </c>
      <c r="C157" t="s">
        <v>824</v>
      </c>
      <c r="D157" t="s">
        <v>670</v>
      </c>
      <c r="E157" t="s">
        <v>205</v>
      </c>
      <c r="F157" t="s">
        <v>233</v>
      </c>
      <c r="G157" s="2">
        <v>2201</v>
      </c>
      <c r="H157" s="2" t="str">
        <f t="shared" si="6"/>
        <v>S2</v>
      </c>
      <c r="I157" s="2" t="s">
        <v>154</v>
      </c>
      <c r="J157" s="2" t="str">
        <f>IF(AND(K157=0,L157=0)=TRUE,"",IF(AND(K157&gt;0,L157&gt;0)=TRUE,UPPER(VLOOKUP(LEFT(L157,4)*1,[1]PRODI_2019!$E$2:$F$90,2,FALSE)),M157))</f>
        <v>MAGISTER AKUNTANSI</v>
      </c>
      <c r="K157" s="2">
        <f>_xlfn.IFNA(VLOOKUP(B157,[2]Data!$J$2:$K$380,1,FALSE),0)</f>
        <v>22510285</v>
      </c>
      <c r="L157" s="2">
        <f>_xlfn.IFNA(VLOOKUP(B157,[2]Data!$J$2:$K$380,2,FALSE),0)</f>
        <v>0</v>
      </c>
      <c r="M157" t="s">
        <v>212</v>
      </c>
      <c r="N157" t="s">
        <v>76</v>
      </c>
      <c r="P157" t="s">
        <v>560</v>
      </c>
      <c r="Q157" t="s">
        <v>107</v>
      </c>
      <c r="R157" t="s">
        <v>78</v>
      </c>
      <c r="S157" t="s">
        <v>286</v>
      </c>
      <c r="T157" t="s">
        <v>3186</v>
      </c>
      <c r="U157" t="s">
        <v>76</v>
      </c>
      <c r="V157" t="s">
        <v>76</v>
      </c>
      <c r="AD157" t="s">
        <v>3187</v>
      </c>
      <c r="AE157" t="s">
        <v>3188</v>
      </c>
      <c r="AF157" t="s">
        <v>3189</v>
      </c>
      <c r="AG157" t="s">
        <v>3190</v>
      </c>
      <c r="AH157" t="s">
        <v>110</v>
      </c>
      <c r="AI157" t="s">
        <v>3191</v>
      </c>
      <c r="AJ157" t="s">
        <v>3192</v>
      </c>
      <c r="AK157" t="s">
        <v>3193</v>
      </c>
      <c r="AL157" t="s">
        <v>81</v>
      </c>
      <c r="AM157" t="s">
        <v>3194</v>
      </c>
      <c r="AN157" t="s">
        <v>3195</v>
      </c>
      <c r="AO157" t="s">
        <v>290</v>
      </c>
      <c r="AP157" t="s">
        <v>111</v>
      </c>
      <c r="AQ157" t="s">
        <v>76</v>
      </c>
      <c r="AR157" t="s">
        <v>76</v>
      </c>
      <c r="AS157" t="s">
        <v>76</v>
      </c>
      <c r="AT157" t="s">
        <v>3196</v>
      </c>
      <c r="AU157" t="s">
        <v>99</v>
      </c>
      <c r="AV157" t="s">
        <v>76</v>
      </c>
      <c r="AW157" t="s">
        <v>101</v>
      </c>
      <c r="AX157" t="s">
        <v>86</v>
      </c>
      <c r="AY157" t="s">
        <v>573</v>
      </c>
      <c r="AZ157" t="s">
        <v>419</v>
      </c>
      <c r="BA157" t="s">
        <v>573</v>
      </c>
      <c r="BB157" t="s">
        <v>76</v>
      </c>
      <c r="BC157" t="s">
        <v>76</v>
      </c>
      <c r="BD157" t="s">
        <v>76</v>
      </c>
      <c r="BE157" t="s">
        <v>76</v>
      </c>
      <c r="BF157" t="s">
        <v>76</v>
      </c>
      <c r="BG157" t="s">
        <v>76</v>
      </c>
      <c r="BH157" t="s">
        <v>76</v>
      </c>
      <c r="BI157" t="s">
        <v>76</v>
      </c>
      <c r="BJ157" t="s">
        <v>90</v>
      </c>
      <c r="BK157" t="s">
        <v>3197</v>
      </c>
      <c r="BL157" t="s">
        <v>127</v>
      </c>
      <c r="BM157" t="s">
        <v>92</v>
      </c>
      <c r="BN157" t="s">
        <v>3198</v>
      </c>
      <c r="BO157" t="s">
        <v>3199</v>
      </c>
      <c r="BP157" t="s">
        <v>139</v>
      </c>
      <c r="BQ157" t="s">
        <v>105</v>
      </c>
      <c r="BR157" t="s">
        <v>3200</v>
      </c>
      <c r="BS157" t="s">
        <v>76</v>
      </c>
      <c r="BT157" t="s">
        <v>110</v>
      </c>
      <c r="BU157" t="s">
        <v>3201</v>
      </c>
      <c r="BV157" t="s">
        <v>3053</v>
      </c>
      <c r="BW157" t="s">
        <v>119</v>
      </c>
      <c r="BX157" t="s">
        <v>76</v>
      </c>
      <c r="CD157" s="3">
        <f>VLOOKUP(M157,Sheet1!$A$22:$D$37,2,FALSE)</f>
        <v>19</v>
      </c>
      <c r="CE157" s="3">
        <f>VLOOKUP(M157,Sheet1!$A$22:$D$37,4,FALSE)</f>
        <v>32</v>
      </c>
      <c r="CF157" s="3" t="str">
        <f t="shared" si="7"/>
        <v>lulus</v>
      </c>
      <c r="CG157" s="3" t="str">
        <f t="shared" si="8"/>
        <v>tidak</v>
      </c>
    </row>
    <row r="158" spans="1:85" x14ac:dyDescent="0.25">
      <c r="A158">
        <v>157</v>
      </c>
      <c r="B158" s="6">
        <v>22510359</v>
      </c>
      <c r="C158" t="s">
        <v>825</v>
      </c>
      <c r="D158" t="s">
        <v>670</v>
      </c>
      <c r="E158" t="s">
        <v>205</v>
      </c>
      <c r="F158" t="s">
        <v>233</v>
      </c>
      <c r="G158" s="2">
        <v>2201</v>
      </c>
      <c r="H158" s="2" t="str">
        <f t="shared" si="6"/>
        <v>S2</v>
      </c>
      <c r="I158" s="2" t="s">
        <v>154</v>
      </c>
      <c r="J158" s="2" t="str">
        <f>IF(AND(K158=0,L158=0)=TRUE,"",IF(AND(K158&gt;0,L158&gt;0)=TRUE,UPPER(VLOOKUP(LEFT(L158,4)*1,[1]PRODI_2019!$E$2:$F$90,2,FALSE)),M158))</f>
        <v>PENDIDIKAN DASAR</v>
      </c>
      <c r="K158" s="2">
        <f>_xlfn.IFNA(VLOOKUP(B158,[2]Data!$J$2:$K$380,1,FALSE),0)</f>
        <v>22510359</v>
      </c>
      <c r="L158" s="2">
        <f>_xlfn.IFNA(VLOOKUP(B158,[2]Data!$J$2:$K$380,2,FALSE),0)</f>
        <v>0</v>
      </c>
      <c r="M158" t="s">
        <v>873</v>
      </c>
      <c r="N158" t="s">
        <v>873</v>
      </c>
      <c r="P158" t="s">
        <v>560</v>
      </c>
      <c r="Q158" t="s">
        <v>107</v>
      </c>
      <c r="R158" t="s">
        <v>78</v>
      </c>
      <c r="S158" t="s">
        <v>3202</v>
      </c>
      <c r="T158" t="s">
        <v>3203</v>
      </c>
      <c r="U158" t="s">
        <v>76</v>
      </c>
      <c r="V158" t="s">
        <v>76</v>
      </c>
      <c r="AD158" t="s">
        <v>3204</v>
      </c>
      <c r="AE158" t="s">
        <v>76</v>
      </c>
      <c r="AF158" t="s">
        <v>350</v>
      </c>
      <c r="AG158" t="s">
        <v>283</v>
      </c>
      <c r="AH158" t="s">
        <v>106</v>
      </c>
      <c r="AI158" t="s">
        <v>3205</v>
      </c>
      <c r="AJ158" t="s">
        <v>3206</v>
      </c>
      <c r="AK158" t="s">
        <v>3207</v>
      </c>
      <c r="AL158" t="s">
        <v>81</v>
      </c>
      <c r="AM158" t="s">
        <v>3208</v>
      </c>
      <c r="AN158" t="s">
        <v>3209</v>
      </c>
      <c r="AO158" t="s">
        <v>358</v>
      </c>
      <c r="AP158" t="s">
        <v>143</v>
      </c>
      <c r="AQ158" t="s">
        <v>76</v>
      </c>
      <c r="AR158" t="s">
        <v>76</v>
      </c>
      <c r="AS158" t="s">
        <v>76</v>
      </c>
      <c r="AT158" t="s">
        <v>236</v>
      </c>
      <c r="AU158" t="s">
        <v>84</v>
      </c>
      <c r="AV158" t="s">
        <v>535</v>
      </c>
      <c r="AW158" t="s">
        <v>549</v>
      </c>
      <c r="AX158" t="s">
        <v>86</v>
      </c>
      <c r="AY158" t="s">
        <v>3210</v>
      </c>
      <c r="AZ158" t="s">
        <v>502</v>
      </c>
      <c r="BA158" t="s">
        <v>3210</v>
      </c>
      <c r="BB158" t="s">
        <v>76</v>
      </c>
      <c r="BC158" t="s">
        <v>76</v>
      </c>
      <c r="BD158" t="s">
        <v>76</v>
      </c>
      <c r="BE158" t="s">
        <v>76</v>
      </c>
      <c r="BF158" t="s">
        <v>76</v>
      </c>
      <c r="BG158" t="s">
        <v>76</v>
      </c>
      <c r="BH158" t="s">
        <v>76</v>
      </c>
      <c r="BI158" t="s">
        <v>76</v>
      </c>
      <c r="BJ158" t="s">
        <v>3211</v>
      </c>
      <c r="BK158" t="s">
        <v>3212</v>
      </c>
      <c r="BL158" t="s">
        <v>127</v>
      </c>
      <c r="BM158" t="s">
        <v>140</v>
      </c>
      <c r="BN158" t="s">
        <v>3213</v>
      </c>
      <c r="BO158" t="s">
        <v>3214</v>
      </c>
      <c r="BP158" t="s">
        <v>139</v>
      </c>
      <c r="BQ158" t="s">
        <v>105</v>
      </c>
      <c r="BR158" t="s">
        <v>3215</v>
      </c>
      <c r="BS158" t="s">
        <v>76</v>
      </c>
      <c r="BT158" t="s">
        <v>218</v>
      </c>
      <c r="BU158" t="s">
        <v>3216</v>
      </c>
      <c r="BV158" t="s">
        <v>3053</v>
      </c>
      <c r="BW158" t="s">
        <v>93</v>
      </c>
      <c r="BX158" t="s">
        <v>76</v>
      </c>
      <c r="CD158" s="3">
        <f>VLOOKUP(M158,Sheet1!$A$22:$D$37,2,FALSE)</f>
        <v>15</v>
      </c>
      <c r="CE158" s="3">
        <f>VLOOKUP(M158,Sheet1!$A$22:$D$37,4,FALSE)</f>
        <v>24</v>
      </c>
      <c r="CF158" s="3" t="str">
        <f t="shared" si="7"/>
        <v>lulus</v>
      </c>
      <c r="CG158" s="3" t="str">
        <f t="shared" si="8"/>
        <v>tidak</v>
      </c>
    </row>
    <row r="159" spans="1:85" x14ac:dyDescent="0.25">
      <c r="A159">
        <v>158</v>
      </c>
      <c r="B159" s="6">
        <v>22510504</v>
      </c>
      <c r="C159" t="s">
        <v>826</v>
      </c>
      <c r="D159" t="s">
        <v>670</v>
      </c>
      <c r="E159" t="s">
        <v>205</v>
      </c>
      <c r="F159" t="s">
        <v>233</v>
      </c>
      <c r="G159" s="2">
        <v>2201</v>
      </c>
      <c r="H159" s="2" t="str">
        <f t="shared" si="6"/>
        <v>S2</v>
      </c>
      <c r="I159" s="2" t="s">
        <v>154</v>
      </c>
      <c r="J159" s="2" t="str">
        <f>IF(AND(K159=0,L159=0)=TRUE,"",IF(AND(K159&gt;0,L159&gt;0)=TRUE,UPPER(VLOOKUP(LEFT(L159,4)*1,[1]PRODI_2019!$E$2:$F$90,2,FALSE)),M159))</f>
        <v>PENDIDIKAN DASAR</v>
      </c>
      <c r="K159" s="2">
        <f>_xlfn.IFNA(VLOOKUP(B159,[2]Data!$J$2:$K$380,1,FALSE),0)</f>
        <v>22510504</v>
      </c>
      <c r="L159" s="2">
        <f>_xlfn.IFNA(VLOOKUP(B159,[2]Data!$J$2:$K$380,2,FALSE),0)</f>
        <v>0</v>
      </c>
      <c r="M159" t="s">
        <v>873</v>
      </c>
      <c r="N159" t="s">
        <v>227</v>
      </c>
      <c r="P159" t="s">
        <v>560</v>
      </c>
      <c r="Q159" t="s">
        <v>77</v>
      </c>
      <c r="R159" t="s">
        <v>78</v>
      </c>
      <c r="S159" t="s">
        <v>158</v>
      </c>
      <c r="T159" t="s">
        <v>3217</v>
      </c>
      <c r="U159" t="s">
        <v>76</v>
      </c>
      <c r="V159" t="s">
        <v>76</v>
      </c>
      <c r="AD159" t="s">
        <v>3218</v>
      </c>
      <c r="AE159" t="s">
        <v>192</v>
      </c>
      <c r="AF159" t="s">
        <v>3219</v>
      </c>
      <c r="AG159" t="s">
        <v>497</v>
      </c>
      <c r="AH159" t="s">
        <v>141</v>
      </c>
      <c r="AI159" t="s">
        <v>3220</v>
      </c>
      <c r="AJ159" t="s">
        <v>3221</v>
      </c>
      <c r="AK159" t="s">
        <v>3222</v>
      </c>
      <c r="AL159" t="s">
        <v>127</v>
      </c>
      <c r="AM159" t="s">
        <v>3223</v>
      </c>
      <c r="AN159" t="s">
        <v>3224</v>
      </c>
      <c r="AO159" t="s">
        <v>435</v>
      </c>
      <c r="AP159" t="s">
        <v>98</v>
      </c>
      <c r="AQ159" t="s">
        <v>76</v>
      </c>
      <c r="AR159" t="s">
        <v>76</v>
      </c>
      <c r="AS159" t="s">
        <v>76</v>
      </c>
      <c r="AT159" t="s">
        <v>115</v>
      </c>
      <c r="AU159" t="s">
        <v>84</v>
      </c>
      <c r="AV159" t="s">
        <v>171</v>
      </c>
      <c r="AW159" t="s">
        <v>3225</v>
      </c>
      <c r="AX159" t="s">
        <v>86</v>
      </c>
      <c r="AY159" t="s">
        <v>472</v>
      </c>
      <c r="AZ159" t="s">
        <v>3226</v>
      </c>
      <c r="BA159" t="s">
        <v>472</v>
      </c>
      <c r="BB159" t="s">
        <v>76</v>
      </c>
      <c r="BC159" t="s">
        <v>76</v>
      </c>
      <c r="BD159" t="s">
        <v>76</v>
      </c>
      <c r="BE159" t="s">
        <v>76</v>
      </c>
      <c r="BF159" t="s">
        <v>76</v>
      </c>
      <c r="BG159" t="s">
        <v>76</v>
      </c>
      <c r="BH159" t="s">
        <v>76</v>
      </c>
      <c r="BI159" t="s">
        <v>76</v>
      </c>
      <c r="BJ159" t="s">
        <v>192</v>
      </c>
      <c r="BK159" t="s">
        <v>3227</v>
      </c>
      <c r="BL159" t="s">
        <v>104</v>
      </c>
      <c r="BM159" t="s">
        <v>128</v>
      </c>
      <c r="BN159" t="s">
        <v>192</v>
      </c>
      <c r="BO159" t="s">
        <v>3228</v>
      </c>
      <c r="BP159" t="s">
        <v>139</v>
      </c>
      <c r="BQ159" t="s">
        <v>128</v>
      </c>
      <c r="BR159" t="s">
        <v>3229</v>
      </c>
      <c r="BS159" t="s">
        <v>76</v>
      </c>
      <c r="BT159" t="s">
        <v>141</v>
      </c>
      <c r="BU159" t="s">
        <v>3230</v>
      </c>
      <c r="BV159" t="s">
        <v>3053</v>
      </c>
      <c r="BW159" t="s">
        <v>93</v>
      </c>
      <c r="BX159" t="s">
        <v>76</v>
      </c>
      <c r="CD159" s="3">
        <f>VLOOKUP(M159,Sheet1!$A$22:$D$37,2,FALSE)</f>
        <v>15</v>
      </c>
      <c r="CE159" s="3">
        <f>VLOOKUP(M159,Sheet1!$A$22:$D$37,4,FALSE)</f>
        <v>24</v>
      </c>
      <c r="CF159" s="3" t="str">
        <f t="shared" si="7"/>
        <v>lulus</v>
      </c>
      <c r="CG159" s="3" t="str">
        <f t="shared" si="8"/>
        <v>tidak</v>
      </c>
    </row>
    <row r="160" spans="1:85" x14ac:dyDescent="0.25">
      <c r="A160">
        <v>159</v>
      </c>
      <c r="B160" s="6">
        <v>22510582</v>
      </c>
      <c r="C160" t="s">
        <v>827</v>
      </c>
      <c r="D160" t="s">
        <v>670</v>
      </c>
      <c r="E160" t="s">
        <v>205</v>
      </c>
      <c r="F160" t="s">
        <v>233</v>
      </c>
      <c r="G160" s="2">
        <v>2201</v>
      </c>
      <c r="H160" s="2" t="str">
        <f t="shared" si="6"/>
        <v>S2</v>
      </c>
      <c r="I160" s="2" t="s">
        <v>154</v>
      </c>
      <c r="J160" s="2" t="str">
        <f>IF(AND(K160=0,L160=0)=TRUE,"",IF(AND(K160&gt;0,L160&gt;0)=TRUE,UPPER(VLOOKUP(LEFT(L160,4)*1,[1]PRODI_2019!$E$2:$F$90,2,FALSE)),M160))</f>
        <v/>
      </c>
      <c r="K160" s="2">
        <f>_xlfn.IFNA(VLOOKUP(B160,[2]Data!$J$2:$K$380,1,FALSE),0)</f>
        <v>0</v>
      </c>
      <c r="L160" s="2">
        <f>_xlfn.IFNA(VLOOKUP(B160,[2]Data!$J$2:$K$380,2,FALSE),0)</f>
        <v>0</v>
      </c>
      <c r="M160" t="s">
        <v>217</v>
      </c>
      <c r="N160" t="s">
        <v>76</v>
      </c>
      <c r="P160" t="s">
        <v>560</v>
      </c>
      <c r="Q160" t="s">
        <v>77</v>
      </c>
      <c r="R160" t="s">
        <v>78</v>
      </c>
      <c r="S160" t="s">
        <v>3231</v>
      </c>
      <c r="T160" t="s">
        <v>3232</v>
      </c>
      <c r="U160" t="s">
        <v>76</v>
      </c>
      <c r="V160" t="s">
        <v>76</v>
      </c>
      <c r="AD160" t="s">
        <v>3233</v>
      </c>
      <c r="AE160" t="s">
        <v>3234</v>
      </c>
      <c r="AF160" t="s">
        <v>3235</v>
      </c>
      <c r="AG160" t="s">
        <v>235</v>
      </c>
      <c r="AH160" t="s">
        <v>106</v>
      </c>
      <c r="AI160" t="s">
        <v>3236</v>
      </c>
      <c r="AJ160" t="s">
        <v>3237</v>
      </c>
      <c r="AK160" t="s">
        <v>3238</v>
      </c>
      <c r="AL160" t="s">
        <v>127</v>
      </c>
      <c r="AM160" t="s">
        <v>3239</v>
      </c>
      <c r="AN160" t="s">
        <v>3240</v>
      </c>
      <c r="AO160" t="s">
        <v>3241</v>
      </c>
      <c r="AP160" t="s">
        <v>133</v>
      </c>
      <c r="AQ160" t="s">
        <v>76</v>
      </c>
      <c r="AR160" t="s">
        <v>76</v>
      </c>
      <c r="AS160" t="s">
        <v>76</v>
      </c>
      <c r="AT160" t="s">
        <v>339</v>
      </c>
      <c r="AU160" t="s">
        <v>99</v>
      </c>
      <c r="AV160" t="s">
        <v>277</v>
      </c>
      <c r="AW160" t="s">
        <v>267</v>
      </c>
      <c r="AX160" t="s">
        <v>86</v>
      </c>
      <c r="AY160" t="s">
        <v>519</v>
      </c>
      <c r="AZ160" t="s">
        <v>528</v>
      </c>
      <c r="BA160" t="s">
        <v>519</v>
      </c>
      <c r="BB160" t="s">
        <v>76</v>
      </c>
      <c r="BC160" t="s">
        <v>76</v>
      </c>
      <c r="BD160" t="s">
        <v>76</v>
      </c>
      <c r="BE160" t="s">
        <v>76</v>
      </c>
      <c r="BF160" t="s">
        <v>76</v>
      </c>
      <c r="BG160" t="s">
        <v>76</v>
      </c>
      <c r="BH160" t="s">
        <v>76</v>
      </c>
      <c r="BI160" t="s">
        <v>76</v>
      </c>
      <c r="BJ160" t="s">
        <v>3242</v>
      </c>
      <c r="BK160" t="s">
        <v>3243</v>
      </c>
      <c r="BL160" t="s">
        <v>127</v>
      </c>
      <c r="BM160" t="s">
        <v>92</v>
      </c>
      <c r="BN160" t="s">
        <v>3244</v>
      </c>
      <c r="BO160" t="s">
        <v>3245</v>
      </c>
      <c r="BP160" t="s">
        <v>139</v>
      </c>
      <c r="BQ160" t="s">
        <v>140</v>
      </c>
      <c r="BR160" t="s">
        <v>3246</v>
      </c>
      <c r="BS160" t="s">
        <v>76</v>
      </c>
      <c r="BT160" t="s">
        <v>106</v>
      </c>
      <c r="BU160" t="s">
        <v>3236</v>
      </c>
      <c r="BV160" t="s">
        <v>3053</v>
      </c>
      <c r="BW160" t="s">
        <v>119</v>
      </c>
      <c r="BX160" t="s">
        <v>76</v>
      </c>
      <c r="CD160" s="3">
        <f>VLOOKUP(M160,Sheet1!$A$22:$D$37,2,FALSE)</f>
        <v>30</v>
      </c>
      <c r="CE160" s="3">
        <f>VLOOKUP(M160,Sheet1!$A$22:$D$37,4,FALSE)</f>
        <v>49</v>
      </c>
      <c r="CF160" s="3" t="str">
        <f t="shared" si="7"/>
        <v>tidak</v>
      </c>
      <c r="CG160" s="3" t="str">
        <f t="shared" si="8"/>
        <v>tidak</v>
      </c>
    </row>
    <row r="161" spans="1:85" x14ac:dyDescent="0.25">
      <c r="A161">
        <v>160</v>
      </c>
      <c r="B161" s="6">
        <v>22510602</v>
      </c>
      <c r="C161" t="s">
        <v>828</v>
      </c>
      <c r="D161" t="s">
        <v>670</v>
      </c>
      <c r="E161" t="s">
        <v>205</v>
      </c>
      <c r="F161" t="s">
        <v>233</v>
      </c>
      <c r="G161" s="2">
        <v>2201</v>
      </c>
      <c r="H161" s="2" t="str">
        <f t="shared" si="6"/>
        <v>S2</v>
      </c>
      <c r="I161" s="2" t="s">
        <v>154</v>
      </c>
      <c r="J161" s="2" t="str">
        <f>IF(AND(K161=0,L161=0)=TRUE,"",IF(AND(K161&gt;0,L161&gt;0)=TRUE,UPPER(VLOOKUP(LEFT(L161,4)*1,[1]PRODI_2019!$E$2:$F$90,2,FALSE)),M161))</f>
        <v>MAGISTER MANAJEMEN</v>
      </c>
      <c r="K161" s="2">
        <f>_xlfn.IFNA(VLOOKUP(B161,[2]Data!$J$2:$K$380,1,FALSE),0)</f>
        <v>22510602</v>
      </c>
      <c r="L161" s="2">
        <f>_xlfn.IFNA(VLOOKUP(B161,[2]Data!$J$2:$K$380,2,FALSE),0)</f>
        <v>0</v>
      </c>
      <c r="M161" t="s">
        <v>217</v>
      </c>
      <c r="N161" t="s">
        <v>76</v>
      </c>
      <c r="P161" t="s">
        <v>560</v>
      </c>
      <c r="Q161" t="s">
        <v>77</v>
      </c>
      <c r="R161" t="s">
        <v>78</v>
      </c>
      <c r="S161" t="s">
        <v>3247</v>
      </c>
      <c r="T161" t="s">
        <v>3248</v>
      </c>
      <c r="U161" t="s">
        <v>76</v>
      </c>
      <c r="V161" t="s">
        <v>76</v>
      </c>
      <c r="AD161" t="s">
        <v>3249</v>
      </c>
      <c r="AE161" t="s">
        <v>3250</v>
      </c>
      <c r="AF161" t="s">
        <v>308</v>
      </c>
      <c r="AG161" t="s">
        <v>288</v>
      </c>
      <c r="AH161" t="s">
        <v>218</v>
      </c>
      <c r="AI161" t="s">
        <v>3251</v>
      </c>
      <c r="AJ161" t="s">
        <v>3252</v>
      </c>
      <c r="AK161" t="s">
        <v>3253</v>
      </c>
      <c r="AL161" t="s">
        <v>167</v>
      </c>
      <c r="AM161" t="s">
        <v>3254</v>
      </c>
      <c r="AN161" t="s">
        <v>3255</v>
      </c>
      <c r="AO161" t="s">
        <v>3256</v>
      </c>
      <c r="AP161" t="s">
        <v>143</v>
      </c>
      <c r="AQ161" t="s">
        <v>76</v>
      </c>
      <c r="AR161" t="s">
        <v>76</v>
      </c>
      <c r="AS161" t="s">
        <v>76</v>
      </c>
      <c r="AT161" t="s">
        <v>3257</v>
      </c>
      <c r="AU161" t="s">
        <v>99</v>
      </c>
      <c r="AV161" t="s">
        <v>160</v>
      </c>
      <c r="AW161" t="s">
        <v>3258</v>
      </c>
      <c r="AX161" t="s">
        <v>86</v>
      </c>
      <c r="AY161" t="s">
        <v>278</v>
      </c>
      <c r="AZ161" t="s">
        <v>3259</v>
      </c>
      <c r="BA161" t="s">
        <v>278</v>
      </c>
      <c r="BB161" t="s">
        <v>76</v>
      </c>
      <c r="BC161" t="s">
        <v>76</v>
      </c>
      <c r="BD161" t="s">
        <v>76</v>
      </c>
      <c r="BE161" t="s">
        <v>76</v>
      </c>
      <c r="BF161" t="s">
        <v>76</v>
      </c>
      <c r="BG161" t="s">
        <v>76</v>
      </c>
      <c r="BH161" t="s">
        <v>76</v>
      </c>
      <c r="BI161" t="s">
        <v>76</v>
      </c>
      <c r="BJ161" t="s">
        <v>2686</v>
      </c>
      <c r="BK161" t="s">
        <v>3260</v>
      </c>
      <c r="BL161" t="s">
        <v>127</v>
      </c>
      <c r="BM161" t="s">
        <v>128</v>
      </c>
      <c r="BN161" t="s">
        <v>3261</v>
      </c>
      <c r="BO161" t="s">
        <v>3262</v>
      </c>
      <c r="BP161" t="s">
        <v>118</v>
      </c>
      <c r="BQ161" t="s">
        <v>105</v>
      </c>
      <c r="BR161" t="s">
        <v>3263</v>
      </c>
      <c r="BS161" t="s">
        <v>76</v>
      </c>
      <c r="BT161" t="s">
        <v>409</v>
      </c>
      <c r="BU161" t="s">
        <v>3264</v>
      </c>
      <c r="BV161" t="s">
        <v>3053</v>
      </c>
      <c r="BW161" t="s">
        <v>93</v>
      </c>
      <c r="BX161" t="s">
        <v>76</v>
      </c>
      <c r="CD161" s="3">
        <f>VLOOKUP(M161,Sheet1!$A$22:$D$37,2,FALSE)</f>
        <v>30</v>
      </c>
      <c r="CE161" s="3">
        <f>VLOOKUP(M161,Sheet1!$A$22:$D$37,4,FALSE)</f>
        <v>49</v>
      </c>
      <c r="CF161" s="3" t="str">
        <f t="shared" si="7"/>
        <v>lulus</v>
      </c>
      <c r="CG161" s="3" t="str">
        <f t="shared" si="8"/>
        <v>tidak</v>
      </c>
    </row>
    <row r="162" spans="1:85" x14ac:dyDescent="0.25">
      <c r="A162">
        <v>161</v>
      </c>
      <c r="B162" s="6">
        <v>22510669</v>
      </c>
      <c r="C162" t="s">
        <v>829</v>
      </c>
      <c r="D162" t="s">
        <v>670</v>
      </c>
      <c r="E162" t="s">
        <v>205</v>
      </c>
      <c r="F162" t="s">
        <v>233</v>
      </c>
      <c r="G162" s="2">
        <v>2201</v>
      </c>
      <c r="H162" s="2" t="str">
        <f t="shared" si="6"/>
        <v>S2</v>
      </c>
      <c r="I162" s="2" t="s">
        <v>154</v>
      </c>
      <c r="J162" s="2" t="str">
        <f>IF(AND(K162=0,L162=0)=TRUE,"",IF(AND(K162&gt;0,L162&gt;0)=TRUE,UPPER(VLOOKUP(LEFT(L162,4)*1,[1]PRODI_2019!$E$2:$F$90,2,FALSE)),M162))</f>
        <v>HUKUM (S2)</v>
      </c>
      <c r="K162" s="2">
        <f>_xlfn.IFNA(VLOOKUP(B162,[2]Data!$J$2:$K$380,1,FALSE),0)</f>
        <v>22510669</v>
      </c>
      <c r="L162" s="2">
        <f>_xlfn.IFNA(VLOOKUP(B162,[2]Data!$J$2:$K$380,2,FALSE),0)</f>
        <v>0</v>
      </c>
      <c r="M162" t="s">
        <v>206</v>
      </c>
      <c r="N162" t="s">
        <v>206</v>
      </c>
      <c r="P162" t="s">
        <v>560</v>
      </c>
      <c r="Q162" t="s">
        <v>107</v>
      </c>
      <c r="R162" t="s">
        <v>78</v>
      </c>
      <c r="S162" t="s">
        <v>184</v>
      </c>
      <c r="T162" t="s">
        <v>3265</v>
      </c>
      <c r="U162" t="s">
        <v>76</v>
      </c>
      <c r="V162" t="s">
        <v>76</v>
      </c>
      <c r="AD162" t="s">
        <v>3266</v>
      </c>
      <c r="AE162" t="s">
        <v>192</v>
      </c>
      <c r="AF162" t="s">
        <v>3267</v>
      </c>
      <c r="AG162" t="s">
        <v>159</v>
      </c>
      <c r="AH162" t="s">
        <v>106</v>
      </c>
      <c r="AI162" t="s">
        <v>3268</v>
      </c>
      <c r="AJ162" t="s">
        <v>3269</v>
      </c>
      <c r="AK162" t="s">
        <v>3270</v>
      </c>
      <c r="AL162" t="s">
        <v>76</v>
      </c>
      <c r="AM162" t="s">
        <v>76</v>
      </c>
      <c r="AN162" t="s">
        <v>76</v>
      </c>
      <c r="AO162" t="s">
        <v>76</v>
      </c>
      <c r="AP162" t="s">
        <v>133</v>
      </c>
      <c r="AQ162" t="s">
        <v>76</v>
      </c>
      <c r="AR162" t="s">
        <v>76</v>
      </c>
      <c r="AS162" t="s">
        <v>76</v>
      </c>
      <c r="AT162" t="s">
        <v>115</v>
      </c>
      <c r="AU162" t="s">
        <v>84</v>
      </c>
      <c r="AV162" t="s">
        <v>375</v>
      </c>
      <c r="AW162" t="s">
        <v>208</v>
      </c>
      <c r="AX162" t="s">
        <v>86</v>
      </c>
      <c r="AY162" t="s">
        <v>282</v>
      </c>
      <c r="AZ162" t="s">
        <v>251</v>
      </c>
      <c r="BA162" t="s">
        <v>282</v>
      </c>
      <c r="BB162" t="s">
        <v>76</v>
      </c>
      <c r="BC162" t="s">
        <v>76</v>
      </c>
      <c r="BD162" t="s">
        <v>76</v>
      </c>
      <c r="BE162" t="s">
        <v>76</v>
      </c>
      <c r="BF162" t="s">
        <v>76</v>
      </c>
      <c r="BG162" t="s">
        <v>76</v>
      </c>
      <c r="BH162" t="s">
        <v>76</v>
      </c>
      <c r="BI162" t="s">
        <v>76</v>
      </c>
      <c r="BJ162" t="s">
        <v>3271</v>
      </c>
      <c r="BK162" t="s">
        <v>3272</v>
      </c>
      <c r="BL162" t="s">
        <v>443</v>
      </c>
      <c r="BM162" t="s">
        <v>117</v>
      </c>
      <c r="BN162" t="s">
        <v>3273</v>
      </c>
      <c r="BO162" t="s">
        <v>3274</v>
      </c>
      <c r="BP162" t="s">
        <v>139</v>
      </c>
      <c r="BQ162" t="s">
        <v>92</v>
      </c>
      <c r="BR162" t="s">
        <v>3275</v>
      </c>
      <c r="BS162" t="s">
        <v>76</v>
      </c>
      <c r="BT162" t="s">
        <v>106</v>
      </c>
      <c r="BU162" t="s">
        <v>3276</v>
      </c>
      <c r="BV162" t="s">
        <v>3277</v>
      </c>
      <c r="BW162" t="s">
        <v>119</v>
      </c>
      <c r="BX162" t="s">
        <v>76</v>
      </c>
      <c r="CD162" s="3">
        <f>VLOOKUP(M162,Sheet1!$A$22:$D$37,2,FALSE)</f>
        <v>28</v>
      </c>
      <c r="CE162" s="3">
        <f>VLOOKUP(M162,Sheet1!$A$22:$D$37,4,FALSE)</f>
        <v>43</v>
      </c>
      <c r="CF162" s="3" t="str">
        <f t="shared" si="7"/>
        <v>lulus</v>
      </c>
      <c r="CG162" s="3" t="str">
        <f t="shared" si="8"/>
        <v>tidak</v>
      </c>
    </row>
    <row r="163" spans="1:85" x14ac:dyDescent="0.25">
      <c r="A163">
        <v>162</v>
      </c>
      <c r="B163" s="6">
        <v>22510672</v>
      </c>
      <c r="C163" t="s">
        <v>830</v>
      </c>
      <c r="D163" t="s">
        <v>670</v>
      </c>
      <c r="E163" t="s">
        <v>205</v>
      </c>
      <c r="F163" t="s">
        <v>233</v>
      </c>
      <c r="G163" s="2">
        <v>2201</v>
      </c>
      <c r="H163" s="2" t="str">
        <f t="shared" si="6"/>
        <v>S2</v>
      </c>
      <c r="I163" s="2" t="s">
        <v>154</v>
      </c>
      <c r="J163" s="2" t="str">
        <f>IF(AND(K163=0,L163=0)=TRUE,"",IF(AND(K163&gt;0,L163&gt;0)=TRUE,UPPER(VLOOKUP(LEFT(L163,4)*1,[1]PRODI_2019!$E$2:$F$90,2,FALSE)),M163))</f>
        <v>PENDIDIKAN BAHASA INGGRIS</v>
      </c>
      <c r="K163" s="2">
        <f>_xlfn.IFNA(VLOOKUP(B163,[2]Data!$J$2:$K$380,1,FALSE),0)</f>
        <v>22510672</v>
      </c>
      <c r="L163" s="2">
        <f>_xlfn.IFNA(VLOOKUP(B163,[2]Data!$J$2:$K$380,2,FALSE),0)</f>
        <v>0</v>
      </c>
      <c r="M163" t="s">
        <v>144</v>
      </c>
      <c r="N163" t="s">
        <v>873</v>
      </c>
      <c r="P163" t="s">
        <v>560</v>
      </c>
      <c r="Q163" t="s">
        <v>107</v>
      </c>
      <c r="R163" t="s">
        <v>78</v>
      </c>
      <c r="S163" t="s">
        <v>158</v>
      </c>
      <c r="T163" t="s">
        <v>3278</v>
      </c>
      <c r="U163" t="s">
        <v>76</v>
      </c>
      <c r="V163" t="s">
        <v>76</v>
      </c>
      <c r="AD163" t="s">
        <v>3279</v>
      </c>
      <c r="AE163" t="s">
        <v>3280</v>
      </c>
      <c r="AF163" t="s">
        <v>526</v>
      </c>
      <c r="AG163" t="s">
        <v>283</v>
      </c>
      <c r="AH163" t="s">
        <v>106</v>
      </c>
      <c r="AI163" t="s">
        <v>3281</v>
      </c>
      <c r="AJ163" t="s">
        <v>3282</v>
      </c>
      <c r="AK163" t="s">
        <v>3283</v>
      </c>
      <c r="AL163" t="s">
        <v>167</v>
      </c>
      <c r="AM163" t="s">
        <v>3284</v>
      </c>
      <c r="AN163" t="s">
        <v>3285</v>
      </c>
      <c r="AO163" t="s">
        <v>3286</v>
      </c>
      <c r="AP163" t="s">
        <v>111</v>
      </c>
      <c r="AQ163" t="s">
        <v>76</v>
      </c>
      <c r="AR163" t="s">
        <v>76</v>
      </c>
      <c r="AS163" t="s">
        <v>76</v>
      </c>
      <c r="AT163" t="s">
        <v>247</v>
      </c>
      <c r="AU163" t="s">
        <v>84</v>
      </c>
      <c r="AV163" t="s">
        <v>377</v>
      </c>
      <c r="AW163" t="s">
        <v>144</v>
      </c>
      <c r="AX163" t="s">
        <v>86</v>
      </c>
      <c r="AY163" t="s">
        <v>434</v>
      </c>
      <c r="AZ163" t="s">
        <v>3287</v>
      </c>
      <c r="BA163" t="s">
        <v>434</v>
      </c>
      <c r="BB163" t="s">
        <v>76</v>
      </c>
      <c r="BC163" t="s">
        <v>76</v>
      </c>
      <c r="BD163" t="s">
        <v>76</v>
      </c>
      <c r="BE163" t="s">
        <v>76</v>
      </c>
      <c r="BF163" t="s">
        <v>76</v>
      </c>
      <c r="BG163" t="s">
        <v>76</v>
      </c>
      <c r="BH163" t="s">
        <v>76</v>
      </c>
      <c r="BI163" t="s">
        <v>76</v>
      </c>
      <c r="BJ163" t="s">
        <v>3288</v>
      </c>
      <c r="BK163" t="s">
        <v>3289</v>
      </c>
      <c r="BL163" t="s">
        <v>81</v>
      </c>
      <c r="BM163" t="s">
        <v>117</v>
      </c>
      <c r="BN163" t="s">
        <v>3290</v>
      </c>
      <c r="BO163" t="s">
        <v>3291</v>
      </c>
      <c r="BP163" t="s">
        <v>139</v>
      </c>
      <c r="BQ163" t="s">
        <v>92</v>
      </c>
      <c r="BR163" t="s">
        <v>3280</v>
      </c>
      <c r="BS163" t="s">
        <v>76</v>
      </c>
      <c r="BT163" t="s">
        <v>106</v>
      </c>
      <c r="BU163" t="s">
        <v>3292</v>
      </c>
      <c r="BV163" t="s">
        <v>3053</v>
      </c>
      <c r="BW163" t="s">
        <v>119</v>
      </c>
      <c r="BX163" t="s">
        <v>76</v>
      </c>
      <c r="CD163" s="3">
        <f>VLOOKUP(M163,Sheet1!$A$22:$D$37,2,FALSE)</f>
        <v>8</v>
      </c>
      <c r="CE163" s="3">
        <f>VLOOKUP(M163,Sheet1!$A$22:$D$37,4,FALSE)</f>
        <v>12</v>
      </c>
      <c r="CF163" s="3" t="str">
        <f t="shared" si="7"/>
        <v>lulus</v>
      </c>
      <c r="CG163" s="3" t="str">
        <f t="shared" si="8"/>
        <v>tidak</v>
      </c>
    </row>
    <row r="164" spans="1:85" x14ac:dyDescent="0.25">
      <c r="A164">
        <v>163</v>
      </c>
      <c r="B164" s="6">
        <v>22510695</v>
      </c>
      <c r="C164" t="s">
        <v>831</v>
      </c>
      <c r="D164" t="s">
        <v>670</v>
      </c>
      <c r="E164" t="s">
        <v>205</v>
      </c>
      <c r="F164" t="s">
        <v>233</v>
      </c>
      <c r="G164" s="2">
        <v>2201</v>
      </c>
      <c r="H164" s="2" t="str">
        <f t="shared" si="6"/>
        <v>S2</v>
      </c>
      <c r="I164" s="2" t="s">
        <v>154</v>
      </c>
      <c r="J164" s="2" t="str">
        <f>IF(AND(K164=0,L164=0)=TRUE,"",IF(AND(K164&gt;0,L164&gt;0)=TRUE,UPPER(VLOOKUP(LEFT(L164,4)*1,[1]PRODI_2019!$E$2:$F$90,2,FALSE)),M164))</f>
        <v>MAGISTER MANAJEMEN</v>
      </c>
      <c r="K164" s="2">
        <f>_xlfn.IFNA(VLOOKUP(B164,[2]Data!$J$2:$K$380,1,FALSE),0)</f>
        <v>22510695</v>
      </c>
      <c r="L164" s="2">
        <f>_xlfn.IFNA(VLOOKUP(B164,[2]Data!$J$2:$K$380,2,FALSE),0)</f>
        <v>0</v>
      </c>
      <c r="M164" t="s">
        <v>217</v>
      </c>
      <c r="N164" t="s">
        <v>206</v>
      </c>
      <c r="P164" t="s">
        <v>560</v>
      </c>
      <c r="Q164" t="s">
        <v>107</v>
      </c>
      <c r="R164" t="s">
        <v>78</v>
      </c>
      <c r="S164" t="s">
        <v>665</v>
      </c>
      <c r="T164" t="s">
        <v>3293</v>
      </c>
      <c r="U164" t="s">
        <v>76</v>
      </c>
      <c r="V164" t="s">
        <v>76</v>
      </c>
      <c r="AD164" t="s">
        <v>3294</v>
      </c>
      <c r="AE164" t="s">
        <v>76</v>
      </c>
      <c r="AF164" t="s">
        <v>350</v>
      </c>
      <c r="AG164" t="s">
        <v>283</v>
      </c>
      <c r="AH164" t="s">
        <v>106</v>
      </c>
      <c r="AI164" t="s">
        <v>3295</v>
      </c>
      <c r="AJ164" t="s">
        <v>3296</v>
      </c>
      <c r="AK164" t="s">
        <v>3297</v>
      </c>
      <c r="AL164" t="s">
        <v>81</v>
      </c>
      <c r="AM164" t="s">
        <v>3298</v>
      </c>
      <c r="AN164" t="s">
        <v>3299</v>
      </c>
      <c r="AO164" t="s">
        <v>3300</v>
      </c>
      <c r="AP164" t="s">
        <v>83</v>
      </c>
      <c r="AQ164" t="s">
        <v>76</v>
      </c>
      <c r="AR164" t="s">
        <v>76</v>
      </c>
      <c r="AS164" t="s">
        <v>76</v>
      </c>
      <c r="AT164" t="s">
        <v>3301</v>
      </c>
      <c r="AU164" t="s">
        <v>84</v>
      </c>
      <c r="AV164" t="s">
        <v>3302</v>
      </c>
      <c r="AW164" t="s">
        <v>208</v>
      </c>
      <c r="AX164" t="s">
        <v>102</v>
      </c>
      <c r="AY164" t="s">
        <v>87</v>
      </c>
      <c r="AZ164" t="s">
        <v>3303</v>
      </c>
      <c r="BA164" t="s">
        <v>87</v>
      </c>
      <c r="BB164" t="s">
        <v>76</v>
      </c>
      <c r="BC164" t="s">
        <v>76</v>
      </c>
      <c r="BD164" t="s">
        <v>76</v>
      </c>
      <c r="BE164" t="s">
        <v>76</v>
      </c>
      <c r="BF164" t="s">
        <v>76</v>
      </c>
      <c r="BG164" t="s">
        <v>76</v>
      </c>
      <c r="BH164" t="s">
        <v>76</v>
      </c>
      <c r="BI164" t="s">
        <v>76</v>
      </c>
      <c r="BJ164" t="s">
        <v>90</v>
      </c>
      <c r="BK164" t="s">
        <v>3304</v>
      </c>
      <c r="BL164" t="s">
        <v>104</v>
      </c>
      <c r="BM164" t="s">
        <v>222</v>
      </c>
      <c r="BN164" t="s">
        <v>76</v>
      </c>
      <c r="BO164" t="s">
        <v>3305</v>
      </c>
      <c r="BP164" t="s">
        <v>118</v>
      </c>
      <c r="BQ164" t="s">
        <v>92</v>
      </c>
      <c r="BR164" t="s">
        <v>3306</v>
      </c>
      <c r="BS164" t="s">
        <v>76</v>
      </c>
      <c r="BT164" t="s">
        <v>110</v>
      </c>
      <c r="BU164" t="s">
        <v>3307</v>
      </c>
      <c r="BV164" t="s">
        <v>3053</v>
      </c>
      <c r="BW164" t="s">
        <v>93</v>
      </c>
      <c r="BX164" t="s">
        <v>76</v>
      </c>
      <c r="CD164" s="3">
        <f>VLOOKUP(M164,Sheet1!$A$22:$D$37,2,FALSE)</f>
        <v>30</v>
      </c>
      <c r="CE164" s="3">
        <f>VLOOKUP(M164,Sheet1!$A$22:$D$37,4,FALSE)</f>
        <v>49</v>
      </c>
      <c r="CF164" s="3" t="str">
        <f t="shared" si="7"/>
        <v>lulus</v>
      </c>
      <c r="CG164" s="3" t="str">
        <f t="shared" si="8"/>
        <v>tidak</v>
      </c>
    </row>
    <row r="165" spans="1:85" x14ac:dyDescent="0.25">
      <c r="A165">
        <v>164</v>
      </c>
      <c r="B165" s="6">
        <v>22510787</v>
      </c>
      <c r="C165" t="s">
        <v>832</v>
      </c>
      <c r="D165" t="s">
        <v>670</v>
      </c>
      <c r="E165" t="s">
        <v>205</v>
      </c>
      <c r="F165" t="s">
        <v>233</v>
      </c>
      <c r="G165" s="2">
        <v>2201</v>
      </c>
      <c r="H165" s="2" t="str">
        <f t="shared" si="6"/>
        <v>S2</v>
      </c>
      <c r="I165" s="2" t="s">
        <v>154</v>
      </c>
      <c r="J165" s="2" t="str">
        <f>IF(AND(K165=0,L165=0)=TRUE,"",IF(AND(K165&gt;0,L165&gt;0)=TRUE,UPPER(VLOOKUP(LEFT(L165,4)*1,[1]PRODI_2019!$E$2:$F$90,2,FALSE)),M165))</f>
        <v>PENDIDIKAN BAHASA INGGRIS</v>
      </c>
      <c r="K165" s="2">
        <f>_xlfn.IFNA(VLOOKUP(B165,[2]Data!$J$2:$K$380,1,FALSE),0)</f>
        <v>22510787</v>
      </c>
      <c r="L165" s="2">
        <f>_xlfn.IFNA(VLOOKUP(B165,[2]Data!$J$2:$K$380,2,FALSE),0)</f>
        <v>0</v>
      </c>
      <c r="M165" t="s">
        <v>144</v>
      </c>
      <c r="N165" t="s">
        <v>76</v>
      </c>
      <c r="P165" t="s">
        <v>560</v>
      </c>
      <c r="Q165" t="s">
        <v>107</v>
      </c>
      <c r="R165" t="s">
        <v>78</v>
      </c>
      <c r="S165" t="s">
        <v>94</v>
      </c>
      <c r="T165" t="s">
        <v>3308</v>
      </c>
      <c r="U165" t="s">
        <v>76</v>
      </c>
      <c r="V165" t="s">
        <v>76</v>
      </c>
      <c r="AD165" t="s">
        <v>3309</v>
      </c>
      <c r="AE165" t="s">
        <v>76</v>
      </c>
      <c r="AF165" t="s">
        <v>351</v>
      </c>
      <c r="AG165" t="s">
        <v>480</v>
      </c>
      <c r="AH165" t="s">
        <v>218</v>
      </c>
      <c r="AI165" t="s">
        <v>3310</v>
      </c>
      <c r="AJ165" t="s">
        <v>3311</v>
      </c>
      <c r="AK165" t="s">
        <v>3312</v>
      </c>
      <c r="AL165" t="s">
        <v>76</v>
      </c>
      <c r="AM165" t="s">
        <v>76</v>
      </c>
      <c r="AN165" t="s">
        <v>76</v>
      </c>
      <c r="AO165" t="s">
        <v>76</v>
      </c>
      <c r="AP165" t="s">
        <v>111</v>
      </c>
      <c r="AQ165" t="s">
        <v>76</v>
      </c>
      <c r="AR165" t="s">
        <v>76</v>
      </c>
      <c r="AS165" t="s">
        <v>76</v>
      </c>
      <c r="AT165" t="s">
        <v>3313</v>
      </c>
      <c r="AU165" t="s">
        <v>84</v>
      </c>
      <c r="AV165" t="s">
        <v>85</v>
      </c>
      <c r="AW165" t="s">
        <v>134</v>
      </c>
      <c r="AX165" t="s">
        <v>86</v>
      </c>
      <c r="AY165" t="s">
        <v>461</v>
      </c>
      <c r="AZ165" t="s">
        <v>3314</v>
      </c>
      <c r="BA165" t="s">
        <v>461</v>
      </c>
      <c r="BB165" t="s">
        <v>76</v>
      </c>
      <c r="BC165" t="s">
        <v>76</v>
      </c>
      <c r="BD165" t="s">
        <v>76</v>
      </c>
      <c r="BE165" t="s">
        <v>76</v>
      </c>
      <c r="BF165" t="s">
        <v>76</v>
      </c>
      <c r="BG165" t="s">
        <v>76</v>
      </c>
      <c r="BH165" t="s">
        <v>76</v>
      </c>
      <c r="BI165" t="s">
        <v>76</v>
      </c>
      <c r="BJ165" t="s">
        <v>3315</v>
      </c>
      <c r="BK165" t="s">
        <v>3316</v>
      </c>
      <c r="BL165" t="s">
        <v>127</v>
      </c>
      <c r="BM165" t="s">
        <v>92</v>
      </c>
      <c r="BN165" t="s">
        <v>76</v>
      </c>
      <c r="BO165" t="s">
        <v>3317</v>
      </c>
      <c r="BP165" t="s">
        <v>139</v>
      </c>
      <c r="BQ165" t="s">
        <v>117</v>
      </c>
      <c r="BR165" t="s">
        <v>3318</v>
      </c>
      <c r="BS165" t="s">
        <v>76</v>
      </c>
      <c r="BT165" t="s">
        <v>218</v>
      </c>
      <c r="BU165" t="s">
        <v>3319</v>
      </c>
      <c r="BV165" t="s">
        <v>3277</v>
      </c>
      <c r="BW165" t="s">
        <v>119</v>
      </c>
      <c r="BX165" t="s">
        <v>76</v>
      </c>
      <c r="CD165" s="3">
        <f>VLOOKUP(M165,Sheet1!$A$22:$D$37,2,FALSE)</f>
        <v>8</v>
      </c>
      <c r="CE165" s="3">
        <f>VLOOKUP(M165,Sheet1!$A$22:$D$37,4,FALSE)</f>
        <v>12</v>
      </c>
      <c r="CF165" s="3" t="str">
        <f t="shared" si="7"/>
        <v>lulus</v>
      </c>
      <c r="CG165" s="3" t="str">
        <f t="shared" si="8"/>
        <v>tidak</v>
      </c>
    </row>
    <row r="166" spans="1:85" x14ac:dyDescent="0.25">
      <c r="A166">
        <v>165</v>
      </c>
      <c r="B166" s="6">
        <v>22511016</v>
      </c>
      <c r="C166" t="s">
        <v>833</v>
      </c>
      <c r="D166" t="s">
        <v>670</v>
      </c>
      <c r="E166" t="s">
        <v>205</v>
      </c>
      <c r="F166" t="s">
        <v>74</v>
      </c>
      <c r="G166" s="2">
        <v>2201</v>
      </c>
      <c r="H166" s="2" t="str">
        <f t="shared" si="6"/>
        <v>S3</v>
      </c>
      <c r="I166" s="2" t="s">
        <v>154</v>
      </c>
      <c r="J166" s="2" t="str">
        <f>IF(AND(K166=0,L166=0)=TRUE,"",IF(AND(K166&gt;0,L166&gt;0)=TRUE,UPPER(VLOOKUP(LEFT(L166,4)*1,[1]PRODI_2019!$E$2:$F$90,2,FALSE)),M166))</f>
        <v>ILMU AKUNTANSI</v>
      </c>
      <c r="K166" s="2">
        <f>_xlfn.IFNA(VLOOKUP(B166,[2]Data!$J$2:$K$380,1,FALSE),0)</f>
        <v>22511016</v>
      </c>
      <c r="L166" s="2">
        <f>_xlfn.IFNA(VLOOKUP(B166,[2]Data!$J$2:$K$380,2,FALSE),0)</f>
        <v>7783220002</v>
      </c>
      <c r="M166" t="s">
        <v>652</v>
      </c>
      <c r="N166" t="s">
        <v>76</v>
      </c>
      <c r="P166" t="s">
        <v>3320</v>
      </c>
      <c r="Q166" t="s">
        <v>107</v>
      </c>
      <c r="R166" t="s">
        <v>78</v>
      </c>
      <c r="S166" t="s">
        <v>3321</v>
      </c>
      <c r="T166" t="s">
        <v>3322</v>
      </c>
      <c r="U166" t="s">
        <v>76</v>
      </c>
      <c r="V166" t="s">
        <v>76</v>
      </c>
      <c r="AD166" t="s">
        <v>3323</v>
      </c>
      <c r="AE166" t="s">
        <v>3324</v>
      </c>
      <c r="AF166" t="s">
        <v>3325</v>
      </c>
      <c r="AG166" t="s">
        <v>3326</v>
      </c>
      <c r="AH166" t="s">
        <v>285</v>
      </c>
      <c r="AI166" t="s">
        <v>3327</v>
      </c>
      <c r="AJ166" t="s">
        <v>3328</v>
      </c>
      <c r="AK166" t="s">
        <v>3329</v>
      </c>
      <c r="AL166" t="s">
        <v>76</v>
      </c>
      <c r="AM166" t="s">
        <v>76</v>
      </c>
      <c r="AN166" t="s">
        <v>3324</v>
      </c>
      <c r="AO166" t="s">
        <v>76</v>
      </c>
      <c r="AP166" t="s">
        <v>122</v>
      </c>
      <c r="AQ166" t="s">
        <v>76</v>
      </c>
      <c r="AR166" t="s">
        <v>76</v>
      </c>
      <c r="AS166" t="s">
        <v>76</v>
      </c>
      <c r="AT166" t="s">
        <v>3330</v>
      </c>
      <c r="AU166" t="s">
        <v>99</v>
      </c>
      <c r="AV166" t="s">
        <v>176</v>
      </c>
      <c r="AW166" t="s">
        <v>125</v>
      </c>
      <c r="AX166" t="s">
        <v>86</v>
      </c>
      <c r="AY166" t="s">
        <v>87</v>
      </c>
      <c r="AZ166" t="s">
        <v>3331</v>
      </c>
      <c r="BA166" t="s">
        <v>87</v>
      </c>
      <c r="BB166" t="s">
        <v>523</v>
      </c>
      <c r="BC166" t="s">
        <v>84</v>
      </c>
      <c r="BD166" t="s">
        <v>176</v>
      </c>
      <c r="BE166" t="s">
        <v>3332</v>
      </c>
      <c r="BF166" t="s">
        <v>89</v>
      </c>
      <c r="BG166" t="s">
        <v>87</v>
      </c>
      <c r="BH166" t="s">
        <v>3333</v>
      </c>
      <c r="BI166" t="s">
        <v>87</v>
      </c>
      <c r="BJ166" t="s">
        <v>90</v>
      </c>
      <c r="BK166" t="s">
        <v>3334</v>
      </c>
      <c r="BL166" t="s">
        <v>104</v>
      </c>
      <c r="BM166" t="s">
        <v>231</v>
      </c>
      <c r="BN166" t="s">
        <v>76</v>
      </c>
      <c r="BO166" t="s">
        <v>3335</v>
      </c>
      <c r="BP166" t="s">
        <v>127</v>
      </c>
      <c r="BQ166" t="s">
        <v>128</v>
      </c>
      <c r="BR166" t="s">
        <v>3336</v>
      </c>
      <c r="BS166" t="s">
        <v>76</v>
      </c>
      <c r="BT166" t="s">
        <v>3337</v>
      </c>
      <c r="BU166" t="s">
        <v>3338</v>
      </c>
      <c r="BV166" t="s">
        <v>2106</v>
      </c>
      <c r="BW166" t="s">
        <v>93</v>
      </c>
      <c r="BX166" t="s">
        <v>76</v>
      </c>
      <c r="CD166" s="3">
        <f>VLOOKUP(M166,Sheet1!$A$22:$D$37,2,FALSE)</f>
        <v>22</v>
      </c>
      <c r="CE166" s="3">
        <f>VLOOKUP(M166,Sheet1!$A$22:$D$37,4,FALSE)</f>
        <v>22</v>
      </c>
      <c r="CF166" s="3" t="str">
        <f t="shared" si="7"/>
        <v>lulus</v>
      </c>
      <c r="CG166" s="3" t="str">
        <f t="shared" si="8"/>
        <v>diterima</v>
      </c>
    </row>
    <row r="167" spans="1:85" x14ac:dyDescent="0.25">
      <c r="A167">
        <v>166</v>
      </c>
      <c r="B167" s="6">
        <v>22511045</v>
      </c>
      <c r="C167" t="s">
        <v>834</v>
      </c>
      <c r="D167" t="s">
        <v>670</v>
      </c>
      <c r="E167" t="s">
        <v>205</v>
      </c>
      <c r="F167" t="s">
        <v>74</v>
      </c>
      <c r="G167" s="2">
        <v>2201</v>
      </c>
      <c r="H167" s="2" t="str">
        <f t="shared" si="6"/>
        <v>S3</v>
      </c>
      <c r="I167" s="2" t="s">
        <v>154</v>
      </c>
      <c r="J167" s="2" t="str">
        <f>IF(AND(K167=0,L167=0)=TRUE,"",IF(AND(K167&gt;0,L167&gt;0)=TRUE,UPPER(VLOOKUP(LEFT(L167,4)*1,[1]PRODI_2019!$E$2:$F$90,2,FALSE)),M167))</f>
        <v>ILMU AKUNTANSI</v>
      </c>
      <c r="K167" s="2">
        <f>_xlfn.IFNA(VLOOKUP(B167,[2]Data!$J$2:$K$380,1,FALSE),0)</f>
        <v>22511045</v>
      </c>
      <c r="L167" s="2">
        <f>_xlfn.IFNA(VLOOKUP(B167,[2]Data!$J$2:$K$380,2,FALSE),0)</f>
        <v>0</v>
      </c>
      <c r="M167" t="s">
        <v>652</v>
      </c>
      <c r="N167" t="s">
        <v>76</v>
      </c>
      <c r="P167" t="s">
        <v>3320</v>
      </c>
      <c r="Q167" t="s">
        <v>107</v>
      </c>
      <c r="R167" t="s">
        <v>78</v>
      </c>
      <c r="S167" t="s">
        <v>3339</v>
      </c>
      <c r="T167" t="s">
        <v>3340</v>
      </c>
      <c r="U167" t="s">
        <v>76</v>
      </c>
      <c r="V167" t="s">
        <v>76</v>
      </c>
      <c r="AD167" t="s">
        <v>3341</v>
      </c>
      <c r="AE167" t="s">
        <v>3341</v>
      </c>
      <c r="AF167" t="s">
        <v>3342</v>
      </c>
      <c r="AG167" t="s">
        <v>3343</v>
      </c>
      <c r="AH167" t="s">
        <v>464</v>
      </c>
      <c r="AI167" t="s">
        <v>3344</v>
      </c>
      <c r="AJ167" t="s">
        <v>3345</v>
      </c>
      <c r="AK167" t="s">
        <v>3346</v>
      </c>
      <c r="AL167" t="s">
        <v>96</v>
      </c>
      <c r="AM167" t="s">
        <v>3347</v>
      </c>
      <c r="AN167" t="s">
        <v>3348</v>
      </c>
      <c r="AO167" t="s">
        <v>150</v>
      </c>
      <c r="AP167" t="s">
        <v>111</v>
      </c>
      <c r="AQ167" t="s">
        <v>76</v>
      </c>
      <c r="AR167" t="s">
        <v>76</v>
      </c>
      <c r="AS167" t="s">
        <v>76</v>
      </c>
      <c r="AT167" t="s">
        <v>3349</v>
      </c>
      <c r="AU167" t="s">
        <v>99</v>
      </c>
      <c r="AV167" t="s">
        <v>176</v>
      </c>
      <c r="AW167" t="s">
        <v>125</v>
      </c>
      <c r="AX167" t="s">
        <v>86</v>
      </c>
      <c r="AY167" t="s">
        <v>275</v>
      </c>
      <c r="AZ167" t="s">
        <v>3350</v>
      </c>
      <c r="BA167" t="s">
        <v>275</v>
      </c>
      <c r="BB167" t="s">
        <v>270</v>
      </c>
      <c r="BC167" t="s">
        <v>84</v>
      </c>
      <c r="BD167" t="s">
        <v>180</v>
      </c>
      <c r="BE167" t="s">
        <v>3351</v>
      </c>
      <c r="BF167" t="s">
        <v>89</v>
      </c>
      <c r="BG167" t="s">
        <v>147</v>
      </c>
      <c r="BH167" t="s">
        <v>3352</v>
      </c>
      <c r="BI167" t="s">
        <v>147</v>
      </c>
      <c r="BJ167" t="s">
        <v>192</v>
      </c>
      <c r="BK167" t="s">
        <v>3353</v>
      </c>
      <c r="BL167" t="s">
        <v>127</v>
      </c>
      <c r="BM167" t="s">
        <v>92</v>
      </c>
      <c r="BN167" t="s">
        <v>192</v>
      </c>
      <c r="BO167" t="s">
        <v>3354</v>
      </c>
      <c r="BP167" t="s">
        <v>139</v>
      </c>
      <c r="BQ167" t="s">
        <v>105</v>
      </c>
      <c r="BR167" t="s">
        <v>2744</v>
      </c>
      <c r="BS167" t="s">
        <v>76</v>
      </c>
      <c r="BT167" t="s">
        <v>3355</v>
      </c>
      <c r="BU167" t="s">
        <v>3356</v>
      </c>
      <c r="BV167" t="s">
        <v>3357</v>
      </c>
      <c r="BW167" t="s">
        <v>119</v>
      </c>
      <c r="BX167" t="s">
        <v>76</v>
      </c>
      <c r="CD167" s="3">
        <f>VLOOKUP(M167,Sheet1!$A$22:$D$37,2,FALSE)</f>
        <v>22</v>
      </c>
      <c r="CE167" s="3">
        <f>VLOOKUP(M167,Sheet1!$A$22:$D$37,4,FALSE)</f>
        <v>22</v>
      </c>
      <c r="CF167" s="3" t="str">
        <f t="shared" si="7"/>
        <v>lulus</v>
      </c>
      <c r="CG167" s="3" t="str">
        <f t="shared" si="8"/>
        <v>tidak</v>
      </c>
    </row>
    <row r="168" spans="1:85" x14ac:dyDescent="0.25">
      <c r="A168">
        <v>167</v>
      </c>
      <c r="B168" s="6">
        <v>22511080</v>
      </c>
      <c r="C168" t="s">
        <v>835</v>
      </c>
      <c r="D168" t="s">
        <v>670</v>
      </c>
      <c r="E168" t="s">
        <v>205</v>
      </c>
      <c r="F168" t="s">
        <v>74</v>
      </c>
      <c r="G168" s="2">
        <v>2201</v>
      </c>
      <c r="H168" s="2" t="str">
        <f t="shared" si="6"/>
        <v>S3</v>
      </c>
      <c r="I168" s="2" t="s">
        <v>154</v>
      </c>
      <c r="J168" s="2" t="str">
        <f>IF(AND(K168=0,L168=0)=TRUE,"",IF(AND(K168&gt;0,L168&gt;0)=TRUE,UPPER(VLOOKUP(LEFT(L168,4)*1,[1]PRODI_2019!$E$2:$F$90,2,FALSE)),M168))</f>
        <v>ILMU AKUNTANSI</v>
      </c>
      <c r="K168" s="2">
        <f>_xlfn.IFNA(VLOOKUP(B168,[2]Data!$J$2:$K$380,1,FALSE),0)</f>
        <v>22511080</v>
      </c>
      <c r="L168" s="2">
        <f>_xlfn.IFNA(VLOOKUP(B168,[2]Data!$J$2:$K$380,2,FALSE),0)</f>
        <v>0</v>
      </c>
      <c r="M168" t="s">
        <v>652</v>
      </c>
      <c r="N168" t="s">
        <v>76</v>
      </c>
      <c r="P168" t="s">
        <v>3320</v>
      </c>
      <c r="Q168" t="s">
        <v>107</v>
      </c>
      <c r="R168" t="s">
        <v>187</v>
      </c>
      <c r="S168" t="s">
        <v>3358</v>
      </c>
      <c r="T168" t="s">
        <v>3359</v>
      </c>
      <c r="U168" t="s">
        <v>76</v>
      </c>
      <c r="V168" t="s">
        <v>76</v>
      </c>
      <c r="AD168" t="s">
        <v>3360</v>
      </c>
      <c r="AE168" t="s">
        <v>3360</v>
      </c>
      <c r="AF168" t="s">
        <v>3361</v>
      </c>
      <c r="AG168" t="s">
        <v>3362</v>
      </c>
      <c r="AH168" t="s">
        <v>3363</v>
      </c>
      <c r="AI168" t="s">
        <v>3364</v>
      </c>
      <c r="AJ168" t="s">
        <v>3365</v>
      </c>
      <c r="AK168" t="s">
        <v>3366</v>
      </c>
      <c r="AL168" t="s">
        <v>81</v>
      </c>
      <c r="AM168" t="s">
        <v>3367</v>
      </c>
      <c r="AN168" t="s">
        <v>3368</v>
      </c>
      <c r="AO168" t="s">
        <v>150</v>
      </c>
      <c r="AP168" t="s">
        <v>143</v>
      </c>
      <c r="AQ168" t="s">
        <v>76</v>
      </c>
      <c r="AR168" t="s">
        <v>76</v>
      </c>
      <c r="AS168" t="s">
        <v>76</v>
      </c>
      <c r="AT168" t="s">
        <v>3369</v>
      </c>
      <c r="AU168" t="s">
        <v>99</v>
      </c>
      <c r="AV168" t="s">
        <v>176</v>
      </c>
      <c r="AW168" t="s">
        <v>125</v>
      </c>
      <c r="AX168" t="s">
        <v>86</v>
      </c>
      <c r="AY168" t="s">
        <v>519</v>
      </c>
      <c r="AZ168" t="s">
        <v>3370</v>
      </c>
      <c r="BA168" t="s">
        <v>519</v>
      </c>
      <c r="BB168" t="s">
        <v>450</v>
      </c>
      <c r="BC168" t="s">
        <v>84</v>
      </c>
      <c r="BD168" t="s">
        <v>176</v>
      </c>
      <c r="BE168" t="s">
        <v>125</v>
      </c>
      <c r="BF168" t="s">
        <v>89</v>
      </c>
      <c r="BG168" t="s">
        <v>440</v>
      </c>
      <c r="BH168" t="s">
        <v>3371</v>
      </c>
      <c r="BI168" t="s">
        <v>440</v>
      </c>
      <c r="BJ168" t="s">
        <v>3372</v>
      </c>
      <c r="BK168" t="s">
        <v>3373</v>
      </c>
      <c r="BL168" t="s">
        <v>127</v>
      </c>
      <c r="BM168" t="s">
        <v>117</v>
      </c>
      <c r="BN168" t="s">
        <v>3374</v>
      </c>
      <c r="BO168" t="s">
        <v>3375</v>
      </c>
      <c r="BP168" t="s">
        <v>250</v>
      </c>
      <c r="BQ168" t="s">
        <v>179</v>
      </c>
      <c r="BR168" t="s">
        <v>3376</v>
      </c>
      <c r="BS168" t="s">
        <v>76</v>
      </c>
      <c r="BT168" t="s">
        <v>3363</v>
      </c>
      <c r="BU168" t="s">
        <v>3377</v>
      </c>
      <c r="BV168" t="s">
        <v>2106</v>
      </c>
      <c r="BW168" t="s">
        <v>93</v>
      </c>
      <c r="BX168" t="s">
        <v>76</v>
      </c>
      <c r="CD168" s="3">
        <f>VLOOKUP(M168,Sheet1!$A$22:$D$37,2,FALSE)</f>
        <v>22</v>
      </c>
      <c r="CE168" s="3">
        <f>VLOOKUP(M168,Sheet1!$A$22:$D$37,4,FALSE)</f>
        <v>22</v>
      </c>
      <c r="CF168" s="3" t="str">
        <f t="shared" si="7"/>
        <v>lulus</v>
      </c>
      <c r="CG168" s="3" t="str">
        <f t="shared" si="8"/>
        <v>tidak</v>
      </c>
    </row>
    <row r="169" spans="1:85" x14ac:dyDescent="0.25">
      <c r="A169">
        <v>168</v>
      </c>
      <c r="B169" s="6">
        <v>22511094</v>
      </c>
      <c r="C169" t="s">
        <v>836</v>
      </c>
      <c r="D169" t="s">
        <v>670</v>
      </c>
      <c r="E169" t="s">
        <v>205</v>
      </c>
      <c r="F169" t="s">
        <v>74</v>
      </c>
      <c r="G169" s="2">
        <v>2201</v>
      </c>
      <c r="H169" s="2" t="str">
        <f t="shared" si="6"/>
        <v>S3</v>
      </c>
      <c r="I169" s="2" t="s">
        <v>154</v>
      </c>
      <c r="J169" s="2" t="str">
        <f>IF(AND(K169=0,L169=0)=TRUE,"",IF(AND(K169&gt;0,L169&gt;0)=TRUE,UPPER(VLOOKUP(LEFT(L169,4)*1,[1]PRODI_2019!$E$2:$F$90,2,FALSE)),M169))</f>
        <v>ILMU AKUNTANSI</v>
      </c>
      <c r="K169" s="2">
        <f>_xlfn.IFNA(VLOOKUP(B169,[2]Data!$J$2:$K$380,1,FALSE),0)</f>
        <v>22511094</v>
      </c>
      <c r="L169" s="2">
        <f>_xlfn.IFNA(VLOOKUP(B169,[2]Data!$J$2:$K$380,2,FALSE),0)</f>
        <v>0</v>
      </c>
      <c r="M169" t="s">
        <v>652</v>
      </c>
      <c r="N169" t="s">
        <v>76</v>
      </c>
      <c r="P169" t="s">
        <v>3320</v>
      </c>
      <c r="Q169" t="s">
        <v>77</v>
      </c>
      <c r="R169" t="s">
        <v>187</v>
      </c>
      <c r="S169" t="s">
        <v>3378</v>
      </c>
      <c r="T169" t="s">
        <v>3379</v>
      </c>
      <c r="U169" t="s">
        <v>76</v>
      </c>
      <c r="V169" t="s">
        <v>76</v>
      </c>
      <c r="AD169" t="s">
        <v>3380</v>
      </c>
      <c r="AE169" t="s">
        <v>76</v>
      </c>
      <c r="AF169" t="s">
        <v>3381</v>
      </c>
      <c r="AG169" t="s">
        <v>3382</v>
      </c>
      <c r="AH169" t="s">
        <v>471</v>
      </c>
      <c r="AI169" t="s">
        <v>3383</v>
      </c>
      <c r="AJ169" t="s">
        <v>3384</v>
      </c>
      <c r="AK169" t="s">
        <v>3385</v>
      </c>
      <c r="AL169" t="s">
        <v>96</v>
      </c>
      <c r="AM169" t="s">
        <v>3386</v>
      </c>
      <c r="AN169" t="s">
        <v>3387</v>
      </c>
      <c r="AO169" t="s">
        <v>76</v>
      </c>
      <c r="AP169" t="s">
        <v>122</v>
      </c>
      <c r="AQ169" t="s">
        <v>76</v>
      </c>
      <c r="AR169" t="s">
        <v>76</v>
      </c>
      <c r="AS169" t="s">
        <v>76</v>
      </c>
      <c r="AT169" t="s">
        <v>3388</v>
      </c>
      <c r="AU169" t="s">
        <v>99</v>
      </c>
      <c r="AV169" t="s">
        <v>176</v>
      </c>
      <c r="AW169" t="s">
        <v>125</v>
      </c>
      <c r="AX169" t="s">
        <v>86</v>
      </c>
      <c r="AY169" t="s">
        <v>3389</v>
      </c>
      <c r="AZ169" t="s">
        <v>168</v>
      </c>
      <c r="BA169" t="s">
        <v>3389</v>
      </c>
      <c r="BB169" t="s">
        <v>3390</v>
      </c>
      <c r="BC169" t="s">
        <v>99</v>
      </c>
      <c r="BD169" t="s">
        <v>1977</v>
      </c>
      <c r="BE169" t="s">
        <v>567</v>
      </c>
      <c r="BF169" t="s">
        <v>89</v>
      </c>
      <c r="BG169" t="s">
        <v>472</v>
      </c>
      <c r="BH169" t="s">
        <v>168</v>
      </c>
      <c r="BI169" t="s">
        <v>472</v>
      </c>
      <c r="BJ169" t="s">
        <v>90</v>
      </c>
      <c r="BK169" t="s">
        <v>3391</v>
      </c>
      <c r="BL169" t="s">
        <v>104</v>
      </c>
      <c r="BM169" t="s">
        <v>231</v>
      </c>
      <c r="BN169" t="s">
        <v>76</v>
      </c>
      <c r="BO169" t="s">
        <v>3392</v>
      </c>
      <c r="BP169" t="s">
        <v>104</v>
      </c>
      <c r="BQ169" t="s">
        <v>231</v>
      </c>
      <c r="BR169" t="s">
        <v>531</v>
      </c>
      <c r="BS169" t="s">
        <v>76</v>
      </c>
      <c r="BT169" t="s">
        <v>531</v>
      </c>
      <c r="BU169" t="s">
        <v>3393</v>
      </c>
      <c r="BV169" t="s">
        <v>2805</v>
      </c>
      <c r="BW169" t="s">
        <v>259</v>
      </c>
      <c r="BX169" t="s">
        <v>76</v>
      </c>
      <c r="CD169" s="3">
        <f>VLOOKUP(M169,Sheet1!$A$22:$D$37,2,FALSE)</f>
        <v>22</v>
      </c>
      <c r="CE169" s="3">
        <f>VLOOKUP(M169,Sheet1!$A$22:$D$37,4,FALSE)</f>
        <v>22</v>
      </c>
      <c r="CF169" s="3" t="str">
        <f t="shared" si="7"/>
        <v>lulus</v>
      </c>
      <c r="CG169" s="3" t="str">
        <f t="shared" si="8"/>
        <v>tidak</v>
      </c>
    </row>
    <row r="170" spans="1:85" x14ac:dyDescent="0.25">
      <c r="A170">
        <v>169</v>
      </c>
      <c r="B170" s="6">
        <v>22511147</v>
      </c>
      <c r="C170" t="s">
        <v>581</v>
      </c>
      <c r="D170" t="s">
        <v>670</v>
      </c>
      <c r="E170" t="s">
        <v>205</v>
      </c>
      <c r="F170" t="s">
        <v>74</v>
      </c>
      <c r="G170" s="2">
        <v>2201</v>
      </c>
      <c r="H170" s="2" t="str">
        <f t="shared" si="6"/>
        <v>S3</v>
      </c>
      <c r="I170" s="2" t="s">
        <v>154</v>
      </c>
      <c r="J170" s="2" t="str">
        <f>IF(AND(K170=0,L170=0)=TRUE,"",IF(AND(K170&gt;0,L170&gt;0)=TRUE,UPPER(VLOOKUP(LEFT(L170,4)*1,[1]PRODI_2019!$E$2:$F$90,2,FALSE)),M170))</f>
        <v>PENDIDIKAN (S3)</v>
      </c>
      <c r="K170" s="2">
        <f>_xlfn.IFNA(VLOOKUP(B170,[2]Data!$J$2:$K$380,1,FALSE),0)</f>
        <v>22511147</v>
      </c>
      <c r="L170" s="2">
        <f>_xlfn.IFNA(VLOOKUP(B170,[2]Data!$J$2:$K$380,2,FALSE),0)</f>
        <v>7782220004</v>
      </c>
      <c r="M170" t="s">
        <v>75</v>
      </c>
      <c r="N170" t="s">
        <v>76</v>
      </c>
      <c r="P170" t="s">
        <v>3320</v>
      </c>
      <c r="Q170" t="s">
        <v>107</v>
      </c>
      <c r="R170" t="s">
        <v>78</v>
      </c>
      <c r="S170" t="s">
        <v>582</v>
      </c>
      <c r="T170" t="s">
        <v>583</v>
      </c>
      <c r="U170" t="s">
        <v>76</v>
      </c>
      <c r="V170" t="s">
        <v>76</v>
      </c>
      <c r="AD170" t="s">
        <v>3394</v>
      </c>
      <c r="AE170" t="s">
        <v>76</v>
      </c>
      <c r="AF170" t="s">
        <v>3395</v>
      </c>
      <c r="AG170" t="s">
        <v>584</v>
      </c>
      <c r="AH170" t="s">
        <v>349</v>
      </c>
      <c r="AI170" t="s">
        <v>585</v>
      </c>
      <c r="AJ170" t="s">
        <v>3396</v>
      </c>
      <c r="AK170" t="s">
        <v>586</v>
      </c>
      <c r="AL170" t="s">
        <v>167</v>
      </c>
      <c r="AM170" t="s">
        <v>587</v>
      </c>
      <c r="AN170" t="s">
        <v>3397</v>
      </c>
      <c r="AO170" t="s">
        <v>175</v>
      </c>
      <c r="AP170" t="s">
        <v>122</v>
      </c>
      <c r="AQ170" t="s">
        <v>76</v>
      </c>
      <c r="AR170" t="s">
        <v>76</v>
      </c>
      <c r="AS170" t="s">
        <v>76</v>
      </c>
      <c r="AT170" t="s">
        <v>588</v>
      </c>
      <c r="AU170" t="s">
        <v>84</v>
      </c>
      <c r="AV170" t="s">
        <v>589</v>
      </c>
      <c r="AW170" t="s">
        <v>590</v>
      </c>
      <c r="AX170" t="s">
        <v>86</v>
      </c>
      <c r="AY170" t="s">
        <v>87</v>
      </c>
      <c r="AZ170" t="s">
        <v>591</v>
      </c>
      <c r="BA170" t="s">
        <v>87</v>
      </c>
      <c r="BB170" t="s">
        <v>592</v>
      </c>
      <c r="BC170" t="s">
        <v>99</v>
      </c>
      <c r="BD170" t="s">
        <v>589</v>
      </c>
      <c r="BE170" t="s">
        <v>590</v>
      </c>
      <c r="BF170" t="s">
        <v>89</v>
      </c>
      <c r="BG170" t="s">
        <v>87</v>
      </c>
      <c r="BH170" t="s">
        <v>593</v>
      </c>
      <c r="BI170" t="s">
        <v>87</v>
      </c>
      <c r="BJ170" t="s">
        <v>90</v>
      </c>
      <c r="BK170" t="s">
        <v>594</v>
      </c>
      <c r="BL170" t="s">
        <v>81</v>
      </c>
      <c r="BM170" t="s">
        <v>117</v>
      </c>
      <c r="BN170" t="s">
        <v>595</v>
      </c>
      <c r="BO170" t="s">
        <v>596</v>
      </c>
      <c r="BP170" t="s">
        <v>81</v>
      </c>
      <c r="BQ170" t="s">
        <v>117</v>
      </c>
      <c r="BR170" t="s">
        <v>597</v>
      </c>
      <c r="BS170" t="s">
        <v>76</v>
      </c>
      <c r="BT170" t="s">
        <v>349</v>
      </c>
      <c r="BU170" t="s">
        <v>598</v>
      </c>
      <c r="BV170" t="s">
        <v>2106</v>
      </c>
      <c r="BW170" t="s">
        <v>93</v>
      </c>
      <c r="BX170" t="s">
        <v>76</v>
      </c>
      <c r="CD170" s="3">
        <f>VLOOKUP(M170,Sheet1!$A$22:$D$37,2,FALSE)</f>
        <v>16</v>
      </c>
      <c r="CE170" s="3">
        <f>VLOOKUP(M170,Sheet1!$A$22:$D$37,4,FALSE)</f>
        <v>16</v>
      </c>
      <c r="CF170" s="3" t="str">
        <f t="shared" si="7"/>
        <v>lulus</v>
      </c>
      <c r="CG170" s="3" t="str">
        <f t="shared" si="8"/>
        <v>diterima</v>
      </c>
    </row>
    <row r="171" spans="1:85" x14ac:dyDescent="0.25">
      <c r="A171">
        <v>170</v>
      </c>
      <c r="B171" s="6">
        <v>22511175</v>
      </c>
      <c r="C171" t="s">
        <v>837</v>
      </c>
      <c r="D171" t="s">
        <v>670</v>
      </c>
      <c r="E171" t="s">
        <v>205</v>
      </c>
      <c r="F171" t="s">
        <v>74</v>
      </c>
      <c r="G171" s="2">
        <v>2201</v>
      </c>
      <c r="H171" s="2" t="str">
        <f t="shared" si="6"/>
        <v>S3</v>
      </c>
      <c r="I171" s="2" t="s">
        <v>154</v>
      </c>
      <c r="J171" s="2" t="str">
        <f>IF(AND(K171=0,L171=0)=TRUE,"",IF(AND(K171&gt;0,L171&gt;0)=TRUE,UPPER(VLOOKUP(LEFT(L171,4)*1,[1]PRODI_2019!$E$2:$F$90,2,FALSE)),M171))</f>
        <v>PENDIDIKAN (S3)</v>
      </c>
      <c r="K171" s="2">
        <f>_xlfn.IFNA(VLOOKUP(B171,[2]Data!$J$2:$K$380,1,FALSE),0)</f>
        <v>22511175</v>
      </c>
      <c r="L171" s="2">
        <f>_xlfn.IFNA(VLOOKUP(B171,[2]Data!$J$2:$K$380,2,FALSE),0)</f>
        <v>0</v>
      </c>
      <c r="M171" t="s">
        <v>75</v>
      </c>
      <c r="N171" t="s">
        <v>76</v>
      </c>
      <c r="P171" t="s">
        <v>3320</v>
      </c>
      <c r="Q171" t="s">
        <v>77</v>
      </c>
      <c r="R171" t="s">
        <v>78</v>
      </c>
      <c r="S171" t="s">
        <v>286</v>
      </c>
      <c r="T171" t="s">
        <v>3398</v>
      </c>
      <c r="U171" t="s">
        <v>76</v>
      </c>
      <c r="V171" t="s">
        <v>76</v>
      </c>
      <c r="AD171" t="s">
        <v>3399</v>
      </c>
      <c r="AE171" t="s">
        <v>76</v>
      </c>
      <c r="AF171" t="s">
        <v>398</v>
      </c>
      <c r="AG171" t="s">
        <v>408</v>
      </c>
      <c r="AH171" t="s">
        <v>110</v>
      </c>
      <c r="AI171" t="s">
        <v>3400</v>
      </c>
      <c r="AJ171" t="s">
        <v>3401</v>
      </c>
      <c r="AK171" t="s">
        <v>3402</v>
      </c>
      <c r="AL171" t="s">
        <v>131</v>
      </c>
      <c r="AM171" t="s">
        <v>3403</v>
      </c>
      <c r="AN171" t="s">
        <v>3404</v>
      </c>
      <c r="AO171" t="s">
        <v>3405</v>
      </c>
      <c r="AP171" t="s">
        <v>143</v>
      </c>
      <c r="AQ171" t="s">
        <v>76</v>
      </c>
      <c r="AR171" t="s">
        <v>76</v>
      </c>
      <c r="AS171" t="s">
        <v>76</v>
      </c>
      <c r="AT171" t="s">
        <v>359</v>
      </c>
      <c r="AU171" t="s">
        <v>84</v>
      </c>
      <c r="AV171" t="s">
        <v>3406</v>
      </c>
      <c r="AW171" t="s">
        <v>548</v>
      </c>
      <c r="AX171" t="s">
        <v>102</v>
      </c>
      <c r="AY171" t="s">
        <v>1457</v>
      </c>
      <c r="AZ171" t="s">
        <v>3407</v>
      </c>
      <c r="BA171" t="s">
        <v>1457</v>
      </c>
      <c r="BB171" t="s">
        <v>3408</v>
      </c>
      <c r="BC171" t="s">
        <v>84</v>
      </c>
      <c r="BD171" t="s">
        <v>3409</v>
      </c>
      <c r="BE171" t="s">
        <v>3410</v>
      </c>
      <c r="BF171" t="s">
        <v>89</v>
      </c>
      <c r="BG171" t="s">
        <v>3411</v>
      </c>
      <c r="BH171" t="s">
        <v>3412</v>
      </c>
      <c r="BI171" t="s">
        <v>3411</v>
      </c>
      <c r="BJ171" t="s">
        <v>1871</v>
      </c>
      <c r="BK171" t="s">
        <v>3413</v>
      </c>
      <c r="BL171" t="s">
        <v>139</v>
      </c>
      <c r="BM171" t="s">
        <v>231</v>
      </c>
      <c r="BN171" t="s">
        <v>1871</v>
      </c>
      <c r="BO171" t="s">
        <v>3414</v>
      </c>
      <c r="BP171" t="s">
        <v>139</v>
      </c>
      <c r="BQ171" t="s">
        <v>128</v>
      </c>
      <c r="BR171" t="s">
        <v>3415</v>
      </c>
      <c r="BS171" t="s">
        <v>76</v>
      </c>
      <c r="BT171" t="s">
        <v>110</v>
      </c>
      <c r="BU171" t="s">
        <v>3416</v>
      </c>
      <c r="BV171" t="s">
        <v>1245</v>
      </c>
      <c r="BW171" t="s">
        <v>93</v>
      </c>
      <c r="BX171" t="s">
        <v>76</v>
      </c>
      <c r="CD171" s="3">
        <f>VLOOKUP(M171,Sheet1!$A$22:$D$37,2,FALSE)</f>
        <v>16</v>
      </c>
      <c r="CE171" s="3">
        <f>VLOOKUP(M171,Sheet1!$A$22:$D$37,4,FALSE)</f>
        <v>16</v>
      </c>
      <c r="CF171" s="3" t="str">
        <f t="shared" si="7"/>
        <v>lulus</v>
      </c>
      <c r="CG171" s="3" t="str">
        <f t="shared" si="8"/>
        <v>tidak</v>
      </c>
    </row>
    <row r="172" spans="1:85" x14ac:dyDescent="0.25">
      <c r="A172">
        <v>171</v>
      </c>
      <c r="B172" s="6">
        <v>22511176</v>
      </c>
      <c r="C172" t="s">
        <v>838</v>
      </c>
      <c r="D172" t="s">
        <v>670</v>
      </c>
      <c r="E172" t="s">
        <v>205</v>
      </c>
      <c r="F172" t="s">
        <v>74</v>
      </c>
      <c r="G172" s="2">
        <v>2201</v>
      </c>
      <c r="H172" s="2" t="str">
        <f t="shared" si="6"/>
        <v>S3</v>
      </c>
      <c r="I172" s="2" t="s">
        <v>154</v>
      </c>
      <c r="J172" s="2" t="str">
        <f>IF(AND(K172=0,L172=0)=TRUE,"",IF(AND(K172&gt;0,L172&gt;0)=TRUE,UPPER(VLOOKUP(LEFT(L172,4)*1,[1]PRODI_2019!$E$2:$F$90,2,FALSE)),M172))</f>
        <v>ILMU AKUNTANSI</v>
      </c>
      <c r="K172" s="2">
        <f>_xlfn.IFNA(VLOOKUP(B172,[2]Data!$J$2:$K$380,1,FALSE),0)</f>
        <v>22511176</v>
      </c>
      <c r="L172" s="2">
        <f>_xlfn.IFNA(VLOOKUP(B172,[2]Data!$J$2:$K$380,2,FALSE),0)</f>
        <v>0</v>
      </c>
      <c r="M172" t="s">
        <v>652</v>
      </c>
      <c r="N172" t="s">
        <v>76</v>
      </c>
      <c r="P172" t="s">
        <v>3320</v>
      </c>
      <c r="Q172" t="s">
        <v>77</v>
      </c>
      <c r="R172" t="s">
        <v>78</v>
      </c>
      <c r="S172" t="s">
        <v>463</v>
      </c>
      <c r="T172" t="s">
        <v>3417</v>
      </c>
      <c r="U172" t="s">
        <v>76</v>
      </c>
      <c r="V172" t="s">
        <v>76</v>
      </c>
      <c r="AD172" t="s">
        <v>3418</v>
      </c>
      <c r="AE172" t="s">
        <v>3419</v>
      </c>
      <c r="AF172" t="s">
        <v>3420</v>
      </c>
      <c r="AG172" t="s">
        <v>3421</v>
      </c>
      <c r="AH172" t="s">
        <v>464</v>
      </c>
      <c r="AI172" t="s">
        <v>3422</v>
      </c>
      <c r="AJ172" t="s">
        <v>3423</v>
      </c>
      <c r="AK172" t="s">
        <v>3424</v>
      </c>
      <c r="AL172" t="s">
        <v>81</v>
      </c>
      <c r="AM172" t="s">
        <v>3425</v>
      </c>
      <c r="AN172" t="s">
        <v>3426</v>
      </c>
      <c r="AO172" t="s">
        <v>150</v>
      </c>
      <c r="AP172" t="s">
        <v>133</v>
      </c>
      <c r="AQ172" t="s">
        <v>76</v>
      </c>
      <c r="AR172" t="s">
        <v>76</v>
      </c>
      <c r="AS172" t="s">
        <v>76</v>
      </c>
      <c r="AT172" t="s">
        <v>3427</v>
      </c>
      <c r="AU172" t="s">
        <v>99</v>
      </c>
      <c r="AV172" t="s">
        <v>180</v>
      </c>
      <c r="AW172" t="s">
        <v>125</v>
      </c>
      <c r="AX172" t="s">
        <v>86</v>
      </c>
      <c r="AY172" t="s">
        <v>539</v>
      </c>
      <c r="AZ172" t="s">
        <v>543</v>
      </c>
      <c r="BA172" t="s">
        <v>539</v>
      </c>
      <c r="BB172" t="s">
        <v>270</v>
      </c>
      <c r="BC172" t="s">
        <v>84</v>
      </c>
      <c r="BD172" t="s">
        <v>180</v>
      </c>
      <c r="BE172" t="s">
        <v>3351</v>
      </c>
      <c r="BF172" t="s">
        <v>89</v>
      </c>
      <c r="BG172" t="s">
        <v>311</v>
      </c>
      <c r="BH172" t="s">
        <v>605</v>
      </c>
      <c r="BI172" t="s">
        <v>311</v>
      </c>
      <c r="BJ172" t="s">
        <v>90</v>
      </c>
      <c r="BK172" t="s">
        <v>3428</v>
      </c>
      <c r="BL172" t="s">
        <v>203</v>
      </c>
      <c r="BM172" t="s">
        <v>140</v>
      </c>
      <c r="BN172" t="s">
        <v>76</v>
      </c>
      <c r="BO172" t="s">
        <v>3429</v>
      </c>
      <c r="BP172" t="s">
        <v>203</v>
      </c>
      <c r="BQ172" t="s">
        <v>128</v>
      </c>
      <c r="BR172" t="s">
        <v>3430</v>
      </c>
      <c r="BS172" t="s">
        <v>76</v>
      </c>
      <c r="BT172" t="s">
        <v>464</v>
      </c>
      <c r="BU172" t="s">
        <v>3422</v>
      </c>
      <c r="BV172" t="s">
        <v>3277</v>
      </c>
      <c r="BW172" t="s">
        <v>93</v>
      </c>
      <c r="BX172" t="s">
        <v>76</v>
      </c>
      <c r="CD172" s="3">
        <f>VLOOKUP(M172,Sheet1!$A$22:$D$37,2,FALSE)</f>
        <v>22</v>
      </c>
      <c r="CE172" s="3">
        <f>VLOOKUP(M172,Sheet1!$A$22:$D$37,4,FALSE)</f>
        <v>22</v>
      </c>
      <c r="CF172" s="3" t="str">
        <f t="shared" si="7"/>
        <v>lulus</v>
      </c>
      <c r="CG172" s="3" t="str">
        <f t="shared" si="8"/>
        <v>tidak</v>
      </c>
    </row>
    <row r="173" spans="1:85" x14ac:dyDescent="0.25">
      <c r="A173">
        <v>172</v>
      </c>
      <c r="B173" s="6">
        <v>22511211</v>
      </c>
      <c r="C173" t="s">
        <v>839</v>
      </c>
      <c r="D173" t="s">
        <v>670</v>
      </c>
      <c r="E173" t="s">
        <v>205</v>
      </c>
      <c r="F173" t="s">
        <v>74</v>
      </c>
      <c r="G173" s="2">
        <v>2201</v>
      </c>
      <c r="H173" s="2" t="str">
        <f t="shared" si="6"/>
        <v>S3</v>
      </c>
      <c r="I173" s="2" t="s">
        <v>154</v>
      </c>
      <c r="J173" s="2" t="str">
        <f>IF(AND(K173=0,L173=0)=TRUE,"",IF(AND(K173&gt;0,L173&gt;0)=TRUE,UPPER(VLOOKUP(LEFT(L173,4)*1,[1]PRODI_2019!$E$2:$F$90,2,FALSE)),M173))</f>
        <v>PENDIDIKAN (S3)</v>
      </c>
      <c r="K173" s="2">
        <f>_xlfn.IFNA(VLOOKUP(B173,[2]Data!$J$2:$K$380,1,FALSE),0)</f>
        <v>22511211</v>
      </c>
      <c r="L173" s="2">
        <f>_xlfn.IFNA(VLOOKUP(B173,[2]Data!$J$2:$K$380,2,FALSE),0)</f>
        <v>7782220010</v>
      </c>
      <c r="M173" t="s">
        <v>75</v>
      </c>
      <c r="N173" t="s">
        <v>76</v>
      </c>
      <c r="P173" t="s">
        <v>3320</v>
      </c>
      <c r="Q173" t="s">
        <v>77</v>
      </c>
      <c r="R173" t="s">
        <v>78</v>
      </c>
      <c r="S173" t="s">
        <v>3431</v>
      </c>
      <c r="T173" t="s">
        <v>3432</v>
      </c>
      <c r="U173" t="s">
        <v>76</v>
      </c>
      <c r="V173" t="s">
        <v>76</v>
      </c>
      <c r="AD173" t="s">
        <v>3433</v>
      </c>
      <c r="AE173" t="s">
        <v>76</v>
      </c>
      <c r="AF173" t="s">
        <v>3434</v>
      </c>
      <c r="AG173" t="s">
        <v>3435</v>
      </c>
      <c r="AH173" t="s">
        <v>95</v>
      </c>
      <c r="AI173" t="s">
        <v>3436</v>
      </c>
      <c r="AJ173" t="s">
        <v>3437</v>
      </c>
      <c r="AK173" t="s">
        <v>3438</v>
      </c>
      <c r="AL173" t="s">
        <v>186</v>
      </c>
      <c r="AM173" t="s">
        <v>455</v>
      </c>
      <c r="AN173" t="s">
        <v>3439</v>
      </c>
      <c r="AO173" t="s">
        <v>150</v>
      </c>
      <c r="AP173" t="s">
        <v>143</v>
      </c>
      <c r="AQ173" t="s">
        <v>76</v>
      </c>
      <c r="AR173" t="s">
        <v>76</v>
      </c>
      <c r="AS173" t="s">
        <v>76</v>
      </c>
      <c r="AT173" t="s">
        <v>3440</v>
      </c>
      <c r="AU173" t="s">
        <v>84</v>
      </c>
      <c r="AV173" t="s">
        <v>124</v>
      </c>
      <c r="AW173" t="s">
        <v>3441</v>
      </c>
      <c r="AX173" t="s">
        <v>86</v>
      </c>
      <c r="AY173" t="s">
        <v>245</v>
      </c>
      <c r="AZ173" t="s">
        <v>3442</v>
      </c>
      <c r="BA173" t="s">
        <v>245</v>
      </c>
      <c r="BB173" t="s">
        <v>289</v>
      </c>
      <c r="BC173" t="s">
        <v>84</v>
      </c>
      <c r="BD173" t="s">
        <v>479</v>
      </c>
      <c r="BE173" t="s">
        <v>3443</v>
      </c>
      <c r="BF173" t="s">
        <v>89</v>
      </c>
      <c r="BG173" t="s">
        <v>558</v>
      </c>
      <c r="BH173" t="s">
        <v>3444</v>
      </c>
      <c r="BI173" t="s">
        <v>558</v>
      </c>
      <c r="BJ173" t="s">
        <v>90</v>
      </c>
      <c r="BK173" t="s">
        <v>3445</v>
      </c>
      <c r="BL173" t="s">
        <v>127</v>
      </c>
      <c r="BM173" t="s">
        <v>105</v>
      </c>
      <c r="BN173" t="s">
        <v>76</v>
      </c>
      <c r="BO173" t="s">
        <v>3446</v>
      </c>
      <c r="BP173" t="s">
        <v>139</v>
      </c>
      <c r="BQ173" t="s">
        <v>92</v>
      </c>
      <c r="BR173" t="s">
        <v>3447</v>
      </c>
      <c r="BS173" t="s">
        <v>76</v>
      </c>
      <c r="BT173" t="s">
        <v>95</v>
      </c>
      <c r="BU173" t="s">
        <v>3448</v>
      </c>
      <c r="BV173" t="s">
        <v>1800</v>
      </c>
      <c r="BW173" t="s">
        <v>3449</v>
      </c>
      <c r="BX173" t="s">
        <v>76</v>
      </c>
      <c r="CD173" s="3">
        <f>VLOOKUP(M173,Sheet1!$A$22:$D$37,2,FALSE)</f>
        <v>16</v>
      </c>
      <c r="CE173" s="3">
        <f>VLOOKUP(M173,Sheet1!$A$22:$D$37,4,FALSE)</f>
        <v>16</v>
      </c>
      <c r="CF173" s="3" t="str">
        <f t="shared" si="7"/>
        <v>lulus</v>
      </c>
      <c r="CG173" s="3" t="str">
        <f t="shared" si="8"/>
        <v>diterima</v>
      </c>
    </row>
    <row r="174" spans="1:85" x14ac:dyDescent="0.25">
      <c r="A174">
        <v>173</v>
      </c>
      <c r="B174" s="6">
        <v>22511226</v>
      </c>
      <c r="C174" t="s">
        <v>840</v>
      </c>
      <c r="D174" t="s">
        <v>670</v>
      </c>
      <c r="E174" t="s">
        <v>205</v>
      </c>
      <c r="F174" t="s">
        <v>74</v>
      </c>
      <c r="G174" s="2">
        <v>2201</v>
      </c>
      <c r="H174" s="2" t="str">
        <f t="shared" si="6"/>
        <v>S3</v>
      </c>
      <c r="I174" s="2" t="s">
        <v>154</v>
      </c>
      <c r="J174" s="2" t="str">
        <f>IF(AND(K174=0,L174=0)=TRUE,"",IF(AND(K174&gt;0,L174&gt;0)=TRUE,UPPER(VLOOKUP(LEFT(L174,4)*1,[1]PRODI_2019!$E$2:$F$90,2,FALSE)),M174))</f>
        <v>PENDIDIKAN (S3)</v>
      </c>
      <c r="K174" s="2">
        <f>_xlfn.IFNA(VLOOKUP(B174,[2]Data!$J$2:$K$380,1,FALSE),0)</f>
        <v>22511226</v>
      </c>
      <c r="L174" s="2">
        <f>_xlfn.IFNA(VLOOKUP(B174,[2]Data!$J$2:$K$380,2,FALSE),0)</f>
        <v>0</v>
      </c>
      <c r="M174" t="s">
        <v>75</v>
      </c>
      <c r="N174" t="s">
        <v>76</v>
      </c>
      <c r="P174" t="s">
        <v>3320</v>
      </c>
      <c r="Q174" t="s">
        <v>107</v>
      </c>
      <c r="R174" t="s">
        <v>78</v>
      </c>
      <c r="S174" t="s">
        <v>94</v>
      </c>
      <c r="T174" t="s">
        <v>3450</v>
      </c>
      <c r="U174" t="s">
        <v>76</v>
      </c>
      <c r="V174" t="s">
        <v>76</v>
      </c>
      <c r="AD174" t="s">
        <v>3451</v>
      </c>
      <c r="AE174" t="s">
        <v>3452</v>
      </c>
      <c r="AF174" t="s">
        <v>1184</v>
      </c>
      <c r="AG174" t="s">
        <v>159</v>
      </c>
      <c r="AH174" t="s">
        <v>106</v>
      </c>
      <c r="AI174" t="s">
        <v>3453</v>
      </c>
      <c r="AJ174" t="s">
        <v>3454</v>
      </c>
      <c r="AK174" t="s">
        <v>3455</v>
      </c>
      <c r="AL174" t="s">
        <v>81</v>
      </c>
      <c r="AM174" t="s">
        <v>3456</v>
      </c>
      <c r="AN174" t="s">
        <v>3457</v>
      </c>
      <c r="AO174" t="s">
        <v>3458</v>
      </c>
      <c r="AP174" t="s">
        <v>133</v>
      </c>
      <c r="AQ174" t="s">
        <v>76</v>
      </c>
      <c r="AR174" t="s">
        <v>76</v>
      </c>
      <c r="AS174" t="s">
        <v>76</v>
      </c>
      <c r="AT174" t="s">
        <v>3459</v>
      </c>
      <c r="AU174" t="s">
        <v>99</v>
      </c>
      <c r="AV174" t="s">
        <v>3460</v>
      </c>
      <c r="AW174" t="s">
        <v>325</v>
      </c>
      <c r="AX174" t="s">
        <v>86</v>
      </c>
      <c r="AY174" t="s">
        <v>632</v>
      </c>
      <c r="AZ174" t="s">
        <v>3461</v>
      </c>
      <c r="BA174" t="s">
        <v>632</v>
      </c>
      <c r="BB174" t="s">
        <v>225</v>
      </c>
      <c r="BC174" t="s">
        <v>99</v>
      </c>
      <c r="BD174" t="s">
        <v>3460</v>
      </c>
      <c r="BE174" t="s">
        <v>226</v>
      </c>
      <c r="BF174" t="s">
        <v>89</v>
      </c>
      <c r="BG174" t="s">
        <v>278</v>
      </c>
      <c r="BH174" t="s">
        <v>3462</v>
      </c>
      <c r="BI174" t="s">
        <v>278</v>
      </c>
      <c r="BJ174" t="s">
        <v>90</v>
      </c>
      <c r="BK174" t="s">
        <v>3463</v>
      </c>
      <c r="BL174" t="s">
        <v>139</v>
      </c>
      <c r="BM174" t="s">
        <v>92</v>
      </c>
      <c r="BN174" t="s">
        <v>76</v>
      </c>
      <c r="BO174" t="s">
        <v>3464</v>
      </c>
      <c r="BP174" t="s">
        <v>139</v>
      </c>
      <c r="BQ174" t="s">
        <v>128</v>
      </c>
      <c r="BR174" t="s">
        <v>3452</v>
      </c>
      <c r="BS174" t="s">
        <v>76</v>
      </c>
      <c r="BT174" t="s">
        <v>106</v>
      </c>
      <c r="BU174" t="s">
        <v>3465</v>
      </c>
      <c r="BV174" t="s">
        <v>1211</v>
      </c>
      <c r="BW174" t="s">
        <v>119</v>
      </c>
      <c r="BX174" t="s">
        <v>76</v>
      </c>
      <c r="CD174" s="3">
        <f>VLOOKUP(M174,Sheet1!$A$22:$D$37,2,FALSE)</f>
        <v>16</v>
      </c>
      <c r="CE174" s="3">
        <f>VLOOKUP(M174,Sheet1!$A$22:$D$37,4,FALSE)</f>
        <v>16</v>
      </c>
      <c r="CF174" s="3" t="str">
        <f t="shared" si="7"/>
        <v>lulus</v>
      </c>
      <c r="CG174" s="3" t="str">
        <f t="shared" si="8"/>
        <v>tidak</v>
      </c>
    </row>
    <row r="175" spans="1:85" x14ac:dyDescent="0.25">
      <c r="A175">
        <v>174</v>
      </c>
      <c r="B175" s="6">
        <v>22511230</v>
      </c>
      <c r="C175" t="s">
        <v>841</v>
      </c>
      <c r="D175" t="s">
        <v>670</v>
      </c>
      <c r="E175" t="s">
        <v>205</v>
      </c>
      <c r="F175" t="s">
        <v>74</v>
      </c>
      <c r="G175" s="2">
        <v>2201</v>
      </c>
      <c r="H175" s="2" t="str">
        <f t="shared" si="6"/>
        <v>S3</v>
      </c>
      <c r="I175" s="2" t="s">
        <v>154</v>
      </c>
      <c r="J175" s="2" t="str">
        <f>IF(AND(K175=0,L175=0)=TRUE,"",IF(AND(K175&gt;0,L175&gt;0)=TRUE,UPPER(VLOOKUP(LEFT(L175,4)*1,[1]PRODI_2019!$E$2:$F$90,2,FALSE)),M175))</f>
        <v>ILMU AKUNTANSI</v>
      </c>
      <c r="K175" s="2">
        <f>_xlfn.IFNA(VLOOKUP(B175,[2]Data!$J$2:$K$380,1,FALSE),0)</f>
        <v>22511230</v>
      </c>
      <c r="L175" s="2">
        <f>_xlfn.IFNA(VLOOKUP(B175,[2]Data!$J$2:$K$380,2,FALSE),0)</f>
        <v>0</v>
      </c>
      <c r="M175" t="s">
        <v>652</v>
      </c>
      <c r="N175" t="s">
        <v>76</v>
      </c>
      <c r="P175" t="s">
        <v>3320</v>
      </c>
      <c r="Q175" t="s">
        <v>77</v>
      </c>
      <c r="R175" t="s">
        <v>78</v>
      </c>
      <c r="S175" t="s">
        <v>164</v>
      </c>
      <c r="T175" t="s">
        <v>3466</v>
      </c>
      <c r="U175" t="s">
        <v>76</v>
      </c>
      <c r="V175" t="s">
        <v>76</v>
      </c>
      <c r="AD175" t="s">
        <v>3467</v>
      </c>
      <c r="AE175" t="s">
        <v>76</v>
      </c>
      <c r="AF175" t="s">
        <v>3468</v>
      </c>
      <c r="AG175" t="s">
        <v>3469</v>
      </c>
      <c r="AH175" t="s">
        <v>183</v>
      </c>
      <c r="AI175" t="s">
        <v>3470</v>
      </c>
      <c r="AJ175" t="s">
        <v>3471</v>
      </c>
      <c r="AK175" t="s">
        <v>3472</v>
      </c>
      <c r="AL175" t="s">
        <v>96</v>
      </c>
      <c r="AM175" t="s">
        <v>3473</v>
      </c>
      <c r="AN175" t="s">
        <v>3474</v>
      </c>
      <c r="AO175" t="s">
        <v>150</v>
      </c>
      <c r="AP175" t="s">
        <v>143</v>
      </c>
      <c r="AQ175" t="s">
        <v>76</v>
      </c>
      <c r="AR175" t="s">
        <v>76</v>
      </c>
      <c r="AS175" t="s">
        <v>76</v>
      </c>
      <c r="AT175" t="s">
        <v>3475</v>
      </c>
      <c r="AU175" t="s">
        <v>99</v>
      </c>
      <c r="AV175" t="s">
        <v>176</v>
      </c>
      <c r="AW175" t="s">
        <v>125</v>
      </c>
      <c r="AX175" t="s">
        <v>86</v>
      </c>
      <c r="AY175" t="s">
        <v>3476</v>
      </c>
      <c r="AZ175" t="s">
        <v>3477</v>
      </c>
      <c r="BA175" t="s">
        <v>3476</v>
      </c>
      <c r="BB175" t="s">
        <v>3478</v>
      </c>
      <c r="BC175" t="s">
        <v>99</v>
      </c>
      <c r="BD175" t="s">
        <v>176</v>
      </c>
      <c r="BE175" t="s">
        <v>567</v>
      </c>
      <c r="BF175" t="s">
        <v>89</v>
      </c>
      <c r="BG175" t="s">
        <v>87</v>
      </c>
      <c r="BH175" t="s">
        <v>1191</v>
      </c>
      <c r="BI175" t="s">
        <v>87</v>
      </c>
      <c r="BJ175" t="s">
        <v>90</v>
      </c>
      <c r="BK175" t="s">
        <v>3479</v>
      </c>
      <c r="BL175" t="s">
        <v>139</v>
      </c>
      <c r="BM175" t="s">
        <v>92</v>
      </c>
      <c r="BN175" t="s">
        <v>76</v>
      </c>
      <c r="BO175" t="s">
        <v>3480</v>
      </c>
      <c r="BP175" t="s">
        <v>139</v>
      </c>
      <c r="BQ175" t="s">
        <v>105</v>
      </c>
      <c r="BR175" t="s">
        <v>3481</v>
      </c>
      <c r="BS175" t="s">
        <v>76</v>
      </c>
      <c r="BT175" t="s">
        <v>148</v>
      </c>
      <c r="BU175" t="s">
        <v>3482</v>
      </c>
      <c r="BV175" t="s">
        <v>1950</v>
      </c>
      <c r="BW175" t="s">
        <v>93</v>
      </c>
      <c r="BX175" t="s">
        <v>76</v>
      </c>
      <c r="CD175" s="3">
        <f>VLOOKUP(M175,Sheet1!$A$22:$D$37,2,FALSE)</f>
        <v>22</v>
      </c>
      <c r="CE175" s="3">
        <f>VLOOKUP(M175,Sheet1!$A$22:$D$37,4,FALSE)</f>
        <v>22</v>
      </c>
      <c r="CF175" s="3" t="str">
        <f t="shared" si="7"/>
        <v>lulus</v>
      </c>
      <c r="CG175" s="3" t="str">
        <f t="shared" si="8"/>
        <v>tidak</v>
      </c>
    </row>
    <row r="176" spans="1:85" x14ac:dyDescent="0.25">
      <c r="A176">
        <v>175</v>
      </c>
      <c r="B176" s="6">
        <v>22511295</v>
      </c>
      <c r="C176" t="s">
        <v>842</v>
      </c>
      <c r="D176" t="s">
        <v>670</v>
      </c>
      <c r="E176" t="s">
        <v>205</v>
      </c>
      <c r="F176" t="s">
        <v>74</v>
      </c>
      <c r="G176" s="2">
        <v>2201</v>
      </c>
      <c r="H176" s="2" t="str">
        <f t="shared" si="6"/>
        <v>S3</v>
      </c>
      <c r="I176" s="2" t="s">
        <v>154</v>
      </c>
      <c r="J176" s="2" t="str">
        <f>IF(AND(K176=0,L176=0)=TRUE,"",IF(AND(K176&gt;0,L176&gt;0)=TRUE,UPPER(VLOOKUP(LEFT(L176,4)*1,[1]PRODI_2019!$E$2:$F$90,2,FALSE)),M176))</f>
        <v>PENDIDIKAN (S3)</v>
      </c>
      <c r="K176" s="2">
        <f>_xlfn.IFNA(VLOOKUP(B176,[2]Data!$J$2:$K$380,1,FALSE),0)</f>
        <v>22511295</v>
      </c>
      <c r="L176" s="2">
        <f>_xlfn.IFNA(VLOOKUP(B176,[2]Data!$J$2:$K$380,2,FALSE),0)</f>
        <v>7782220007</v>
      </c>
      <c r="M176" t="s">
        <v>75</v>
      </c>
      <c r="N176" t="s">
        <v>76</v>
      </c>
      <c r="P176" t="s">
        <v>3320</v>
      </c>
      <c r="Q176" t="s">
        <v>77</v>
      </c>
      <c r="R176" t="s">
        <v>78</v>
      </c>
      <c r="S176" t="s">
        <v>2838</v>
      </c>
      <c r="T176" t="s">
        <v>3483</v>
      </c>
      <c r="U176" t="s">
        <v>76</v>
      </c>
      <c r="V176" t="s">
        <v>76</v>
      </c>
      <c r="AD176" t="s">
        <v>3484</v>
      </c>
      <c r="AE176" t="s">
        <v>76</v>
      </c>
      <c r="AF176" t="s">
        <v>3485</v>
      </c>
      <c r="AG176" t="s">
        <v>264</v>
      </c>
      <c r="AH176" t="s">
        <v>218</v>
      </c>
      <c r="AI176" t="s">
        <v>3486</v>
      </c>
      <c r="AJ176" t="s">
        <v>3487</v>
      </c>
      <c r="AK176" t="s">
        <v>3488</v>
      </c>
      <c r="AL176" t="s">
        <v>81</v>
      </c>
      <c r="AM176" t="s">
        <v>3489</v>
      </c>
      <c r="AN176" t="s">
        <v>3490</v>
      </c>
      <c r="AO176" t="s">
        <v>3491</v>
      </c>
      <c r="AP176" t="s">
        <v>143</v>
      </c>
      <c r="AQ176" t="s">
        <v>76</v>
      </c>
      <c r="AR176" t="s">
        <v>76</v>
      </c>
      <c r="AS176" t="s">
        <v>76</v>
      </c>
      <c r="AT176" t="s">
        <v>599</v>
      </c>
      <c r="AU176" t="s">
        <v>84</v>
      </c>
      <c r="AV176" t="s">
        <v>636</v>
      </c>
      <c r="AW176" t="s">
        <v>577</v>
      </c>
      <c r="AX176" t="s">
        <v>86</v>
      </c>
      <c r="AY176" t="s">
        <v>440</v>
      </c>
      <c r="AZ176" t="s">
        <v>3492</v>
      </c>
      <c r="BA176" t="s">
        <v>440</v>
      </c>
      <c r="BB176" t="s">
        <v>564</v>
      </c>
      <c r="BC176" t="s">
        <v>99</v>
      </c>
      <c r="BD176" t="s">
        <v>154</v>
      </c>
      <c r="BE176" t="s">
        <v>565</v>
      </c>
      <c r="BF176" t="s">
        <v>89</v>
      </c>
      <c r="BG176" t="s">
        <v>558</v>
      </c>
      <c r="BH176" t="s">
        <v>3493</v>
      </c>
      <c r="BI176" t="s">
        <v>558</v>
      </c>
      <c r="BJ176" t="s">
        <v>3494</v>
      </c>
      <c r="BK176" t="s">
        <v>3495</v>
      </c>
      <c r="BL176" t="s">
        <v>104</v>
      </c>
      <c r="BM176" t="s">
        <v>105</v>
      </c>
      <c r="BN176" t="s">
        <v>3496</v>
      </c>
      <c r="BO176" t="s">
        <v>470</v>
      </c>
      <c r="BP176" t="s">
        <v>104</v>
      </c>
      <c r="BQ176" t="s">
        <v>117</v>
      </c>
      <c r="BR176" t="s">
        <v>3497</v>
      </c>
      <c r="BS176" t="s">
        <v>76</v>
      </c>
      <c r="BT176" t="s">
        <v>218</v>
      </c>
      <c r="BU176" t="s">
        <v>3486</v>
      </c>
      <c r="BV176" t="s">
        <v>2702</v>
      </c>
      <c r="BW176" t="s">
        <v>93</v>
      </c>
      <c r="BX176" t="s">
        <v>76</v>
      </c>
      <c r="CD176" s="3">
        <f>VLOOKUP(M176,Sheet1!$A$22:$D$37,2,FALSE)</f>
        <v>16</v>
      </c>
      <c r="CE176" s="3">
        <f>VLOOKUP(M176,Sheet1!$A$22:$D$37,4,FALSE)</f>
        <v>16</v>
      </c>
      <c r="CF176" s="3" t="str">
        <f t="shared" si="7"/>
        <v>lulus</v>
      </c>
      <c r="CG176" s="3" t="str">
        <f t="shared" si="8"/>
        <v>diterima</v>
      </c>
    </row>
    <row r="177" spans="1:85" x14ac:dyDescent="0.25">
      <c r="A177">
        <v>176</v>
      </c>
      <c r="B177" s="6">
        <v>22511326</v>
      </c>
      <c r="C177" t="s">
        <v>843</v>
      </c>
      <c r="D177" t="s">
        <v>670</v>
      </c>
      <c r="E177" t="s">
        <v>205</v>
      </c>
      <c r="F177" t="s">
        <v>74</v>
      </c>
      <c r="G177" s="2">
        <v>2201</v>
      </c>
      <c r="H177" s="2" t="str">
        <f t="shared" si="6"/>
        <v>S3</v>
      </c>
      <c r="I177" s="2" t="s">
        <v>154</v>
      </c>
      <c r="J177" s="2" t="str">
        <f>IF(AND(K177=0,L177=0)=TRUE,"",IF(AND(K177&gt;0,L177&gt;0)=TRUE,UPPER(VLOOKUP(LEFT(L177,4)*1,[1]PRODI_2019!$E$2:$F$90,2,FALSE)),M177))</f>
        <v/>
      </c>
      <c r="K177" s="2">
        <f>_xlfn.IFNA(VLOOKUP(B177,[2]Data!$J$2:$K$380,1,FALSE),0)</f>
        <v>0</v>
      </c>
      <c r="L177" s="2">
        <f>_xlfn.IFNA(VLOOKUP(B177,[2]Data!$J$2:$K$380,2,FALSE),0)</f>
        <v>0</v>
      </c>
      <c r="M177" t="s">
        <v>652</v>
      </c>
      <c r="N177" t="s">
        <v>76</v>
      </c>
      <c r="P177" t="s">
        <v>3320</v>
      </c>
      <c r="Q177" t="s">
        <v>107</v>
      </c>
      <c r="R177" t="s">
        <v>187</v>
      </c>
      <c r="S177" t="s">
        <v>3498</v>
      </c>
      <c r="T177" t="s">
        <v>3499</v>
      </c>
      <c r="U177" t="s">
        <v>76</v>
      </c>
      <c r="V177" t="s">
        <v>76</v>
      </c>
      <c r="AD177" t="s">
        <v>3500</v>
      </c>
      <c r="AE177" t="s">
        <v>3501</v>
      </c>
      <c r="AF177" t="s">
        <v>3502</v>
      </c>
      <c r="AG177" t="s">
        <v>3503</v>
      </c>
      <c r="AH177" t="s">
        <v>413</v>
      </c>
      <c r="AI177" t="s">
        <v>3504</v>
      </c>
      <c r="AJ177" t="s">
        <v>3505</v>
      </c>
      <c r="AK177" t="s">
        <v>3506</v>
      </c>
      <c r="AL177" t="s">
        <v>96</v>
      </c>
      <c r="AM177" t="s">
        <v>3507</v>
      </c>
      <c r="AN177" t="s">
        <v>3508</v>
      </c>
      <c r="AO177" t="s">
        <v>97</v>
      </c>
      <c r="AP177" t="s">
        <v>143</v>
      </c>
      <c r="AQ177" t="s">
        <v>76</v>
      </c>
      <c r="AR177" t="s">
        <v>76</v>
      </c>
      <c r="AS177" t="s">
        <v>76</v>
      </c>
      <c r="AT177" t="s">
        <v>3509</v>
      </c>
      <c r="AU177" t="s">
        <v>84</v>
      </c>
      <c r="AV177" t="s">
        <v>180</v>
      </c>
      <c r="AW177" t="s">
        <v>125</v>
      </c>
      <c r="AX177" t="s">
        <v>86</v>
      </c>
      <c r="AY177" t="s">
        <v>369</v>
      </c>
      <c r="AZ177" t="s">
        <v>3510</v>
      </c>
      <c r="BA177" t="s">
        <v>369</v>
      </c>
      <c r="BB177" t="s">
        <v>123</v>
      </c>
      <c r="BC177" t="s">
        <v>84</v>
      </c>
      <c r="BD177" t="s">
        <v>3511</v>
      </c>
      <c r="BE177" t="s">
        <v>3351</v>
      </c>
      <c r="BF177" t="s">
        <v>89</v>
      </c>
      <c r="BG177" t="s">
        <v>519</v>
      </c>
      <c r="BH177" t="s">
        <v>3512</v>
      </c>
      <c r="BI177" t="s">
        <v>519</v>
      </c>
      <c r="BJ177" t="s">
        <v>90</v>
      </c>
      <c r="BK177" t="s">
        <v>3513</v>
      </c>
      <c r="BL177" t="s">
        <v>104</v>
      </c>
      <c r="BM177" t="s">
        <v>222</v>
      </c>
      <c r="BN177" t="s">
        <v>76</v>
      </c>
      <c r="BO177" t="s">
        <v>3514</v>
      </c>
      <c r="BP177" t="s">
        <v>131</v>
      </c>
      <c r="BQ177" t="s">
        <v>179</v>
      </c>
      <c r="BR177" t="s">
        <v>3515</v>
      </c>
      <c r="BS177" t="s">
        <v>76</v>
      </c>
      <c r="BT177" t="s">
        <v>3516</v>
      </c>
      <c r="BU177" t="s">
        <v>3517</v>
      </c>
      <c r="BV177" t="s">
        <v>894</v>
      </c>
      <c r="BW177" t="s">
        <v>93</v>
      </c>
      <c r="BX177" t="s">
        <v>76</v>
      </c>
      <c r="CD177" s="3">
        <f>VLOOKUP(M177,Sheet1!$A$22:$D$37,2,FALSE)</f>
        <v>22</v>
      </c>
      <c r="CE177" s="3">
        <f>VLOOKUP(M177,Sheet1!$A$22:$D$37,4,FALSE)</f>
        <v>22</v>
      </c>
      <c r="CF177" s="3" t="str">
        <f t="shared" si="7"/>
        <v>tidak</v>
      </c>
      <c r="CG177" s="3" t="str">
        <f t="shared" si="8"/>
        <v>tidak</v>
      </c>
    </row>
    <row r="178" spans="1:85" x14ac:dyDescent="0.25">
      <c r="A178">
        <v>177</v>
      </c>
      <c r="B178" s="6">
        <v>22511327</v>
      </c>
      <c r="C178" t="s">
        <v>844</v>
      </c>
      <c r="D178" t="s">
        <v>670</v>
      </c>
      <c r="E178" t="s">
        <v>205</v>
      </c>
      <c r="F178" t="s">
        <v>74</v>
      </c>
      <c r="G178" s="2">
        <v>2201</v>
      </c>
      <c r="H178" s="2" t="str">
        <f t="shared" si="6"/>
        <v>S3</v>
      </c>
      <c r="I178" s="2" t="s">
        <v>154</v>
      </c>
      <c r="J178" s="2" t="str">
        <f>IF(AND(K178=0,L178=0)=TRUE,"",IF(AND(K178&gt;0,L178&gt;0)=TRUE,UPPER(VLOOKUP(LEFT(L178,4)*1,[1]PRODI_2019!$E$2:$F$90,2,FALSE)),M178))</f>
        <v>PENDIDIKAN (S3)</v>
      </c>
      <c r="K178" s="2">
        <f>_xlfn.IFNA(VLOOKUP(B178,[2]Data!$J$2:$K$380,1,FALSE),0)</f>
        <v>22511327</v>
      </c>
      <c r="L178" s="2">
        <f>_xlfn.IFNA(VLOOKUP(B178,[2]Data!$J$2:$K$380,2,FALSE),0)</f>
        <v>7782220011</v>
      </c>
      <c r="M178" t="s">
        <v>75</v>
      </c>
      <c r="N178" t="s">
        <v>76</v>
      </c>
      <c r="P178" t="s">
        <v>3320</v>
      </c>
      <c r="Q178" t="s">
        <v>107</v>
      </c>
      <c r="R178" t="s">
        <v>78</v>
      </c>
      <c r="S178" t="s">
        <v>149</v>
      </c>
      <c r="T178" t="s">
        <v>3518</v>
      </c>
      <c r="U178" t="s">
        <v>76</v>
      </c>
      <c r="V178" t="s">
        <v>76</v>
      </c>
      <c r="AD178" t="s">
        <v>3519</v>
      </c>
      <c r="AE178" t="s">
        <v>76</v>
      </c>
      <c r="AF178" t="s">
        <v>3520</v>
      </c>
      <c r="AG178" t="s">
        <v>3521</v>
      </c>
      <c r="AH178" t="s">
        <v>148</v>
      </c>
      <c r="AI178" t="s">
        <v>3522</v>
      </c>
      <c r="AJ178" t="s">
        <v>3523</v>
      </c>
      <c r="AK178" t="s">
        <v>3524</v>
      </c>
      <c r="AL178" t="s">
        <v>167</v>
      </c>
      <c r="AM178" t="s">
        <v>3525</v>
      </c>
      <c r="AN178" t="s">
        <v>3526</v>
      </c>
      <c r="AO178" t="s">
        <v>150</v>
      </c>
      <c r="AP178" t="s">
        <v>111</v>
      </c>
      <c r="AQ178" t="s">
        <v>76</v>
      </c>
      <c r="AR178" t="s">
        <v>76</v>
      </c>
      <c r="AS178" t="s">
        <v>76</v>
      </c>
      <c r="AT178" t="s">
        <v>620</v>
      </c>
      <c r="AU178" t="s">
        <v>84</v>
      </c>
      <c r="AV178" t="s">
        <v>3527</v>
      </c>
      <c r="AW178" t="s">
        <v>1456</v>
      </c>
      <c r="AX178" t="s">
        <v>86</v>
      </c>
      <c r="AY178" t="s">
        <v>87</v>
      </c>
      <c r="AZ178" t="s">
        <v>3528</v>
      </c>
      <c r="BA178" t="s">
        <v>87</v>
      </c>
      <c r="BB178" t="s">
        <v>570</v>
      </c>
      <c r="BC178" t="s">
        <v>84</v>
      </c>
      <c r="BD178" t="s">
        <v>604</v>
      </c>
      <c r="BE178" t="s">
        <v>603</v>
      </c>
      <c r="BF178" t="s">
        <v>89</v>
      </c>
      <c r="BG178" t="s">
        <v>87</v>
      </c>
      <c r="BH178" t="s">
        <v>3529</v>
      </c>
      <c r="BI178" t="s">
        <v>87</v>
      </c>
      <c r="BJ178" t="s">
        <v>3530</v>
      </c>
      <c r="BK178" t="s">
        <v>3531</v>
      </c>
      <c r="BL178" t="s">
        <v>250</v>
      </c>
      <c r="BM178" t="s">
        <v>222</v>
      </c>
      <c r="BN178" t="s">
        <v>3532</v>
      </c>
      <c r="BO178" t="s">
        <v>3533</v>
      </c>
      <c r="BP178" t="s">
        <v>139</v>
      </c>
      <c r="BQ178" t="s">
        <v>92</v>
      </c>
      <c r="BR178" t="s">
        <v>3534</v>
      </c>
      <c r="BS178" t="s">
        <v>76</v>
      </c>
      <c r="BT178" t="s">
        <v>148</v>
      </c>
      <c r="BU178" t="s">
        <v>3535</v>
      </c>
      <c r="BV178" t="s">
        <v>2106</v>
      </c>
      <c r="BW178" t="s">
        <v>119</v>
      </c>
      <c r="BX178" t="s">
        <v>76</v>
      </c>
      <c r="CD178" s="3">
        <f>VLOOKUP(M178,Sheet1!$A$22:$D$37,2,FALSE)</f>
        <v>16</v>
      </c>
      <c r="CE178" s="3">
        <f>VLOOKUP(M178,Sheet1!$A$22:$D$37,4,FALSE)</f>
        <v>16</v>
      </c>
      <c r="CF178" s="3" t="str">
        <f t="shared" si="7"/>
        <v>lulus</v>
      </c>
      <c r="CG178" s="3" t="str">
        <f t="shared" si="8"/>
        <v>diterima</v>
      </c>
    </row>
    <row r="179" spans="1:85" x14ac:dyDescent="0.25">
      <c r="A179">
        <v>178</v>
      </c>
      <c r="B179" s="6">
        <v>22511362</v>
      </c>
      <c r="C179" t="s">
        <v>845</v>
      </c>
      <c r="D179" t="s">
        <v>670</v>
      </c>
      <c r="E179" t="s">
        <v>205</v>
      </c>
      <c r="F179" t="s">
        <v>74</v>
      </c>
      <c r="G179" s="2">
        <v>2201</v>
      </c>
      <c r="H179" s="2" t="str">
        <f t="shared" si="6"/>
        <v>S3</v>
      </c>
      <c r="I179" s="2" t="s">
        <v>154</v>
      </c>
      <c r="J179" s="2" t="str">
        <f>IF(AND(K179=0,L179=0)=TRUE,"",IF(AND(K179&gt;0,L179&gt;0)=TRUE,UPPER(VLOOKUP(LEFT(L179,4)*1,[1]PRODI_2019!$E$2:$F$90,2,FALSE)),M179))</f>
        <v>ILMU AKUNTANSI</v>
      </c>
      <c r="K179" s="2">
        <f>_xlfn.IFNA(VLOOKUP(B179,[2]Data!$J$2:$K$380,1,FALSE),0)</f>
        <v>22511362</v>
      </c>
      <c r="L179" s="2">
        <f>_xlfn.IFNA(VLOOKUP(B179,[2]Data!$J$2:$K$380,2,FALSE),0)</f>
        <v>0</v>
      </c>
      <c r="M179" t="s">
        <v>652</v>
      </c>
      <c r="N179" t="s">
        <v>76</v>
      </c>
      <c r="P179" t="s">
        <v>3320</v>
      </c>
      <c r="Q179" t="s">
        <v>77</v>
      </c>
      <c r="R179" t="s">
        <v>78</v>
      </c>
      <c r="S179" t="s">
        <v>149</v>
      </c>
      <c r="T179" t="s">
        <v>3536</v>
      </c>
      <c r="U179" t="s">
        <v>76</v>
      </c>
      <c r="V179" t="s">
        <v>76</v>
      </c>
      <c r="AD179" t="s">
        <v>3537</v>
      </c>
      <c r="AE179" t="s">
        <v>76</v>
      </c>
      <c r="AF179" t="s">
        <v>3538</v>
      </c>
      <c r="AG179" t="s">
        <v>3539</v>
      </c>
      <c r="AH179" t="s">
        <v>471</v>
      </c>
      <c r="AI179" t="s">
        <v>3540</v>
      </c>
      <c r="AJ179" t="s">
        <v>3541</v>
      </c>
      <c r="AK179" t="s">
        <v>3542</v>
      </c>
      <c r="AL179" t="s">
        <v>186</v>
      </c>
      <c r="AM179" t="s">
        <v>3543</v>
      </c>
      <c r="AN179" t="s">
        <v>3544</v>
      </c>
      <c r="AO179" t="s">
        <v>76</v>
      </c>
      <c r="AP179" t="s">
        <v>143</v>
      </c>
      <c r="AQ179" t="s">
        <v>76</v>
      </c>
      <c r="AR179" t="s">
        <v>76</v>
      </c>
      <c r="AS179" t="s">
        <v>76</v>
      </c>
      <c r="AT179" t="s">
        <v>3545</v>
      </c>
      <c r="AU179" t="s">
        <v>84</v>
      </c>
      <c r="AV179" t="s">
        <v>176</v>
      </c>
      <c r="AW179" t="s">
        <v>125</v>
      </c>
      <c r="AX179" t="s">
        <v>86</v>
      </c>
      <c r="AY179" t="s">
        <v>493</v>
      </c>
      <c r="AZ179" t="s">
        <v>3546</v>
      </c>
      <c r="BA179" t="s">
        <v>493</v>
      </c>
      <c r="BB179" t="s">
        <v>3547</v>
      </c>
      <c r="BC179" t="s">
        <v>99</v>
      </c>
      <c r="BD179" t="s">
        <v>180</v>
      </c>
      <c r="BE179" t="s">
        <v>663</v>
      </c>
      <c r="BF179" t="s">
        <v>89</v>
      </c>
      <c r="BG179" t="s">
        <v>369</v>
      </c>
      <c r="BH179" t="s">
        <v>3548</v>
      </c>
      <c r="BI179" t="s">
        <v>369</v>
      </c>
      <c r="BJ179" t="s">
        <v>90</v>
      </c>
      <c r="BK179" t="s">
        <v>3549</v>
      </c>
      <c r="BL179" t="s">
        <v>139</v>
      </c>
      <c r="BM179" t="s">
        <v>140</v>
      </c>
      <c r="BN179" t="s">
        <v>76</v>
      </c>
      <c r="BO179" t="s">
        <v>3550</v>
      </c>
      <c r="BP179" t="s">
        <v>139</v>
      </c>
      <c r="BQ179" t="s">
        <v>140</v>
      </c>
      <c r="BR179" t="s">
        <v>3551</v>
      </c>
      <c r="BS179" t="s">
        <v>76</v>
      </c>
      <c r="BT179" t="s">
        <v>471</v>
      </c>
      <c r="BU179" t="s">
        <v>3552</v>
      </c>
      <c r="BV179" t="s">
        <v>3053</v>
      </c>
      <c r="BW179" t="s">
        <v>93</v>
      </c>
      <c r="BX179" t="s">
        <v>76</v>
      </c>
      <c r="CD179" s="3">
        <f>VLOOKUP(M179,Sheet1!$A$22:$D$37,2,FALSE)</f>
        <v>22</v>
      </c>
      <c r="CE179" s="3">
        <f>VLOOKUP(M179,Sheet1!$A$22:$D$37,4,FALSE)</f>
        <v>22</v>
      </c>
      <c r="CF179" s="3" t="str">
        <f t="shared" si="7"/>
        <v>lulus</v>
      </c>
      <c r="CG179" s="3" t="str">
        <f t="shared" si="8"/>
        <v>tidak</v>
      </c>
    </row>
    <row r="180" spans="1:85" x14ac:dyDescent="0.25">
      <c r="A180">
        <v>179</v>
      </c>
      <c r="B180" s="6">
        <v>22511367</v>
      </c>
      <c r="C180" t="s">
        <v>846</v>
      </c>
      <c r="D180" t="s">
        <v>670</v>
      </c>
      <c r="E180" t="s">
        <v>205</v>
      </c>
      <c r="F180" t="s">
        <v>74</v>
      </c>
      <c r="G180" s="2">
        <v>2201</v>
      </c>
      <c r="H180" s="2" t="str">
        <f t="shared" si="6"/>
        <v>S3</v>
      </c>
      <c r="I180" s="2" t="s">
        <v>154</v>
      </c>
      <c r="J180" s="2" t="str">
        <f>IF(AND(K180=0,L180=0)=TRUE,"",IF(AND(K180&gt;0,L180&gt;0)=TRUE,UPPER(VLOOKUP(LEFT(L180,4)*1,[1]PRODI_2019!$E$2:$F$90,2,FALSE)),M180))</f>
        <v>PENDIDIKAN (S3)</v>
      </c>
      <c r="K180" s="2">
        <f>_xlfn.IFNA(VLOOKUP(B180,[2]Data!$J$2:$K$380,1,FALSE),0)</f>
        <v>22511367</v>
      </c>
      <c r="L180" s="2">
        <f>_xlfn.IFNA(VLOOKUP(B180,[2]Data!$J$2:$K$380,2,FALSE),0)</f>
        <v>7782220006</v>
      </c>
      <c r="M180" t="s">
        <v>75</v>
      </c>
      <c r="N180" t="s">
        <v>76</v>
      </c>
      <c r="P180" t="s">
        <v>3320</v>
      </c>
      <c r="Q180" t="s">
        <v>107</v>
      </c>
      <c r="R180" t="s">
        <v>78</v>
      </c>
      <c r="S180" t="s">
        <v>3553</v>
      </c>
      <c r="T180" t="s">
        <v>3554</v>
      </c>
      <c r="U180" t="s">
        <v>76</v>
      </c>
      <c r="V180" t="s">
        <v>76</v>
      </c>
      <c r="AD180" t="s">
        <v>3555</v>
      </c>
      <c r="AE180" t="s">
        <v>3556</v>
      </c>
      <c r="AF180" t="s">
        <v>3557</v>
      </c>
      <c r="AG180" t="s">
        <v>3558</v>
      </c>
      <c r="AH180" t="s">
        <v>148</v>
      </c>
      <c r="AI180" t="s">
        <v>3559</v>
      </c>
      <c r="AJ180" t="s">
        <v>3560</v>
      </c>
      <c r="AK180" t="s">
        <v>3561</v>
      </c>
      <c r="AL180" t="s">
        <v>96</v>
      </c>
      <c r="AM180" t="s">
        <v>3562</v>
      </c>
      <c r="AN180" t="s">
        <v>3563</v>
      </c>
      <c r="AO180" t="s">
        <v>175</v>
      </c>
      <c r="AP180" t="s">
        <v>133</v>
      </c>
      <c r="AQ180" t="s">
        <v>76</v>
      </c>
      <c r="AR180" t="s">
        <v>76</v>
      </c>
      <c r="AS180" t="s">
        <v>76</v>
      </c>
      <c r="AT180" t="s">
        <v>3564</v>
      </c>
      <c r="AU180" t="s">
        <v>99</v>
      </c>
      <c r="AV180" t="s">
        <v>171</v>
      </c>
      <c r="AW180" t="s">
        <v>3565</v>
      </c>
      <c r="AX180" t="s">
        <v>86</v>
      </c>
      <c r="AY180" t="s">
        <v>87</v>
      </c>
      <c r="AZ180" t="s">
        <v>3566</v>
      </c>
      <c r="BA180" t="s">
        <v>87</v>
      </c>
      <c r="BB180" t="s">
        <v>3567</v>
      </c>
      <c r="BC180" t="s">
        <v>99</v>
      </c>
      <c r="BD180" t="s">
        <v>171</v>
      </c>
      <c r="BE180" t="s">
        <v>3568</v>
      </c>
      <c r="BF180" t="s">
        <v>89</v>
      </c>
      <c r="BG180" t="s">
        <v>342</v>
      </c>
      <c r="BH180" t="s">
        <v>3569</v>
      </c>
      <c r="BI180" t="s">
        <v>342</v>
      </c>
      <c r="BJ180" t="s">
        <v>192</v>
      </c>
      <c r="BK180" t="s">
        <v>3570</v>
      </c>
      <c r="BL180" t="s">
        <v>139</v>
      </c>
      <c r="BM180" t="s">
        <v>128</v>
      </c>
      <c r="BN180" t="s">
        <v>192</v>
      </c>
      <c r="BO180" t="s">
        <v>3571</v>
      </c>
      <c r="BP180" t="s">
        <v>139</v>
      </c>
      <c r="BQ180" t="s">
        <v>128</v>
      </c>
      <c r="BR180" t="s">
        <v>3572</v>
      </c>
      <c r="BS180" t="s">
        <v>76</v>
      </c>
      <c r="BT180" t="s">
        <v>139</v>
      </c>
      <c r="BU180" t="s">
        <v>3573</v>
      </c>
      <c r="BV180" t="s">
        <v>1263</v>
      </c>
      <c r="BW180" t="s">
        <v>414</v>
      </c>
      <c r="BX180" t="s">
        <v>76</v>
      </c>
      <c r="CD180" s="3">
        <f>VLOOKUP(M180,Sheet1!$A$22:$D$37,2,FALSE)</f>
        <v>16</v>
      </c>
      <c r="CE180" s="3">
        <f>VLOOKUP(M180,Sheet1!$A$22:$D$37,4,FALSE)</f>
        <v>16</v>
      </c>
      <c r="CF180" s="3" t="str">
        <f t="shared" si="7"/>
        <v>lulus</v>
      </c>
      <c r="CG180" s="3" t="str">
        <f t="shared" si="8"/>
        <v>diterima</v>
      </c>
    </row>
    <row r="181" spans="1:85" x14ac:dyDescent="0.25">
      <c r="A181">
        <v>180</v>
      </c>
      <c r="B181" s="6">
        <v>22511497</v>
      </c>
      <c r="C181" t="s">
        <v>847</v>
      </c>
      <c r="D181" t="s">
        <v>670</v>
      </c>
      <c r="E181" t="s">
        <v>205</v>
      </c>
      <c r="F181" t="s">
        <v>74</v>
      </c>
      <c r="G181" s="2">
        <v>2201</v>
      </c>
      <c r="H181" s="2" t="str">
        <f t="shared" si="6"/>
        <v>S3</v>
      </c>
      <c r="I181" s="2" t="s">
        <v>154</v>
      </c>
      <c r="J181" s="2" t="str">
        <f>IF(AND(K181=0,L181=0)=TRUE,"",IF(AND(K181&gt;0,L181&gt;0)=TRUE,UPPER(VLOOKUP(LEFT(L181,4)*1,[1]PRODI_2019!$E$2:$F$90,2,FALSE)),M181))</f>
        <v>PENDIDIKAN (S3)</v>
      </c>
      <c r="K181" s="2">
        <f>_xlfn.IFNA(VLOOKUP(B181,[2]Data!$J$2:$K$380,1,FALSE),0)</f>
        <v>22511497</v>
      </c>
      <c r="L181" s="2">
        <f>_xlfn.IFNA(VLOOKUP(B181,[2]Data!$J$2:$K$380,2,FALSE),0)</f>
        <v>7782220008</v>
      </c>
      <c r="M181" t="s">
        <v>75</v>
      </c>
      <c r="N181" t="s">
        <v>76</v>
      </c>
      <c r="P181" t="s">
        <v>3320</v>
      </c>
      <c r="Q181" t="s">
        <v>107</v>
      </c>
      <c r="R181" t="s">
        <v>78</v>
      </c>
      <c r="S181" t="s">
        <v>3574</v>
      </c>
      <c r="T181" t="s">
        <v>168</v>
      </c>
      <c r="U181" t="s">
        <v>76</v>
      </c>
      <c r="V181" t="s">
        <v>76</v>
      </c>
      <c r="AD181" t="s">
        <v>3575</v>
      </c>
      <c r="AE181" t="s">
        <v>76</v>
      </c>
      <c r="AF181" t="s">
        <v>3576</v>
      </c>
      <c r="AG181" t="s">
        <v>395</v>
      </c>
      <c r="AH181" t="s">
        <v>80</v>
      </c>
      <c r="AI181" t="s">
        <v>3577</v>
      </c>
      <c r="AJ181" t="s">
        <v>3578</v>
      </c>
      <c r="AK181" t="s">
        <v>3579</v>
      </c>
      <c r="AL181" t="s">
        <v>167</v>
      </c>
      <c r="AM181" t="s">
        <v>3580</v>
      </c>
      <c r="AN181" t="s">
        <v>3581</v>
      </c>
      <c r="AO181" t="s">
        <v>150</v>
      </c>
      <c r="AP181" t="s">
        <v>133</v>
      </c>
      <c r="AQ181" t="s">
        <v>76</v>
      </c>
      <c r="AR181" t="s">
        <v>76</v>
      </c>
      <c r="AS181" t="s">
        <v>76</v>
      </c>
      <c r="AT181" t="s">
        <v>3582</v>
      </c>
      <c r="AU181" t="s">
        <v>99</v>
      </c>
      <c r="AV181" t="s">
        <v>219</v>
      </c>
      <c r="AW181" t="s">
        <v>219</v>
      </c>
      <c r="AX181" t="s">
        <v>86</v>
      </c>
      <c r="AY181" t="s">
        <v>378</v>
      </c>
      <c r="AZ181" t="s">
        <v>3583</v>
      </c>
      <c r="BA181" t="s">
        <v>378</v>
      </c>
      <c r="BB181" t="s">
        <v>3584</v>
      </c>
      <c r="BC181" t="s">
        <v>99</v>
      </c>
      <c r="BD181" t="s">
        <v>501</v>
      </c>
      <c r="BE181" t="s">
        <v>603</v>
      </c>
      <c r="BF181" t="s">
        <v>89</v>
      </c>
      <c r="BG181" t="s">
        <v>311</v>
      </c>
      <c r="BH181" t="s">
        <v>3585</v>
      </c>
      <c r="BI181" t="s">
        <v>311</v>
      </c>
      <c r="BJ181" t="s">
        <v>3586</v>
      </c>
      <c r="BK181" t="s">
        <v>3587</v>
      </c>
      <c r="BL181" t="s">
        <v>104</v>
      </c>
      <c r="BM181" t="s">
        <v>231</v>
      </c>
      <c r="BN181" t="s">
        <v>3588</v>
      </c>
      <c r="BO181" t="s">
        <v>3589</v>
      </c>
      <c r="BP181" t="s">
        <v>127</v>
      </c>
      <c r="BQ181" t="s">
        <v>92</v>
      </c>
      <c r="BR181" t="s">
        <v>3590</v>
      </c>
      <c r="BS181" t="s">
        <v>76</v>
      </c>
      <c r="BT181" t="s">
        <v>80</v>
      </c>
      <c r="BU181" t="s">
        <v>3591</v>
      </c>
      <c r="BV181" t="s">
        <v>1800</v>
      </c>
      <c r="BW181" t="s">
        <v>119</v>
      </c>
      <c r="BX181" t="s">
        <v>76</v>
      </c>
      <c r="CD181" s="3">
        <f>VLOOKUP(M181,Sheet1!$A$22:$D$37,2,FALSE)</f>
        <v>16</v>
      </c>
      <c r="CE181" s="3">
        <f>VLOOKUP(M181,Sheet1!$A$22:$D$37,4,FALSE)</f>
        <v>16</v>
      </c>
      <c r="CF181" s="3" t="str">
        <f t="shared" si="7"/>
        <v>lulus</v>
      </c>
      <c r="CG181" s="3" t="str">
        <f t="shared" si="8"/>
        <v>diterima</v>
      </c>
    </row>
    <row r="182" spans="1:85" x14ac:dyDescent="0.25">
      <c r="A182">
        <v>181</v>
      </c>
      <c r="B182" s="6">
        <v>22511621</v>
      </c>
      <c r="C182" t="s">
        <v>848</v>
      </c>
      <c r="D182" t="s">
        <v>670</v>
      </c>
      <c r="E182" t="s">
        <v>205</v>
      </c>
      <c r="F182" t="s">
        <v>74</v>
      </c>
      <c r="G182" s="2">
        <v>2201</v>
      </c>
      <c r="H182" s="2" t="str">
        <f t="shared" si="6"/>
        <v>S3</v>
      </c>
      <c r="I182" s="2" t="s">
        <v>154</v>
      </c>
      <c r="J182" s="2" t="str">
        <f>IF(AND(K182=0,L182=0)=TRUE,"",IF(AND(K182&gt;0,L182&gt;0)=TRUE,UPPER(VLOOKUP(LEFT(L182,4)*1,[1]PRODI_2019!$E$2:$F$90,2,FALSE)),M182))</f>
        <v>PENDIDIKAN (S3)</v>
      </c>
      <c r="K182" s="2">
        <f>_xlfn.IFNA(VLOOKUP(B182,[2]Data!$J$2:$K$380,1,FALSE),0)</f>
        <v>22511621</v>
      </c>
      <c r="L182" s="2">
        <f>_xlfn.IFNA(VLOOKUP(B182,[2]Data!$J$2:$K$380,2,FALSE),0)</f>
        <v>0</v>
      </c>
      <c r="M182" t="s">
        <v>75</v>
      </c>
      <c r="N182" t="s">
        <v>76</v>
      </c>
      <c r="P182" t="s">
        <v>3320</v>
      </c>
      <c r="Q182" t="s">
        <v>107</v>
      </c>
      <c r="R182" t="s">
        <v>78</v>
      </c>
      <c r="S182" t="s">
        <v>3592</v>
      </c>
      <c r="T182" t="s">
        <v>3593</v>
      </c>
      <c r="U182" t="s">
        <v>76</v>
      </c>
      <c r="V182" t="s">
        <v>76</v>
      </c>
      <c r="AD182" t="s">
        <v>3594</v>
      </c>
      <c r="AE182" t="s">
        <v>3595</v>
      </c>
      <c r="AF182" t="s">
        <v>94</v>
      </c>
      <c r="AG182" t="s">
        <v>159</v>
      </c>
      <c r="AH182" t="s">
        <v>106</v>
      </c>
      <c r="AI182" t="s">
        <v>3596</v>
      </c>
      <c r="AJ182" t="s">
        <v>3597</v>
      </c>
      <c r="AK182" t="s">
        <v>3598</v>
      </c>
      <c r="AL182" t="s">
        <v>131</v>
      </c>
      <c r="AM182" t="s">
        <v>3599</v>
      </c>
      <c r="AN182" t="s">
        <v>3600</v>
      </c>
      <c r="AO182" t="s">
        <v>2459</v>
      </c>
      <c r="AP182" t="s">
        <v>133</v>
      </c>
      <c r="AQ182" t="s">
        <v>76</v>
      </c>
      <c r="AR182" t="s">
        <v>76</v>
      </c>
      <c r="AS182" t="s">
        <v>76</v>
      </c>
      <c r="AT182" t="s">
        <v>3601</v>
      </c>
      <c r="AU182" t="s">
        <v>99</v>
      </c>
      <c r="AV182" t="s">
        <v>171</v>
      </c>
      <c r="AW182" t="s">
        <v>144</v>
      </c>
      <c r="AX182" t="s">
        <v>86</v>
      </c>
      <c r="AY182" t="s">
        <v>3602</v>
      </c>
      <c r="AZ182" t="s">
        <v>3603</v>
      </c>
      <c r="BA182" t="s">
        <v>3602</v>
      </c>
      <c r="BB182" t="s">
        <v>247</v>
      </c>
      <c r="BC182" t="s">
        <v>84</v>
      </c>
      <c r="BD182" t="s">
        <v>88</v>
      </c>
      <c r="BE182" t="s">
        <v>144</v>
      </c>
      <c r="BF182" t="s">
        <v>89</v>
      </c>
      <c r="BG182" t="s">
        <v>238</v>
      </c>
      <c r="BH182" t="s">
        <v>3604</v>
      </c>
      <c r="BI182" t="s">
        <v>238</v>
      </c>
      <c r="BJ182" t="s">
        <v>90</v>
      </c>
      <c r="BK182" t="s">
        <v>3605</v>
      </c>
      <c r="BL182" t="s">
        <v>186</v>
      </c>
      <c r="BM182" t="s">
        <v>117</v>
      </c>
      <c r="BN182" t="s">
        <v>76</v>
      </c>
      <c r="BO182" t="s">
        <v>3606</v>
      </c>
      <c r="BP182" t="s">
        <v>139</v>
      </c>
      <c r="BQ182" t="s">
        <v>92</v>
      </c>
      <c r="BR182" t="s">
        <v>3607</v>
      </c>
      <c r="BS182" t="s">
        <v>76</v>
      </c>
      <c r="BT182" t="s">
        <v>232</v>
      </c>
      <c r="BU182" t="s">
        <v>3608</v>
      </c>
      <c r="BV182" t="s">
        <v>1651</v>
      </c>
      <c r="BW182" t="s">
        <v>93</v>
      </c>
      <c r="BX182" t="s">
        <v>76</v>
      </c>
      <c r="CD182" s="3">
        <f>VLOOKUP(M182,Sheet1!$A$22:$D$37,2,FALSE)</f>
        <v>16</v>
      </c>
      <c r="CE182" s="3">
        <f>VLOOKUP(M182,Sheet1!$A$22:$D$37,4,FALSE)</f>
        <v>16</v>
      </c>
      <c r="CF182" s="3" t="str">
        <f t="shared" si="7"/>
        <v>lulus</v>
      </c>
      <c r="CG182" s="3" t="str">
        <f t="shared" si="8"/>
        <v>tidak</v>
      </c>
    </row>
    <row r="183" spans="1:85" x14ac:dyDescent="0.25">
      <c r="A183">
        <v>182</v>
      </c>
      <c r="B183" s="6">
        <v>22511628</v>
      </c>
      <c r="C183" t="s">
        <v>849</v>
      </c>
      <c r="D183" t="s">
        <v>670</v>
      </c>
      <c r="E183" t="s">
        <v>205</v>
      </c>
      <c r="F183" t="s">
        <v>74</v>
      </c>
      <c r="G183" s="2">
        <v>2201</v>
      </c>
      <c r="H183" s="2" t="str">
        <f t="shared" si="6"/>
        <v>S3</v>
      </c>
      <c r="I183" s="2" t="s">
        <v>154</v>
      </c>
      <c r="J183" s="2" t="str">
        <f>IF(AND(K183=0,L183=0)=TRUE,"",IF(AND(K183&gt;0,L183&gt;0)=TRUE,UPPER(VLOOKUP(LEFT(L183,4)*1,[1]PRODI_2019!$E$2:$F$90,2,FALSE)),M183))</f>
        <v>PENDIDIKAN (S3)</v>
      </c>
      <c r="K183" s="2">
        <f>_xlfn.IFNA(VLOOKUP(B183,[2]Data!$J$2:$K$380,1,FALSE),0)</f>
        <v>22511628</v>
      </c>
      <c r="L183" s="2">
        <f>_xlfn.IFNA(VLOOKUP(B183,[2]Data!$J$2:$K$380,2,FALSE),0)</f>
        <v>7782220001</v>
      </c>
      <c r="M183" t="s">
        <v>75</v>
      </c>
      <c r="N183" t="s">
        <v>76</v>
      </c>
      <c r="P183" t="s">
        <v>3320</v>
      </c>
      <c r="Q183" t="s">
        <v>107</v>
      </c>
      <c r="R183" t="s">
        <v>78</v>
      </c>
      <c r="S183" t="s">
        <v>3609</v>
      </c>
      <c r="T183" t="s">
        <v>3610</v>
      </c>
      <c r="U183" t="s">
        <v>76</v>
      </c>
      <c r="V183" t="s">
        <v>76</v>
      </c>
      <c r="AD183" t="s">
        <v>3611</v>
      </c>
      <c r="AE183" t="s">
        <v>3612</v>
      </c>
      <c r="AF183" t="s">
        <v>338</v>
      </c>
      <c r="AG183" t="s">
        <v>276</v>
      </c>
      <c r="AH183" t="s">
        <v>106</v>
      </c>
      <c r="AI183" t="s">
        <v>3613</v>
      </c>
      <c r="AJ183" t="s">
        <v>3614</v>
      </c>
      <c r="AK183" t="s">
        <v>3615</v>
      </c>
      <c r="AL183" t="s">
        <v>131</v>
      </c>
      <c r="AM183" t="s">
        <v>3616</v>
      </c>
      <c r="AN183" t="s">
        <v>3617</v>
      </c>
      <c r="AO183" t="s">
        <v>150</v>
      </c>
      <c r="AP183" t="s">
        <v>111</v>
      </c>
      <c r="AQ183" t="s">
        <v>76</v>
      </c>
      <c r="AR183" t="s">
        <v>76</v>
      </c>
      <c r="AS183" t="s">
        <v>76</v>
      </c>
      <c r="AT183" t="s">
        <v>3618</v>
      </c>
      <c r="AU183" t="s">
        <v>84</v>
      </c>
      <c r="AV183" t="s">
        <v>424</v>
      </c>
      <c r="AW183" t="s">
        <v>3619</v>
      </c>
      <c r="AX183" t="s">
        <v>86</v>
      </c>
      <c r="AY183" t="s">
        <v>482</v>
      </c>
      <c r="AZ183" t="s">
        <v>3620</v>
      </c>
      <c r="BA183" t="s">
        <v>482</v>
      </c>
      <c r="BB183" t="s">
        <v>3621</v>
      </c>
      <c r="BC183" t="s">
        <v>84</v>
      </c>
      <c r="BD183" t="s">
        <v>3622</v>
      </c>
      <c r="BE183" t="s">
        <v>3623</v>
      </c>
      <c r="BF183" t="s">
        <v>89</v>
      </c>
      <c r="BG183" t="s">
        <v>366</v>
      </c>
      <c r="BH183" t="s">
        <v>3624</v>
      </c>
      <c r="BI183" t="s">
        <v>366</v>
      </c>
      <c r="BJ183" t="s">
        <v>3625</v>
      </c>
      <c r="BK183" t="s">
        <v>3626</v>
      </c>
      <c r="BL183" t="s">
        <v>104</v>
      </c>
      <c r="BM183" t="s">
        <v>92</v>
      </c>
      <c r="BN183" t="s">
        <v>76</v>
      </c>
      <c r="BO183" t="s">
        <v>3627</v>
      </c>
      <c r="BP183" t="s">
        <v>104</v>
      </c>
      <c r="BQ183" t="s">
        <v>231</v>
      </c>
      <c r="BR183" t="s">
        <v>3628</v>
      </c>
      <c r="BS183" t="s">
        <v>76</v>
      </c>
      <c r="BT183" t="s">
        <v>3629</v>
      </c>
      <c r="BU183" t="s">
        <v>3630</v>
      </c>
      <c r="BV183" t="s">
        <v>939</v>
      </c>
      <c r="BW183" t="s">
        <v>93</v>
      </c>
      <c r="BX183" t="s">
        <v>76</v>
      </c>
      <c r="CD183" s="3">
        <f>VLOOKUP(M183,Sheet1!$A$22:$D$37,2,FALSE)</f>
        <v>16</v>
      </c>
      <c r="CE183" s="3">
        <f>VLOOKUP(M183,Sheet1!$A$22:$D$37,4,FALSE)</f>
        <v>16</v>
      </c>
      <c r="CF183" s="3" t="str">
        <f t="shared" si="7"/>
        <v>lulus</v>
      </c>
      <c r="CG183" s="3" t="str">
        <f t="shared" si="8"/>
        <v>diterima</v>
      </c>
    </row>
    <row r="184" spans="1:85" x14ac:dyDescent="0.25">
      <c r="A184">
        <v>183</v>
      </c>
      <c r="B184" s="6">
        <v>22511647</v>
      </c>
      <c r="C184" t="s">
        <v>850</v>
      </c>
      <c r="D184" t="s">
        <v>670</v>
      </c>
      <c r="E184" t="s">
        <v>205</v>
      </c>
      <c r="F184" t="s">
        <v>74</v>
      </c>
      <c r="G184" s="2">
        <v>2201</v>
      </c>
      <c r="H184" s="2" t="str">
        <f t="shared" si="6"/>
        <v>S3</v>
      </c>
      <c r="I184" s="2" t="s">
        <v>154</v>
      </c>
      <c r="J184" s="2" t="str">
        <f>IF(AND(K184=0,L184=0)=TRUE,"",IF(AND(K184&gt;0,L184&gt;0)=TRUE,UPPER(VLOOKUP(LEFT(L184,4)*1,[1]PRODI_2019!$E$2:$F$90,2,FALSE)),M184))</f>
        <v>ILMU AKUNTANSI</v>
      </c>
      <c r="K184" s="2">
        <f>_xlfn.IFNA(VLOOKUP(B184,[2]Data!$J$2:$K$380,1,FALSE),0)</f>
        <v>22511647</v>
      </c>
      <c r="L184" s="2">
        <f>_xlfn.IFNA(VLOOKUP(B184,[2]Data!$J$2:$K$380,2,FALSE),0)</f>
        <v>0</v>
      </c>
      <c r="M184" t="s">
        <v>652</v>
      </c>
      <c r="N184" t="s">
        <v>76</v>
      </c>
      <c r="P184" t="s">
        <v>3320</v>
      </c>
      <c r="Q184" t="s">
        <v>107</v>
      </c>
      <c r="R184" t="s">
        <v>78</v>
      </c>
      <c r="S184" t="s">
        <v>347</v>
      </c>
      <c r="T184" t="s">
        <v>3631</v>
      </c>
      <c r="U184" t="s">
        <v>76</v>
      </c>
      <c r="V184" t="s">
        <v>76</v>
      </c>
      <c r="AD184" t="s">
        <v>3632</v>
      </c>
      <c r="AE184" t="s">
        <v>3633</v>
      </c>
      <c r="AF184" t="s">
        <v>3634</v>
      </c>
      <c r="AG184" t="s">
        <v>159</v>
      </c>
      <c r="AH184" t="s">
        <v>106</v>
      </c>
      <c r="AI184" t="s">
        <v>3635</v>
      </c>
      <c r="AJ184" t="s">
        <v>3636</v>
      </c>
      <c r="AK184" t="s">
        <v>3637</v>
      </c>
      <c r="AL184" t="s">
        <v>167</v>
      </c>
      <c r="AM184" t="s">
        <v>3638</v>
      </c>
      <c r="AN184" t="s">
        <v>3639</v>
      </c>
      <c r="AO184" t="s">
        <v>3640</v>
      </c>
      <c r="AP184" t="s">
        <v>133</v>
      </c>
      <c r="AQ184" t="s">
        <v>76</v>
      </c>
      <c r="AR184" t="s">
        <v>76</v>
      </c>
      <c r="AS184" t="s">
        <v>76</v>
      </c>
      <c r="AT184" t="s">
        <v>3641</v>
      </c>
      <c r="AU184" t="s">
        <v>99</v>
      </c>
      <c r="AV184" t="s">
        <v>176</v>
      </c>
      <c r="AW184" t="s">
        <v>125</v>
      </c>
      <c r="AX184" t="s">
        <v>86</v>
      </c>
      <c r="AY184" t="s">
        <v>87</v>
      </c>
      <c r="AZ184" t="s">
        <v>3642</v>
      </c>
      <c r="BA184" t="s">
        <v>87</v>
      </c>
      <c r="BB184" t="s">
        <v>3643</v>
      </c>
      <c r="BC184" t="s">
        <v>99</v>
      </c>
      <c r="BD184" t="s">
        <v>180</v>
      </c>
      <c r="BE184" t="s">
        <v>567</v>
      </c>
      <c r="BF184" t="s">
        <v>89</v>
      </c>
      <c r="BG184" t="s">
        <v>87</v>
      </c>
      <c r="BH184" t="s">
        <v>3644</v>
      </c>
      <c r="BI184" t="s">
        <v>87</v>
      </c>
      <c r="BJ184" t="s">
        <v>90</v>
      </c>
      <c r="BK184" t="s">
        <v>3645</v>
      </c>
      <c r="BL184" t="s">
        <v>104</v>
      </c>
      <c r="BM184" t="s">
        <v>231</v>
      </c>
      <c r="BN184" t="s">
        <v>76</v>
      </c>
      <c r="BO184" t="s">
        <v>3646</v>
      </c>
      <c r="BP184" t="s">
        <v>139</v>
      </c>
      <c r="BQ184" t="s">
        <v>92</v>
      </c>
      <c r="BR184" t="s">
        <v>551</v>
      </c>
      <c r="BS184" t="s">
        <v>76</v>
      </c>
      <c r="BT184" t="s">
        <v>465</v>
      </c>
      <c r="BU184" t="s">
        <v>3635</v>
      </c>
      <c r="BV184" t="s">
        <v>1358</v>
      </c>
      <c r="BW184" t="s">
        <v>93</v>
      </c>
      <c r="BX184" t="s">
        <v>76</v>
      </c>
      <c r="CD184" s="3">
        <f>VLOOKUP(M184,Sheet1!$A$22:$D$37,2,FALSE)</f>
        <v>22</v>
      </c>
      <c r="CE184" s="3">
        <f>VLOOKUP(M184,Sheet1!$A$22:$D$37,4,FALSE)</f>
        <v>22</v>
      </c>
      <c r="CF184" s="3" t="str">
        <f t="shared" si="7"/>
        <v>lulus</v>
      </c>
      <c r="CG184" s="3" t="str">
        <f t="shared" si="8"/>
        <v>tidak</v>
      </c>
    </row>
    <row r="185" spans="1:85" x14ac:dyDescent="0.25">
      <c r="A185">
        <v>184</v>
      </c>
      <c r="B185" s="6">
        <v>22511649</v>
      </c>
      <c r="C185" t="s">
        <v>851</v>
      </c>
      <c r="D185" t="s">
        <v>670</v>
      </c>
      <c r="E185" t="s">
        <v>205</v>
      </c>
      <c r="F185" t="s">
        <v>74</v>
      </c>
      <c r="G185" s="2">
        <v>2201</v>
      </c>
      <c r="H185" s="2" t="str">
        <f t="shared" si="6"/>
        <v>S3</v>
      </c>
      <c r="I185" s="2" t="s">
        <v>154</v>
      </c>
      <c r="J185" s="2" t="str">
        <f>IF(AND(K185=0,L185=0)=TRUE,"",IF(AND(K185&gt;0,L185&gt;0)=TRUE,UPPER(VLOOKUP(LEFT(L185,4)*1,[1]PRODI_2019!$E$2:$F$90,2,FALSE)),M185))</f>
        <v>ILMU AKUNTANSI</v>
      </c>
      <c r="K185" s="2">
        <f>_xlfn.IFNA(VLOOKUP(B185,[2]Data!$J$2:$K$380,1,FALSE),0)</f>
        <v>22511649</v>
      </c>
      <c r="L185" s="2">
        <f>_xlfn.IFNA(VLOOKUP(B185,[2]Data!$J$2:$K$380,2,FALSE),0)</f>
        <v>7783220004</v>
      </c>
      <c r="M185" t="s">
        <v>652</v>
      </c>
      <c r="N185" t="s">
        <v>76</v>
      </c>
      <c r="P185" t="s">
        <v>3320</v>
      </c>
      <c r="Q185" t="s">
        <v>77</v>
      </c>
      <c r="R185" t="s">
        <v>78</v>
      </c>
      <c r="S185" t="s">
        <v>1006</v>
      </c>
      <c r="T185" t="s">
        <v>3647</v>
      </c>
      <c r="U185" t="s">
        <v>76</v>
      </c>
      <c r="V185" t="s">
        <v>76</v>
      </c>
      <c r="AD185" t="s">
        <v>3648</v>
      </c>
      <c r="AE185" t="s">
        <v>3649</v>
      </c>
      <c r="AF185" t="s">
        <v>3650</v>
      </c>
      <c r="AG185" t="s">
        <v>201</v>
      </c>
      <c r="AH185" t="s">
        <v>80</v>
      </c>
      <c r="AI185" t="s">
        <v>3651</v>
      </c>
      <c r="AJ185" t="s">
        <v>3652</v>
      </c>
      <c r="AK185" t="s">
        <v>3653</v>
      </c>
      <c r="AL185" t="s">
        <v>81</v>
      </c>
      <c r="AM185" t="s">
        <v>3654</v>
      </c>
      <c r="AN185" t="s">
        <v>3655</v>
      </c>
      <c r="AO185" t="s">
        <v>150</v>
      </c>
      <c r="AP185" t="s">
        <v>111</v>
      </c>
      <c r="AQ185" t="s">
        <v>76</v>
      </c>
      <c r="AR185" t="s">
        <v>76</v>
      </c>
      <c r="AS185" t="s">
        <v>76</v>
      </c>
      <c r="AT185" t="s">
        <v>228</v>
      </c>
      <c r="AU185" t="s">
        <v>99</v>
      </c>
      <c r="AV185" t="s">
        <v>176</v>
      </c>
      <c r="AW185" t="s">
        <v>125</v>
      </c>
      <c r="AX185" t="s">
        <v>86</v>
      </c>
      <c r="AY185" t="s">
        <v>428</v>
      </c>
      <c r="AZ185" t="s">
        <v>3656</v>
      </c>
      <c r="BA185" t="s">
        <v>428</v>
      </c>
      <c r="BB185" t="s">
        <v>228</v>
      </c>
      <c r="BC185" t="s">
        <v>99</v>
      </c>
      <c r="BD185" t="s">
        <v>176</v>
      </c>
      <c r="BE185" t="s">
        <v>567</v>
      </c>
      <c r="BF185" t="s">
        <v>89</v>
      </c>
      <c r="BG185" t="s">
        <v>282</v>
      </c>
      <c r="BH185" t="s">
        <v>3657</v>
      </c>
      <c r="BI185" t="s">
        <v>282</v>
      </c>
      <c r="BJ185" t="s">
        <v>90</v>
      </c>
      <c r="BK185" t="s">
        <v>3658</v>
      </c>
      <c r="BL185" t="s">
        <v>118</v>
      </c>
      <c r="BM185" t="s">
        <v>92</v>
      </c>
      <c r="BN185" t="s">
        <v>76</v>
      </c>
      <c r="BO185" t="s">
        <v>3659</v>
      </c>
      <c r="BP185" t="s">
        <v>139</v>
      </c>
      <c r="BQ185" t="s">
        <v>105</v>
      </c>
      <c r="BR185" t="s">
        <v>3660</v>
      </c>
      <c r="BS185" t="s">
        <v>76</v>
      </c>
      <c r="BT185" t="s">
        <v>619</v>
      </c>
      <c r="BU185" t="s">
        <v>90</v>
      </c>
      <c r="BV185" t="s">
        <v>2106</v>
      </c>
      <c r="BW185" t="s">
        <v>93</v>
      </c>
      <c r="BX185" t="s">
        <v>76</v>
      </c>
      <c r="CD185" s="3">
        <f>VLOOKUP(M185,Sheet1!$A$22:$D$37,2,FALSE)</f>
        <v>22</v>
      </c>
      <c r="CE185" s="3">
        <f>VLOOKUP(M185,Sheet1!$A$22:$D$37,4,FALSE)</f>
        <v>22</v>
      </c>
      <c r="CF185" s="3" t="str">
        <f t="shared" si="7"/>
        <v>lulus</v>
      </c>
      <c r="CG185" s="3" t="str">
        <f t="shared" si="8"/>
        <v>diterima</v>
      </c>
    </row>
    <row r="186" spans="1:85" x14ac:dyDescent="0.25">
      <c r="A186">
        <v>185</v>
      </c>
      <c r="B186" s="6">
        <v>22511681</v>
      </c>
      <c r="C186" t="s">
        <v>852</v>
      </c>
      <c r="D186" t="s">
        <v>670</v>
      </c>
      <c r="E186" t="s">
        <v>205</v>
      </c>
      <c r="F186" t="s">
        <v>74</v>
      </c>
      <c r="G186" s="2">
        <v>2201</v>
      </c>
      <c r="H186" s="2" t="str">
        <f t="shared" si="6"/>
        <v>S3</v>
      </c>
      <c r="I186" s="2" t="s">
        <v>154</v>
      </c>
      <c r="J186" s="2" t="str">
        <f>IF(AND(K186=0,L186=0)=TRUE,"",IF(AND(K186&gt;0,L186&gt;0)=TRUE,UPPER(VLOOKUP(LEFT(L186,4)*1,[1]PRODI_2019!$E$2:$F$90,2,FALSE)),M186))</f>
        <v>ILMU AKUNTANSI</v>
      </c>
      <c r="K186" s="2">
        <f>_xlfn.IFNA(VLOOKUP(B186,[2]Data!$J$2:$K$380,1,FALSE),0)</f>
        <v>22511681</v>
      </c>
      <c r="L186" s="2">
        <f>_xlfn.IFNA(VLOOKUP(B186,[2]Data!$J$2:$K$380,2,FALSE),0)</f>
        <v>0</v>
      </c>
      <c r="M186" t="s">
        <v>652</v>
      </c>
      <c r="N186" t="s">
        <v>76</v>
      </c>
      <c r="P186" t="s">
        <v>3320</v>
      </c>
      <c r="Q186" t="s">
        <v>77</v>
      </c>
      <c r="R186" t="s">
        <v>78</v>
      </c>
      <c r="S186" t="s">
        <v>3661</v>
      </c>
      <c r="T186" t="s">
        <v>3662</v>
      </c>
      <c r="U186" t="s">
        <v>76</v>
      </c>
      <c r="V186" t="s">
        <v>76</v>
      </c>
      <c r="AD186" t="s">
        <v>3663</v>
      </c>
      <c r="AE186" t="s">
        <v>3664</v>
      </c>
      <c r="AF186" t="s">
        <v>3665</v>
      </c>
      <c r="AG186" t="s">
        <v>3666</v>
      </c>
      <c r="AH186" t="s">
        <v>413</v>
      </c>
      <c r="AI186" t="s">
        <v>3667</v>
      </c>
      <c r="AJ186" t="s">
        <v>3668</v>
      </c>
      <c r="AK186" t="s">
        <v>3669</v>
      </c>
      <c r="AL186" t="s">
        <v>96</v>
      </c>
      <c r="AM186" t="s">
        <v>3670</v>
      </c>
      <c r="AN186" t="s">
        <v>3671</v>
      </c>
      <c r="AO186" t="s">
        <v>3672</v>
      </c>
      <c r="AP186" t="s">
        <v>133</v>
      </c>
      <c r="AQ186" t="s">
        <v>76</v>
      </c>
      <c r="AR186" t="s">
        <v>76</v>
      </c>
      <c r="AS186" t="s">
        <v>76</v>
      </c>
      <c r="AT186" t="s">
        <v>3673</v>
      </c>
      <c r="AU186" t="s">
        <v>99</v>
      </c>
      <c r="AV186" t="s">
        <v>180</v>
      </c>
      <c r="AW186" t="s">
        <v>125</v>
      </c>
      <c r="AX186" t="s">
        <v>86</v>
      </c>
      <c r="AY186" t="s">
        <v>3674</v>
      </c>
      <c r="AZ186" t="s">
        <v>3675</v>
      </c>
      <c r="BA186" t="s">
        <v>3674</v>
      </c>
      <c r="BB186" t="s">
        <v>3676</v>
      </c>
      <c r="BC186" t="s">
        <v>99</v>
      </c>
      <c r="BD186" t="s">
        <v>154</v>
      </c>
      <c r="BE186" t="s">
        <v>125</v>
      </c>
      <c r="BF186" t="s">
        <v>89</v>
      </c>
      <c r="BG186" t="s">
        <v>453</v>
      </c>
      <c r="BH186" t="s">
        <v>3677</v>
      </c>
      <c r="BI186" t="s">
        <v>453</v>
      </c>
      <c r="BJ186" t="s">
        <v>90</v>
      </c>
      <c r="BK186" t="s">
        <v>3678</v>
      </c>
      <c r="BL186" t="s">
        <v>131</v>
      </c>
      <c r="BM186" t="s">
        <v>117</v>
      </c>
      <c r="BN186" t="s">
        <v>76</v>
      </c>
      <c r="BO186" t="s">
        <v>3679</v>
      </c>
      <c r="BP186" t="s">
        <v>127</v>
      </c>
      <c r="BQ186" t="s">
        <v>92</v>
      </c>
      <c r="BR186" t="s">
        <v>3680</v>
      </c>
      <c r="BS186" t="s">
        <v>76</v>
      </c>
      <c r="BT186" t="s">
        <v>2383</v>
      </c>
      <c r="BU186" t="s">
        <v>3681</v>
      </c>
      <c r="BV186" t="s">
        <v>3053</v>
      </c>
      <c r="BW186" t="s">
        <v>93</v>
      </c>
      <c r="BX186" t="s">
        <v>76</v>
      </c>
      <c r="CD186" s="3">
        <f>VLOOKUP(M186,Sheet1!$A$22:$D$37,2,FALSE)</f>
        <v>22</v>
      </c>
      <c r="CE186" s="3">
        <f>VLOOKUP(M186,Sheet1!$A$22:$D$37,4,FALSE)</f>
        <v>22</v>
      </c>
      <c r="CF186" s="3" t="str">
        <f t="shared" si="7"/>
        <v>lulus</v>
      </c>
      <c r="CG186" s="3" t="str">
        <f t="shared" si="8"/>
        <v>tidak</v>
      </c>
    </row>
    <row r="187" spans="1:85" x14ac:dyDescent="0.25">
      <c r="A187">
        <v>186</v>
      </c>
      <c r="B187" s="6">
        <v>22511744</v>
      </c>
      <c r="C187" t="s">
        <v>853</v>
      </c>
      <c r="D187" t="s">
        <v>670</v>
      </c>
      <c r="E187" t="s">
        <v>205</v>
      </c>
      <c r="F187" t="s">
        <v>74</v>
      </c>
      <c r="G187" s="2">
        <v>2201</v>
      </c>
      <c r="H187" s="2" t="str">
        <f t="shared" si="6"/>
        <v>S3</v>
      </c>
      <c r="I187" s="2" t="s">
        <v>154</v>
      </c>
      <c r="J187" s="2" t="str">
        <f>IF(AND(K187=0,L187=0)=TRUE,"",IF(AND(K187&gt;0,L187&gt;0)=TRUE,UPPER(VLOOKUP(LEFT(L187,4)*1,[1]PRODI_2019!$E$2:$F$90,2,FALSE)),M187))</f>
        <v>ILMU AKUNTANSI</v>
      </c>
      <c r="K187" s="2">
        <f>_xlfn.IFNA(VLOOKUP(B187,[2]Data!$J$2:$K$380,1,FALSE),0)</f>
        <v>22511744</v>
      </c>
      <c r="L187" s="2">
        <f>_xlfn.IFNA(VLOOKUP(B187,[2]Data!$J$2:$K$380,2,FALSE),0)</f>
        <v>7783220006</v>
      </c>
      <c r="M187" t="s">
        <v>652</v>
      </c>
      <c r="N187" t="s">
        <v>76</v>
      </c>
      <c r="P187" t="s">
        <v>3320</v>
      </c>
      <c r="Q187" t="s">
        <v>107</v>
      </c>
      <c r="R187" t="s">
        <v>78</v>
      </c>
      <c r="S187" t="s">
        <v>2107</v>
      </c>
      <c r="T187" t="s">
        <v>3682</v>
      </c>
      <c r="U187" t="s">
        <v>76</v>
      </c>
      <c r="V187" t="s">
        <v>76</v>
      </c>
      <c r="AD187" t="s">
        <v>3683</v>
      </c>
      <c r="AE187" t="s">
        <v>76</v>
      </c>
      <c r="AF187" t="s">
        <v>3684</v>
      </c>
      <c r="AG187" t="s">
        <v>3326</v>
      </c>
      <c r="AH187" t="s">
        <v>285</v>
      </c>
      <c r="AI187" t="s">
        <v>3685</v>
      </c>
      <c r="AJ187" t="s">
        <v>3686</v>
      </c>
      <c r="AK187" t="s">
        <v>3687</v>
      </c>
      <c r="AL187" t="s">
        <v>96</v>
      </c>
      <c r="AM187" t="s">
        <v>3688</v>
      </c>
      <c r="AN187" t="s">
        <v>3689</v>
      </c>
      <c r="AO187" t="s">
        <v>97</v>
      </c>
      <c r="AP187" t="s">
        <v>83</v>
      </c>
      <c r="AQ187" t="s">
        <v>76</v>
      </c>
      <c r="AR187" t="s">
        <v>76</v>
      </c>
      <c r="AS187" t="s">
        <v>76</v>
      </c>
      <c r="AT187" t="s">
        <v>3690</v>
      </c>
      <c r="AU187" t="s">
        <v>84</v>
      </c>
      <c r="AV187" t="s">
        <v>3691</v>
      </c>
      <c r="AW187" t="s">
        <v>125</v>
      </c>
      <c r="AX187" t="s">
        <v>86</v>
      </c>
      <c r="AY187" t="s">
        <v>666</v>
      </c>
      <c r="AZ187" t="s">
        <v>3692</v>
      </c>
      <c r="BA187" t="s">
        <v>666</v>
      </c>
      <c r="BB187" t="s">
        <v>289</v>
      </c>
      <c r="BC187" t="s">
        <v>84</v>
      </c>
      <c r="BD187" t="s">
        <v>3691</v>
      </c>
      <c r="BE187" t="s">
        <v>567</v>
      </c>
      <c r="BF187" t="s">
        <v>89</v>
      </c>
      <c r="BG187" t="s">
        <v>629</v>
      </c>
      <c r="BH187" t="s">
        <v>3693</v>
      </c>
      <c r="BI187" t="s">
        <v>629</v>
      </c>
      <c r="BJ187" t="s">
        <v>3694</v>
      </c>
      <c r="BK187" t="s">
        <v>3695</v>
      </c>
      <c r="BL187" t="s">
        <v>104</v>
      </c>
      <c r="BM187" t="s">
        <v>117</v>
      </c>
      <c r="BN187" t="s">
        <v>3696</v>
      </c>
      <c r="BO187" t="s">
        <v>3697</v>
      </c>
      <c r="BP187" t="s">
        <v>104</v>
      </c>
      <c r="BQ187" t="s">
        <v>92</v>
      </c>
      <c r="BR187" t="s">
        <v>3698</v>
      </c>
      <c r="BS187" t="s">
        <v>76</v>
      </c>
      <c r="BT187" t="s">
        <v>2124</v>
      </c>
      <c r="BU187" t="s">
        <v>3699</v>
      </c>
      <c r="BV187" t="s">
        <v>2106</v>
      </c>
      <c r="BW187" t="s">
        <v>93</v>
      </c>
      <c r="BX187" t="s">
        <v>76</v>
      </c>
      <c r="CD187" s="3">
        <f>VLOOKUP(M187,Sheet1!$A$22:$D$37,2,FALSE)</f>
        <v>22</v>
      </c>
      <c r="CE187" s="3">
        <f>VLOOKUP(M187,Sheet1!$A$22:$D$37,4,FALSE)</f>
        <v>22</v>
      </c>
      <c r="CF187" s="3" t="str">
        <f t="shared" si="7"/>
        <v>lulus</v>
      </c>
      <c r="CG187" s="3" t="str">
        <f t="shared" si="8"/>
        <v>diterima</v>
      </c>
    </row>
    <row r="188" spans="1:85" x14ac:dyDescent="0.25">
      <c r="A188">
        <v>187</v>
      </c>
      <c r="B188" s="6">
        <v>22511802</v>
      </c>
      <c r="C188" t="s">
        <v>854</v>
      </c>
      <c r="D188" t="s">
        <v>670</v>
      </c>
      <c r="E188" t="s">
        <v>205</v>
      </c>
      <c r="F188" t="s">
        <v>74</v>
      </c>
      <c r="G188" s="2">
        <v>2201</v>
      </c>
      <c r="H188" s="2" t="str">
        <f t="shared" si="6"/>
        <v>S3</v>
      </c>
      <c r="I188" s="2" t="s">
        <v>154</v>
      </c>
      <c r="J188" s="2" t="str">
        <f>IF(AND(K188=0,L188=0)=TRUE,"",IF(AND(K188&gt;0,L188&gt;0)=TRUE,UPPER(VLOOKUP(LEFT(L188,4)*1,[1]PRODI_2019!$E$2:$F$90,2,FALSE)),M188))</f>
        <v>PENDIDIKAN (S3)</v>
      </c>
      <c r="K188" s="2">
        <f>_xlfn.IFNA(VLOOKUP(B188,[2]Data!$J$2:$K$380,1,FALSE),0)</f>
        <v>22511802</v>
      </c>
      <c r="L188" s="2">
        <f>_xlfn.IFNA(VLOOKUP(B188,[2]Data!$J$2:$K$380,2,FALSE),0)</f>
        <v>0</v>
      </c>
      <c r="M188" t="s">
        <v>75</v>
      </c>
      <c r="N188" t="s">
        <v>76</v>
      </c>
      <c r="P188" t="s">
        <v>3320</v>
      </c>
      <c r="Q188" t="s">
        <v>107</v>
      </c>
      <c r="R188" t="s">
        <v>78</v>
      </c>
      <c r="S188" t="s">
        <v>108</v>
      </c>
      <c r="T188" t="s">
        <v>3700</v>
      </c>
      <c r="U188" t="s">
        <v>76</v>
      </c>
      <c r="V188" t="s">
        <v>76</v>
      </c>
      <c r="AD188" t="s">
        <v>3701</v>
      </c>
      <c r="AE188" t="s">
        <v>3702</v>
      </c>
      <c r="AF188" t="s">
        <v>3703</v>
      </c>
      <c r="AG188" t="s">
        <v>3704</v>
      </c>
      <c r="AH188" t="s">
        <v>110</v>
      </c>
      <c r="AI188" t="s">
        <v>3705</v>
      </c>
      <c r="AJ188" t="s">
        <v>3706</v>
      </c>
      <c r="AK188" t="s">
        <v>3707</v>
      </c>
      <c r="AL188" t="s">
        <v>96</v>
      </c>
      <c r="AM188" t="s">
        <v>580</v>
      </c>
      <c r="AN188" t="s">
        <v>3708</v>
      </c>
      <c r="AO188" t="s">
        <v>150</v>
      </c>
      <c r="AP188" t="s">
        <v>133</v>
      </c>
      <c r="AQ188" t="s">
        <v>76</v>
      </c>
      <c r="AR188" t="s">
        <v>76</v>
      </c>
      <c r="AS188" t="s">
        <v>76</v>
      </c>
      <c r="AT188" t="s">
        <v>115</v>
      </c>
      <c r="AU188" t="s">
        <v>84</v>
      </c>
      <c r="AV188" t="s">
        <v>171</v>
      </c>
      <c r="AW188" t="s">
        <v>417</v>
      </c>
      <c r="AX188" t="s">
        <v>86</v>
      </c>
      <c r="AY188" t="s">
        <v>453</v>
      </c>
      <c r="AZ188" t="s">
        <v>3709</v>
      </c>
      <c r="BA188" t="s">
        <v>453</v>
      </c>
      <c r="BB188" t="s">
        <v>115</v>
      </c>
      <c r="BC188" t="s">
        <v>84</v>
      </c>
      <c r="BD188" t="s">
        <v>76</v>
      </c>
      <c r="BE188" t="s">
        <v>166</v>
      </c>
      <c r="BF188" t="s">
        <v>89</v>
      </c>
      <c r="BG188" t="s">
        <v>579</v>
      </c>
      <c r="BH188" t="s">
        <v>3710</v>
      </c>
      <c r="BI188" t="s">
        <v>579</v>
      </c>
      <c r="BJ188" t="s">
        <v>90</v>
      </c>
      <c r="BK188" t="s">
        <v>3711</v>
      </c>
      <c r="BL188" t="s">
        <v>118</v>
      </c>
      <c r="BM188" t="s">
        <v>92</v>
      </c>
      <c r="BN188" t="s">
        <v>76</v>
      </c>
      <c r="BO188" t="s">
        <v>3712</v>
      </c>
      <c r="BP188" t="s">
        <v>139</v>
      </c>
      <c r="BQ188" t="s">
        <v>92</v>
      </c>
      <c r="BR188" t="s">
        <v>3713</v>
      </c>
      <c r="BS188" t="s">
        <v>76</v>
      </c>
      <c r="BT188" t="s">
        <v>110</v>
      </c>
      <c r="BU188" t="s">
        <v>3705</v>
      </c>
      <c r="BV188" t="s">
        <v>1547</v>
      </c>
      <c r="BW188" t="s">
        <v>93</v>
      </c>
      <c r="BX188" t="s">
        <v>76</v>
      </c>
      <c r="CD188" s="3">
        <f>VLOOKUP(M188,Sheet1!$A$22:$D$37,2,FALSE)</f>
        <v>16</v>
      </c>
      <c r="CE188" s="3">
        <f>VLOOKUP(M188,Sheet1!$A$22:$D$37,4,FALSE)</f>
        <v>16</v>
      </c>
      <c r="CF188" s="3" t="str">
        <f t="shared" si="7"/>
        <v>lulus</v>
      </c>
      <c r="CG188" s="3" t="str">
        <f t="shared" si="8"/>
        <v>tidak</v>
      </c>
    </row>
    <row r="189" spans="1:85" x14ac:dyDescent="0.25">
      <c r="A189">
        <v>188</v>
      </c>
      <c r="B189" s="6">
        <v>22511811</v>
      </c>
      <c r="C189" t="s">
        <v>855</v>
      </c>
      <c r="D189" t="s">
        <v>670</v>
      </c>
      <c r="E189" t="s">
        <v>205</v>
      </c>
      <c r="F189" t="s">
        <v>74</v>
      </c>
      <c r="G189" s="2">
        <v>2201</v>
      </c>
      <c r="H189" s="2" t="str">
        <f t="shared" si="6"/>
        <v>S3</v>
      </c>
      <c r="I189" s="2" t="s">
        <v>154</v>
      </c>
      <c r="J189" s="2" t="str">
        <f>IF(AND(K189=0,L189=0)=TRUE,"",IF(AND(K189&gt;0,L189&gt;0)=TRUE,UPPER(VLOOKUP(LEFT(L189,4)*1,[1]PRODI_2019!$E$2:$F$90,2,FALSE)),M189))</f>
        <v>PENDIDIKAN (S3)</v>
      </c>
      <c r="K189" s="2">
        <f>_xlfn.IFNA(VLOOKUP(B189,[2]Data!$J$2:$K$380,1,FALSE),0)</f>
        <v>22511811</v>
      </c>
      <c r="L189" s="2">
        <f>_xlfn.IFNA(VLOOKUP(B189,[2]Data!$J$2:$K$380,2,FALSE),0)</f>
        <v>7782220009</v>
      </c>
      <c r="M189" t="s">
        <v>75</v>
      </c>
      <c r="N189" t="s">
        <v>76</v>
      </c>
      <c r="P189" t="s">
        <v>3320</v>
      </c>
      <c r="Q189" t="s">
        <v>107</v>
      </c>
      <c r="R189" t="s">
        <v>78</v>
      </c>
      <c r="S189" t="s">
        <v>345</v>
      </c>
      <c r="T189" t="s">
        <v>668</v>
      </c>
      <c r="U189" t="s">
        <v>76</v>
      </c>
      <c r="V189" t="s">
        <v>76</v>
      </c>
      <c r="AD189" t="s">
        <v>3714</v>
      </c>
      <c r="AE189" t="s">
        <v>192</v>
      </c>
      <c r="AF189" t="s">
        <v>601</v>
      </c>
      <c r="AG189" t="s">
        <v>279</v>
      </c>
      <c r="AH189" t="s">
        <v>211</v>
      </c>
      <c r="AI189" t="s">
        <v>3715</v>
      </c>
      <c r="AJ189" t="s">
        <v>3716</v>
      </c>
      <c r="AK189" t="s">
        <v>3717</v>
      </c>
      <c r="AL189" t="s">
        <v>81</v>
      </c>
      <c r="AM189" t="s">
        <v>3718</v>
      </c>
      <c r="AN189" t="s">
        <v>3719</v>
      </c>
      <c r="AO189" t="s">
        <v>353</v>
      </c>
      <c r="AP189" t="s">
        <v>111</v>
      </c>
      <c r="AQ189" t="s">
        <v>76</v>
      </c>
      <c r="AR189" t="s">
        <v>76</v>
      </c>
      <c r="AS189" t="s">
        <v>76</v>
      </c>
      <c r="AT189" t="s">
        <v>287</v>
      </c>
      <c r="AU189" t="s">
        <v>84</v>
      </c>
      <c r="AV189" t="s">
        <v>2683</v>
      </c>
      <c r="AW189" t="s">
        <v>113</v>
      </c>
      <c r="AX189" t="s">
        <v>86</v>
      </c>
      <c r="AY189" t="s">
        <v>403</v>
      </c>
      <c r="AZ189" t="s">
        <v>932</v>
      </c>
      <c r="BA189" t="s">
        <v>403</v>
      </c>
      <c r="BB189" t="s">
        <v>569</v>
      </c>
      <c r="BC189" t="s">
        <v>99</v>
      </c>
      <c r="BD189" t="s">
        <v>88</v>
      </c>
      <c r="BE189" t="s">
        <v>3720</v>
      </c>
      <c r="BF189" t="s">
        <v>89</v>
      </c>
      <c r="BG189" t="s">
        <v>313</v>
      </c>
      <c r="BH189" t="s">
        <v>3721</v>
      </c>
      <c r="BI189" t="s">
        <v>313</v>
      </c>
      <c r="BJ189" t="s">
        <v>3722</v>
      </c>
      <c r="BK189" t="s">
        <v>3723</v>
      </c>
      <c r="BL189" t="s">
        <v>167</v>
      </c>
      <c r="BM189" t="s">
        <v>117</v>
      </c>
      <c r="BN189" t="s">
        <v>3724</v>
      </c>
      <c r="BO189" t="s">
        <v>3725</v>
      </c>
      <c r="BP189" t="s">
        <v>167</v>
      </c>
      <c r="BQ189" t="s">
        <v>117</v>
      </c>
      <c r="BR189" t="s">
        <v>3726</v>
      </c>
      <c r="BS189" t="s">
        <v>76</v>
      </c>
      <c r="BT189" t="s">
        <v>211</v>
      </c>
      <c r="BU189" t="s">
        <v>3727</v>
      </c>
      <c r="BV189" t="s">
        <v>3067</v>
      </c>
      <c r="BW189" t="s">
        <v>93</v>
      </c>
      <c r="BX189" t="s">
        <v>76</v>
      </c>
      <c r="CD189" s="3">
        <f>VLOOKUP(M189,Sheet1!$A$22:$D$37,2,FALSE)</f>
        <v>16</v>
      </c>
      <c r="CE189" s="3">
        <f>VLOOKUP(M189,Sheet1!$A$22:$D$37,4,FALSE)</f>
        <v>16</v>
      </c>
      <c r="CF189" s="3" t="str">
        <f t="shared" si="7"/>
        <v>lulus</v>
      </c>
      <c r="CG189" s="3" t="str">
        <f t="shared" si="8"/>
        <v>diterima</v>
      </c>
    </row>
    <row r="190" spans="1:85" x14ac:dyDescent="0.25">
      <c r="A190">
        <v>189</v>
      </c>
      <c r="B190" s="6">
        <v>22511830</v>
      </c>
      <c r="C190" t="s">
        <v>856</v>
      </c>
      <c r="D190" t="s">
        <v>670</v>
      </c>
      <c r="E190" t="s">
        <v>205</v>
      </c>
      <c r="F190" t="s">
        <v>74</v>
      </c>
      <c r="G190" s="2">
        <v>2201</v>
      </c>
      <c r="H190" s="2" t="str">
        <f t="shared" si="6"/>
        <v>S3</v>
      </c>
      <c r="I190" s="2" t="s">
        <v>154</v>
      </c>
      <c r="J190" s="2" t="str">
        <f>IF(AND(K190=0,L190=0)=TRUE,"",IF(AND(K190&gt;0,L190&gt;0)=TRUE,UPPER(VLOOKUP(LEFT(L190,4)*1,[1]PRODI_2019!$E$2:$F$90,2,FALSE)),M190))</f>
        <v>ILMU AKUNTANSI</v>
      </c>
      <c r="K190" s="2">
        <f>_xlfn.IFNA(VLOOKUP(B190,[2]Data!$J$2:$K$380,1,FALSE),0)</f>
        <v>22511830</v>
      </c>
      <c r="L190" s="2">
        <f>_xlfn.IFNA(VLOOKUP(B190,[2]Data!$J$2:$K$380,2,FALSE),0)</f>
        <v>0</v>
      </c>
      <c r="M190" t="s">
        <v>652</v>
      </c>
      <c r="N190" t="s">
        <v>76</v>
      </c>
      <c r="P190" t="s">
        <v>3320</v>
      </c>
      <c r="Q190" t="s">
        <v>77</v>
      </c>
      <c r="R190" t="s">
        <v>187</v>
      </c>
      <c r="S190" t="s">
        <v>3728</v>
      </c>
      <c r="T190" t="s">
        <v>3729</v>
      </c>
      <c r="U190" t="s">
        <v>76</v>
      </c>
      <c r="V190" t="s">
        <v>76</v>
      </c>
      <c r="AD190" t="s">
        <v>3730</v>
      </c>
      <c r="AE190" t="s">
        <v>192</v>
      </c>
      <c r="AF190" t="s">
        <v>3731</v>
      </c>
      <c r="AG190" t="s">
        <v>3362</v>
      </c>
      <c r="AH190" t="s">
        <v>3363</v>
      </c>
      <c r="AI190" t="s">
        <v>3732</v>
      </c>
      <c r="AJ190" t="s">
        <v>3733</v>
      </c>
      <c r="AK190" t="s">
        <v>3734</v>
      </c>
      <c r="AL190" t="s">
        <v>81</v>
      </c>
      <c r="AM190" t="s">
        <v>3735</v>
      </c>
      <c r="AN190" t="s">
        <v>3736</v>
      </c>
      <c r="AO190" t="s">
        <v>150</v>
      </c>
      <c r="AP190" t="s">
        <v>133</v>
      </c>
      <c r="AQ190" t="s">
        <v>76</v>
      </c>
      <c r="AR190" t="s">
        <v>76</v>
      </c>
      <c r="AS190" t="s">
        <v>76</v>
      </c>
      <c r="AT190" t="s">
        <v>3737</v>
      </c>
      <c r="AU190" t="s">
        <v>99</v>
      </c>
      <c r="AV190" t="s">
        <v>176</v>
      </c>
      <c r="AW190" t="s">
        <v>125</v>
      </c>
      <c r="AX190" t="s">
        <v>86</v>
      </c>
      <c r="AY190" t="s">
        <v>354</v>
      </c>
      <c r="AZ190" t="s">
        <v>3738</v>
      </c>
      <c r="BA190" t="s">
        <v>354</v>
      </c>
      <c r="BB190" t="s">
        <v>123</v>
      </c>
      <c r="BC190" t="s">
        <v>84</v>
      </c>
      <c r="BD190" t="s">
        <v>176</v>
      </c>
      <c r="BE190" t="s">
        <v>3739</v>
      </c>
      <c r="BF190" t="s">
        <v>89</v>
      </c>
      <c r="BG190" t="s">
        <v>145</v>
      </c>
      <c r="BH190" t="s">
        <v>3740</v>
      </c>
      <c r="BI190" t="s">
        <v>145</v>
      </c>
      <c r="BJ190" t="s">
        <v>192</v>
      </c>
      <c r="BK190" t="s">
        <v>3741</v>
      </c>
      <c r="BL190" t="s">
        <v>104</v>
      </c>
      <c r="BM190" t="s">
        <v>117</v>
      </c>
      <c r="BN190" t="s">
        <v>3742</v>
      </c>
      <c r="BO190" t="s">
        <v>3743</v>
      </c>
      <c r="BP190" t="s">
        <v>139</v>
      </c>
      <c r="BQ190" t="s">
        <v>92</v>
      </c>
      <c r="BR190" t="s">
        <v>3744</v>
      </c>
      <c r="BS190" t="s">
        <v>76</v>
      </c>
      <c r="BT190" t="s">
        <v>3363</v>
      </c>
      <c r="BU190" t="s">
        <v>3745</v>
      </c>
      <c r="BV190" t="s">
        <v>3746</v>
      </c>
      <c r="BW190" t="s">
        <v>93</v>
      </c>
      <c r="BX190" t="s">
        <v>76</v>
      </c>
      <c r="CD190" s="3">
        <f>VLOOKUP(M190,Sheet1!$A$22:$D$37,2,FALSE)</f>
        <v>22</v>
      </c>
      <c r="CE190" s="3">
        <f>VLOOKUP(M190,Sheet1!$A$22:$D$37,4,FALSE)</f>
        <v>22</v>
      </c>
      <c r="CF190" s="3" t="str">
        <f t="shared" si="7"/>
        <v>lulus</v>
      </c>
      <c r="CG190" s="3" t="str">
        <f t="shared" si="8"/>
        <v>tidak</v>
      </c>
    </row>
    <row r="191" spans="1:85" x14ac:dyDescent="0.25">
      <c r="A191">
        <v>190</v>
      </c>
      <c r="B191" s="6">
        <v>22511837</v>
      </c>
      <c r="C191" t="s">
        <v>857</v>
      </c>
      <c r="D191" t="s">
        <v>670</v>
      </c>
      <c r="E191" t="s">
        <v>205</v>
      </c>
      <c r="F191" t="s">
        <v>74</v>
      </c>
      <c r="G191" s="2">
        <v>2201</v>
      </c>
      <c r="H191" s="2" t="str">
        <f t="shared" si="6"/>
        <v>S3</v>
      </c>
      <c r="I191" s="2" t="s">
        <v>154</v>
      </c>
      <c r="J191" s="2" t="str">
        <f>IF(AND(K191=0,L191=0)=TRUE,"",IF(AND(K191&gt;0,L191&gt;0)=TRUE,UPPER(VLOOKUP(LEFT(L191,4)*1,[1]PRODI_2019!$E$2:$F$90,2,FALSE)),M191))</f>
        <v>ILMU AKUNTANSI</v>
      </c>
      <c r="K191" s="2">
        <f>_xlfn.IFNA(VLOOKUP(B191,[2]Data!$J$2:$K$380,1,FALSE),0)</f>
        <v>22511837</v>
      </c>
      <c r="L191" s="2">
        <f>_xlfn.IFNA(VLOOKUP(B191,[2]Data!$J$2:$K$380,2,FALSE),0)</f>
        <v>0</v>
      </c>
      <c r="M191" t="s">
        <v>652</v>
      </c>
      <c r="N191" t="s">
        <v>76</v>
      </c>
      <c r="P191" t="s">
        <v>3320</v>
      </c>
      <c r="Q191" t="s">
        <v>107</v>
      </c>
      <c r="R191" t="s">
        <v>78</v>
      </c>
      <c r="S191" t="s">
        <v>3747</v>
      </c>
      <c r="T191" t="s">
        <v>3748</v>
      </c>
      <c r="U191" t="s">
        <v>76</v>
      </c>
      <c r="V191" t="s">
        <v>76</v>
      </c>
      <c r="AD191" t="s">
        <v>3749</v>
      </c>
      <c r="AE191" t="s">
        <v>76</v>
      </c>
      <c r="AF191" t="s">
        <v>3750</v>
      </c>
      <c r="AG191" t="s">
        <v>3751</v>
      </c>
      <c r="AH191" t="s">
        <v>464</v>
      </c>
      <c r="AI191" t="s">
        <v>3752</v>
      </c>
      <c r="AJ191" t="s">
        <v>3753</v>
      </c>
      <c r="AK191" t="s">
        <v>3754</v>
      </c>
      <c r="AL191" t="s">
        <v>96</v>
      </c>
      <c r="AM191" t="s">
        <v>3347</v>
      </c>
      <c r="AN191" t="s">
        <v>3755</v>
      </c>
      <c r="AO191" t="s">
        <v>150</v>
      </c>
      <c r="AP191" t="s">
        <v>122</v>
      </c>
      <c r="AQ191" t="s">
        <v>76</v>
      </c>
      <c r="AR191" t="s">
        <v>76</v>
      </c>
      <c r="AS191" t="s">
        <v>76</v>
      </c>
      <c r="AT191" t="s">
        <v>3756</v>
      </c>
      <c r="AU191" t="s">
        <v>84</v>
      </c>
      <c r="AV191" t="s">
        <v>3757</v>
      </c>
      <c r="AW191" t="s">
        <v>3441</v>
      </c>
      <c r="AX191" t="s">
        <v>86</v>
      </c>
      <c r="AY191" t="s">
        <v>257</v>
      </c>
      <c r="AZ191" t="s">
        <v>3758</v>
      </c>
      <c r="BA191" t="s">
        <v>257</v>
      </c>
      <c r="BB191" t="s">
        <v>270</v>
      </c>
      <c r="BC191" t="s">
        <v>84</v>
      </c>
      <c r="BD191" t="s">
        <v>1977</v>
      </c>
      <c r="BE191" t="s">
        <v>3351</v>
      </c>
      <c r="BF191" t="s">
        <v>89</v>
      </c>
      <c r="BG191" t="s">
        <v>253</v>
      </c>
      <c r="BH191" t="s">
        <v>3759</v>
      </c>
      <c r="BI191" t="s">
        <v>253</v>
      </c>
      <c r="BJ191" t="s">
        <v>3760</v>
      </c>
      <c r="BK191" t="s">
        <v>3761</v>
      </c>
      <c r="BL191" t="s">
        <v>104</v>
      </c>
      <c r="BM191" t="s">
        <v>117</v>
      </c>
      <c r="BN191" t="s">
        <v>3762</v>
      </c>
      <c r="BO191" t="s">
        <v>1532</v>
      </c>
      <c r="BP191" t="s">
        <v>250</v>
      </c>
      <c r="BQ191" t="s">
        <v>92</v>
      </c>
      <c r="BR191" t="s">
        <v>3763</v>
      </c>
      <c r="BS191" t="s">
        <v>76</v>
      </c>
      <c r="BT191" t="s">
        <v>464</v>
      </c>
      <c r="BU191" t="s">
        <v>3764</v>
      </c>
      <c r="BV191" t="s">
        <v>3067</v>
      </c>
      <c r="BW191" t="s">
        <v>93</v>
      </c>
      <c r="BX191" t="s">
        <v>76</v>
      </c>
      <c r="CD191" s="3">
        <f>VLOOKUP(M191,Sheet1!$A$22:$D$37,2,FALSE)</f>
        <v>22</v>
      </c>
      <c r="CE191" s="3">
        <f>VLOOKUP(M191,Sheet1!$A$22:$D$37,4,FALSE)</f>
        <v>22</v>
      </c>
      <c r="CF191" s="3" t="str">
        <f t="shared" si="7"/>
        <v>lulus</v>
      </c>
      <c r="CG191" s="3" t="str">
        <f t="shared" si="8"/>
        <v>tidak</v>
      </c>
    </row>
    <row r="192" spans="1:85" x14ac:dyDescent="0.25">
      <c r="A192">
        <v>191</v>
      </c>
      <c r="B192" s="6">
        <v>22511853</v>
      </c>
      <c r="C192" t="s">
        <v>858</v>
      </c>
      <c r="D192" t="s">
        <v>670</v>
      </c>
      <c r="E192" t="s">
        <v>205</v>
      </c>
      <c r="F192" t="s">
        <v>74</v>
      </c>
      <c r="G192" s="2">
        <v>2201</v>
      </c>
      <c r="H192" s="2" t="str">
        <f t="shared" si="6"/>
        <v>S3</v>
      </c>
      <c r="I192" s="2" t="s">
        <v>154</v>
      </c>
      <c r="J192" s="2" t="str">
        <f>IF(AND(K192=0,L192=0)=TRUE,"",IF(AND(K192&gt;0,L192&gt;0)=TRUE,UPPER(VLOOKUP(LEFT(L192,4)*1,[1]PRODI_2019!$E$2:$F$90,2,FALSE)),M192))</f>
        <v>PENDIDIKAN (S3)</v>
      </c>
      <c r="K192" s="2">
        <f>_xlfn.IFNA(VLOOKUP(B192,[2]Data!$J$2:$K$380,1,FALSE),0)</f>
        <v>22511853</v>
      </c>
      <c r="L192" s="2">
        <f>_xlfn.IFNA(VLOOKUP(B192,[2]Data!$J$2:$K$380,2,FALSE),0)</f>
        <v>0</v>
      </c>
      <c r="M192" t="s">
        <v>75</v>
      </c>
      <c r="N192" t="s">
        <v>76</v>
      </c>
      <c r="P192" t="s">
        <v>3320</v>
      </c>
      <c r="Q192" t="s">
        <v>77</v>
      </c>
      <c r="R192" t="s">
        <v>78</v>
      </c>
      <c r="S192" t="s">
        <v>149</v>
      </c>
      <c r="T192" t="s">
        <v>3765</v>
      </c>
      <c r="U192" t="s">
        <v>76</v>
      </c>
      <c r="V192" t="s">
        <v>76</v>
      </c>
      <c r="AD192" t="s">
        <v>3766</v>
      </c>
      <c r="AE192" t="s">
        <v>3766</v>
      </c>
      <c r="AF192" t="s">
        <v>407</v>
      </c>
      <c r="AG192" t="s">
        <v>185</v>
      </c>
      <c r="AH192" t="s">
        <v>148</v>
      </c>
      <c r="AI192" t="s">
        <v>3767</v>
      </c>
      <c r="AJ192" t="s">
        <v>3768</v>
      </c>
      <c r="AK192" t="s">
        <v>3769</v>
      </c>
      <c r="AL192" t="s">
        <v>76</v>
      </c>
      <c r="AM192" t="s">
        <v>76</v>
      </c>
      <c r="AN192" t="s">
        <v>76</v>
      </c>
      <c r="AO192" t="s">
        <v>76</v>
      </c>
      <c r="AP192" t="s">
        <v>133</v>
      </c>
      <c r="AQ192" t="s">
        <v>76</v>
      </c>
      <c r="AR192" t="s">
        <v>76</v>
      </c>
      <c r="AS192" t="s">
        <v>76</v>
      </c>
      <c r="AT192" t="s">
        <v>3770</v>
      </c>
      <c r="AU192" t="s">
        <v>84</v>
      </c>
      <c r="AV192" t="s">
        <v>215</v>
      </c>
      <c r="AW192" t="s">
        <v>452</v>
      </c>
      <c r="AX192" t="s">
        <v>86</v>
      </c>
      <c r="AY192" t="s">
        <v>562</v>
      </c>
      <c r="AZ192" t="s">
        <v>3771</v>
      </c>
      <c r="BA192" t="s">
        <v>562</v>
      </c>
      <c r="BB192" t="s">
        <v>228</v>
      </c>
      <c r="BC192" t="s">
        <v>99</v>
      </c>
      <c r="BD192" t="s">
        <v>215</v>
      </c>
      <c r="BE192" t="s">
        <v>452</v>
      </c>
      <c r="BF192" t="s">
        <v>89</v>
      </c>
      <c r="BG192" t="s">
        <v>428</v>
      </c>
      <c r="BH192" t="s">
        <v>3772</v>
      </c>
      <c r="BI192" t="s">
        <v>428</v>
      </c>
      <c r="BJ192" t="s">
        <v>3773</v>
      </c>
      <c r="BK192" t="s">
        <v>3774</v>
      </c>
      <c r="BL192" t="s">
        <v>250</v>
      </c>
      <c r="BM192" t="s">
        <v>92</v>
      </c>
      <c r="BN192" t="s">
        <v>3775</v>
      </c>
      <c r="BO192" t="s">
        <v>3776</v>
      </c>
      <c r="BP192" t="s">
        <v>139</v>
      </c>
      <c r="BQ192" t="s">
        <v>105</v>
      </c>
      <c r="BR192" t="s">
        <v>3777</v>
      </c>
      <c r="BS192" t="s">
        <v>76</v>
      </c>
      <c r="BT192" t="s">
        <v>148</v>
      </c>
      <c r="BU192" t="s">
        <v>3767</v>
      </c>
      <c r="BV192" t="s">
        <v>2106</v>
      </c>
      <c r="BW192" t="s">
        <v>93</v>
      </c>
      <c r="BX192" t="s">
        <v>76</v>
      </c>
      <c r="CD192" s="3">
        <f>VLOOKUP(M192,Sheet1!$A$22:$D$37,2,FALSE)</f>
        <v>16</v>
      </c>
      <c r="CE192" s="3">
        <f>VLOOKUP(M192,Sheet1!$A$22:$D$37,4,FALSE)</f>
        <v>16</v>
      </c>
      <c r="CF192" s="3" t="str">
        <f t="shared" si="7"/>
        <v>lulus</v>
      </c>
      <c r="CG192" s="3" t="str">
        <f t="shared" si="8"/>
        <v>tidak</v>
      </c>
    </row>
    <row r="193" spans="1:85" x14ac:dyDescent="0.25">
      <c r="A193">
        <v>192</v>
      </c>
      <c r="B193" s="6">
        <v>22511885</v>
      </c>
      <c r="C193" t="s">
        <v>859</v>
      </c>
      <c r="D193" t="s">
        <v>670</v>
      </c>
      <c r="E193" t="s">
        <v>205</v>
      </c>
      <c r="F193" t="s">
        <v>74</v>
      </c>
      <c r="G193" s="2">
        <v>2201</v>
      </c>
      <c r="H193" s="2" t="str">
        <f t="shared" si="6"/>
        <v>S3</v>
      </c>
      <c r="I193" s="2" t="s">
        <v>154</v>
      </c>
      <c r="J193" s="2" t="str">
        <f>IF(AND(K193=0,L193=0)=TRUE,"",IF(AND(K193&gt;0,L193&gt;0)=TRUE,UPPER(VLOOKUP(LEFT(L193,4)*1,[1]PRODI_2019!$E$2:$F$90,2,FALSE)),M193))</f>
        <v>PENDIDIKAN (S3)</v>
      </c>
      <c r="K193" s="2">
        <f>_xlfn.IFNA(VLOOKUP(B193,[2]Data!$J$2:$K$380,1,FALSE),0)</f>
        <v>22511885</v>
      </c>
      <c r="L193" s="2">
        <f>_xlfn.IFNA(VLOOKUP(B193,[2]Data!$J$2:$K$380,2,FALSE),0)</f>
        <v>7782220005</v>
      </c>
      <c r="M193" t="s">
        <v>75</v>
      </c>
      <c r="N193" t="s">
        <v>76</v>
      </c>
      <c r="P193" t="s">
        <v>3320</v>
      </c>
      <c r="Q193" t="s">
        <v>77</v>
      </c>
      <c r="R193" t="s">
        <v>78</v>
      </c>
      <c r="S193" t="s">
        <v>293</v>
      </c>
      <c r="T193" t="s">
        <v>3778</v>
      </c>
      <c r="U193" t="s">
        <v>76</v>
      </c>
      <c r="V193" t="s">
        <v>76</v>
      </c>
      <c r="AD193" t="s">
        <v>3779</v>
      </c>
      <c r="AE193" t="s">
        <v>3779</v>
      </c>
      <c r="AF193" t="s">
        <v>602</v>
      </c>
      <c r="AG193" t="s">
        <v>279</v>
      </c>
      <c r="AH193" t="s">
        <v>211</v>
      </c>
      <c r="AI193" t="s">
        <v>3780</v>
      </c>
      <c r="AJ193" t="s">
        <v>3781</v>
      </c>
      <c r="AK193" t="s">
        <v>3782</v>
      </c>
      <c r="AL193" t="s">
        <v>81</v>
      </c>
      <c r="AM193" t="s">
        <v>3783</v>
      </c>
      <c r="AN193" t="s">
        <v>3784</v>
      </c>
      <c r="AO193" t="s">
        <v>3785</v>
      </c>
      <c r="AP193" t="s">
        <v>111</v>
      </c>
      <c r="AQ193" t="s">
        <v>76</v>
      </c>
      <c r="AR193" t="s">
        <v>76</v>
      </c>
      <c r="AS193" t="s">
        <v>76</v>
      </c>
      <c r="AT193" t="s">
        <v>611</v>
      </c>
      <c r="AU193" t="s">
        <v>99</v>
      </c>
      <c r="AV193" t="s">
        <v>85</v>
      </c>
      <c r="AW193" t="s">
        <v>3786</v>
      </c>
      <c r="AX193" t="s">
        <v>86</v>
      </c>
      <c r="AY193" t="s">
        <v>476</v>
      </c>
      <c r="AZ193" t="s">
        <v>3787</v>
      </c>
      <c r="BA193" t="s">
        <v>476</v>
      </c>
      <c r="BB193" t="s">
        <v>236</v>
      </c>
      <c r="BC193" t="s">
        <v>84</v>
      </c>
      <c r="BD193" t="s">
        <v>3788</v>
      </c>
      <c r="BE193" t="s">
        <v>3788</v>
      </c>
      <c r="BF193" t="s">
        <v>89</v>
      </c>
      <c r="BG193" t="s">
        <v>434</v>
      </c>
      <c r="BH193" t="s">
        <v>3789</v>
      </c>
      <c r="BI193" t="s">
        <v>434</v>
      </c>
      <c r="BJ193" t="s">
        <v>3790</v>
      </c>
      <c r="BK193" t="s">
        <v>3791</v>
      </c>
      <c r="BL193" t="s">
        <v>91</v>
      </c>
      <c r="BM193" t="s">
        <v>128</v>
      </c>
      <c r="BN193" t="s">
        <v>3792</v>
      </c>
      <c r="BO193" t="s">
        <v>3793</v>
      </c>
      <c r="BP193" t="s">
        <v>91</v>
      </c>
      <c r="BQ193" t="s">
        <v>128</v>
      </c>
      <c r="BR193" t="s">
        <v>3794</v>
      </c>
      <c r="BS193" t="s">
        <v>76</v>
      </c>
      <c r="BT193" t="s">
        <v>211</v>
      </c>
      <c r="BU193" t="s">
        <v>3795</v>
      </c>
      <c r="BV193" t="s">
        <v>1800</v>
      </c>
      <c r="BW193" t="s">
        <v>93</v>
      </c>
      <c r="BX193" t="s">
        <v>76</v>
      </c>
      <c r="CD193" s="3">
        <f>VLOOKUP(M193,Sheet1!$A$22:$D$37,2,FALSE)</f>
        <v>16</v>
      </c>
      <c r="CE193" s="3">
        <f>VLOOKUP(M193,Sheet1!$A$22:$D$37,4,FALSE)</f>
        <v>16</v>
      </c>
      <c r="CF193" s="3" t="str">
        <f t="shared" si="7"/>
        <v>lulus</v>
      </c>
      <c r="CG193" s="3" t="str">
        <f t="shared" si="8"/>
        <v>diterima</v>
      </c>
    </row>
    <row r="194" spans="1:85" x14ac:dyDescent="0.25">
      <c r="A194">
        <v>193</v>
      </c>
      <c r="B194" s="6">
        <v>22511889</v>
      </c>
      <c r="C194" t="s">
        <v>860</v>
      </c>
      <c r="D194" t="s">
        <v>670</v>
      </c>
      <c r="E194" t="s">
        <v>205</v>
      </c>
      <c r="F194" t="s">
        <v>74</v>
      </c>
      <c r="G194" s="2">
        <v>2201</v>
      </c>
      <c r="H194" s="2" t="str">
        <f t="shared" si="6"/>
        <v>S3</v>
      </c>
      <c r="I194" s="2" t="s">
        <v>154</v>
      </c>
      <c r="J194" s="2" t="str">
        <f>IF(AND(K194=0,L194=0)=TRUE,"",IF(AND(K194&gt;0,L194&gt;0)=TRUE,UPPER(VLOOKUP(LEFT(L194,4)*1,[1]PRODI_2019!$E$2:$F$90,2,FALSE)),M194))</f>
        <v>ILMU AKUNTANSI</v>
      </c>
      <c r="K194" s="2">
        <f>_xlfn.IFNA(VLOOKUP(B194,[2]Data!$J$2:$K$380,1,FALSE),0)</f>
        <v>22511889</v>
      </c>
      <c r="L194" s="2">
        <f>_xlfn.IFNA(VLOOKUP(B194,[2]Data!$J$2:$K$380,2,FALSE),0)</f>
        <v>7783220003</v>
      </c>
      <c r="M194" t="s">
        <v>652</v>
      </c>
      <c r="N194" t="s">
        <v>76</v>
      </c>
      <c r="P194" t="s">
        <v>3320</v>
      </c>
      <c r="Q194" t="s">
        <v>107</v>
      </c>
      <c r="R194" t="s">
        <v>78</v>
      </c>
      <c r="S194" t="s">
        <v>3796</v>
      </c>
      <c r="T194" t="s">
        <v>3797</v>
      </c>
      <c r="U194" t="s">
        <v>76</v>
      </c>
      <c r="V194" t="s">
        <v>76</v>
      </c>
      <c r="AD194" t="s">
        <v>3798</v>
      </c>
      <c r="AE194" t="s">
        <v>76</v>
      </c>
      <c r="AF194" t="s">
        <v>3799</v>
      </c>
      <c r="AG194" t="s">
        <v>608</v>
      </c>
      <c r="AH194" t="s">
        <v>285</v>
      </c>
      <c r="AI194" t="s">
        <v>3800</v>
      </c>
      <c r="AJ194" t="s">
        <v>3801</v>
      </c>
      <c r="AK194" t="s">
        <v>3802</v>
      </c>
      <c r="AL194" t="s">
        <v>96</v>
      </c>
      <c r="AM194" t="s">
        <v>3803</v>
      </c>
      <c r="AN194" t="s">
        <v>3804</v>
      </c>
      <c r="AO194" t="s">
        <v>175</v>
      </c>
      <c r="AP194" t="s">
        <v>122</v>
      </c>
      <c r="AQ194" t="s">
        <v>76</v>
      </c>
      <c r="AR194" t="s">
        <v>76</v>
      </c>
      <c r="AS194" t="s">
        <v>76</v>
      </c>
      <c r="AT194" t="s">
        <v>3805</v>
      </c>
      <c r="AU194" t="s">
        <v>99</v>
      </c>
      <c r="AV194" t="s">
        <v>100</v>
      </c>
      <c r="AW194" t="s">
        <v>101</v>
      </c>
      <c r="AX194" t="s">
        <v>86</v>
      </c>
      <c r="AY194" t="s">
        <v>388</v>
      </c>
      <c r="AZ194" t="s">
        <v>3806</v>
      </c>
      <c r="BA194" t="s">
        <v>388</v>
      </c>
      <c r="BB194" t="s">
        <v>3807</v>
      </c>
      <c r="BC194" t="s">
        <v>99</v>
      </c>
      <c r="BD194" t="s">
        <v>100</v>
      </c>
      <c r="BE194" t="s">
        <v>101</v>
      </c>
      <c r="BF194" t="s">
        <v>89</v>
      </c>
      <c r="BG194" t="s">
        <v>282</v>
      </c>
      <c r="BH194" t="s">
        <v>3808</v>
      </c>
      <c r="BI194" t="s">
        <v>282</v>
      </c>
      <c r="BJ194" t="s">
        <v>90</v>
      </c>
      <c r="BK194" t="s">
        <v>3809</v>
      </c>
      <c r="BL194" t="s">
        <v>91</v>
      </c>
      <c r="BM194" t="s">
        <v>105</v>
      </c>
      <c r="BN194" t="s">
        <v>90</v>
      </c>
      <c r="BO194" t="s">
        <v>3810</v>
      </c>
      <c r="BP194" t="s">
        <v>91</v>
      </c>
      <c r="BQ194" t="s">
        <v>105</v>
      </c>
      <c r="BR194" t="s">
        <v>3811</v>
      </c>
      <c r="BS194" t="s">
        <v>76</v>
      </c>
      <c r="BT194" t="s">
        <v>1181</v>
      </c>
      <c r="BU194" t="s">
        <v>90</v>
      </c>
      <c r="BV194" t="s">
        <v>987</v>
      </c>
      <c r="BW194" t="s">
        <v>93</v>
      </c>
      <c r="BX194" t="s">
        <v>76</v>
      </c>
      <c r="CD194" s="3">
        <f>VLOOKUP(M194,Sheet1!$A$22:$D$37,2,FALSE)</f>
        <v>22</v>
      </c>
      <c r="CE194" s="3">
        <f>VLOOKUP(M194,Sheet1!$A$22:$D$37,4,FALSE)</f>
        <v>22</v>
      </c>
      <c r="CF194" s="3" t="str">
        <f t="shared" si="7"/>
        <v>lulus</v>
      </c>
      <c r="CG194" s="3" t="str">
        <f t="shared" si="8"/>
        <v>diterima</v>
      </c>
    </row>
    <row r="195" spans="1:85" x14ac:dyDescent="0.25">
      <c r="A195">
        <v>194</v>
      </c>
      <c r="B195" s="6">
        <v>22511989</v>
      </c>
      <c r="C195" t="s">
        <v>861</v>
      </c>
      <c r="D195" t="s">
        <v>670</v>
      </c>
      <c r="E195" t="s">
        <v>205</v>
      </c>
      <c r="F195" t="s">
        <v>74</v>
      </c>
      <c r="G195" s="2">
        <v>2201</v>
      </c>
      <c r="H195" s="2" t="str">
        <f t="shared" ref="H195:H206" si="9">IF(F195="MAGISTER","S2","S3")</f>
        <v>S3</v>
      </c>
      <c r="I195" s="2" t="s">
        <v>154</v>
      </c>
      <c r="J195" s="2" t="str">
        <f>IF(AND(K195=0,L195=0)=TRUE,"",IF(AND(K195&gt;0,L195&gt;0)=TRUE,UPPER(VLOOKUP(LEFT(L195,4)*1,[1]PRODI_2019!$E$2:$F$90,2,FALSE)),M195))</f>
        <v>ILMU AKUNTANSI</v>
      </c>
      <c r="K195" s="2">
        <f>_xlfn.IFNA(VLOOKUP(B195,[2]Data!$J$2:$K$380,1,FALSE),0)</f>
        <v>22511989</v>
      </c>
      <c r="L195" s="2">
        <f>_xlfn.IFNA(VLOOKUP(B195,[2]Data!$J$2:$K$380,2,FALSE),0)</f>
        <v>7783220001</v>
      </c>
      <c r="M195" t="s">
        <v>652</v>
      </c>
      <c r="N195" t="s">
        <v>76</v>
      </c>
      <c r="P195" t="s">
        <v>3320</v>
      </c>
      <c r="Q195" t="s">
        <v>107</v>
      </c>
      <c r="R195" t="s">
        <v>187</v>
      </c>
      <c r="S195" t="s">
        <v>3812</v>
      </c>
      <c r="T195" t="s">
        <v>3813</v>
      </c>
      <c r="U195" t="s">
        <v>76</v>
      </c>
      <c r="V195" t="s">
        <v>76</v>
      </c>
      <c r="AD195" t="s">
        <v>3814</v>
      </c>
      <c r="AE195" t="s">
        <v>76</v>
      </c>
      <c r="AF195" t="s">
        <v>3815</v>
      </c>
      <c r="AG195" t="s">
        <v>3816</v>
      </c>
      <c r="AH195" t="s">
        <v>471</v>
      </c>
      <c r="AI195" t="s">
        <v>3817</v>
      </c>
      <c r="AJ195" t="s">
        <v>3818</v>
      </c>
      <c r="AK195" t="s">
        <v>3819</v>
      </c>
      <c r="AL195" t="s">
        <v>96</v>
      </c>
      <c r="AM195" t="s">
        <v>76</v>
      </c>
      <c r="AN195" t="s">
        <v>76</v>
      </c>
      <c r="AO195" t="s">
        <v>76</v>
      </c>
      <c r="AP195" t="s">
        <v>111</v>
      </c>
      <c r="AQ195" t="s">
        <v>76</v>
      </c>
      <c r="AR195" t="s">
        <v>76</v>
      </c>
      <c r="AS195" t="s">
        <v>76</v>
      </c>
      <c r="AT195" t="s">
        <v>3820</v>
      </c>
      <c r="AU195" t="s">
        <v>99</v>
      </c>
      <c r="AV195" t="s">
        <v>180</v>
      </c>
      <c r="AW195" t="s">
        <v>125</v>
      </c>
      <c r="AX195" t="s">
        <v>86</v>
      </c>
      <c r="AY195" t="s">
        <v>354</v>
      </c>
      <c r="AZ195" t="s">
        <v>3821</v>
      </c>
      <c r="BA195" t="s">
        <v>354</v>
      </c>
      <c r="BB195" t="s">
        <v>202</v>
      </c>
      <c r="BC195" t="s">
        <v>99</v>
      </c>
      <c r="BD195" t="s">
        <v>180</v>
      </c>
      <c r="BE195" t="s">
        <v>567</v>
      </c>
      <c r="BF195" t="s">
        <v>89</v>
      </c>
      <c r="BG195" t="s">
        <v>3822</v>
      </c>
      <c r="BH195" t="s">
        <v>3823</v>
      </c>
      <c r="BI195" t="s">
        <v>3822</v>
      </c>
      <c r="BJ195" t="s">
        <v>90</v>
      </c>
      <c r="BK195" t="s">
        <v>3824</v>
      </c>
      <c r="BL195" t="s">
        <v>139</v>
      </c>
      <c r="BM195" t="s">
        <v>92</v>
      </c>
      <c r="BN195" t="s">
        <v>90</v>
      </c>
      <c r="BO195" t="s">
        <v>3825</v>
      </c>
      <c r="BP195" t="s">
        <v>139</v>
      </c>
      <c r="BQ195" t="s">
        <v>92</v>
      </c>
      <c r="BR195" t="s">
        <v>3826</v>
      </c>
      <c r="BS195" t="s">
        <v>76</v>
      </c>
      <c r="BT195" t="s">
        <v>471</v>
      </c>
      <c r="BU195" t="s">
        <v>90</v>
      </c>
      <c r="BV195" t="s">
        <v>939</v>
      </c>
      <c r="BW195" t="s">
        <v>93</v>
      </c>
      <c r="BX195" t="s">
        <v>76</v>
      </c>
      <c r="CD195" s="3">
        <f>VLOOKUP(M195,Sheet1!$A$22:$D$37,2,FALSE)</f>
        <v>22</v>
      </c>
      <c r="CE195" s="3">
        <f>VLOOKUP(M195,Sheet1!$A$22:$D$37,4,FALSE)</f>
        <v>22</v>
      </c>
      <c r="CF195" s="3" t="str">
        <f t="shared" ref="CF195:CF206" si="10">IF(K195=0,"tidak","lulus")</f>
        <v>lulus</v>
      </c>
      <c r="CG195" s="3" t="str">
        <f t="shared" ref="CG195:CG206" si="11">IF(L195=0,"tidak","diterima")</f>
        <v>diterima</v>
      </c>
    </row>
    <row r="196" spans="1:85" x14ac:dyDescent="0.25">
      <c r="A196">
        <v>195</v>
      </c>
      <c r="B196" s="6">
        <v>22512015</v>
      </c>
      <c r="C196" t="s">
        <v>862</v>
      </c>
      <c r="D196" t="s">
        <v>670</v>
      </c>
      <c r="E196" t="s">
        <v>205</v>
      </c>
      <c r="F196" t="s">
        <v>74</v>
      </c>
      <c r="G196" s="2">
        <v>2201</v>
      </c>
      <c r="H196" s="2" t="str">
        <f t="shared" si="9"/>
        <v>S3</v>
      </c>
      <c r="I196" s="2" t="s">
        <v>154</v>
      </c>
      <c r="J196" s="2" t="str">
        <f>IF(AND(K196=0,L196=0)=TRUE,"",IF(AND(K196&gt;0,L196&gt;0)=TRUE,UPPER(VLOOKUP(LEFT(L196,4)*1,[1]PRODI_2019!$E$2:$F$90,2,FALSE)),M196))</f>
        <v>PENDIDIKAN (S3)</v>
      </c>
      <c r="K196" s="2">
        <f>_xlfn.IFNA(VLOOKUP(B196,[2]Data!$J$2:$K$380,1,FALSE),0)</f>
        <v>22512015</v>
      </c>
      <c r="L196" s="2">
        <f>_xlfn.IFNA(VLOOKUP(B196,[2]Data!$J$2:$K$380,2,FALSE),0)</f>
        <v>7782220002</v>
      </c>
      <c r="M196" t="s">
        <v>75</v>
      </c>
      <c r="N196" t="s">
        <v>76</v>
      </c>
      <c r="P196" t="s">
        <v>3320</v>
      </c>
      <c r="Q196" t="s">
        <v>77</v>
      </c>
      <c r="R196" t="s">
        <v>78</v>
      </c>
      <c r="S196" t="s">
        <v>94</v>
      </c>
      <c r="T196" t="s">
        <v>3827</v>
      </c>
      <c r="U196" t="s">
        <v>76</v>
      </c>
      <c r="V196" t="s">
        <v>76</v>
      </c>
      <c r="AD196" t="s">
        <v>3828</v>
      </c>
      <c r="AE196" t="s">
        <v>3829</v>
      </c>
      <c r="AF196" t="s">
        <v>3830</v>
      </c>
      <c r="AG196" t="s">
        <v>276</v>
      </c>
      <c r="AH196" t="s">
        <v>106</v>
      </c>
      <c r="AI196" t="s">
        <v>3831</v>
      </c>
      <c r="AJ196" t="s">
        <v>3832</v>
      </c>
      <c r="AK196" t="s">
        <v>3833</v>
      </c>
      <c r="AL196" t="s">
        <v>81</v>
      </c>
      <c r="AM196" t="s">
        <v>316</v>
      </c>
      <c r="AN196" t="s">
        <v>3834</v>
      </c>
      <c r="AO196" t="s">
        <v>82</v>
      </c>
      <c r="AP196" t="s">
        <v>111</v>
      </c>
      <c r="AQ196" t="s">
        <v>76</v>
      </c>
      <c r="AR196" t="s">
        <v>76</v>
      </c>
      <c r="AS196" t="s">
        <v>76</v>
      </c>
      <c r="AT196" t="s">
        <v>236</v>
      </c>
      <c r="AU196" t="s">
        <v>84</v>
      </c>
      <c r="AV196" t="s">
        <v>3835</v>
      </c>
      <c r="AW196" t="s">
        <v>317</v>
      </c>
      <c r="AX196" t="s">
        <v>86</v>
      </c>
      <c r="AY196" t="s">
        <v>1457</v>
      </c>
      <c r="AZ196" t="s">
        <v>498</v>
      </c>
      <c r="BA196" t="s">
        <v>1457</v>
      </c>
      <c r="BB196" t="s">
        <v>115</v>
      </c>
      <c r="BC196" t="s">
        <v>84</v>
      </c>
      <c r="BD196" t="s">
        <v>154</v>
      </c>
      <c r="BE196" t="s">
        <v>116</v>
      </c>
      <c r="BF196" t="s">
        <v>89</v>
      </c>
      <c r="BG196" t="s">
        <v>3836</v>
      </c>
      <c r="BH196" t="s">
        <v>506</v>
      </c>
      <c r="BI196" t="s">
        <v>3836</v>
      </c>
      <c r="BJ196" t="s">
        <v>192</v>
      </c>
      <c r="BK196" t="s">
        <v>3837</v>
      </c>
      <c r="BL196" t="s">
        <v>104</v>
      </c>
      <c r="BM196" t="s">
        <v>92</v>
      </c>
      <c r="BN196" t="s">
        <v>192</v>
      </c>
      <c r="BO196" t="s">
        <v>3838</v>
      </c>
      <c r="BP196" t="s">
        <v>104</v>
      </c>
      <c r="BQ196" t="s">
        <v>231</v>
      </c>
      <c r="BR196" t="s">
        <v>3839</v>
      </c>
      <c r="BS196" t="s">
        <v>76</v>
      </c>
      <c r="BT196" t="s">
        <v>218</v>
      </c>
      <c r="BU196" t="s">
        <v>3840</v>
      </c>
      <c r="BV196" t="s">
        <v>1358</v>
      </c>
      <c r="BW196" t="s">
        <v>93</v>
      </c>
      <c r="BX196" t="s">
        <v>76</v>
      </c>
      <c r="CD196" s="3">
        <f>VLOOKUP(M196,Sheet1!$A$22:$D$37,2,FALSE)</f>
        <v>16</v>
      </c>
      <c r="CE196" s="3">
        <f>VLOOKUP(M196,Sheet1!$A$22:$D$37,4,FALSE)</f>
        <v>16</v>
      </c>
      <c r="CF196" s="3" t="str">
        <f t="shared" si="10"/>
        <v>lulus</v>
      </c>
      <c r="CG196" s="3" t="str">
        <f t="shared" si="11"/>
        <v>diterima</v>
      </c>
    </row>
    <row r="197" spans="1:85" x14ac:dyDescent="0.25">
      <c r="A197">
        <v>196</v>
      </c>
      <c r="B197" s="6">
        <v>22512028</v>
      </c>
      <c r="C197" t="s">
        <v>863</v>
      </c>
      <c r="D197" t="s">
        <v>670</v>
      </c>
      <c r="E197" t="s">
        <v>205</v>
      </c>
      <c r="F197" t="s">
        <v>74</v>
      </c>
      <c r="G197" s="2">
        <v>2201</v>
      </c>
      <c r="H197" s="2" t="str">
        <f t="shared" si="9"/>
        <v>S3</v>
      </c>
      <c r="I197" s="2" t="s">
        <v>154</v>
      </c>
      <c r="J197" s="2" t="str">
        <f>IF(AND(K197=0,L197=0)=TRUE,"",IF(AND(K197&gt;0,L197&gt;0)=TRUE,UPPER(VLOOKUP(LEFT(L197,4)*1,[1]PRODI_2019!$E$2:$F$90,2,FALSE)),M197))</f>
        <v>ILMU PERTANIAN (S3)</v>
      </c>
      <c r="K197" s="2">
        <f>_xlfn.IFNA(VLOOKUP(B197,[2]Data!$J$2:$K$380,1,FALSE),0)</f>
        <v>22512028</v>
      </c>
      <c r="L197" s="2">
        <f>_xlfn.IFNA(VLOOKUP(B197,[2]Data!$J$2:$K$380,2,FALSE),0)</f>
        <v>0</v>
      </c>
      <c r="M197" t="s">
        <v>875</v>
      </c>
      <c r="N197" t="s">
        <v>76</v>
      </c>
      <c r="P197" t="s">
        <v>3320</v>
      </c>
      <c r="Q197" t="s">
        <v>77</v>
      </c>
      <c r="R197" t="s">
        <v>78</v>
      </c>
      <c r="S197" t="s">
        <v>3841</v>
      </c>
      <c r="T197" t="s">
        <v>3842</v>
      </c>
      <c r="U197" t="s">
        <v>76</v>
      </c>
      <c r="V197" t="s">
        <v>76</v>
      </c>
      <c r="AD197" t="s">
        <v>3843</v>
      </c>
      <c r="AE197" t="s">
        <v>76</v>
      </c>
      <c r="AF197" t="s">
        <v>2454</v>
      </c>
      <c r="AG197" t="s">
        <v>425</v>
      </c>
      <c r="AH197" t="s">
        <v>141</v>
      </c>
      <c r="AI197" t="s">
        <v>3844</v>
      </c>
      <c r="AJ197" t="s">
        <v>3845</v>
      </c>
      <c r="AK197" t="s">
        <v>3846</v>
      </c>
      <c r="AL197" t="s">
        <v>167</v>
      </c>
      <c r="AM197" t="s">
        <v>76</v>
      </c>
      <c r="AN197" t="s">
        <v>3847</v>
      </c>
      <c r="AO197" t="s">
        <v>3848</v>
      </c>
      <c r="AP197" t="s">
        <v>98</v>
      </c>
      <c r="AQ197" t="s">
        <v>76</v>
      </c>
      <c r="AR197" t="s">
        <v>76</v>
      </c>
      <c r="AS197" t="s">
        <v>76</v>
      </c>
      <c r="AT197" t="s">
        <v>3849</v>
      </c>
      <c r="AU197" t="s">
        <v>84</v>
      </c>
      <c r="AV197" t="s">
        <v>3850</v>
      </c>
      <c r="AW197" t="s">
        <v>3851</v>
      </c>
      <c r="AX197" t="s">
        <v>86</v>
      </c>
      <c r="AY197" t="s">
        <v>265</v>
      </c>
      <c r="AZ197" t="s">
        <v>3852</v>
      </c>
      <c r="BA197" t="s">
        <v>265</v>
      </c>
      <c r="BB197" t="s">
        <v>3853</v>
      </c>
      <c r="BC197" t="s">
        <v>84</v>
      </c>
      <c r="BD197" t="s">
        <v>154</v>
      </c>
      <c r="BE197" t="s">
        <v>3854</v>
      </c>
      <c r="BF197" t="s">
        <v>89</v>
      </c>
      <c r="BG197" t="s">
        <v>369</v>
      </c>
      <c r="BH197" t="s">
        <v>126</v>
      </c>
      <c r="BI197" t="s">
        <v>369</v>
      </c>
      <c r="BJ197" t="s">
        <v>90</v>
      </c>
      <c r="BK197" t="s">
        <v>3855</v>
      </c>
      <c r="BL197" t="s">
        <v>250</v>
      </c>
      <c r="BM197" t="s">
        <v>231</v>
      </c>
      <c r="BN197" t="s">
        <v>76</v>
      </c>
      <c r="BO197" t="s">
        <v>3856</v>
      </c>
      <c r="BP197" t="s">
        <v>91</v>
      </c>
      <c r="BQ197" t="s">
        <v>92</v>
      </c>
      <c r="BR197" t="s">
        <v>3857</v>
      </c>
      <c r="BS197" t="s">
        <v>76</v>
      </c>
      <c r="BT197" t="s">
        <v>3858</v>
      </c>
      <c r="BU197" t="s">
        <v>3859</v>
      </c>
      <c r="BV197" t="s">
        <v>2106</v>
      </c>
      <c r="BW197" t="s">
        <v>93</v>
      </c>
      <c r="BX197" t="s">
        <v>76</v>
      </c>
      <c r="CD197" s="3">
        <f>VLOOKUP(M197,Sheet1!$A$22:$D$37,2,FALSE)</f>
        <v>3</v>
      </c>
      <c r="CE197" s="3">
        <f>VLOOKUP(M197,Sheet1!$A$22:$D$37,4,FALSE)</f>
        <v>3</v>
      </c>
      <c r="CF197" s="3" t="str">
        <f t="shared" si="10"/>
        <v>lulus</v>
      </c>
      <c r="CG197" s="3" t="str">
        <f t="shared" si="11"/>
        <v>tidak</v>
      </c>
    </row>
    <row r="198" spans="1:85" x14ac:dyDescent="0.25">
      <c r="A198">
        <v>197</v>
      </c>
      <c r="B198" s="6">
        <v>22512038</v>
      </c>
      <c r="C198" t="s">
        <v>864</v>
      </c>
      <c r="D198" t="s">
        <v>670</v>
      </c>
      <c r="E198" t="s">
        <v>205</v>
      </c>
      <c r="F198" t="s">
        <v>74</v>
      </c>
      <c r="G198" s="2">
        <v>2201</v>
      </c>
      <c r="H198" s="2" t="str">
        <f t="shared" si="9"/>
        <v>S3</v>
      </c>
      <c r="I198" s="2" t="s">
        <v>154</v>
      </c>
      <c r="J198" s="2" t="str">
        <f>IF(AND(K198=0,L198=0)=TRUE,"",IF(AND(K198&gt;0,L198&gt;0)=TRUE,UPPER(VLOOKUP(LEFT(L198,4)*1,[1]PRODI_2019!$E$2:$F$90,2,FALSE)),M198))</f>
        <v>ILMU AKUNTANSI</v>
      </c>
      <c r="K198" s="2">
        <f>_xlfn.IFNA(VLOOKUP(B198,[2]Data!$J$2:$K$380,1,FALSE),0)</f>
        <v>22512038</v>
      </c>
      <c r="L198" s="2">
        <f>_xlfn.IFNA(VLOOKUP(B198,[2]Data!$J$2:$K$380,2,FALSE),0)</f>
        <v>0</v>
      </c>
      <c r="M198" t="s">
        <v>652</v>
      </c>
      <c r="N198" t="s">
        <v>76</v>
      </c>
      <c r="P198" t="s">
        <v>3320</v>
      </c>
      <c r="Q198" t="s">
        <v>107</v>
      </c>
      <c r="R198" t="s">
        <v>78</v>
      </c>
      <c r="S198" t="s">
        <v>3860</v>
      </c>
      <c r="T198" t="s">
        <v>3861</v>
      </c>
      <c r="U198" t="s">
        <v>76</v>
      </c>
      <c r="V198" t="s">
        <v>76</v>
      </c>
      <c r="AD198" t="s">
        <v>3862</v>
      </c>
      <c r="AE198" t="s">
        <v>76</v>
      </c>
      <c r="AF198" t="s">
        <v>3863</v>
      </c>
      <c r="AG198" t="s">
        <v>2390</v>
      </c>
      <c r="AH198" t="s">
        <v>285</v>
      </c>
      <c r="AI198" t="s">
        <v>3864</v>
      </c>
      <c r="AJ198" t="s">
        <v>3865</v>
      </c>
      <c r="AK198" t="s">
        <v>3866</v>
      </c>
      <c r="AL198" t="s">
        <v>96</v>
      </c>
      <c r="AM198" t="s">
        <v>3867</v>
      </c>
      <c r="AN198" t="s">
        <v>3868</v>
      </c>
      <c r="AO198" t="s">
        <v>175</v>
      </c>
      <c r="AP198" t="s">
        <v>111</v>
      </c>
      <c r="AQ198" t="s">
        <v>76</v>
      </c>
      <c r="AR198" t="s">
        <v>76</v>
      </c>
      <c r="AS198" t="s">
        <v>76</v>
      </c>
      <c r="AT198" t="s">
        <v>3869</v>
      </c>
      <c r="AU198" t="s">
        <v>99</v>
      </c>
      <c r="AV198" t="s">
        <v>176</v>
      </c>
      <c r="AW198" t="s">
        <v>125</v>
      </c>
      <c r="AX198" t="s">
        <v>86</v>
      </c>
      <c r="AY198" t="s">
        <v>3870</v>
      </c>
      <c r="AZ198" t="s">
        <v>3871</v>
      </c>
      <c r="BA198" t="s">
        <v>3870</v>
      </c>
      <c r="BB198" t="s">
        <v>2150</v>
      </c>
      <c r="BC198" t="s">
        <v>99</v>
      </c>
      <c r="BD198" t="s">
        <v>100</v>
      </c>
      <c r="BE198" t="s">
        <v>101</v>
      </c>
      <c r="BF198" t="s">
        <v>89</v>
      </c>
      <c r="BG198" t="s">
        <v>172</v>
      </c>
      <c r="BH198" t="s">
        <v>3872</v>
      </c>
      <c r="BI198" t="s">
        <v>172</v>
      </c>
      <c r="BJ198" t="s">
        <v>90</v>
      </c>
      <c r="BK198" t="s">
        <v>3873</v>
      </c>
      <c r="BL198" t="s">
        <v>443</v>
      </c>
      <c r="BM198" t="s">
        <v>231</v>
      </c>
      <c r="BN198" t="s">
        <v>76</v>
      </c>
      <c r="BO198" t="s">
        <v>3874</v>
      </c>
      <c r="BP198" t="s">
        <v>139</v>
      </c>
      <c r="BQ198" t="s">
        <v>92</v>
      </c>
      <c r="BR198" t="s">
        <v>3875</v>
      </c>
      <c r="BS198" t="s">
        <v>76</v>
      </c>
      <c r="BT198" t="s">
        <v>157</v>
      </c>
      <c r="BU198" t="s">
        <v>3876</v>
      </c>
      <c r="BV198" t="s">
        <v>1800</v>
      </c>
      <c r="BW198" t="s">
        <v>259</v>
      </c>
      <c r="BX198" t="s">
        <v>76</v>
      </c>
      <c r="CD198" s="3">
        <f>VLOOKUP(M198,Sheet1!$A$22:$D$37,2,FALSE)</f>
        <v>22</v>
      </c>
      <c r="CE198" s="3">
        <f>VLOOKUP(M198,Sheet1!$A$22:$D$37,4,FALSE)</f>
        <v>22</v>
      </c>
      <c r="CF198" s="3" t="str">
        <f t="shared" si="10"/>
        <v>lulus</v>
      </c>
      <c r="CG198" s="3" t="str">
        <f t="shared" si="11"/>
        <v>tidak</v>
      </c>
    </row>
    <row r="199" spans="1:85" x14ac:dyDescent="0.25">
      <c r="A199">
        <v>198</v>
      </c>
      <c r="B199" s="6">
        <v>22512059</v>
      </c>
      <c r="C199" t="s">
        <v>865</v>
      </c>
      <c r="D199" t="s">
        <v>670</v>
      </c>
      <c r="E199" t="s">
        <v>205</v>
      </c>
      <c r="F199" t="s">
        <v>74</v>
      </c>
      <c r="G199" s="2">
        <v>2201</v>
      </c>
      <c r="H199" s="2" t="str">
        <f t="shared" si="9"/>
        <v>S3</v>
      </c>
      <c r="I199" s="2" t="s">
        <v>154</v>
      </c>
      <c r="J199" s="2" t="str">
        <f>IF(AND(K199=0,L199=0)=TRUE,"",IF(AND(K199&gt;0,L199&gt;0)=TRUE,UPPER(VLOOKUP(LEFT(L199,4)*1,[1]PRODI_2019!$E$2:$F$90,2,FALSE)),M199))</f>
        <v>ILMU AKUNTANSI</v>
      </c>
      <c r="K199" s="2">
        <f>_xlfn.IFNA(VLOOKUP(B199,[2]Data!$J$2:$K$380,1,FALSE),0)</f>
        <v>22512059</v>
      </c>
      <c r="L199" s="2">
        <f>_xlfn.IFNA(VLOOKUP(B199,[2]Data!$J$2:$K$380,2,FALSE),0)</f>
        <v>7783220005</v>
      </c>
      <c r="M199" t="s">
        <v>652</v>
      </c>
      <c r="N199" t="s">
        <v>76</v>
      </c>
      <c r="P199" t="s">
        <v>3320</v>
      </c>
      <c r="Q199" t="s">
        <v>107</v>
      </c>
      <c r="R199" t="s">
        <v>78</v>
      </c>
      <c r="S199" t="s">
        <v>164</v>
      </c>
      <c r="T199" t="s">
        <v>3877</v>
      </c>
      <c r="U199" t="s">
        <v>76</v>
      </c>
      <c r="V199" t="s">
        <v>76</v>
      </c>
      <c r="AD199" t="s">
        <v>3878</v>
      </c>
      <c r="AE199" t="s">
        <v>3879</v>
      </c>
      <c r="AF199" t="s">
        <v>545</v>
      </c>
      <c r="AG199" t="s">
        <v>185</v>
      </c>
      <c r="AH199" t="s">
        <v>148</v>
      </c>
      <c r="AI199" t="s">
        <v>3880</v>
      </c>
      <c r="AJ199" t="s">
        <v>3881</v>
      </c>
      <c r="AK199" t="s">
        <v>3882</v>
      </c>
      <c r="AL199" t="s">
        <v>76</v>
      </c>
      <c r="AM199" t="s">
        <v>76</v>
      </c>
      <c r="AN199" t="s">
        <v>76</v>
      </c>
      <c r="AO199" t="s">
        <v>76</v>
      </c>
      <c r="AP199" t="s">
        <v>133</v>
      </c>
      <c r="AQ199" t="s">
        <v>76</v>
      </c>
      <c r="AR199" t="s">
        <v>76</v>
      </c>
      <c r="AS199" t="s">
        <v>76</v>
      </c>
      <c r="AT199" t="s">
        <v>3883</v>
      </c>
      <c r="AU199" t="s">
        <v>99</v>
      </c>
      <c r="AV199" t="s">
        <v>3884</v>
      </c>
      <c r="AW199" t="s">
        <v>3885</v>
      </c>
      <c r="AX199" t="s">
        <v>86</v>
      </c>
      <c r="AY199" t="s">
        <v>3210</v>
      </c>
      <c r="AZ199" t="s">
        <v>3886</v>
      </c>
      <c r="BA199" t="s">
        <v>3210</v>
      </c>
      <c r="BB199" t="s">
        <v>3887</v>
      </c>
      <c r="BC199" t="s">
        <v>99</v>
      </c>
      <c r="BD199" t="s">
        <v>3884</v>
      </c>
      <c r="BE199" t="s">
        <v>3885</v>
      </c>
      <c r="BF199" t="s">
        <v>89</v>
      </c>
      <c r="BG199" t="s">
        <v>629</v>
      </c>
      <c r="BH199" t="s">
        <v>3888</v>
      </c>
      <c r="BI199" t="s">
        <v>629</v>
      </c>
      <c r="BJ199" t="s">
        <v>3889</v>
      </c>
      <c r="BK199" t="s">
        <v>3890</v>
      </c>
      <c r="BL199" t="s">
        <v>104</v>
      </c>
      <c r="BM199" t="s">
        <v>222</v>
      </c>
      <c r="BN199" t="s">
        <v>3891</v>
      </c>
      <c r="BO199" t="s">
        <v>3892</v>
      </c>
      <c r="BP199" t="s">
        <v>127</v>
      </c>
      <c r="BQ199" t="s">
        <v>92</v>
      </c>
      <c r="BR199" t="s">
        <v>3893</v>
      </c>
      <c r="BS199" t="s">
        <v>76</v>
      </c>
      <c r="BT199" t="s">
        <v>148</v>
      </c>
      <c r="BU199" t="s">
        <v>3894</v>
      </c>
      <c r="BV199" t="s">
        <v>2106</v>
      </c>
      <c r="BW199" t="s">
        <v>119</v>
      </c>
      <c r="BX199" t="s">
        <v>76</v>
      </c>
      <c r="CD199" s="3">
        <f>VLOOKUP(M199,Sheet1!$A$22:$D$37,2,FALSE)</f>
        <v>22</v>
      </c>
      <c r="CE199" s="3">
        <f>VLOOKUP(M199,Sheet1!$A$22:$D$37,4,FALSE)</f>
        <v>22</v>
      </c>
      <c r="CF199" s="3" t="str">
        <f t="shared" si="10"/>
        <v>lulus</v>
      </c>
      <c r="CG199" s="3" t="str">
        <f t="shared" si="11"/>
        <v>diterima</v>
      </c>
    </row>
    <row r="200" spans="1:85" x14ac:dyDescent="0.25">
      <c r="A200">
        <v>199</v>
      </c>
      <c r="B200" s="6">
        <v>22512078</v>
      </c>
      <c r="C200" t="s">
        <v>866</v>
      </c>
      <c r="D200" t="s">
        <v>670</v>
      </c>
      <c r="E200" t="s">
        <v>205</v>
      </c>
      <c r="F200" t="s">
        <v>74</v>
      </c>
      <c r="G200" s="2">
        <v>2201</v>
      </c>
      <c r="H200" s="2" t="str">
        <f t="shared" si="9"/>
        <v>S3</v>
      </c>
      <c r="I200" s="2" t="s">
        <v>154</v>
      </c>
      <c r="J200" s="2" t="str">
        <f>IF(AND(K200=0,L200=0)=TRUE,"",IF(AND(K200&gt;0,L200&gt;0)=TRUE,UPPER(VLOOKUP(LEFT(L200,4)*1,[1]PRODI_2019!$E$2:$F$90,2,FALSE)),M200))</f>
        <v>ILMU AKUNTANSI</v>
      </c>
      <c r="K200" s="2">
        <f>_xlfn.IFNA(VLOOKUP(B200,[2]Data!$J$2:$K$380,1,FALSE),0)</f>
        <v>22512078</v>
      </c>
      <c r="L200" s="2">
        <f>_xlfn.IFNA(VLOOKUP(B200,[2]Data!$J$2:$K$380,2,FALSE),0)</f>
        <v>0</v>
      </c>
      <c r="M200" t="s">
        <v>652</v>
      </c>
      <c r="N200" t="s">
        <v>76</v>
      </c>
      <c r="P200" t="s">
        <v>3320</v>
      </c>
      <c r="Q200" t="s">
        <v>107</v>
      </c>
      <c r="R200" t="s">
        <v>78</v>
      </c>
      <c r="S200" t="s">
        <v>149</v>
      </c>
      <c r="T200" t="s">
        <v>3895</v>
      </c>
      <c r="U200" t="s">
        <v>76</v>
      </c>
      <c r="V200" t="s">
        <v>76</v>
      </c>
      <c r="AD200" t="s">
        <v>3896</v>
      </c>
      <c r="AE200" t="s">
        <v>76</v>
      </c>
      <c r="AF200" t="s">
        <v>3897</v>
      </c>
      <c r="AG200" t="s">
        <v>3898</v>
      </c>
      <c r="AH200" t="s">
        <v>382</v>
      </c>
      <c r="AI200" t="s">
        <v>3899</v>
      </c>
      <c r="AJ200" t="s">
        <v>3900</v>
      </c>
      <c r="AK200" t="s">
        <v>3901</v>
      </c>
      <c r="AL200" t="s">
        <v>96</v>
      </c>
      <c r="AM200" t="s">
        <v>3902</v>
      </c>
      <c r="AN200" t="s">
        <v>3903</v>
      </c>
      <c r="AO200" t="s">
        <v>97</v>
      </c>
      <c r="AP200" t="s">
        <v>143</v>
      </c>
      <c r="AQ200" t="s">
        <v>76</v>
      </c>
      <c r="AR200" t="s">
        <v>76</v>
      </c>
      <c r="AS200" t="s">
        <v>76</v>
      </c>
      <c r="AT200" t="s">
        <v>3904</v>
      </c>
      <c r="AU200" t="s">
        <v>99</v>
      </c>
      <c r="AV200" t="s">
        <v>176</v>
      </c>
      <c r="AW200" t="s">
        <v>125</v>
      </c>
      <c r="AX200" t="s">
        <v>86</v>
      </c>
      <c r="AY200" t="s">
        <v>87</v>
      </c>
      <c r="AZ200" t="s">
        <v>3905</v>
      </c>
      <c r="BA200" t="s">
        <v>87</v>
      </c>
      <c r="BB200" t="s">
        <v>310</v>
      </c>
      <c r="BC200" t="s">
        <v>99</v>
      </c>
      <c r="BD200" t="s">
        <v>176</v>
      </c>
      <c r="BE200" t="s">
        <v>125</v>
      </c>
      <c r="BF200" t="s">
        <v>89</v>
      </c>
      <c r="BG200" t="s">
        <v>613</v>
      </c>
      <c r="BH200" t="s">
        <v>2608</v>
      </c>
      <c r="BI200" t="s">
        <v>613</v>
      </c>
      <c r="BJ200" t="s">
        <v>2744</v>
      </c>
      <c r="BK200" t="s">
        <v>3906</v>
      </c>
      <c r="BL200" t="s">
        <v>139</v>
      </c>
      <c r="BM200" t="s">
        <v>117</v>
      </c>
      <c r="BN200" t="s">
        <v>76</v>
      </c>
      <c r="BO200" t="s">
        <v>614</v>
      </c>
      <c r="BP200" t="s">
        <v>139</v>
      </c>
      <c r="BQ200" t="s">
        <v>92</v>
      </c>
      <c r="BR200" t="s">
        <v>3907</v>
      </c>
      <c r="BS200" t="s">
        <v>76</v>
      </c>
      <c r="BT200" t="s">
        <v>285</v>
      </c>
      <c r="BU200" t="s">
        <v>3908</v>
      </c>
      <c r="BV200" t="s">
        <v>2106</v>
      </c>
      <c r="BW200" t="s">
        <v>93</v>
      </c>
      <c r="BX200" t="s">
        <v>76</v>
      </c>
      <c r="CD200" s="3">
        <f>VLOOKUP(M200,Sheet1!$A$22:$D$37,2,FALSE)</f>
        <v>22</v>
      </c>
      <c r="CE200" s="3">
        <f>VLOOKUP(M200,Sheet1!$A$22:$D$37,4,FALSE)</f>
        <v>22</v>
      </c>
      <c r="CF200" s="3" t="str">
        <f t="shared" si="10"/>
        <v>lulus</v>
      </c>
      <c r="CG200" s="3" t="str">
        <f t="shared" si="11"/>
        <v>tidak</v>
      </c>
    </row>
    <row r="201" spans="1:85" x14ac:dyDescent="0.25">
      <c r="A201">
        <v>200</v>
      </c>
      <c r="B201" s="6">
        <v>22512100</v>
      </c>
      <c r="C201" t="s">
        <v>867</v>
      </c>
      <c r="D201" t="s">
        <v>670</v>
      </c>
      <c r="E201" t="s">
        <v>205</v>
      </c>
      <c r="F201" t="s">
        <v>74</v>
      </c>
      <c r="G201" s="2">
        <v>2201</v>
      </c>
      <c r="H201" s="2" t="str">
        <f t="shared" si="9"/>
        <v>S3</v>
      </c>
      <c r="I201" s="2" t="s">
        <v>154</v>
      </c>
      <c r="J201" s="2" t="str">
        <f>IF(AND(K201=0,L201=0)=TRUE,"",IF(AND(K201&gt;0,L201&gt;0)=TRUE,UPPER(VLOOKUP(LEFT(L201,4)*1,[1]PRODI_2019!$E$2:$F$90,2,FALSE)),M201))</f>
        <v>ILMU AKUNTANSI</v>
      </c>
      <c r="K201" s="2">
        <f>_xlfn.IFNA(VLOOKUP(B201,[2]Data!$J$2:$K$380,1,FALSE),0)</f>
        <v>22512100</v>
      </c>
      <c r="L201" s="2">
        <f>_xlfn.IFNA(VLOOKUP(B201,[2]Data!$J$2:$K$380,2,FALSE),0)</f>
        <v>0</v>
      </c>
      <c r="M201" t="s">
        <v>652</v>
      </c>
      <c r="N201" t="s">
        <v>76</v>
      </c>
      <c r="P201" t="s">
        <v>3320</v>
      </c>
      <c r="Q201" t="s">
        <v>107</v>
      </c>
      <c r="R201" t="s">
        <v>78</v>
      </c>
      <c r="S201" t="s">
        <v>3909</v>
      </c>
      <c r="T201" t="s">
        <v>3910</v>
      </c>
      <c r="U201" t="s">
        <v>76</v>
      </c>
      <c r="V201" t="s">
        <v>76</v>
      </c>
      <c r="AD201" t="s">
        <v>3911</v>
      </c>
      <c r="AE201" t="s">
        <v>3912</v>
      </c>
      <c r="AF201" t="s">
        <v>3913</v>
      </c>
      <c r="AG201" t="s">
        <v>667</v>
      </c>
      <c r="AH201" t="s">
        <v>95</v>
      </c>
      <c r="AI201" t="s">
        <v>3914</v>
      </c>
      <c r="AJ201" t="s">
        <v>3915</v>
      </c>
      <c r="AK201" t="s">
        <v>3916</v>
      </c>
      <c r="AL201" t="s">
        <v>131</v>
      </c>
      <c r="AM201" t="s">
        <v>3917</v>
      </c>
      <c r="AN201" t="s">
        <v>3918</v>
      </c>
      <c r="AO201" t="s">
        <v>76</v>
      </c>
      <c r="AP201" t="s">
        <v>133</v>
      </c>
      <c r="AQ201" t="s">
        <v>76</v>
      </c>
      <c r="AR201" t="s">
        <v>76</v>
      </c>
      <c r="AS201" t="s">
        <v>76</v>
      </c>
      <c r="AT201" t="s">
        <v>3919</v>
      </c>
      <c r="AU201" t="s">
        <v>99</v>
      </c>
      <c r="AV201" t="s">
        <v>176</v>
      </c>
      <c r="AW201" t="s">
        <v>125</v>
      </c>
      <c r="AX201" t="s">
        <v>86</v>
      </c>
      <c r="AY201" t="s">
        <v>433</v>
      </c>
      <c r="AZ201" t="s">
        <v>3920</v>
      </c>
      <c r="BA201" t="s">
        <v>433</v>
      </c>
      <c r="BB201" t="s">
        <v>310</v>
      </c>
      <c r="BC201" t="s">
        <v>99</v>
      </c>
      <c r="BD201" t="s">
        <v>176</v>
      </c>
      <c r="BE201" t="s">
        <v>125</v>
      </c>
      <c r="BF201" t="s">
        <v>89</v>
      </c>
      <c r="BG201" t="s">
        <v>392</v>
      </c>
      <c r="BH201" t="s">
        <v>2319</v>
      </c>
      <c r="BI201" t="s">
        <v>392</v>
      </c>
      <c r="BJ201" t="s">
        <v>90</v>
      </c>
      <c r="BK201" t="s">
        <v>3921</v>
      </c>
      <c r="BL201" t="s">
        <v>104</v>
      </c>
      <c r="BM201" t="s">
        <v>128</v>
      </c>
      <c r="BN201" t="s">
        <v>90</v>
      </c>
      <c r="BO201" t="s">
        <v>3922</v>
      </c>
      <c r="BP201" t="s">
        <v>139</v>
      </c>
      <c r="BQ201" t="s">
        <v>128</v>
      </c>
      <c r="BR201" t="s">
        <v>3923</v>
      </c>
      <c r="BS201" t="s">
        <v>76</v>
      </c>
      <c r="BT201" t="s">
        <v>540</v>
      </c>
      <c r="BU201" t="s">
        <v>3924</v>
      </c>
      <c r="BV201" t="s">
        <v>2106</v>
      </c>
      <c r="BW201" t="s">
        <v>119</v>
      </c>
      <c r="BX201" t="s">
        <v>76</v>
      </c>
      <c r="CD201" s="3">
        <f>VLOOKUP(M201,Sheet1!$A$22:$D$37,2,FALSE)</f>
        <v>22</v>
      </c>
      <c r="CE201" s="3">
        <f>VLOOKUP(M201,Sheet1!$A$22:$D$37,4,FALSE)</f>
        <v>22</v>
      </c>
      <c r="CF201" s="3" t="str">
        <f t="shared" si="10"/>
        <v>lulus</v>
      </c>
      <c r="CG201" s="3" t="str">
        <f t="shared" si="11"/>
        <v>tidak</v>
      </c>
    </row>
    <row r="202" spans="1:85" x14ac:dyDescent="0.25">
      <c r="A202">
        <v>201</v>
      </c>
      <c r="B202" s="6">
        <v>22512120</v>
      </c>
      <c r="C202" t="s">
        <v>868</v>
      </c>
      <c r="D202" t="s">
        <v>670</v>
      </c>
      <c r="E202" t="s">
        <v>205</v>
      </c>
      <c r="F202" t="s">
        <v>74</v>
      </c>
      <c r="G202" s="2">
        <v>2201</v>
      </c>
      <c r="H202" s="2" t="str">
        <f t="shared" si="9"/>
        <v>S3</v>
      </c>
      <c r="I202" s="2" t="s">
        <v>154</v>
      </c>
      <c r="J202" s="2" t="str">
        <f>IF(AND(K202=0,L202=0)=TRUE,"",IF(AND(K202&gt;0,L202&gt;0)=TRUE,UPPER(VLOOKUP(LEFT(L202,4)*1,[1]PRODI_2019!$E$2:$F$90,2,FALSE)),M202))</f>
        <v>PENDIDIKAN (S3)</v>
      </c>
      <c r="K202" s="2">
        <f>_xlfn.IFNA(VLOOKUP(B202,[2]Data!$J$2:$K$380,1,FALSE),0)</f>
        <v>22512120</v>
      </c>
      <c r="L202" s="2">
        <f>_xlfn.IFNA(VLOOKUP(B202,[2]Data!$J$2:$K$380,2,FALSE),0)</f>
        <v>7782220003</v>
      </c>
      <c r="M202" t="s">
        <v>75</v>
      </c>
      <c r="N202" t="s">
        <v>76</v>
      </c>
      <c r="P202" t="s">
        <v>3320</v>
      </c>
      <c r="Q202" t="s">
        <v>107</v>
      </c>
      <c r="R202" t="s">
        <v>78</v>
      </c>
      <c r="S202" t="s">
        <v>379</v>
      </c>
      <c r="T202" t="s">
        <v>3925</v>
      </c>
      <c r="U202" t="s">
        <v>76</v>
      </c>
      <c r="V202" t="s">
        <v>76</v>
      </c>
      <c r="AD202" t="s">
        <v>3926</v>
      </c>
      <c r="AE202" t="s">
        <v>76</v>
      </c>
      <c r="AF202" t="s">
        <v>373</v>
      </c>
      <c r="AG202" t="s">
        <v>374</v>
      </c>
      <c r="AH202" t="s">
        <v>148</v>
      </c>
      <c r="AI202" t="s">
        <v>3927</v>
      </c>
      <c r="AJ202" t="s">
        <v>3928</v>
      </c>
      <c r="AK202" t="s">
        <v>3929</v>
      </c>
      <c r="AL202" t="s">
        <v>96</v>
      </c>
      <c r="AM202" t="s">
        <v>3930</v>
      </c>
      <c r="AN202" t="s">
        <v>3931</v>
      </c>
      <c r="AO202" t="s">
        <v>175</v>
      </c>
      <c r="AP202" t="s">
        <v>133</v>
      </c>
      <c r="AQ202" t="s">
        <v>76</v>
      </c>
      <c r="AR202" t="s">
        <v>76</v>
      </c>
      <c r="AS202" t="s">
        <v>76</v>
      </c>
      <c r="AT202" t="s">
        <v>3932</v>
      </c>
      <c r="AU202" t="s">
        <v>99</v>
      </c>
      <c r="AV202" t="s">
        <v>377</v>
      </c>
      <c r="AW202" t="s">
        <v>618</v>
      </c>
      <c r="AX202" t="s">
        <v>86</v>
      </c>
      <c r="AY202" t="s">
        <v>328</v>
      </c>
      <c r="AZ202" t="s">
        <v>3933</v>
      </c>
      <c r="BA202" t="s">
        <v>328</v>
      </c>
      <c r="BB202" t="s">
        <v>3932</v>
      </c>
      <c r="BC202" t="s">
        <v>99</v>
      </c>
      <c r="BD202" t="s">
        <v>3934</v>
      </c>
      <c r="BE202" t="s">
        <v>3935</v>
      </c>
      <c r="BF202" t="s">
        <v>89</v>
      </c>
      <c r="BG202" t="s">
        <v>453</v>
      </c>
      <c r="BH202" t="s">
        <v>3936</v>
      </c>
      <c r="BI202" t="s">
        <v>453</v>
      </c>
      <c r="BJ202" t="s">
        <v>90</v>
      </c>
      <c r="BK202" t="s">
        <v>3937</v>
      </c>
      <c r="BL202" t="s">
        <v>139</v>
      </c>
      <c r="BM202" t="s">
        <v>117</v>
      </c>
      <c r="BN202" t="s">
        <v>76</v>
      </c>
      <c r="BO202" t="s">
        <v>3938</v>
      </c>
      <c r="BP202" t="s">
        <v>131</v>
      </c>
      <c r="BQ202" t="s">
        <v>117</v>
      </c>
      <c r="BR202" t="s">
        <v>3939</v>
      </c>
      <c r="BS202" t="s">
        <v>76</v>
      </c>
      <c r="BT202" t="s">
        <v>139</v>
      </c>
      <c r="BU202" t="s">
        <v>3940</v>
      </c>
      <c r="BV202" t="s">
        <v>2106</v>
      </c>
      <c r="BW202" t="s">
        <v>93</v>
      </c>
      <c r="BX202" t="s">
        <v>76</v>
      </c>
      <c r="CD202" s="3">
        <f>VLOOKUP(M202,Sheet1!$A$22:$D$37,2,FALSE)</f>
        <v>16</v>
      </c>
      <c r="CE202" s="3">
        <f>VLOOKUP(M202,Sheet1!$A$22:$D$37,4,FALSE)</f>
        <v>16</v>
      </c>
      <c r="CF202" s="3" t="str">
        <f t="shared" si="10"/>
        <v>lulus</v>
      </c>
      <c r="CG202" s="3" t="str">
        <f t="shared" si="11"/>
        <v>diterima</v>
      </c>
    </row>
    <row r="203" spans="1:85" x14ac:dyDescent="0.25">
      <c r="A203">
        <v>202</v>
      </c>
      <c r="B203" s="6">
        <v>22512137</v>
      </c>
      <c r="C203" t="s">
        <v>869</v>
      </c>
      <c r="D203" t="s">
        <v>670</v>
      </c>
      <c r="E203" t="s">
        <v>205</v>
      </c>
      <c r="F203" t="s">
        <v>74</v>
      </c>
      <c r="G203" s="2">
        <v>2201</v>
      </c>
      <c r="H203" s="2" t="str">
        <f t="shared" si="9"/>
        <v>S3</v>
      </c>
      <c r="I203" s="2" t="s">
        <v>154</v>
      </c>
      <c r="J203" s="2" t="str">
        <f>IF(AND(K203=0,L203=0)=TRUE,"",IF(AND(K203&gt;0,L203&gt;0)=TRUE,UPPER(VLOOKUP(LEFT(L203,4)*1,[1]PRODI_2019!$E$2:$F$90,2,FALSE)),M203))</f>
        <v>ILMU AKUNTANSI</v>
      </c>
      <c r="K203" s="2">
        <f>_xlfn.IFNA(VLOOKUP(B203,[2]Data!$J$2:$K$380,1,FALSE),0)</f>
        <v>22512137</v>
      </c>
      <c r="L203" s="2">
        <f>_xlfn.IFNA(VLOOKUP(B203,[2]Data!$J$2:$K$380,2,FALSE),0)</f>
        <v>0</v>
      </c>
      <c r="M203" t="s">
        <v>652</v>
      </c>
      <c r="N203" t="s">
        <v>76</v>
      </c>
      <c r="P203" t="s">
        <v>3320</v>
      </c>
      <c r="Q203" t="s">
        <v>77</v>
      </c>
      <c r="R203" t="s">
        <v>78</v>
      </c>
      <c r="S203" t="s">
        <v>385</v>
      </c>
      <c r="T203" t="s">
        <v>3941</v>
      </c>
      <c r="U203" t="s">
        <v>76</v>
      </c>
      <c r="V203" t="s">
        <v>76</v>
      </c>
      <c r="AD203" t="s">
        <v>3942</v>
      </c>
      <c r="AE203" t="s">
        <v>76</v>
      </c>
      <c r="AF203" t="s">
        <v>3943</v>
      </c>
      <c r="AG203" t="s">
        <v>3944</v>
      </c>
      <c r="AH203" t="s">
        <v>285</v>
      </c>
      <c r="AI203" t="s">
        <v>3945</v>
      </c>
      <c r="AJ203" t="s">
        <v>3946</v>
      </c>
      <c r="AK203" t="s">
        <v>3947</v>
      </c>
      <c r="AL203" t="s">
        <v>81</v>
      </c>
      <c r="AM203" t="s">
        <v>3948</v>
      </c>
      <c r="AN203" t="s">
        <v>3949</v>
      </c>
      <c r="AO203" t="s">
        <v>3950</v>
      </c>
      <c r="AP203" t="s">
        <v>111</v>
      </c>
      <c r="AQ203" t="s">
        <v>76</v>
      </c>
      <c r="AR203" t="s">
        <v>76</v>
      </c>
      <c r="AS203" t="s">
        <v>76</v>
      </c>
      <c r="AT203" t="s">
        <v>3869</v>
      </c>
      <c r="AU203" t="s">
        <v>99</v>
      </c>
      <c r="AV203" t="s">
        <v>176</v>
      </c>
      <c r="AW203" t="s">
        <v>125</v>
      </c>
      <c r="AX203" t="s">
        <v>86</v>
      </c>
      <c r="AY203" t="s">
        <v>354</v>
      </c>
      <c r="AZ203" t="s">
        <v>168</v>
      </c>
      <c r="BA203" t="s">
        <v>354</v>
      </c>
      <c r="BB203" t="s">
        <v>3951</v>
      </c>
      <c r="BC203" t="s">
        <v>84</v>
      </c>
      <c r="BD203" t="s">
        <v>3952</v>
      </c>
      <c r="BE203" t="s">
        <v>628</v>
      </c>
      <c r="BF203" t="s">
        <v>89</v>
      </c>
      <c r="BG203" t="s">
        <v>449</v>
      </c>
      <c r="BH203" t="s">
        <v>3953</v>
      </c>
      <c r="BI203" t="s">
        <v>449</v>
      </c>
      <c r="BJ203" t="s">
        <v>90</v>
      </c>
      <c r="BK203" t="s">
        <v>3954</v>
      </c>
      <c r="BL203" t="s">
        <v>91</v>
      </c>
      <c r="BM203" t="s">
        <v>105</v>
      </c>
      <c r="BN203" t="s">
        <v>76</v>
      </c>
      <c r="BO203" t="s">
        <v>3955</v>
      </c>
      <c r="BP203" t="s">
        <v>91</v>
      </c>
      <c r="BQ203" t="s">
        <v>105</v>
      </c>
      <c r="BR203" t="s">
        <v>3956</v>
      </c>
      <c r="BS203" t="s">
        <v>76</v>
      </c>
      <c r="BT203" t="s">
        <v>382</v>
      </c>
      <c r="BU203" t="s">
        <v>3957</v>
      </c>
      <c r="BV203" t="s">
        <v>1950</v>
      </c>
      <c r="BW203" t="s">
        <v>93</v>
      </c>
      <c r="BX203" t="s">
        <v>76</v>
      </c>
      <c r="CD203" s="3">
        <f>VLOOKUP(M203,Sheet1!$A$22:$D$37,2,FALSE)</f>
        <v>22</v>
      </c>
      <c r="CE203" s="3">
        <f>VLOOKUP(M203,Sheet1!$A$22:$D$37,4,FALSE)</f>
        <v>22</v>
      </c>
      <c r="CF203" s="3" t="str">
        <f t="shared" si="10"/>
        <v>lulus</v>
      </c>
      <c r="CG203" s="3" t="str">
        <f t="shared" si="11"/>
        <v>tidak</v>
      </c>
    </row>
    <row r="204" spans="1:85" x14ac:dyDescent="0.25">
      <c r="A204">
        <v>203</v>
      </c>
      <c r="B204" s="6">
        <v>22512195</v>
      </c>
      <c r="C204" t="s">
        <v>870</v>
      </c>
      <c r="D204" t="s">
        <v>670</v>
      </c>
      <c r="E204" t="s">
        <v>205</v>
      </c>
      <c r="F204" t="s">
        <v>74</v>
      </c>
      <c r="G204" s="2">
        <v>2201</v>
      </c>
      <c r="H204" s="2" t="str">
        <f t="shared" si="9"/>
        <v>S3</v>
      </c>
      <c r="I204" s="2" t="s">
        <v>154</v>
      </c>
      <c r="J204" s="2" t="str">
        <f>IF(AND(K204=0,L204=0)=TRUE,"",IF(AND(K204&gt;0,L204&gt;0)=TRUE,UPPER(VLOOKUP(LEFT(L204,4)*1,[1]PRODI_2019!$E$2:$F$90,2,FALSE)),M204))</f>
        <v>ILMU AKUNTANSI</v>
      </c>
      <c r="K204" s="2">
        <f>_xlfn.IFNA(VLOOKUP(B204,[2]Data!$J$2:$K$380,1,FALSE),0)</f>
        <v>22512195</v>
      </c>
      <c r="L204" s="2">
        <f>_xlfn.IFNA(VLOOKUP(B204,[2]Data!$J$2:$K$380,2,FALSE),0)</f>
        <v>0</v>
      </c>
      <c r="M204" t="s">
        <v>652</v>
      </c>
      <c r="N204" t="s">
        <v>76</v>
      </c>
      <c r="P204" t="s">
        <v>3320</v>
      </c>
      <c r="Q204" t="s">
        <v>107</v>
      </c>
      <c r="R204" t="s">
        <v>78</v>
      </c>
      <c r="S204" t="s">
        <v>337</v>
      </c>
      <c r="T204" t="s">
        <v>3958</v>
      </c>
      <c r="U204" t="s">
        <v>76</v>
      </c>
      <c r="V204" t="s">
        <v>76</v>
      </c>
      <c r="AD204" t="s">
        <v>3959</v>
      </c>
      <c r="AE204" t="s">
        <v>76</v>
      </c>
      <c r="AF204" t="s">
        <v>3960</v>
      </c>
      <c r="AG204" t="s">
        <v>3961</v>
      </c>
      <c r="AH204" t="s">
        <v>285</v>
      </c>
      <c r="AI204" t="s">
        <v>3962</v>
      </c>
      <c r="AJ204" t="s">
        <v>3963</v>
      </c>
      <c r="AK204" t="s">
        <v>3964</v>
      </c>
      <c r="AL204" t="s">
        <v>96</v>
      </c>
      <c r="AM204" t="s">
        <v>3965</v>
      </c>
      <c r="AN204" t="s">
        <v>3966</v>
      </c>
      <c r="AO204" t="s">
        <v>3967</v>
      </c>
      <c r="AP204" t="s">
        <v>111</v>
      </c>
      <c r="AQ204" t="s">
        <v>76</v>
      </c>
      <c r="AR204" t="s">
        <v>76</v>
      </c>
      <c r="AS204" t="s">
        <v>76</v>
      </c>
      <c r="AT204" t="s">
        <v>199</v>
      </c>
      <c r="AU204" t="s">
        <v>99</v>
      </c>
      <c r="AV204" t="s">
        <v>176</v>
      </c>
      <c r="AW204" t="s">
        <v>125</v>
      </c>
      <c r="AX204" t="s">
        <v>86</v>
      </c>
      <c r="AY204" t="s">
        <v>155</v>
      </c>
      <c r="AZ204" t="s">
        <v>3968</v>
      </c>
      <c r="BA204" t="s">
        <v>155</v>
      </c>
      <c r="BB204" t="s">
        <v>2150</v>
      </c>
      <c r="BC204" t="s">
        <v>99</v>
      </c>
      <c r="BD204" t="s">
        <v>100</v>
      </c>
      <c r="BE204" t="s">
        <v>101</v>
      </c>
      <c r="BF204" t="s">
        <v>89</v>
      </c>
      <c r="BG204" t="s">
        <v>403</v>
      </c>
      <c r="BH204" t="s">
        <v>3969</v>
      </c>
      <c r="BI204" t="s">
        <v>403</v>
      </c>
      <c r="BJ204" t="s">
        <v>90</v>
      </c>
      <c r="BK204" t="s">
        <v>3970</v>
      </c>
      <c r="BL204" t="s">
        <v>182</v>
      </c>
      <c r="BM204" t="s">
        <v>92</v>
      </c>
      <c r="BN204" t="s">
        <v>76</v>
      </c>
      <c r="BO204" t="s">
        <v>3971</v>
      </c>
      <c r="BP204" t="s">
        <v>250</v>
      </c>
      <c r="BQ204" t="s">
        <v>117</v>
      </c>
      <c r="BR204" t="s">
        <v>3972</v>
      </c>
      <c r="BS204" t="s">
        <v>76</v>
      </c>
      <c r="BT204" t="s">
        <v>285</v>
      </c>
      <c r="BU204" t="s">
        <v>3973</v>
      </c>
      <c r="BV204" t="s">
        <v>1800</v>
      </c>
      <c r="BW204" t="s">
        <v>119</v>
      </c>
      <c r="BX204" t="s">
        <v>76</v>
      </c>
      <c r="CD204" s="3">
        <f>VLOOKUP(M204,Sheet1!$A$22:$D$37,2,FALSE)</f>
        <v>22</v>
      </c>
      <c r="CE204" s="3">
        <f>VLOOKUP(M204,Sheet1!$A$22:$D$37,4,FALSE)</f>
        <v>22</v>
      </c>
      <c r="CF204" s="3" t="str">
        <f t="shared" si="10"/>
        <v>lulus</v>
      </c>
      <c r="CG204" s="3" t="str">
        <f t="shared" si="11"/>
        <v>tidak</v>
      </c>
    </row>
    <row r="205" spans="1:85" x14ac:dyDescent="0.25">
      <c r="A205">
        <v>204</v>
      </c>
      <c r="B205" s="6">
        <v>22512215</v>
      </c>
      <c r="C205" t="s">
        <v>871</v>
      </c>
      <c r="D205" t="s">
        <v>670</v>
      </c>
      <c r="E205" t="s">
        <v>205</v>
      </c>
      <c r="F205" t="s">
        <v>74</v>
      </c>
      <c r="G205" s="2">
        <v>2201</v>
      </c>
      <c r="H205" s="2" t="str">
        <f t="shared" si="9"/>
        <v>S3</v>
      </c>
      <c r="I205" s="2" t="s">
        <v>154</v>
      </c>
      <c r="J205" s="2" t="str">
        <f>IF(AND(K205=0,L205=0)=TRUE,"",IF(AND(K205&gt;0,L205&gt;0)=TRUE,UPPER(VLOOKUP(LEFT(L205,4)*1,[1]PRODI_2019!$E$2:$F$90,2,FALSE)),M205))</f>
        <v>ILMU PERTANIAN (S3)</v>
      </c>
      <c r="K205" s="2">
        <f>_xlfn.IFNA(VLOOKUP(B205,[2]Data!$J$2:$K$380,1,FALSE),0)</f>
        <v>22512215</v>
      </c>
      <c r="L205" s="2">
        <f>_xlfn.IFNA(VLOOKUP(B205,[2]Data!$J$2:$K$380,2,FALSE),0)</f>
        <v>0</v>
      </c>
      <c r="M205" t="s">
        <v>875</v>
      </c>
      <c r="N205" t="s">
        <v>76</v>
      </c>
      <c r="P205" t="s">
        <v>3320</v>
      </c>
      <c r="Q205" t="s">
        <v>77</v>
      </c>
      <c r="R205" t="s">
        <v>78</v>
      </c>
      <c r="S205" t="s">
        <v>94</v>
      </c>
      <c r="T205" t="s">
        <v>3974</v>
      </c>
      <c r="U205" t="s">
        <v>76</v>
      </c>
      <c r="V205" t="s">
        <v>76</v>
      </c>
      <c r="AD205" t="s">
        <v>3975</v>
      </c>
      <c r="AE205" t="s">
        <v>76</v>
      </c>
      <c r="AF205" t="s">
        <v>200</v>
      </c>
      <c r="AG205" t="s">
        <v>136</v>
      </c>
      <c r="AH205" t="s">
        <v>106</v>
      </c>
      <c r="AI205" t="s">
        <v>3976</v>
      </c>
      <c r="AJ205" t="s">
        <v>3977</v>
      </c>
      <c r="AK205" t="s">
        <v>3978</v>
      </c>
      <c r="AL205" t="s">
        <v>81</v>
      </c>
      <c r="AM205" t="s">
        <v>391</v>
      </c>
      <c r="AN205" t="s">
        <v>3979</v>
      </c>
      <c r="AO205" t="s">
        <v>150</v>
      </c>
      <c r="AP205" t="s">
        <v>133</v>
      </c>
      <c r="AQ205" t="s">
        <v>76</v>
      </c>
      <c r="AR205" t="s">
        <v>76</v>
      </c>
      <c r="AS205" t="s">
        <v>76</v>
      </c>
      <c r="AT205" t="s">
        <v>391</v>
      </c>
      <c r="AU205" t="s">
        <v>84</v>
      </c>
      <c r="AV205" t="s">
        <v>3980</v>
      </c>
      <c r="AW205" t="s">
        <v>272</v>
      </c>
      <c r="AX205" t="s">
        <v>86</v>
      </c>
      <c r="AY205" t="s">
        <v>442</v>
      </c>
      <c r="AZ205" t="s">
        <v>126</v>
      </c>
      <c r="BA205" t="s">
        <v>442</v>
      </c>
      <c r="BB205" t="s">
        <v>3981</v>
      </c>
      <c r="BC205" t="s">
        <v>99</v>
      </c>
      <c r="BD205" t="s">
        <v>3982</v>
      </c>
      <c r="BE205" t="s">
        <v>3983</v>
      </c>
      <c r="BF205" t="s">
        <v>89</v>
      </c>
      <c r="BG205" t="s">
        <v>478</v>
      </c>
      <c r="BH205" t="s">
        <v>126</v>
      </c>
      <c r="BI205" t="s">
        <v>478</v>
      </c>
      <c r="BJ205" t="s">
        <v>3984</v>
      </c>
      <c r="BK205" t="s">
        <v>3985</v>
      </c>
      <c r="BL205" t="s">
        <v>167</v>
      </c>
      <c r="BM205" t="s">
        <v>92</v>
      </c>
      <c r="BN205" t="s">
        <v>3984</v>
      </c>
      <c r="BO205" t="s">
        <v>3986</v>
      </c>
      <c r="BP205" t="s">
        <v>104</v>
      </c>
      <c r="BQ205" t="s">
        <v>92</v>
      </c>
      <c r="BR205" t="s">
        <v>3987</v>
      </c>
      <c r="BS205" t="s">
        <v>76</v>
      </c>
      <c r="BT205" t="s">
        <v>141</v>
      </c>
      <c r="BU205" t="s">
        <v>3976</v>
      </c>
      <c r="BV205" t="s">
        <v>1950</v>
      </c>
      <c r="BW205" t="s">
        <v>93</v>
      </c>
      <c r="BX205" t="s">
        <v>76</v>
      </c>
      <c r="CD205" s="3">
        <f>VLOOKUP(M205,Sheet1!$A$22:$D$37,2,FALSE)</f>
        <v>3</v>
      </c>
      <c r="CE205" s="3">
        <f>VLOOKUP(M205,Sheet1!$A$22:$D$37,4,FALSE)</f>
        <v>3</v>
      </c>
      <c r="CF205" s="3" t="str">
        <f t="shared" si="10"/>
        <v>lulus</v>
      </c>
      <c r="CG205" s="3" t="str">
        <f t="shared" si="11"/>
        <v>tidak</v>
      </c>
    </row>
    <row r="206" spans="1:85" x14ac:dyDescent="0.25">
      <c r="A206">
        <v>205</v>
      </c>
      <c r="B206" s="6">
        <v>22512234</v>
      </c>
      <c r="C206" t="s">
        <v>872</v>
      </c>
      <c r="D206" t="s">
        <v>670</v>
      </c>
      <c r="E206" t="s">
        <v>205</v>
      </c>
      <c r="F206" t="s">
        <v>74</v>
      </c>
      <c r="G206" s="2">
        <v>2201</v>
      </c>
      <c r="H206" s="2" t="str">
        <f t="shared" si="9"/>
        <v>S3</v>
      </c>
      <c r="I206" s="2" t="s">
        <v>154</v>
      </c>
      <c r="J206" s="2" t="str">
        <f>IF(AND(K206=0,L206=0)=TRUE,"",IF(AND(K206&gt;0,L206&gt;0)=TRUE,UPPER(VLOOKUP(LEFT(L206,4)*1,[1]PRODI_2019!$E$2:$F$90,2,FALSE)),M206))</f>
        <v>ILMU PERTANIAN (S3)</v>
      </c>
      <c r="K206" s="2">
        <f>_xlfn.IFNA(VLOOKUP(B206,[2]Data!$J$2:$K$380,1,FALSE),0)</f>
        <v>22512234</v>
      </c>
      <c r="L206" s="2">
        <f>_xlfn.IFNA(VLOOKUP(B206,[2]Data!$J$2:$K$380,2,FALSE),0)</f>
        <v>0</v>
      </c>
      <c r="M206" t="s">
        <v>875</v>
      </c>
      <c r="N206" t="s">
        <v>76</v>
      </c>
      <c r="P206" t="s">
        <v>3320</v>
      </c>
      <c r="Q206" t="s">
        <v>77</v>
      </c>
      <c r="R206" t="s">
        <v>78</v>
      </c>
      <c r="S206" t="s">
        <v>379</v>
      </c>
      <c r="T206" t="s">
        <v>3988</v>
      </c>
      <c r="U206" t="s">
        <v>76</v>
      </c>
      <c r="V206" t="s">
        <v>76</v>
      </c>
      <c r="AD206" t="s">
        <v>3989</v>
      </c>
      <c r="AE206" t="s">
        <v>3990</v>
      </c>
      <c r="AF206" t="s">
        <v>643</v>
      </c>
      <c r="AG206" t="s">
        <v>224</v>
      </c>
      <c r="AH206" t="s">
        <v>141</v>
      </c>
      <c r="AI206" t="s">
        <v>3991</v>
      </c>
      <c r="AJ206" t="s">
        <v>3992</v>
      </c>
      <c r="AK206" t="s">
        <v>3993</v>
      </c>
      <c r="AL206" t="s">
        <v>131</v>
      </c>
      <c r="AM206" t="s">
        <v>3994</v>
      </c>
      <c r="AN206" t="s">
        <v>3995</v>
      </c>
      <c r="AO206" t="s">
        <v>150</v>
      </c>
      <c r="AP206" t="s">
        <v>133</v>
      </c>
      <c r="AQ206" t="s">
        <v>76</v>
      </c>
      <c r="AR206" t="s">
        <v>76</v>
      </c>
      <c r="AS206" t="s">
        <v>76</v>
      </c>
      <c r="AT206" t="s">
        <v>3996</v>
      </c>
      <c r="AU206" t="s">
        <v>99</v>
      </c>
      <c r="AV206" t="s">
        <v>271</v>
      </c>
      <c r="AW206" t="s">
        <v>487</v>
      </c>
      <c r="AX206" t="s">
        <v>86</v>
      </c>
      <c r="AY206" t="s">
        <v>87</v>
      </c>
      <c r="AZ206" t="s">
        <v>168</v>
      </c>
      <c r="BA206" t="s">
        <v>87</v>
      </c>
      <c r="BB206" t="s">
        <v>3997</v>
      </c>
      <c r="BC206" t="s">
        <v>99</v>
      </c>
      <c r="BD206" t="s">
        <v>3983</v>
      </c>
      <c r="BE206" t="s">
        <v>272</v>
      </c>
      <c r="BF206" t="s">
        <v>89</v>
      </c>
      <c r="BG206" t="s">
        <v>87</v>
      </c>
      <c r="BH206" t="s">
        <v>3998</v>
      </c>
      <c r="BI206" t="s">
        <v>87</v>
      </c>
      <c r="BJ206" t="s">
        <v>3993</v>
      </c>
      <c r="BK206" t="s">
        <v>3999</v>
      </c>
      <c r="BL206" t="s">
        <v>118</v>
      </c>
      <c r="BM206" t="s">
        <v>128</v>
      </c>
      <c r="BN206" t="s">
        <v>1177</v>
      </c>
      <c r="BO206" t="s">
        <v>4000</v>
      </c>
      <c r="BP206" t="s">
        <v>139</v>
      </c>
      <c r="BQ206" t="s">
        <v>140</v>
      </c>
      <c r="BR206" t="s">
        <v>4001</v>
      </c>
      <c r="BS206" t="s">
        <v>76</v>
      </c>
      <c r="BT206" t="s">
        <v>80</v>
      </c>
      <c r="BU206" t="s">
        <v>192</v>
      </c>
      <c r="BV206" t="s">
        <v>1950</v>
      </c>
      <c r="BW206" t="s">
        <v>93</v>
      </c>
      <c r="BX206" t="s">
        <v>76</v>
      </c>
      <c r="CD206" s="3">
        <f>VLOOKUP(M206,Sheet1!$A$22:$D$37,2,FALSE)</f>
        <v>3</v>
      </c>
      <c r="CE206" s="3">
        <f>VLOOKUP(M206,Sheet1!$A$22:$D$37,4,FALSE)</f>
        <v>3</v>
      </c>
      <c r="CF206" s="3" t="str">
        <f t="shared" si="10"/>
        <v>lulus</v>
      </c>
      <c r="CG206" s="3" t="str">
        <f t="shared" si="11"/>
        <v>tidak</v>
      </c>
    </row>
  </sheetData>
  <autoFilter ref="A1:CG206" xr:uid="{00000000-0001-0000-0000-000000000000}"/>
  <phoneticPr fontId="3" type="noConversion"/>
  <conditionalFormatting sqref="B1:B1048576">
    <cfRule type="duplicateValues" dxfId="0" priority="1"/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8D6E-6914-4063-BCFC-4D50181AE73F}">
  <dimension ref="A3:I38"/>
  <sheetViews>
    <sheetView topLeftCell="A9" workbookViewId="0">
      <selection activeCell="A24" sqref="A24"/>
    </sheetView>
  </sheetViews>
  <sheetFormatPr defaultRowHeight="13.2" x14ac:dyDescent="0.25"/>
  <cols>
    <col min="1" max="1" width="34.21875" bestFit="1" customWidth="1"/>
    <col min="3" max="3" width="8.77734375" style="3"/>
    <col min="8" max="8" width="35.21875" bestFit="1" customWidth="1"/>
  </cols>
  <sheetData>
    <row r="3" spans="1:4" x14ac:dyDescent="0.25">
      <c r="A3" t="s">
        <v>648</v>
      </c>
      <c r="B3" t="s">
        <v>650</v>
      </c>
      <c r="C3" s="3" t="s">
        <v>659</v>
      </c>
      <c r="D3" t="s">
        <v>651</v>
      </c>
    </row>
    <row r="4" spans="1:4" x14ac:dyDescent="0.25">
      <c r="A4" t="s">
        <v>75</v>
      </c>
      <c r="B4">
        <v>39</v>
      </c>
      <c r="D4">
        <f>B4+C4</f>
        <v>39</v>
      </c>
    </row>
    <row r="5" spans="1:4" x14ac:dyDescent="0.25">
      <c r="A5" t="s">
        <v>652</v>
      </c>
      <c r="B5">
        <v>49</v>
      </c>
      <c r="D5" s="3">
        <f t="shared" ref="D5:D16" si="0">B5+C5</f>
        <v>49</v>
      </c>
    </row>
    <row r="6" spans="1:4" x14ac:dyDescent="0.25">
      <c r="A6" t="s">
        <v>206</v>
      </c>
      <c r="B6">
        <v>73</v>
      </c>
      <c r="C6" s="3">
        <v>46</v>
      </c>
      <c r="D6" s="3">
        <f t="shared" si="0"/>
        <v>119</v>
      </c>
    </row>
    <row r="7" spans="1:4" x14ac:dyDescent="0.25">
      <c r="A7" t="s">
        <v>209</v>
      </c>
      <c r="B7">
        <v>24</v>
      </c>
      <c r="C7" s="3">
        <v>25</v>
      </c>
      <c r="D7" s="3">
        <f t="shared" si="0"/>
        <v>49</v>
      </c>
    </row>
    <row r="8" spans="1:4" x14ac:dyDescent="0.25">
      <c r="A8" t="s">
        <v>268</v>
      </c>
      <c r="B8">
        <v>25</v>
      </c>
      <c r="C8" s="3">
        <v>7</v>
      </c>
      <c r="D8" s="3">
        <f t="shared" si="0"/>
        <v>32</v>
      </c>
    </row>
    <row r="9" spans="1:4" x14ac:dyDescent="0.25">
      <c r="A9" t="s">
        <v>210</v>
      </c>
      <c r="B9">
        <v>35</v>
      </c>
      <c r="C9" s="3">
        <v>27</v>
      </c>
      <c r="D9" s="3">
        <f t="shared" si="0"/>
        <v>62</v>
      </c>
    </row>
    <row r="10" spans="1:4" x14ac:dyDescent="0.25">
      <c r="A10" t="s">
        <v>212</v>
      </c>
      <c r="B10">
        <v>36</v>
      </c>
      <c r="C10" s="3">
        <v>26</v>
      </c>
      <c r="D10" s="3">
        <f t="shared" si="0"/>
        <v>62</v>
      </c>
    </row>
    <row r="11" spans="1:4" x14ac:dyDescent="0.25">
      <c r="A11" t="s">
        <v>217</v>
      </c>
      <c r="B11">
        <v>53</v>
      </c>
      <c r="C11" s="3">
        <v>57</v>
      </c>
      <c r="D11" s="3">
        <f t="shared" si="0"/>
        <v>110</v>
      </c>
    </row>
    <row r="12" spans="1:4" x14ac:dyDescent="0.25">
      <c r="A12" t="s">
        <v>401</v>
      </c>
      <c r="B12">
        <v>12</v>
      </c>
      <c r="C12" s="3">
        <v>11</v>
      </c>
      <c r="D12" s="3">
        <f t="shared" si="0"/>
        <v>23</v>
      </c>
    </row>
    <row r="13" spans="1:4" x14ac:dyDescent="0.25">
      <c r="A13" t="s">
        <v>144</v>
      </c>
      <c r="B13">
        <v>13</v>
      </c>
      <c r="C13" s="3">
        <v>12</v>
      </c>
      <c r="D13" s="3">
        <f t="shared" si="0"/>
        <v>25</v>
      </c>
    </row>
    <row r="14" spans="1:4" x14ac:dyDescent="0.25">
      <c r="A14" t="s">
        <v>239</v>
      </c>
      <c r="B14">
        <v>17</v>
      </c>
      <c r="C14" s="3">
        <v>7</v>
      </c>
      <c r="D14" s="3">
        <f t="shared" si="0"/>
        <v>24</v>
      </c>
    </row>
    <row r="15" spans="1:4" x14ac:dyDescent="0.25">
      <c r="A15" t="s">
        <v>214</v>
      </c>
      <c r="B15">
        <v>12</v>
      </c>
      <c r="C15" s="3">
        <v>8</v>
      </c>
      <c r="D15" s="3">
        <f t="shared" si="0"/>
        <v>20</v>
      </c>
    </row>
    <row r="16" spans="1:4" x14ac:dyDescent="0.25">
      <c r="A16" t="s">
        <v>227</v>
      </c>
      <c r="B16">
        <v>40</v>
      </c>
      <c r="C16" s="3">
        <v>23</v>
      </c>
      <c r="D16" s="3">
        <f t="shared" si="0"/>
        <v>63</v>
      </c>
    </row>
    <row r="17" spans="1:9" x14ac:dyDescent="0.25">
      <c r="A17" t="s">
        <v>649</v>
      </c>
      <c r="B17">
        <v>410</v>
      </c>
      <c r="D17">
        <f>SUM(D4:D16)</f>
        <v>677</v>
      </c>
    </row>
    <row r="21" spans="1:9" x14ac:dyDescent="0.25">
      <c r="B21" s="8" t="s">
        <v>650</v>
      </c>
      <c r="C21" s="8" t="s">
        <v>659</v>
      </c>
      <c r="D21" s="8" t="s">
        <v>4002</v>
      </c>
    </row>
    <row r="22" spans="1:9" x14ac:dyDescent="0.25">
      <c r="A22" t="s">
        <v>206</v>
      </c>
      <c r="B22">
        <v>28</v>
      </c>
      <c r="C22" s="3">
        <f>VLOOKUP(A22,$H$22:$I$34,2,FALSE)</f>
        <v>15</v>
      </c>
      <c r="D22">
        <f>B22+C22</f>
        <v>43</v>
      </c>
      <c r="H22" t="s">
        <v>206</v>
      </c>
      <c r="I22">
        <v>15</v>
      </c>
    </row>
    <row r="23" spans="1:9" x14ac:dyDescent="0.25">
      <c r="A23" s="8" t="s">
        <v>652</v>
      </c>
      <c r="B23">
        <v>22</v>
      </c>
      <c r="D23" s="3">
        <f t="shared" ref="D23:D37" si="1">B23+C23</f>
        <v>22</v>
      </c>
      <c r="H23" t="s">
        <v>209</v>
      </c>
      <c r="I23">
        <v>9</v>
      </c>
    </row>
    <row r="24" spans="1:9" x14ac:dyDescent="0.25">
      <c r="A24" t="s">
        <v>209</v>
      </c>
      <c r="B24">
        <v>12</v>
      </c>
      <c r="C24" s="3">
        <f t="shared" ref="C23:C37" si="2">VLOOKUP(A24,$H$22:$I$34,2,FALSE)</f>
        <v>9</v>
      </c>
      <c r="D24" s="3">
        <f t="shared" si="1"/>
        <v>21</v>
      </c>
      <c r="H24" t="s">
        <v>268</v>
      </c>
      <c r="I24">
        <v>3</v>
      </c>
    </row>
    <row r="25" spans="1:9" x14ac:dyDescent="0.25">
      <c r="A25" t="s">
        <v>268</v>
      </c>
      <c r="B25">
        <v>6</v>
      </c>
      <c r="C25" s="3">
        <f t="shared" si="2"/>
        <v>3</v>
      </c>
      <c r="D25" s="3">
        <f t="shared" si="1"/>
        <v>9</v>
      </c>
      <c r="H25" t="s">
        <v>210</v>
      </c>
      <c r="I25">
        <v>8</v>
      </c>
    </row>
    <row r="26" spans="1:9" x14ac:dyDescent="0.25">
      <c r="A26" t="s">
        <v>875</v>
      </c>
      <c r="B26">
        <v>3</v>
      </c>
      <c r="D26" s="3">
        <f t="shared" si="1"/>
        <v>3</v>
      </c>
      <c r="H26" t="s">
        <v>212</v>
      </c>
      <c r="I26">
        <v>13</v>
      </c>
    </row>
    <row r="27" spans="1:9" x14ac:dyDescent="0.25">
      <c r="A27" t="s">
        <v>210</v>
      </c>
      <c r="B27">
        <v>10</v>
      </c>
      <c r="C27" s="3">
        <f t="shared" si="2"/>
        <v>8</v>
      </c>
      <c r="D27" s="3">
        <f t="shared" si="1"/>
        <v>18</v>
      </c>
      <c r="H27" t="s">
        <v>874</v>
      </c>
      <c r="I27">
        <v>4</v>
      </c>
    </row>
    <row r="28" spans="1:9" x14ac:dyDescent="0.25">
      <c r="A28" t="s">
        <v>212</v>
      </c>
      <c r="B28">
        <v>19</v>
      </c>
      <c r="C28" s="3">
        <f t="shared" si="2"/>
        <v>13</v>
      </c>
      <c r="D28" s="3">
        <f t="shared" si="1"/>
        <v>32</v>
      </c>
      <c r="H28" t="s">
        <v>217</v>
      </c>
      <c r="I28">
        <v>19</v>
      </c>
    </row>
    <row r="29" spans="1:9" x14ac:dyDescent="0.25">
      <c r="A29" t="s">
        <v>874</v>
      </c>
      <c r="B29">
        <v>1</v>
      </c>
      <c r="C29" s="3">
        <f t="shared" si="2"/>
        <v>4</v>
      </c>
      <c r="D29" s="3">
        <f t="shared" si="1"/>
        <v>5</v>
      </c>
      <c r="H29" t="s">
        <v>401</v>
      </c>
      <c r="I29">
        <v>6</v>
      </c>
    </row>
    <row r="30" spans="1:9" x14ac:dyDescent="0.25">
      <c r="A30" t="s">
        <v>217</v>
      </c>
      <c r="B30">
        <v>30</v>
      </c>
      <c r="C30" s="3">
        <f t="shared" si="2"/>
        <v>19</v>
      </c>
      <c r="D30" s="3">
        <f t="shared" si="1"/>
        <v>49</v>
      </c>
      <c r="H30" t="s">
        <v>144</v>
      </c>
      <c r="I30">
        <v>4</v>
      </c>
    </row>
    <row r="31" spans="1:9" x14ac:dyDescent="0.25">
      <c r="A31" t="s">
        <v>75</v>
      </c>
      <c r="B31">
        <v>16</v>
      </c>
      <c r="D31" s="3">
        <f t="shared" si="1"/>
        <v>16</v>
      </c>
      <c r="H31" t="s">
        <v>873</v>
      </c>
      <c r="I31">
        <v>9</v>
      </c>
    </row>
    <row r="32" spans="1:9" x14ac:dyDescent="0.25">
      <c r="A32" t="s">
        <v>401</v>
      </c>
      <c r="B32">
        <v>7</v>
      </c>
      <c r="C32" s="3">
        <f t="shared" si="2"/>
        <v>6</v>
      </c>
      <c r="D32" s="3">
        <f t="shared" si="1"/>
        <v>13</v>
      </c>
      <c r="H32" t="s">
        <v>239</v>
      </c>
      <c r="I32">
        <v>5</v>
      </c>
    </row>
    <row r="33" spans="1:9" x14ac:dyDescent="0.25">
      <c r="A33" t="s">
        <v>144</v>
      </c>
      <c r="B33">
        <v>8</v>
      </c>
      <c r="C33" s="3">
        <f t="shared" si="2"/>
        <v>4</v>
      </c>
      <c r="D33" s="3">
        <f t="shared" si="1"/>
        <v>12</v>
      </c>
      <c r="H33" t="s">
        <v>214</v>
      </c>
      <c r="I33">
        <v>4</v>
      </c>
    </row>
    <row r="34" spans="1:9" x14ac:dyDescent="0.25">
      <c r="A34" t="s">
        <v>873</v>
      </c>
      <c r="B34">
        <v>15</v>
      </c>
      <c r="C34" s="3">
        <f t="shared" si="2"/>
        <v>9</v>
      </c>
      <c r="D34" s="3">
        <f t="shared" si="1"/>
        <v>24</v>
      </c>
      <c r="H34" t="s">
        <v>227</v>
      </c>
      <c r="I34">
        <v>16</v>
      </c>
    </row>
    <row r="35" spans="1:9" x14ac:dyDescent="0.25">
      <c r="A35" t="s">
        <v>239</v>
      </c>
      <c r="B35">
        <v>11</v>
      </c>
      <c r="C35" s="3">
        <f t="shared" si="2"/>
        <v>5</v>
      </c>
      <c r="D35" s="3">
        <f t="shared" si="1"/>
        <v>16</v>
      </c>
    </row>
    <row r="36" spans="1:9" x14ac:dyDescent="0.25">
      <c r="A36" t="s">
        <v>214</v>
      </c>
      <c r="B36">
        <v>6</v>
      </c>
      <c r="C36" s="3">
        <f t="shared" si="2"/>
        <v>4</v>
      </c>
      <c r="D36" s="3">
        <f t="shared" si="1"/>
        <v>10</v>
      </c>
    </row>
    <row r="37" spans="1:9" x14ac:dyDescent="0.25">
      <c r="A37" t="s">
        <v>227</v>
      </c>
      <c r="B37">
        <v>11</v>
      </c>
      <c r="C37" s="3">
        <f t="shared" si="2"/>
        <v>16</v>
      </c>
      <c r="D37" s="3">
        <f t="shared" si="1"/>
        <v>27</v>
      </c>
    </row>
    <row r="38" spans="1:9" x14ac:dyDescent="0.25">
      <c r="B38">
        <f>SUM(B22:B37)</f>
        <v>205</v>
      </c>
      <c r="C38" s="3">
        <f t="shared" ref="C38:D38" si="3">SUM(C22:C37)</f>
        <v>115</v>
      </c>
      <c r="D38" s="3">
        <f t="shared" si="3"/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2021-08-12T08:03:55Z</dcterms:created>
  <dcterms:modified xsi:type="dcterms:W3CDTF">2022-04-22T04:32:21Z</dcterms:modified>
</cp:coreProperties>
</file>