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A8863A11-AAFB-42D6-9A19-9BE7662311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5" r:id="rId3"/>
  </sheets>
  <definedNames>
    <definedName name="_xlnm._FilterDatabase" localSheetId="0" hidden="1">Sheet1!$A$1:$K$42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I36" i="1" s="1"/>
  <c r="K36" i="1" s="1"/>
  <c r="H37" i="1"/>
  <c r="H38" i="1"/>
  <c r="H39" i="1"/>
  <c r="H40" i="1"/>
  <c r="H41" i="1"/>
  <c r="H42" i="1"/>
  <c r="H43" i="1"/>
  <c r="H44" i="1"/>
  <c r="H45" i="1"/>
  <c r="H2" i="1"/>
  <c r="I30" i="1"/>
  <c r="K30" i="1" s="1"/>
  <c r="F30" i="1"/>
  <c r="G30" i="1" s="1"/>
  <c r="F2" i="1"/>
  <c r="F8" i="1"/>
  <c r="F5" i="1"/>
  <c r="F10" i="1"/>
  <c r="F7" i="1"/>
  <c r="G7" i="1" s="1"/>
  <c r="F11" i="1"/>
  <c r="G11" i="1" s="1"/>
  <c r="F6" i="1"/>
  <c r="F9" i="1"/>
  <c r="F18" i="1"/>
  <c r="G18" i="1" s="1"/>
  <c r="F3" i="1"/>
  <c r="F12" i="1"/>
  <c r="G12" i="1" s="1"/>
  <c r="F13" i="1"/>
  <c r="F17" i="1"/>
  <c r="G17" i="1" s="1"/>
  <c r="F4" i="1"/>
  <c r="G4" i="1" s="1"/>
  <c r="F19" i="1"/>
  <c r="F31" i="1"/>
  <c r="F16" i="1"/>
  <c r="G16" i="1" s="1"/>
  <c r="F14" i="1"/>
  <c r="G14" i="1" s="1"/>
  <c r="F21" i="1"/>
  <c r="G21" i="1" s="1"/>
  <c r="F26" i="1"/>
  <c r="G26" i="1" s="1"/>
  <c r="F23" i="1"/>
  <c r="F33" i="1"/>
  <c r="F22" i="1"/>
  <c r="G22" i="1" s="1"/>
  <c r="F28" i="1"/>
  <c r="F24" i="1"/>
  <c r="F25" i="1"/>
  <c r="G25" i="1" s="1"/>
  <c r="F38" i="1"/>
  <c r="F43" i="1"/>
  <c r="F40" i="1"/>
  <c r="G40" i="1" s="1"/>
  <c r="F39" i="1"/>
  <c r="G39" i="1" s="1"/>
  <c r="F27" i="1"/>
  <c r="G27" i="1" s="1"/>
  <c r="F29" i="1"/>
  <c r="G29" i="1" s="1"/>
  <c r="F41" i="1"/>
  <c r="G41" i="1" s="1"/>
  <c r="F20" i="1"/>
  <c r="F32" i="1"/>
  <c r="G32" i="1" s="1"/>
  <c r="F37" i="1"/>
  <c r="F42" i="1"/>
  <c r="F35" i="1"/>
  <c r="G35" i="1" s="1"/>
  <c r="F34" i="1"/>
  <c r="F45" i="1"/>
  <c r="F44" i="1"/>
  <c r="G44" i="1" s="1"/>
  <c r="F36" i="1"/>
  <c r="F15" i="1"/>
  <c r="G38" i="1"/>
  <c r="G8" i="1"/>
  <c r="G5" i="1"/>
  <c r="I42" i="1"/>
  <c r="K42" i="1" s="1"/>
  <c r="G9" i="1" l="1"/>
  <c r="G36" i="1"/>
  <c r="G13" i="1"/>
  <c r="G33" i="1"/>
  <c r="G23" i="1"/>
  <c r="G3" i="1"/>
  <c r="G20" i="1"/>
  <c r="G6" i="1"/>
  <c r="G37" i="1"/>
  <c r="G31" i="1"/>
  <c r="G34" i="1"/>
  <c r="G24" i="1"/>
  <c r="G19" i="1"/>
  <c r="G10" i="1"/>
  <c r="G43" i="1"/>
  <c r="G45" i="1"/>
  <c r="G28" i="1"/>
  <c r="G2" i="1"/>
  <c r="G42" i="1"/>
  <c r="I10" i="1"/>
  <c r="K10" i="1" s="1"/>
  <c r="I3" i="1"/>
  <c r="K3" i="1" s="1"/>
  <c r="I23" i="1"/>
  <c r="K23" i="1" s="1"/>
  <c r="I18" i="1"/>
  <c r="K18" i="1" s="1"/>
  <c r="I26" i="1"/>
  <c r="K26" i="1" s="1"/>
  <c r="I40" i="1"/>
  <c r="K40" i="1" s="1"/>
  <c r="I31" i="1"/>
  <c r="K31" i="1" s="1"/>
  <c r="I25" i="1"/>
  <c r="K25" i="1" s="1"/>
  <c r="I20" i="1"/>
  <c r="K20" i="1" s="1"/>
  <c r="I35" i="1"/>
  <c r="K35" i="1" s="1"/>
  <c r="I24" i="1"/>
  <c r="K24" i="1" s="1"/>
  <c r="I16" i="1"/>
  <c r="K16" i="1" s="1"/>
  <c r="I43" i="1"/>
  <c r="K43" i="1" s="1"/>
  <c r="I32" i="1"/>
  <c r="K32" i="1" s="1"/>
  <c r="I19" i="1"/>
  <c r="K19" i="1" s="1"/>
  <c r="I44" i="1"/>
  <c r="K44" i="1" s="1"/>
  <c r="I2" i="1"/>
  <c r="K2" i="1" s="1"/>
  <c r="I17" i="1"/>
  <c r="K17" i="1" s="1"/>
  <c r="I38" i="1"/>
  <c r="K38" i="1" s="1"/>
  <c r="I27" i="1"/>
  <c r="K27" i="1" s="1"/>
  <c r="I14" i="1"/>
  <c r="K14" i="1" s="1"/>
  <c r="I41" i="1"/>
  <c r="K41" i="1" s="1"/>
  <c r="I6" i="1"/>
  <c r="K6" i="1" s="1"/>
  <c r="I13" i="1"/>
  <c r="K13" i="1" s="1"/>
  <c r="I15" i="1"/>
  <c r="K15" i="1" s="1"/>
  <c r="I29" i="1"/>
  <c r="K29" i="1" s="1"/>
  <c r="I7" i="1"/>
  <c r="K7" i="1" s="1"/>
  <c r="I4" i="1"/>
  <c r="K4" i="1" s="1"/>
  <c r="I28" i="1"/>
  <c r="K28" i="1" s="1"/>
  <c r="I45" i="1"/>
  <c r="K45" i="1" s="1"/>
  <c r="I21" i="1"/>
  <c r="K21" i="1" s="1"/>
  <c r="I37" i="1"/>
  <c r="K37" i="1" s="1"/>
  <c r="I8" i="1"/>
  <c r="K8" i="1" s="1"/>
  <c r="I11" i="1"/>
  <c r="K11" i="1" s="1"/>
  <c r="I22" i="1"/>
  <c r="K22" i="1" s="1"/>
  <c r="I39" i="1"/>
  <c r="K39" i="1" s="1"/>
  <c r="I34" i="1"/>
  <c r="K34" i="1" s="1"/>
  <c r="I12" i="1"/>
  <c r="K12" i="1" s="1"/>
  <c r="I5" i="1" l="1"/>
  <c r="K5" i="1" s="1"/>
  <c r="I9" i="1"/>
  <c r="K9" i="1" s="1"/>
  <c r="G15" i="1"/>
  <c r="I33" i="1"/>
  <c r="K33" i="1" s="1"/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<sst xmlns="http://schemas.openxmlformats.org/spreadsheetml/2006/main" count="148" uniqueCount="60">
  <si>
    <t>KEPERAWATAN</t>
  </si>
  <si>
    <t>KEDOKTERAN</t>
  </si>
  <si>
    <t>GIZI</t>
  </si>
  <si>
    <t>MANAJEMEN</t>
  </si>
  <si>
    <t>INFORMATIKA</t>
  </si>
  <si>
    <t>ILMU KOMUNIKASI</t>
  </si>
  <si>
    <t>BIMBINGAN DAN KONSELING</t>
  </si>
  <si>
    <t>TEKNIK INDUSTRI</t>
  </si>
  <si>
    <t>ADMINISTRASI PUBLIK</t>
  </si>
  <si>
    <t>AKUNTANSI</t>
  </si>
  <si>
    <t>ILMU PEMERINTAHAN</t>
  </si>
  <si>
    <t>PENDIDIKAN GURU SEKOLAH DASAR</t>
  </si>
  <si>
    <t>PENDIDIKAN SOSIOLOGI</t>
  </si>
  <si>
    <t>TEKNIK SIPIL</t>
  </si>
  <si>
    <t>EKONOMI SYARIAH</t>
  </si>
  <si>
    <t>TEKNOLOGI PANGAN</t>
  </si>
  <si>
    <t>PENDIDIKAN BAHASA INGGRIS</t>
  </si>
  <si>
    <t>PENDIDIKAN SEJARAH</t>
  </si>
  <si>
    <t>TEKNIK KIMIA</t>
  </si>
  <si>
    <t>PENDIDIKAN MATEMATIKA</t>
  </si>
  <si>
    <t>TEKNIK MESIN</t>
  </si>
  <si>
    <t>TEKNIK ELEKTRO</t>
  </si>
  <si>
    <t>PENDIDIKAN BIOLOGI</t>
  </si>
  <si>
    <t>AGRIBISNIS</t>
  </si>
  <si>
    <t>AGROEKOTEKNOLOGI</t>
  </si>
  <si>
    <t>PENDIDIKAN PANCASILA DAN KEWARGANEGARAAN</t>
  </si>
  <si>
    <t>TEKNIK METALURGI</t>
  </si>
  <si>
    <t>PENDIDIKAN IPA</t>
  </si>
  <si>
    <t>PENDIDIKAN GURU PENDIDIKAN ANAK USIA DINI</t>
  </si>
  <si>
    <t>PENDIDIKAN KIMIA</t>
  </si>
  <si>
    <t>ILMU PERIKANAN</t>
  </si>
  <si>
    <t>PENDIDIKAN FISIKA</t>
  </si>
  <si>
    <t>PENDIDIKAN KHUSUS</t>
  </si>
  <si>
    <t>PENDIDIKAN NON FORMAL</t>
  </si>
  <si>
    <t>ILMU KEOLAHRAGAAN</t>
  </si>
  <si>
    <t>PENDIDIKAN VOKASIONAL TEKNIK ELEKTRO</t>
  </si>
  <si>
    <t>PENDIDIKAN VOKASIONAL TEKNIK MESIN</t>
  </si>
  <si>
    <t>PENDIDIKAN SENI PERTUNJUKAN</t>
  </si>
  <si>
    <t>no</t>
  </si>
  <si>
    <t>prodi</t>
  </si>
  <si>
    <t>peminat</t>
  </si>
  <si>
    <t>diterima</t>
  </si>
  <si>
    <t>keketatan</t>
  </si>
  <si>
    <t>peminat_p1</t>
  </si>
  <si>
    <t>pers_peminat_p1</t>
  </si>
  <si>
    <t>peminat_p2</t>
  </si>
  <si>
    <t>pers_peminat_p2</t>
  </si>
  <si>
    <t>kode</t>
  </si>
  <si>
    <t>ILMU KELAUTAN</t>
  </si>
  <si>
    <t>Grand Total</t>
  </si>
  <si>
    <t>HUKUM</t>
  </si>
  <si>
    <t>EKONOMI PEMBANGUNAN</t>
  </si>
  <si>
    <t>PENDIDIKAN BAHASA INDONESIA</t>
  </si>
  <si>
    <t>PETERNAKAN</t>
  </si>
  <si>
    <t>jenjang</t>
  </si>
  <si>
    <t>S1</t>
  </si>
  <si>
    <t>STATISTIKA</t>
  </si>
  <si>
    <t>1</t>
  </si>
  <si>
    <t>2</t>
  </si>
  <si>
    <t>PRODI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</si>
</sst>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9.21875" defaultRowHeight="14.4" x14ac:dyDescent="0.3"/>
  <cols>
    <col min="1" max="2" width="9.21875" customWidth="1"/>
    <col min="3" max="3" width="31.21875" customWidth="1"/>
    <col min="4" max="4" width="9.5546875" bestFit="1" customWidth="1"/>
    <col min="8" max="8" width="11.109375" bestFit="1" customWidth="1"/>
    <col min="9" max="9" width="15.77734375" bestFit="1" customWidth="1"/>
    <col min="10" max="10" width="11.109375" bestFit="1" customWidth="1"/>
    <col min="11" max="11" width="15.77734375" bestFit="1" customWidth="1"/>
  </cols>
  <sheetData>
    <row r="1" spans="1:11" ht="15" customHeight="1" thickBot="1" x14ac:dyDescent="0.35">
      <c r="A1" s="3" t="s">
        <v>38</v>
      </c>
      <c r="B1" s="3" t="s">
        <v>47</v>
      </c>
      <c r="C1" s="5" t="s">
        <v>39</v>
      </c>
      <c r="D1" s="5" t="s">
        <v>54</v>
      </c>
      <c r="E1" s="5" t="s">
        <v>40</v>
      </c>
      <c r="F1" s="5" t="s">
        <v>41</v>
      </c>
      <c r="G1" s="4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pans="1:11" x14ac:dyDescent="0.3">
      <c r="A2">
        <f>IF(A1="no",1,A1+1)</f>
        <v>1</v>
      </c>
      <c r="B2">
        <v>8881</v>
      </c>
      <c r="C2" t="s">
        <v>1</v>
      </c>
      <c r="D2" t="s">
        <v>55</v>
      </c>
      <c r="E2" s="2">
        <v>440</v>
      </c>
      <c r="F2" s="2">
        <f>VLOOKUP(B2,Sheet2!$A$2:$E$45,5,FALSE)</f>
        <v>7</v>
      </c>
      <c r="G2">
        <f>ROUND(F2/E2*100,1)</f>
        <v>1.6</v>
      </c>
      <c r="H2" s="2">
        <f>VLOOKUP(B2,Sheet2!$A$2:$C$45,3,FALSE)</f>
        <v>7</v>
      </c>
      <c r="I2">
        <f>ROUND(H2/E2*100,1)</f>
        <v>1.6</v>
      </c>
      <c r="J2" s="2">
        <f>F2-H2</f>
        <v>0</v>
      </c>
      <c r="K2">
        <f>100-I2</f>
        <v>98.4</v>
      </c>
    </row>
    <row r="3" spans="1:11" x14ac:dyDescent="0.3">
      <c r="A3">
        <f>IF(A2="no",1,A2+1)</f>
        <v>2</v>
      </c>
      <c r="B3">
        <v>8882</v>
      </c>
      <c r="C3" t="s">
        <v>2</v>
      </c>
      <c r="D3" t="s">
        <v>55</v>
      </c>
      <c r="E3" s="2">
        <v>172</v>
      </c>
      <c r="F3" s="2">
        <f>VLOOKUP(B3,Sheet2!$A$2:$E$45,5,FALSE)</f>
        <v>9</v>
      </c>
      <c r="G3">
        <f>ROUND(F3/E3*100,1)</f>
        <v>5.2</v>
      </c>
      <c r="H3" s="2">
        <f>VLOOKUP(B3,Sheet2!$A$2:$C$45,3,FALSE)</f>
        <v>0</v>
      </c>
      <c r="I3">
        <f>ROUND(H3/E3*100,1)</f>
        <v>0</v>
      </c>
      <c r="J3" s="2">
        <f t="shared" ref="J3:J45" si="0">F3-H3</f>
        <v>9</v>
      </c>
      <c r="K3">
        <f>100-I3</f>
        <v>100</v>
      </c>
    </row>
    <row r="4" spans="1:11" x14ac:dyDescent="0.3">
      <c r="A4">
        <f>IF(A3="no",1,A3+1)</f>
        <v>3</v>
      </c>
      <c r="B4">
        <v>8884</v>
      </c>
      <c r="C4" t="s">
        <v>0</v>
      </c>
      <c r="D4" t="s">
        <v>55</v>
      </c>
      <c r="E4" s="2">
        <v>113</v>
      </c>
      <c r="F4" s="2">
        <f>VLOOKUP(B4,Sheet2!$A$2:$E$45,5,FALSE)</f>
        <v>10</v>
      </c>
      <c r="G4">
        <f>ROUND(F4/E4*100,1)</f>
        <v>8.8000000000000007</v>
      </c>
      <c r="H4" s="2">
        <f>VLOOKUP(B4,Sheet2!$A$2:$C$45,3,FALSE)</f>
        <v>1</v>
      </c>
      <c r="I4">
        <f>ROUND(H4/E4*100,1)</f>
        <v>0.9</v>
      </c>
      <c r="J4" s="2">
        <f t="shared" si="0"/>
        <v>9</v>
      </c>
      <c r="K4">
        <f>100-I4</f>
        <v>99.1</v>
      </c>
    </row>
    <row r="5" spans="1:11" x14ac:dyDescent="0.3">
      <c r="A5">
        <f>IF(A4="no",1,A4+1)</f>
        <v>4</v>
      </c>
      <c r="B5">
        <v>5551</v>
      </c>
      <c r="C5" t="s">
        <v>3</v>
      </c>
      <c r="D5" t="s">
        <v>55</v>
      </c>
      <c r="E5" s="2">
        <v>305</v>
      </c>
      <c r="F5" s="2">
        <f>VLOOKUP(B5,Sheet2!$A$2:$E$45,5,FALSE)</f>
        <v>34</v>
      </c>
      <c r="G5">
        <f>ROUND(F5/E5*100,1)</f>
        <v>11.1</v>
      </c>
      <c r="H5" s="2">
        <f>VLOOKUP(B5,Sheet2!$A$2:$C$45,3,FALSE)</f>
        <v>21</v>
      </c>
      <c r="I5">
        <f>ROUND(H5/E5*100,1)</f>
        <v>6.9</v>
      </c>
      <c r="J5" s="2">
        <f t="shared" si="0"/>
        <v>13</v>
      </c>
      <c r="K5">
        <f>100-I5</f>
        <v>93.1</v>
      </c>
    </row>
    <row r="6" spans="1:11" x14ac:dyDescent="0.3">
      <c r="A6">
        <f>IF(A5="no",1,A5+1)</f>
        <v>5</v>
      </c>
      <c r="B6">
        <v>3337</v>
      </c>
      <c r="C6" t="s">
        <v>4</v>
      </c>
      <c r="D6" t="s">
        <v>55</v>
      </c>
      <c r="E6" s="2">
        <v>217</v>
      </c>
      <c r="F6" s="2">
        <f>VLOOKUP(B6,Sheet2!$A$2:$E$45,5,FALSE)</f>
        <v>24</v>
      </c>
      <c r="G6">
        <f>ROUND(F6/E6*100,1)</f>
        <v>11.1</v>
      </c>
      <c r="H6" s="2">
        <f>VLOOKUP(B6,Sheet2!$A$2:$C$45,3,FALSE)</f>
        <v>11</v>
      </c>
      <c r="I6">
        <f>ROUND(H6/E6*100,1)</f>
        <v>5.0999999999999996</v>
      </c>
      <c r="J6" s="2">
        <f t="shared" si="0"/>
        <v>13</v>
      </c>
      <c r="K6">
        <f>100-I6</f>
        <v>94.9</v>
      </c>
    </row>
    <row r="7" spans="1:11" x14ac:dyDescent="0.3">
      <c r="A7">
        <f>IF(A6="no",1,A6+1)</f>
        <v>6</v>
      </c>
      <c r="B7">
        <v>3333</v>
      </c>
      <c r="C7" t="s">
        <v>7</v>
      </c>
      <c r="D7" t="s">
        <v>55</v>
      </c>
      <c r="E7" s="2">
        <v>246</v>
      </c>
      <c r="F7" s="2">
        <f>VLOOKUP(B7,Sheet2!$A$2:$E$45,5,FALSE)</f>
        <v>28</v>
      </c>
      <c r="G7">
        <f>ROUND(F7/E7*100,1)</f>
        <v>11.4</v>
      </c>
      <c r="H7" s="2">
        <f>VLOOKUP(B7,Sheet2!$A$2:$C$45,3,FALSE)</f>
        <v>16</v>
      </c>
      <c r="I7">
        <f>ROUND(H7/E7*100,1)</f>
        <v>6.5</v>
      </c>
      <c r="J7" s="2">
        <f t="shared" si="0"/>
        <v>12</v>
      </c>
      <c r="K7">
        <f>100-I7</f>
        <v>93.5</v>
      </c>
    </row>
    <row r="8" spans="1:11" x14ac:dyDescent="0.3">
      <c r="A8">
        <f>IF(A7="no",1,A7+1)</f>
        <v>7</v>
      </c>
      <c r="B8">
        <v>6662</v>
      </c>
      <c r="C8" t="s">
        <v>5</v>
      </c>
      <c r="D8" t="s">
        <v>55</v>
      </c>
      <c r="E8" s="2">
        <v>353</v>
      </c>
      <c r="F8" s="2">
        <f>VLOOKUP(B8,Sheet2!$A$2:$E$45,5,FALSE)</f>
        <v>57</v>
      </c>
      <c r="G8">
        <f>ROUND(F8/E8*100,1)</f>
        <v>16.100000000000001</v>
      </c>
      <c r="H8" s="2">
        <f>VLOOKUP(B8,Sheet2!$A$2:$C$45,3,FALSE)</f>
        <v>44</v>
      </c>
      <c r="I8">
        <f>ROUND(H8/E8*100,1)</f>
        <v>12.5</v>
      </c>
      <c r="J8" s="2">
        <f t="shared" si="0"/>
        <v>13</v>
      </c>
      <c r="K8">
        <f>100-I8</f>
        <v>87.5</v>
      </c>
    </row>
    <row r="9" spans="1:11" x14ac:dyDescent="0.3">
      <c r="A9">
        <f>IF(A8="no",1,A8+1)</f>
        <v>8</v>
      </c>
      <c r="B9">
        <v>6670</v>
      </c>
      <c r="C9" t="s">
        <v>10</v>
      </c>
      <c r="D9" t="s">
        <v>55</v>
      </c>
      <c r="E9" s="2">
        <v>208</v>
      </c>
      <c r="F9" s="2">
        <f>VLOOKUP(B9,Sheet2!$A$2:$E$45,5,FALSE)</f>
        <v>36</v>
      </c>
      <c r="G9">
        <f>ROUND(F9/E9*100,1)</f>
        <v>17.3</v>
      </c>
      <c r="H9" s="2">
        <f>VLOOKUP(B9,Sheet2!$A$2:$C$45,3,FALSE)</f>
        <v>17</v>
      </c>
      <c r="I9">
        <f>ROUND(H9/E9*100,1)</f>
        <v>8.1999999999999993</v>
      </c>
      <c r="J9" s="2">
        <f t="shared" si="0"/>
        <v>19</v>
      </c>
      <c r="K9">
        <f>100-I9</f>
        <v>91.8</v>
      </c>
    </row>
    <row r="10" spans="1:11" x14ac:dyDescent="0.3">
      <c r="A10">
        <f>IF(A9="no",1,A9+1)</f>
        <v>9</v>
      </c>
      <c r="B10">
        <v>6661</v>
      </c>
      <c r="C10" t="s">
        <v>8</v>
      </c>
      <c r="D10" t="s">
        <v>55</v>
      </c>
      <c r="E10" s="2">
        <v>273</v>
      </c>
      <c r="F10" s="2">
        <f>VLOOKUP(B10,Sheet2!$A$2:$E$45,5,FALSE)</f>
        <v>49</v>
      </c>
      <c r="G10">
        <f>ROUND(F10/E10*100,1)</f>
        <v>17.899999999999999</v>
      </c>
      <c r="H10" s="2">
        <f>VLOOKUP(B10,Sheet2!$A$2:$C$45,3,FALSE)</f>
        <v>34</v>
      </c>
      <c r="I10">
        <f>ROUND(H10/E10*100,1)</f>
        <v>12.5</v>
      </c>
      <c r="J10" s="2">
        <f t="shared" si="0"/>
        <v>15</v>
      </c>
      <c r="K10">
        <f>100-I10</f>
        <v>87.5</v>
      </c>
    </row>
    <row r="11" spans="1:11" x14ac:dyDescent="0.3">
      <c r="A11">
        <f>IF(A10="no",1,A10+1)</f>
        <v>10</v>
      </c>
      <c r="B11">
        <v>5552</v>
      </c>
      <c r="C11" t="s">
        <v>9</v>
      </c>
      <c r="D11" t="s">
        <v>55</v>
      </c>
      <c r="E11" s="2">
        <v>218</v>
      </c>
      <c r="F11" s="2">
        <f>VLOOKUP(B11,Sheet2!$A$2:$E$45,5,FALSE)</f>
        <v>40</v>
      </c>
      <c r="G11">
        <f>ROUND(F11/E11*100,1)</f>
        <v>18.3</v>
      </c>
      <c r="H11" s="2">
        <f>VLOOKUP(B11,Sheet2!$A$2:$C$45,3,FALSE)</f>
        <v>20</v>
      </c>
      <c r="I11">
        <f>ROUND(H11/E11*100,1)</f>
        <v>9.1999999999999993</v>
      </c>
      <c r="J11" s="2">
        <f t="shared" si="0"/>
        <v>20</v>
      </c>
      <c r="K11">
        <f>100-I11</f>
        <v>90.8</v>
      </c>
    </row>
    <row r="12" spans="1:11" x14ac:dyDescent="0.3">
      <c r="A12">
        <f>IF(A11="no",1,A11+1)</f>
        <v>11</v>
      </c>
      <c r="B12">
        <v>3336</v>
      </c>
      <c r="C12" t="s">
        <v>13</v>
      </c>
      <c r="D12" t="s">
        <v>55</v>
      </c>
      <c r="E12" s="2">
        <v>141</v>
      </c>
      <c r="F12" s="2">
        <f>VLOOKUP(B12,Sheet2!$A$2:$E$45,5,FALSE)</f>
        <v>30</v>
      </c>
      <c r="G12">
        <f>ROUND(F12/E12*100,1)</f>
        <v>21.3</v>
      </c>
      <c r="H12" s="2">
        <f>VLOOKUP(B12,Sheet2!$A$2:$C$45,3,FALSE)</f>
        <v>15</v>
      </c>
      <c r="I12">
        <f>ROUND(H12/E12*100,1)</f>
        <v>10.6</v>
      </c>
      <c r="J12" s="2">
        <f t="shared" si="0"/>
        <v>15</v>
      </c>
      <c r="K12">
        <f>100-I12</f>
        <v>89.4</v>
      </c>
    </row>
    <row r="13" spans="1:11" x14ac:dyDescent="0.3">
      <c r="A13">
        <f>IF(A12="no",1,A12+1)</f>
        <v>12</v>
      </c>
      <c r="B13">
        <v>3334</v>
      </c>
      <c r="C13" t="s">
        <v>26</v>
      </c>
      <c r="D13" t="s">
        <v>55</v>
      </c>
      <c r="E13" s="2">
        <v>134</v>
      </c>
      <c r="F13" s="2">
        <f>VLOOKUP(B13,Sheet2!$A$2:$E$45,5,FALSE)</f>
        <v>30</v>
      </c>
      <c r="G13">
        <f>ROUND(F13/E13*100,1)</f>
        <v>22.4</v>
      </c>
      <c r="H13" s="2">
        <f>VLOOKUP(B13,Sheet2!$A$2:$C$45,3,FALSE)</f>
        <v>15</v>
      </c>
      <c r="I13">
        <f>ROUND(H13/E13*100,1)</f>
        <v>11.2</v>
      </c>
      <c r="J13" s="2">
        <f t="shared" si="0"/>
        <v>15</v>
      </c>
      <c r="K13">
        <f>100-I13</f>
        <v>88.8</v>
      </c>
    </row>
    <row r="14" spans="1:11" x14ac:dyDescent="0.3">
      <c r="A14">
        <f>IF(A13="no",1,A13+1)</f>
        <v>13</v>
      </c>
      <c r="B14">
        <v>5553</v>
      </c>
      <c r="C14" t="s">
        <v>51</v>
      </c>
      <c r="D14" t="s">
        <v>55</v>
      </c>
      <c r="E14" s="2">
        <v>99</v>
      </c>
      <c r="F14" s="2">
        <f>VLOOKUP(B14,Sheet2!$A$2:$E$45,5,FALSE)</f>
        <v>23</v>
      </c>
      <c r="G14">
        <f>ROUND(F14/E14*100,1)</f>
        <v>23.2</v>
      </c>
      <c r="H14" s="2">
        <f>VLOOKUP(B14,Sheet2!$A$2:$C$45,3,FALSE)</f>
        <v>12</v>
      </c>
      <c r="I14">
        <f>ROUND(H14/E14*100,1)</f>
        <v>12.1</v>
      </c>
      <c r="J14" s="2">
        <f t="shared" si="0"/>
        <v>11</v>
      </c>
      <c r="K14">
        <f>100-I14</f>
        <v>87.9</v>
      </c>
    </row>
    <row r="15" spans="1:11" x14ac:dyDescent="0.3">
      <c r="A15">
        <f>IF(A14="no",1,A14+1)</f>
        <v>14</v>
      </c>
      <c r="B15">
        <v>1111</v>
      </c>
      <c r="C15" t="s">
        <v>50</v>
      </c>
      <c r="D15" t="s">
        <v>55</v>
      </c>
      <c r="E15" s="2">
        <v>461</v>
      </c>
      <c r="F15" s="2">
        <f>VLOOKUP(B15,Sheet2!$A$2:$E$45,5,FALSE)</f>
        <v>108</v>
      </c>
      <c r="G15">
        <f>ROUND(F15/E15*100,1)</f>
        <v>23.4</v>
      </c>
      <c r="H15" s="2">
        <f>VLOOKUP(B15,Sheet2!$A$2:$C$45,3,FALSE)</f>
        <v>70</v>
      </c>
      <c r="I15">
        <f>ROUND(H15/E15*100,1)</f>
        <v>15.2</v>
      </c>
      <c r="J15" s="2">
        <f t="shared" si="0"/>
        <v>38</v>
      </c>
      <c r="K15">
        <f>100-I15</f>
        <v>84.8</v>
      </c>
    </row>
    <row r="16" spans="1:11" x14ac:dyDescent="0.3">
      <c r="A16">
        <f>IF(A15="no",1,A15+1)</f>
        <v>15</v>
      </c>
      <c r="B16">
        <v>3332</v>
      </c>
      <c r="C16" t="s">
        <v>21</v>
      </c>
      <c r="D16" t="s">
        <v>55</v>
      </c>
      <c r="E16" s="2">
        <v>107</v>
      </c>
      <c r="F16" s="2">
        <f>VLOOKUP(B16,Sheet2!$A$2:$E$45,5,FALSE)</f>
        <v>28</v>
      </c>
      <c r="G16">
        <f>ROUND(F16/E16*100,1)</f>
        <v>26.2</v>
      </c>
      <c r="H16" s="2">
        <f>VLOOKUP(B16,Sheet2!$A$2:$C$45,3,FALSE)</f>
        <v>16</v>
      </c>
      <c r="I16">
        <f>ROUND(H16/E16*100,1)</f>
        <v>15</v>
      </c>
      <c r="J16" s="2">
        <f t="shared" si="0"/>
        <v>12</v>
      </c>
      <c r="K16">
        <f>100-I16</f>
        <v>85</v>
      </c>
    </row>
    <row r="17" spans="1:11" x14ac:dyDescent="0.3">
      <c r="A17">
        <f>IF(A16="no",1,A16+1)</f>
        <v>16</v>
      </c>
      <c r="B17">
        <v>4444</v>
      </c>
      <c r="C17" t="s">
        <v>15</v>
      </c>
      <c r="D17" t="s">
        <v>55</v>
      </c>
      <c r="E17" s="2">
        <v>132</v>
      </c>
      <c r="F17" s="2">
        <f>VLOOKUP(B17,Sheet2!$A$2:$E$45,5,FALSE)</f>
        <v>35</v>
      </c>
      <c r="G17">
        <f>ROUND(F17/E17*100,1)</f>
        <v>26.5</v>
      </c>
      <c r="H17" s="2">
        <f>VLOOKUP(B17,Sheet2!$A$2:$C$45,3,FALSE)</f>
        <v>18</v>
      </c>
      <c r="I17">
        <f>ROUND(H17/E17*100,1)</f>
        <v>13.6</v>
      </c>
      <c r="J17" s="2">
        <f t="shared" si="0"/>
        <v>17</v>
      </c>
      <c r="K17">
        <f>100-I17</f>
        <v>86.4</v>
      </c>
    </row>
    <row r="18" spans="1:11" x14ac:dyDescent="0.3">
      <c r="A18">
        <f>IF(A17="no",1,A17+1)</f>
        <v>17</v>
      </c>
      <c r="B18">
        <v>4441</v>
      </c>
      <c r="C18" t="s">
        <v>23</v>
      </c>
      <c r="D18" t="s">
        <v>55</v>
      </c>
      <c r="E18" s="2">
        <v>198</v>
      </c>
      <c r="F18" s="2">
        <f>VLOOKUP(B18,Sheet2!$A$2:$E$45,5,FALSE)</f>
        <v>54</v>
      </c>
      <c r="G18">
        <f>ROUND(F18/E18*100,1)</f>
        <v>27.3</v>
      </c>
      <c r="H18" s="2">
        <f>VLOOKUP(B18,Sheet2!$A$2:$C$45,3,FALSE)</f>
        <v>28</v>
      </c>
      <c r="I18">
        <f>ROUND(H18/E18*100,1)</f>
        <v>14.1</v>
      </c>
      <c r="J18" s="2">
        <f t="shared" si="0"/>
        <v>26</v>
      </c>
      <c r="K18">
        <f>100-I18</f>
        <v>85.9</v>
      </c>
    </row>
    <row r="19" spans="1:11" x14ac:dyDescent="0.3">
      <c r="A19">
        <f>IF(A18="no",1,A18+1)</f>
        <v>18</v>
      </c>
      <c r="B19">
        <v>3331</v>
      </c>
      <c r="C19" t="s">
        <v>20</v>
      </c>
      <c r="D19" t="s">
        <v>55</v>
      </c>
      <c r="E19" s="2">
        <v>109</v>
      </c>
      <c r="F19" s="2">
        <f>VLOOKUP(B19,Sheet2!$A$2:$E$45,5,FALSE)</f>
        <v>30</v>
      </c>
      <c r="G19">
        <f>ROUND(F19/E19*100,1)</f>
        <v>27.5</v>
      </c>
      <c r="H19" s="2">
        <f>VLOOKUP(B19,Sheet2!$A$2:$C$45,3,FALSE)</f>
        <v>14</v>
      </c>
      <c r="I19">
        <f>ROUND(H19/E19*100,1)</f>
        <v>12.8</v>
      </c>
      <c r="J19" s="2">
        <f t="shared" si="0"/>
        <v>16</v>
      </c>
      <c r="K19">
        <f>100-I19</f>
        <v>87.2</v>
      </c>
    </row>
    <row r="20" spans="1:11" x14ac:dyDescent="0.3">
      <c r="A20">
        <f>IF(A19="no",1,A19+1)</f>
        <v>19</v>
      </c>
      <c r="B20">
        <v>4446</v>
      </c>
      <c r="C20" t="s">
        <v>53</v>
      </c>
      <c r="D20" t="s">
        <v>55</v>
      </c>
      <c r="E20" s="2">
        <v>28</v>
      </c>
      <c r="F20" s="2">
        <f>VLOOKUP(B20,Sheet2!$A$2:$E$45,5,FALSE)</f>
        <v>8</v>
      </c>
      <c r="G20">
        <f>ROUND(F20/E20*100,1)</f>
        <v>28.6</v>
      </c>
      <c r="H20" s="2">
        <f>VLOOKUP(B20,Sheet2!$A$2:$C$45,3,FALSE)</f>
        <v>4</v>
      </c>
      <c r="I20">
        <f>ROUND(H20/E20*100,1)</f>
        <v>14.3</v>
      </c>
      <c r="J20" s="2">
        <f t="shared" si="0"/>
        <v>4</v>
      </c>
      <c r="K20">
        <f>100-I20</f>
        <v>85.7</v>
      </c>
    </row>
    <row r="21" spans="1:11" x14ac:dyDescent="0.3">
      <c r="A21">
        <f>IF(A20="no",1,A20+1)</f>
        <v>20</v>
      </c>
      <c r="B21">
        <v>3335</v>
      </c>
      <c r="C21" t="s">
        <v>18</v>
      </c>
      <c r="D21" t="s">
        <v>55</v>
      </c>
      <c r="E21" s="2">
        <v>99</v>
      </c>
      <c r="F21" s="2">
        <f>VLOOKUP(B21,Sheet2!$A$2:$E$45,5,FALSE)</f>
        <v>30</v>
      </c>
      <c r="G21">
        <f>ROUND(F21/E21*100,1)</f>
        <v>30.3</v>
      </c>
      <c r="H21" s="2">
        <f>VLOOKUP(B21,Sheet2!$A$2:$C$45,3,FALSE)</f>
        <v>16</v>
      </c>
      <c r="I21">
        <f>ROUND(H21/E21*100,1)</f>
        <v>16.2</v>
      </c>
      <c r="J21" s="2">
        <f t="shared" si="0"/>
        <v>14</v>
      </c>
      <c r="K21">
        <f>100-I21</f>
        <v>83.8</v>
      </c>
    </row>
    <row r="22" spans="1:11" x14ac:dyDescent="0.3">
      <c r="A22">
        <f>IF(A21="no",1,A21+1)</f>
        <v>21</v>
      </c>
      <c r="B22">
        <v>2227</v>
      </c>
      <c r="C22" t="s">
        <v>11</v>
      </c>
      <c r="D22" t="s">
        <v>55</v>
      </c>
      <c r="E22" s="2">
        <v>71</v>
      </c>
      <c r="F22" s="2">
        <f>VLOOKUP(B22,Sheet2!$A$2:$E$45,5,FALSE)</f>
        <v>22</v>
      </c>
      <c r="G22">
        <f>ROUND(F22/E22*100,1)</f>
        <v>31</v>
      </c>
      <c r="H22" s="2">
        <f>VLOOKUP(B22,Sheet2!$A$2:$C$45,3,FALSE)</f>
        <v>13</v>
      </c>
      <c r="I22">
        <f>ROUND(H22/E22*100,1)</f>
        <v>18.3</v>
      </c>
      <c r="J22" s="2">
        <f t="shared" si="0"/>
        <v>9</v>
      </c>
      <c r="K22">
        <f>100-I22</f>
        <v>81.7</v>
      </c>
    </row>
    <row r="23" spans="1:11" x14ac:dyDescent="0.3">
      <c r="A23">
        <f>IF(A22="no",1,A22+1)</f>
        <v>22</v>
      </c>
      <c r="B23">
        <v>5554</v>
      </c>
      <c r="C23" t="s">
        <v>14</v>
      </c>
      <c r="D23" t="s">
        <v>55</v>
      </c>
      <c r="E23" s="2">
        <v>80</v>
      </c>
      <c r="F23" s="2">
        <f>VLOOKUP(B23,Sheet2!$A$2:$E$45,5,FALSE)</f>
        <v>25</v>
      </c>
      <c r="G23">
        <f>ROUND(F23/E23*100,1)</f>
        <v>31.3</v>
      </c>
      <c r="H23" s="2">
        <f>VLOOKUP(B23,Sheet2!$A$2:$C$45,3,FALSE)</f>
        <v>13</v>
      </c>
      <c r="I23">
        <f>ROUND(H23/E23*100,1)</f>
        <v>16.3</v>
      </c>
      <c r="J23" s="2">
        <f t="shared" si="0"/>
        <v>12</v>
      </c>
      <c r="K23">
        <f>100-I23</f>
        <v>83.7</v>
      </c>
    </row>
    <row r="24" spans="1:11" x14ac:dyDescent="0.3">
      <c r="A24">
        <f>IF(A23="no",1,A23+1)</f>
        <v>23</v>
      </c>
      <c r="B24">
        <v>2285</v>
      </c>
      <c r="C24" t="s">
        <v>6</v>
      </c>
      <c r="D24" t="s">
        <v>55</v>
      </c>
      <c r="E24" s="2">
        <v>63</v>
      </c>
      <c r="F24" s="2">
        <f>VLOOKUP(B24,Sheet2!$A$2:$E$45,5,FALSE)</f>
        <v>20</v>
      </c>
      <c r="G24">
        <f>ROUND(F24/E24*100,1)</f>
        <v>31.7</v>
      </c>
      <c r="H24" s="2">
        <f>VLOOKUP(B24,Sheet2!$A$2:$C$45,3,FALSE)</f>
        <v>6</v>
      </c>
      <c r="I24">
        <f>ROUND(H24/E24*100,1)</f>
        <v>9.5</v>
      </c>
      <c r="J24" s="2">
        <f t="shared" si="0"/>
        <v>14</v>
      </c>
      <c r="K24">
        <f>100-I24</f>
        <v>90.5</v>
      </c>
    </row>
    <row r="25" spans="1:11" x14ac:dyDescent="0.3">
      <c r="A25">
        <f>IF(A24="no",1,A24+1)</f>
        <v>24</v>
      </c>
      <c r="B25">
        <v>4445</v>
      </c>
      <c r="C25" t="s">
        <v>48</v>
      </c>
      <c r="D25" t="s">
        <v>55</v>
      </c>
      <c r="E25" s="2">
        <v>61</v>
      </c>
      <c r="F25" s="2">
        <f>VLOOKUP(B25,Sheet2!$A$2:$E$45,5,FALSE)</f>
        <v>22</v>
      </c>
      <c r="G25">
        <f>ROUND(F25/E25*100,1)</f>
        <v>36.1</v>
      </c>
      <c r="H25" s="2">
        <f>VLOOKUP(B25,Sheet2!$A$2:$C$45,3,FALSE)</f>
        <v>9</v>
      </c>
      <c r="I25">
        <f>ROUND(H25/E25*100,1)</f>
        <v>14.8</v>
      </c>
      <c r="J25" s="2">
        <f t="shared" si="0"/>
        <v>13</v>
      </c>
      <c r="K25">
        <f>100-I25</f>
        <v>85.2</v>
      </c>
    </row>
    <row r="26" spans="1:11" x14ac:dyDescent="0.3">
      <c r="A26">
        <f>IF(A25="no",1,A25+1)</f>
        <v>25</v>
      </c>
      <c r="B26">
        <v>2223</v>
      </c>
      <c r="C26" t="s">
        <v>16</v>
      </c>
      <c r="D26" t="s">
        <v>55</v>
      </c>
      <c r="E26" s="2">
        <v>87</v>
      </c>
      <c r="F26" s="2">
        <f>VLOOKUP(B26,Sheet2!$A$2:$E$45,5,FALSE)</f>
        <v>33</v>
      </c>
      <c r="G26">
        <f>ROUND(F26/E26*100,1)</f>
        <v>37.9</v>
      </c>
      <c r="H26" s="2">
        <f>VLOOKUP(B26,Sheet2!$A$2:$C$45,3,FALSE)</f>
        <v>15</v>
      </c>
      <c r="I26">
        <f>ROUND(H26/E26*100,1)</f>
        <v>17.2</v>
      </c>
      <c r="J26" s="2">
        <f t="shared" si="0"/>
        <v>18</v>
      </c>
      <c r="K26">
        <f>100-I26</f>
        <v>82.8</v>
      </c>
    </row>
    <row r="27" spans="1:11" x14ac:dyDescent="0.3">
      <c r="A27">
        <f>IF(A26="no",1,A26+1)</f>
        <v>26</v>
      </c>
      <c r="B27">
        <v>2286</v>
      </c>
      <c r="C27" t="s">
        <v>25</v>
      </c>
      <c r="D27" t="s">
        <v>55</v>
      </c>
      <c r="E27" s="2">
        <v>32</v>
      </c>
      <c r="F27" s="2">
        <f>VLOOKUP(B27,Sheet2!$A$2:$E$45,5,FALSE)</f>
        <v>15</v>
      </c>
      <c r="G27">
        <f>ROUND(F27/E27*100,1)</f>
        <v>46.9</v>
      </c>
      <c r="H27" s="2">
        <f>VLOOKUP(B27,Sheet2!$A$2:$C$45,3,FALSE)</f>
        <v>9</v>
      </c>
      <c r="I27">
        <f>ROUND(H27/E27*100,1)</f>
        <v>28.1</v>
      </c>
      <c r="J27" s="2">
        <f t="shared" si="0"/>
        <v>6</v>
      </c>
      <c r="K27">
        <f>100-I27</f>
        <v>71.900000000000006</v>
      </c>
    </row>
    <row r="28" spans="1:11" x14ac:dyDescent="0.3">
      <c r="A28">
        <f>IF(A27="no",1,A27+1)</f>
        <v>27</v>
      </c>
      <c r="B28">
        <v>2222</v>
      </c>
      <c r="C28" t="s">
        <v>52</v>
      </c>
      <c r="D28" t="s">
        <v>55</v>
      </c>
      <c r="E28" s="2">
        <v>66</v>
      </c>
      <c r="F28" s="2">
        <f>VLOOKUP(B28,Sheet2!$A$2:$E$45,5,FALSE)</f>
        <v>31</v>
      </c>
      <c r="G28">
        <f>ROUND(F28/E28*100,1)</f>
        <v>47</v>
      </c>
      <c r="H28" s="2">
        <f>VLOOKUP(B28,Sheet2!$A$2:$C$45,3,FALSE)</f>
        <v>12</v>
      </c>
      <c r="I28">
        <f>ROUND(H28/E28*100,1)</f>
        <v>18.2</v>
      </c>
      <c r="J28" s="2">
        <f t="shared" si="0"/>
        <v>19</v>
      </c>
      <c r="K28">
        <f>100-I28</f>
        <v>81.8</v>
      </c>
    </row>
    <row r="29" spans="1:11" x14ac:dyDescent="0.3">
      <c r="A29">
        <f>IF(A28="no",1,A28+1)</f>
        <v>28</v>
      </c>
      <c r="B29">
        <v>2290</v>
      </c>
      <c r="C29" t="s">
        <v>12</v>
      </c>
      <c r="D29" t="s">
        <v>55</v>
      </c>
      <c r="E29" s="2">
        <v>30</v>
      </c>
      <c r="F29" s="2">
        <f>VLOOKUP(B29,Sheet2!$A$2:$E$45,5,FALSE)</f>
        <v>15</v>
      </c>
      <c r="G29">
        <f>ROUND(F29/E29*100,1)</f>
        <v>50</v>
      </c>
      <c r="H29" s="2">
        <f>VLOOKUP(B29,Sheet2!$A$2:$C$45,3,FALSE)</f>
        <v>9</v>
      </c>
      <c r="I29">
        <f>ROUND(H29/E29*100,1)</f>
        <v>30</v>
      </c>
      <c r="J29" s="2">
        <f t="shared" si="0"/>
        <v>6</v>
      </c>
      <c r="K29">
        <f>100-I29</f>
        <v>70</v>
      </c>
    </row>
    <row r="30" spans="1:11" x14ac:dyDescent="0.3">
      <c r="A30">
        <f>IF(A29="no",1,A29+1)</f>
        <v>29</v>
      </c>
      <c r="B30">
        <v>2281</v>
      </c>
      <c r="C30" t="s">
        <v>27</v>
      </c>
      <c r="D30" t="s">
        <v>55</v>
      </c>
      <c r="E30">
        <v>6</v>
      </c>
      <c r="F30" s="2">
        <f>VLOOKUP(B30,Sheet2!$A$2:$E$45,5,FALSE)</f>
        <v>3</v>
      </c>
      <c r="G30">
        <f>ROUND(F30/E30*100,1)</f>
        <v>50</v>
      </c>
      <c r="H30" s="2">
        <f>VLOOKUP(B30,Sheet2!$A$2:$C$45,3,FALSE)</f>
        <v>0</v>
      </c>
      <c r="I30">
        <f>ROUND(H30/E30*100,1)</f>
        <v>0</v>
      </c>
      <c r="J30" s="2">
        <f t="shared" si="0"/>
        <v>3</v>
      </c>
      <c r="K30">
        <f>100-I30</f>
        <v>100</v>
      </c>
    </row>
    <row r="31" spans="1:11" x14ac:dyDescent="0.3">
      <c r="A31">
        <f>IF(A30="no",1,A30+1)</f>
        <v>30</v>
      </c>
      <c r="B31">
        <v>4442</v>
      </c>
      <c r="C31" t="s">
        <v>24</v>
      </c>
      <c r="D31" t="s">
        <v>55</v>
      </c>
      <c r="E31" s="2">
        <v>108</v>
      </c>
      <c r="F31" s="2">
        <f>VLOOKUP(B31,Sheet2!$A$2:$E$45,5,FALSE)</f>
        <v>57</v>
      </c>
      <c r="G31">
        <f>ROUND(F31/E31*100,1)</f>
        <v>52.8</v>
      </c>
      <c r="H31" s="2">
        <f>VLOOKUP(B31,Sheet2!$A$2:$C$45,3,FALSE)</f>
        <v>31</v>
      </c>
      <c r="I31">
        <f>ROUND(H31/E31*100,1)</f>
        <v>28.7</v>
      </c>
      <c r="J31" s="2">
        <f t="shared" si="0"/>
        <v>26</v>
      </c>
      <c r="K31">
        <f>100-I31</f>
        <v>71.3</v>
      </c>
    </row>
    <row r="32" spans="1:11" x14ac:dyDescent="0.3">
      <c r="A32">
        <f>IF(A31="no",1,A31+1)</f>
        <v>31</v>
      </c>
      <c r="B32">
        <v>2288</v>
      </c>
      <c r="C32" t="s">
        <v>17</v>
      </c>
      <c r="D32" t="s">
        <v>55</v>
      </c>
      <c r="E32" s="2">
        <v>26</v>
      </c>
      <c r="F32" s="2">
        <f>VLOOKUP(B32,Sheet2!$A$2:$E$45,5,FALSE)</f>
        <v>15</v>
      </c>
      <c r="G32">
        <f>ROUND(F32/E32*100,1)</f>
        <v>57.7</v>
      </c>
      <c r="H32" s="2">
        <f>VLOOKUP(B32,Sheet2!$A$2:$C$45,3,FALSE)</f>
        <v>8</v>
      </c>
      <c r="I32">
        <f>ROUND(H32/E32*100,1)</f>
        <v>30.8</v>
      </c>
      <c r="J32" s="2">
        <f t="shared" si="0"/>
        <v>7</v>
      </c>
      <c r="K32">
        <f>100-I32</f>
        <v>69.2</v>
      </c>
    </row>
    <row r="33" spans="1:11" x14ac:dyDescent="0.3">
      <c r="A33">
        <f>IF(A32="no",1,A32+1)</f>
        <v>32</v>
      </c>
      <c r="B33">
        <v>4443</v>
      </c>
      <c r="C33" t="s">
        <v>30</v>
      </c>
      <c r="D33" t="s">
        <v>55</v>
      </c>
      <c r="E33" s="2">
        <v>72</v>
      </c>
      <c r="F33" s="2">
        <f>VLOOKUP(B33,Sheet2!$A$2:$E$45,5,FALSE)</f>
        <v>42</v>
      </c>
      <c r="G33">
        <f>ROUND(F33/E33*100,1)</f>
        <v>58.3</v>
      </c>
      <c r="H33" s="2">
        <f>VLOOKUP(B33,Sheet2!$A$2:$C$45,3,FALSE)</f>
        <v>10</v>
      </c>
      <c r="I33">
        <f>ROUND(H33/E33*100,1)</f>
        <v>13.9</v>
      </c>
      <c r="J33" s="2">
        <f t="shared" si="0"/>
        <v>32</v>
      </c>
      <c r="K33">
        <f>100-I33</f>
        <v>86.1</v>
      </c>
    </row>
    <row r="34" spans="1:11" x14ac:dyDescent="0.3">
      <c r="A34">
        <f>IF(A33="no",1,A33+1)</f>
        <v>33</v>
      </c>
      <c r="B34">
        <v>2287</v>
      </c>
      <c r="C34" t="s">
        <v>32</v>
      </c>
      <c r="D34" t="s">
        <v>55</v>
      </c>
      <c r="E34" s="2">
        <v>11</v>
      </c>
      <c r="F34" s="2">
        <f>VLOOKUP(B34,Sheet2!$A$2:$E$45,5,FALSE)</f>
        <v>7</v>
      </c>
      <c r="G34">
        <f>ROUND(F34/E34*100,1)</f>
        <v>63.6</v>
      </c>
      <c r="H34" s="2">
        <f>VLOOKUP(B34,Sheet2!$A$2:$C$45,3,FALSE)</f>
        <v>3</v>
      </c>
      <c r="I34">
        <f>ROUND(H34/E34*100,1)</f>
        <v>27.3</v>
      </c>
      <c r="J34" s="2">
        <f t="shared" si="0"/>
        <v>4</v>
      </c>
      <c r="K34">
        <f>100-I34</f>
        <v>72.7</v>
      </c>
    </row>
    <row r="35" spans="1:11" x14ac:dyDescent="0.3">
      <c r="A35">
        <f>IF(A34="no",1,A34+1)</f>
        <v>34</v>
      </c>
      <c r="B35">
        <v>2284</v>
      </c>
      <c r="C35" t="s">
        <v>36</v>
      </c>
      <c r="D35" t="s">
        <v>55</v>
      </c>
      <c r="E35" s="2">
        <v>12</v>
      </c>
      <c r="F35" s="2">
        <f>VLOOKUP(B35,Sheet2!$A$2:$E$45,5,FALSE)</f>
        <v>8</v>
      </c>
      <c r="G35">
        <f>ROUND(F35/E35*100,1)</f>
        <v>66.7</v>
      </c>
      <c r="H35" s="2">
        <f>VLOOKUP(B35,Sheet2!$A$2:$C$45,3,FALSE)</f>
        <v>3</v>
      </c>
      <c r="I35">
        <f>ROUND(H35/E35*100,1)</f>
        <v>25</v>
      </c>
      <c r="J35" s="2">
        <f t="shared" si="0"/>
        <v>5</v>
      </c>
      <c r="K35">
        <f>100-I35</f>
        <v>75</v>
      </c>
    </row>
    <row r="36" spans="1:11" x14ac:dyDescent="0.3">
      <c r="A36">
        <f>IF(A35="no",1,A35+1)</f>
        <v>35</v>
      </c>
      <c r="B36">
        <v>2280</v>
      </c>
      <c r="C36" t="s">
        <v>31</v>
      </c>
      <c r="D36" t="s">
        <v>55</v>
      </c>
      <c r="E36" s="2">
        <v>9</v>
      </c>
      <c r="F36" s="2">
        <f>VLOOKUP(B36,Sheet2!$A$2:$E$45,5,FALSE)</f>
        <v>6</v>
      </c>
      <c r="G36">
        <f>ROUND(F36/E36*100,1)</f>
        <v>66.7</v>
      </c>
      <c r="H36" s="2">
        <f>VLOOKUP(B36,Sheet2!$A$2:$C$45,3,FALSE)</f>
        <v>3</v>
      </c>
      <c r="I36">
        <f>ROUND(H36/E36*100,1)</f>
        <v>33.299999999999997</v>
      </c>
      <c r="J36" s="2">
        <f t="shared" si="0"/>
        <v>3</v>
      </c>
      <c r="K36">
        <f>100-I36</f>
        <v>66.7</v>
      </c>
    </row>
    <row r="37" spans="1:11" x14ac:dyDescent="0.3">
      <c r="A37">
        <f>IF(A36="no",1,A36+1)</f>
        <v>36</v>
      </c>
      <c r="B37">
        <v>2282</v>
      </c>
      <c r="C37" t="s">
        <v>29</v>
      </c>
      <c r="D37" t="s">
        <v>55</v>
      </c>
      <c r="E37" s="2">
        <v>22</v>
      </c>
      <c r="F37" s="2">
        <f>VLOOKUP(B37,Sheet2!$A$2:$E$45,5,FALSE)</f>
        <v>15</v>
      </c>
      <c r="G37">
        <f>ROUND(F37/E37*100,1)</f>
        <v>68.2</v>
      </c>
      <c r="H37" s="2">
        <f>VLOOKUP(B37,Sheet2!$A$2:$C$45,3,FALSE)</f>
        <v>8</v>
      </c>
      <c r="I37">
        <f>ROUND(H37/E37*100,1)</f>
        <v>36.4</v>
      </c>
      <c r="J37" s="2">
        <f t="shared" si="0"/>
        <v>7</v>
      </c>
      <c r="K37">
        <f>100-I37</f>
        <v>63.6</v>
      </c>
    </row>
    <row r="38" spans="1:11" x14ac:dyDescent="0.3">
      <c r="A38">
        <f>IF(A37="no",1,A37+1)</f>
        <v>37</v>
      </c>
      <c r="B38">
        <v>3338</v>
      </c>
      <c r="C38" t="s">
        <v>56</v>
      </c>
      <c r="D38" t="s">
        <v>55</v>
      </c>
      <c r="E38" s="2">
        <v>58</v>
      </c>
      <c r="F38" s="2">
        <f>VLOOKUP(B38,Sheet2!$A$2:$E$45,5,FALSE)</f>
        <v>40</v>
      </c>
      <c r="G38">
        <f>ROUND(F38/E38*100,1)</f>
        <v>69</v>
      </c>
      <c r="H38" s="2">
        <f>VLOOKUP(B38,Sheet2!$A$2:$C$45,3,FALSE)</f>
        <v>20</v>
      </c>
      <c r="I38">
        <f>ROUND(H38/E38*100,1)</f>
        <v>34.5</v>
      </c>
      <c r="J38" s="2">
        <f t="shared" si="0"/>
        <v>20</v>
      </c>
      <c r="K38">
        <f>100-I38</f>
        <v>65.5</v>
      </c>
    </row>
    <row r="39" spans="1:11" x14ac:dyDescent="0.3">
      <c r="A39">
        <f>IF(A38="no",1,A38+1)</f>
        <v>38</v>
      </c>
      <c r="B39">
        <v>2225</v>
      </c>
      <c r="C39" t="s">
        <v>19</v>
      </c>
      <c r="D39" t="s">
        <v>55</v>
      </c>
      <c r="E39" s="2">
        <v>32</v>
      </c>
      <c r="F39" s="2">
        <f>VLOOKUP(B39,Sheet2!$A$2:$E$45,5,FALSE)</f>
        <v>23</v>
      </c>
      <c r="G39">
        <f>ROUND(F39/E39*100,1)</f>
        <v>71.900000000000006</v>
      </c>
      <c r="H39" s="2">
        <f>VLOOKUP(B39,Sheet2!$A$2:$C$45,3,FALSE)</f>
        <v>10</v>
      </c>
      <c r="I39">
        <f>ROUND(H39/E39*100,1)</f>
        <v>31.3</v>
      </c>
      <c r="J39" s="2">
        <f t="shared" si="0"/>
        <v>13</v>
      </c>
      <c r="K39">
        <f>100-I39</f>
        <v>68.7</v>
      </c>
    </row>
    <row r="40" spans="1:11" x14ac:dyDescent="0.3">
      <c r="A40">
        <f>IF(A39="no",1,A39+1)</f>
        <v>39</v>
      </c>
      <c r="B40">
        <v>2221</v>
      </c>
      <c r="C40" t="s">
        <v>33</v>
      </c>
      <c r="D40" t="s">
        <v>55</v>
      </c>
      <c r="E40" s="2">
        <v>33</v>
      </c>
      <c r="F40" s="2">
        <f>VLOOKUP(B40,Sheet2!$A$2:$E$45,5,FALSE)</f>
        <v>25</v>
      </c>
      <c r="G40">
        <f>ROUND(F40/E40*100,1)</f>
        <v>75.8</v>
      </c>
      <c r="H40" s="2">
        <f>VLOOKUP(B40,Sheet2!$A$2:$C$45,3,FALSE)</f>
        <v>8</v>
      </c>
      <c r="I40">
        <f>ROUND(H40/E40*100,1)</f>
        <v>24.2</v>
      </c>
      <c r="J40" s="2">
        <f t="shared" si="0"/>
        <v>17</v>
      </c>
      <c r="K40">
        <f>100-I40</f>
        <v>75.8</v>
      </c>
    </row>
    <row r="41" spans="1:11" x14ac:dyDescent="0.3">
      <c r="A41">
        <f>IF(A40="no",1,A40+1)</f>
        <v>40</v>
      </c>
      <c r="B41">
        <v>2228</v>
      </c>
      <c r="C41" t="s">
        <v>28</v>
      </c>
      <c r="D41" t="s">
        <v>55</v>
      </c>
      <c r="E41" s="2">
        <v>28</v>
      </c>
      <c r="F41" s="2">
        <f>VLOOKUP(B41,Sheet2!$A$2:$E$45,5,FALSE)</f>
        <v>22</v>
      </c>
      <c r="G41">
        <f>ROUND(F41/E41*100,1)</f>
        <v>78.599999999999994</v>
      </c>
      <c r="H41" s="2">
        <f>VLOOKUP(B41,Sheet2!$A$2:$C$45,3,FALSE)</f>
        <v>10</v>
      </c>
      <c r="I41">
        <f>ROUND(H41/E41*100,1)</f>
        <v>35.700000000000003</v>
      </c>
      <c r="J41" s="2">
        <f t="shared" si="0"/>
        <v>12</v>
      </c>
      <c r="K41">
        <f>100-I41</f>
        <v>64.3</v>
      </c>
    </row>
    <row r="42" spans="1:11" x14ac:dyDescent="0.3">
      <c r="A42">
        <f>IF(A41="no",1,A41+1)</f>
        <v>41</v>
      </c>
      <c r="B42">
        <v>2283</v>
      </c>
      <c r="C42" t="s">
        <v>35</v>
      </c>
      <c r="D42" t="s">
        <v>55</v>
      </c>
      <c r="E42" s="2">
        <v>16</v>
      </c>
      <c r="F42" s="2">
        <f>VLOOKUP(B42,Sheet2!$A$2:$E$45,5,FALSE)</f>
        <v>13</v>
      </c>
      <c r="G42">
        <f>ROUND(F42/E42*100,1)</f>
        <v>81.3</v>
      </c>
      <c r="H42" s="2">
        <f>VLOOKUP(B42,Sheet2!$A$2:$C$45,3,FALSE)</f>
        <v>9</v>
      </c>
      <c r="I42">
        <f>ROUND(H42/E42*100,1)</f>
        <v>56.3</v>
      </c>
      <c r="J42" s="2">
        <f t="shared" si="0"/>
        <v>4</v>
      </c>
      <c r="K42">
        <f>100-I42</f>
        <v>43.7</v>
      </c>
    </row>
    <row r="43" spans="1:11" x14ac:dyDescent="0.3">
      <c r="A43">
        <f>IF(A42="no",1,A42+1)</f>
        <v>42</v>
      </c>
      <c r="B43">
        <v>2224</v>
      </c>
      <c r="C43" t="s">
        <v>22</v>
      </c>
      <c r="D43" t="s">
        <v>55</v>
      </c>
      <c r="E43" s="2">
        <v>33</v>
      </c>
      <c r="F43" s="2">
        <f>VLOOKUP(B43,Sheet2!$A$2:$E$45,5,FALSE)</f>
        <v>27</v>
      </c>
      <c r="G43">
        <f>ROUND(F43/E43*100,1)</f>
        <v>81.8</v>
      </c>
      <c r="H43" s="2">
        <f>VLOOKUP(B43,Sheet2!$A$2:$C$45,3,FALSE)</f>
        <v>11</v>
      </c>
      <c r="I43">
        <f>ROUND(H43/E43*100,1)</f>
        <v>33.299999999999997</v>
      </c>
      <c r="J43" s="2">
        <f t="shared" si="0"/>
        <v>16</v>
      </c>
      <c r="K43">
        <f>100-I43</f>
        <v>66.7</v>
      </c>
    </row>
    <row r="44" spans="1:11" x14ac:dyDescent="0.3">
      <c r="A44">
        <f>IF(A43="no",1,A43+1)</f>
        <v>43</v>
      </c>
      <c r="B44">
        <v>8883</v>
      </c>
      <c r="C44" t="s">
        <v>34</v>
      </c>
      <c r="D44" t="s">
        <v>55</v>
      </c>
      <c r="E44" s="2">
        <v>9</v>
      </c>
      <c r="F44" s="2">
        <f>VLOOKUP(B44,Sheet2!$A$2:$E$45,5,FALSE)</f>
        <v>8</v>
      </c>
      <c r="G44">
        <f>ROUND(F44/E44*100,1)</f>
        <v>88.9</v>
      </c>
      <c r="H44" s="2">
        <f>VLOOKUP(B44,Sheet2!$A$2:$C$45,3,FALSE)</f>
        <v>6</v>
      </c>
      <c r="I44">
        <f>ROUND(H44/E44*100,1)</f>
        <v>66.7</v>
      </c>
      <c r="J44" s="2">
        <f t="shared" si="0"/>
        <v>2</v>
      </c>
      <c r="K44">
        <f>100-I44</f>
        <v>33.299999999999997</v>
      </c>
    </row>
    <row r="45" spans="1:11" x14ac:dyDescent="0.3">
      <c r="A45">
        <f>IF(A44="no",1,A44+1)</f>
        <v>44</v>
      </c>
      <c r="B45">
        <v>2289</v>
      </c>
      <c r="C45" t="s">
        <v>37</v>
      </c>
      <c r="D45" t="s">
        <v>55</v>
      </c>
      <c r="E45" s="2">
        <v>10</v>
      </c>
      <c r="F45" s="2">
        <f>VLOOKUP(B45,Sheet2!$A$2:$E$45,5,FALSE)</f>
        <v>9</v>
      </c>
      <c r="G45">
        <f>ROUND(F45/E45*100,1)</f>
        <v>90</v>
      </c>
      <c r="H45" s="2">
        <f>VLOOKUP(B45,Sheet2!$A$2:$C$45,3,FALSE)</f>
        <v>8</v>
      </c>
      <c r="I45">
        <f>ROUND(H45/E45*100,1)</f>
        <v>80</v>
      </c>
      <c r="J45" s="2">
        <f t="shared" si="0"/>
        <v>1</v>
      </c>
      <c r="K45">
        <f>100-I45</f>
        <v>20</v>
      </c>
    </row>
  </sheetData>
  <autoFilter ref="A1:K42" xr:uid="{00000000-0001-0000-0000-000000000000}">
    <sortState xmlns:xlrd2="http://schemas.microsoft.com/office/spreadsheetml/2017/richdata2" ref="A2:K45">
      <sortCondition ref="G1:G42"/>
    </sortState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4FA-A2F9-4A80-B232-AFE2F4B99241}">
  <dimension ref="A1:B43"/>
  <sheetViews>
    <sheetView workbookViewId="0">
      <selection activeCell="E38" sqref="E38"/>
    </sheetView>
  </sheetViews>
  <sheetFormatPr defaultRowHeight="14.4" x14ac:dyDescent="0.3"/>
  <cols>
    <col min="1" max="1" width="5" bestFit="1" customWidth="1"/>
  </cols>
  <sheetData>
    <row r="1" spans="1:2" x14ac:dyDescent="0.3">
      <c r="A1">
        <v>1111</v>
      </c>
      <c r="B1">
        <v>37</v>
      </c>
    </row>
    <row r="2" spans="1:2" x14ac:dyDescent="0.3">
      <c r="A2">
        <v>2221</v>
      </c>
      <c r="B2">
        <v>4</v>
      </c>
    </row>
    <row r="3" spans="1:2" x14ac:dyDescent="0.3">
      <c r="A3">
        <v>2222</v>
      </c>
      <c r="B3">
        <v>11</v>
      </c>
    </row>
    <row r="4" spans="1:2" x14ac:dyDescent="0.3">
      <c r="A4">
        <v>2223</v>
      </c>
      <c r="B4">
        <v>11</v>
      </c>
    </row>
    <row r="5" spans="1:2" x14ac:dyDescent="0.3">
      <c r="A5">
        <v>2224</v>
      </c>
      <c r="B5">
        <v>13</v>
      </c>
    </row>
    <row r="6" spans="1:2" x14ac:dyDescent="0.3">
      <c r="A6">
        <v>2225</v>
      </c>
      <c r="B6">
        <v>11</v>
      </c>
    </row>
    <row r="7" spans="1:2" x14ac:dyDescent="0.3">
      <c r="A7">
        <v>2227</v>
      </c>
      <c r="B7">
        <v>8</v>
      </c>
    </row>
    <row r="8" spans="1:2" x14ac:dyDescent="0.3">
      <c r="A8">
        <v>2228</v>
      </c>
      <c r="B8">
        <v>9</v>
      </c>
    </row>
    <row r="9" spans="1:2" x14ac:dyDescent="0.3">
      <c r="A9">
        <v>2280</v>
      </c>
      <c r="B9">
        <v>5</v>
      </c>
    </row>
    <row r="10" spans="1:2" x14ac:dyDescent="0.3">
      <c r="A10">
        <v>2281</v>
      </c>
      <c r="B10">
        <v>5</v>
      </c>
    </row>
    <row r="11" spans="1:2" x14ac:dyDescent="0.3">
      <c r="A11">
        <v>2282</v>
      </c>
      <c r="B11">
        <v>4</v>
      </c>
    </row>
    <row r="12" spans="1:2" x14ac:dyDescent="0.3">
      <c r="A12">
        <v>2283</v>
      </c>
      <c r="B12">
        <v>6</v>
      </c>
    </row>
    <row r="13" spans="1:2" x14ac:dyDescent="0.3">
      <c r="A13">
        <v>2284</v>
      </c>
      <c r="B13">
        <v>3</v>
      </c>
    </row>
    <row r="14" spans="1:2" x14ac:dyDescent="0.3">
      <c r="A14">
        <v>2285</v>
      </c>
      <c r="B14">
        <v>7</v>
      </c>
    </row>
    <row r="15" spans="1:2" x14ac:dyDescent="0.3">
      <c r="A15">
        <v>2286</v>
      </c>
      <c r="B15">
        <v>5</v>
      </c>
    </row>
    <row r="16" spans="1:2" x14ac:dyDescent="0.3">
      <c r="A16">
        <v>2287</v>
      </c>
      <c r="B16">
        <v>6</v>
      </c>
    </row>
    <row r="17" spans="1:2" x14ac:dyDescent="0.3">
      <c r="A17">
        <v>2288</v>
      </c>
      <c r="B17">
        <v>5</v>
      </c>
    </row>
    <row r="18" spans="1:2" x14ac:dyDescent="0.3">
      <c r="A18">
        <v>2289</v>
      </c>
      <c r="B18">
        <v>5</v>
      </c>
    </row>
    <row r="19" spans="1:2" x14ac:dyDescent="0.3">
      <c r="A19">
        <v>2290</v>
      </c>
      <c r="B19">
        <v>5</v>
      </c>
    </row>
    <row r="20" spans="1:2" x14ac:dyDescent="0.3">
      <c r="A20">
        <v>3331</v>
      </c>
      <c r="B20">
        <v>10</v>
      </c>
    </row>
    <row r="21" spans="1:2" x14ac:dyDescent="0.3">
      <c r="A21">
        <v>3332</v>
      </c>
      <c r="B21">
        <v>10</v>
      </c>
    </row>
    <row r="22" spans="1:2" x14ac:dyDescent="0.3">
      <c r="A22">
        <v>3333</v>
      </c>
      <c r="B22">
        <v>10</v>
      </c>
    </row>
    <row r="23" spans="1:2" x14ac:dyDescent="0.3">
      <c r="A23">
        <v>3334</v>
      </c>
      <c r="B23">
        <v>11</v>
      </c>
    </row>
    <row r="24" spans="1:2" x14ac:dyDescent="0.3">
      <c r="A24">
        <v>3335</v>
      </c>
      <c r="B24">
        <v>11</v>
      </c>
    </row>
    <row r="25" spans="1:2" x14ac:dyDescent="0.3">
      <c r="A25">
        <v>3336</v>
      </c>
      <c r="B25">
        <v>11</v>
      </c>
    </row>
    <row r="26" spans="1:2" x14ac:dyDescent="0.3">
      <c r="A26">
        <v>3337</v>
      </c>
      <c r="B26">
        <v>8</v>
      </c>
    </row>
    <row r="27" spans="1:2" x14ac:dyDescent="0.3">
      <c r="A27">
        <v>4441</v>
      </c>
      <c r="B27">
        <v>18</v>
      </c>
    </row>
    <row r="28" spans="1:2" x14ac:dyDescent="0.3">
      <c r="A28">
        <v>4442</v>
      </c>
      <c r="B28">
        <v>19</v>
      </c>
    </row>
    <row r="29" spans="1:2" x14ac:dyDescent="0.3">
      <c r="A29">
        <v>4443</v>
      </c>
      <c r="B29">
        <v>15</v>
      </c>
    </row>
    <row r="30" spans="1:2" x14ac:dyDescent="0.3">
      <c r="A30">
        <v>4444</v>
      </c>
      <c r="B30">
        <v>12</v>
      </c>
    </row>
    <row r="31" spans="1:2" x14ac:dyDescent="0.3">
      <c r="A31">
        <v>4445</v>
      </c>
      <c r="B31">
        <v>8</v>
      </c>
    </row>
    <row r="32" spans="1:2" x14ac:dyDescent="0.3">
      <c r="A32">
        <v>4446</v>
      </c>
      <c r="B32">
        <v>3</v>
      </c>
    </row>
    <row r="33" spans="1:2" x14ac:dyDescent="0.3">
      <c r="A33">
        <v>5551</v>
      </c>
      <c r="B33">
        <v>12</v>
      </c>
    </row>
    <row r="34" spans="1:2" x14ac:dyDescent="0.3">
      <c r="A34">
        <v>5552</v>
      </c>
      <c r="B34">
        <v>14</v>
      </c>
    </row>
    <row r="35" spans="1:2" x14ac:dyDescent="0.3">
      <c r="A35">
        <v>5553</v>
      </c>
      <c r="B35">
        <v>8</v>
      </c>
    </row>
    <row r="36" spans="1:2" x14ac:dyDescent="0.3">
      <c r="A36">
        <v>5554</v>
      </c>
      <c r="B36">
        <v>9</v>
      </c>
    </row>
    <row r="37" spans="1:2" x14ac:dyDescent="0.3">
      <c r="A37">
        <v>6661</v>
      </c>
      <c r="B37">
        <v>17</v>
      </c>
    </row>
    <row r="38" spans="1:2" x14ac:dyDescent="0.3">
      <c r="A38">
        <v>6662</v>
      </c>
      <c r="B38">
        <v>19</v>
      </c>
    </row>
    <row r="39" spans="1:2" x14ac:dyDescent="0.3">
      <c r="A39">
        <v>6670</v>
      </c>
      <c r="B39">
        <v>13</v>
      </c>
    </row>
    <row r="40" spans="1:2" x14ac:dyDescent="0.3">
      <c r="A40">
        <v>8881</v>
      </c>
      <c r="B40">
        <v>3</v>
      </c>
    </row>
    <row r="41" spans="1:2" x14ac:dyDescent="0.3">
      <c r="A41">
        <v>8882</v>
      </c>
      <c r="B41">
        <v>3</v>
      </c>
    </row>
    <row r="42" spans="1:2" x14ac:dyDescent="0.3">
      <c r="A42">
        <v>8883</v>
      </c>
      <c r="B42">
        <v>3</v>
      </c>
    </row>
    <row r="43" spans="1:2" x14ac:dyDescent="0.3">
      <c r="A43">
        <v>8884</v>
      </c>
      <c r="B4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CB18-54B6-419B-B62B-B5DC021F88D3}">
  <dimension ref="A1:E45"/>
  <sheetViews>
    <sheetView topLeftCell="A19" workbookViewId="0">
      <selection activeCell="B1" sqref="B1"/>
    </sheetView>
  </sheetViews>
  <sheetFormatPr defaultRowHeight="14.4" x14ac:dyDescent="0.3"/>
  <cols>
    <col min="2" max="2" width="44" bestFit="1" customWidth="1"/>
  </cols>
  <sheetData>
    <row r="1" spans="1:5" x14ac:dyDescent="0.3">
      <c r="A1" t="s">
        <v>47</v>
      </c>
      <c r="B1" t="s">
        <v>59</v>
      </c>
      <c r="C1" t="s">
        <v>57</v>
      </c>
      <c r="D1" t="s">
        <v>58</v>
      </c>
      <c r="E1" t="s">
        <v>49</v>
      </c>
    </row>
    <row r="2" spans="1:5" x14ac:dyDescent="0.3">
      <c r="A2">
        <v>6661</v>
      </c>
      <c r="B2" t="s">
        <v>8</v>
      </c>
      <c r="C2">
        <v>34</v>
      </c>
      <c r="D2">
        <v>15</v>
      </c>
      <c r="E2">
        <v>49</v>
      </c>
    </row>
    <row r="3" spans="1:5" x14ac:dyDescent="0.3">
      <c r="A3">
        <v>4441</v>
      </c>
      <c r="B3" t="s">
        <v>23</v>
      </c>
      <c r="C3">
        <v>28</v>
      </c>
      <c r="D3">
        <v>26</v>
      </c>
      <c r="E3">
        <v>54</v>
      </c>
    </row>
    <row r="4" spans="1:5" x14ac:dyDescent="0.3">
      <c r="A4">
        <v>4442</v>
      </c>
      <c r="B4" t="s">
        <v>24</v>
      </c>
      <c r="C4">
        <v>31</v>
      </c>
      <c r="D4">
        <v>26</v>
      </c>
      <c r="E4">
        <v>57</v>
      </c>
    </row>
    <row r="5" spans="1:5" x14ac:dyDescent="0.3">
      <c r="A5">
        <v>5552</v>
      </c>
      <c r="B5" t="s">
        <v>9</v>
      </c>
      <c r="C5">
        <v>20</v>
      </c>
      <c r="D5">
        <v>20</v>
      </c>
      <c r="E5">
        <v>40</v>
      </c>
    </row>
    <row r="6" spans="1:5" x14ac:dyDescent="0.3">
      <c r="A6">
        <v>2285</v>
      </c>
      <c r="B6" t="s">
        <v>6</v>
      </c>
      <c r="C6">
        <v>6</v>
      </c>
      <c r="D6">
        <v>14</v>
      </c>
      <c r="E6">
        <v>20</v>
      </c>
    </row>
    <row r="7" spans="1:5" x14ac:dyDescent="0.3">
      <c r="A7">
        <v>5553</v>
      </c>
      <c r="B7" t="s">
        <v>51</v>
      </c>
      <c r="C7">
        <v>12</v>
      </c>
      <c r="D7">
        <v>11</v>
      </c>
      <c r="E7">
        <v>23</v>
      </c>
    </row>
    <row r="8" spans="1:5" x14ac:dyDescent="0.3">
      <c r="A8">
        <v>5554</v>
      </c>
      <c r="B8" t="s">
        <v>14</v>
      </c>
      <c r="C8">
        <v>13</v>
      </c>
      <c r="D8">
        <v>12</v>
      </c>
      <c r="E8">
        <v>25</v>
      </c>
    </row>
    <row r="9" spans="1:5" x14ac:dyDescent="0.3">
      <c r="A9">
        <v>8882</v>
      </c>
      <c r="B9" t="s">
        <v>2</v>
      </c>
      <c r="D9">
        <v>9</v>
      </c>
      <c r="E9">
        <v>9</v>
      </c>
    </row>
    <row r="10" spans="1:5" x14ac:dyDescent="0.3">
      <c r="A10">
        <v>1111</v>
      </c>
      <c r="B10" t="s">
        <v>50</v>
      </c>
      <c r="C10">
        <v>70</v>
      </c>
      <c r="D10">
        <v>38</v>
      </c>
      <c r="E10">
        <v>108</v>
      </c>
    </row>
    <row r="11" spans="1:5" x14ac:dyDescent="0.3">
      <c r="A11">
        <v>4445</v>
      </c>
      <c r="B11" t="s">
        <v>48</v>
      </c>
      <c r="C11">
        <v>9</v>
      </c>
      <c r="D11">
        <v>13</v>
      </c>
      <c r="E11">
        <v>22</v>
      </c>
    </row>
    <row r="12" spans="1:5" x14ac:dyDescent="0.3">
      <c r="A12">
        <v>8883</v>
      </c>
      <c r="B12" t="s">
        <v>34</v>
      </c>
      <c r="C12">
        <v>6</v>
      </c>
      <c r="D12">
        <v>2</v>
      </c>
      <c r="E12">
        <v>8</v>
      </c>
    </row>
    <row r="13" spans="1:5" x14ac:dyDescent="0.3">
      <c r="A13">
        <v>6662</v>
      </c>
      <c r="B13" t="s">
        <v>5</v>
      </c>
      <c r="C13">
        <v>44</v>
      </c>
      <c r="D13">
        <v>13</v>
      </c>
      <c r="E13">
        <v>57</v>
      </c>
    </row>
    <row r="14" spans="1:5" x14ac:dyDescent="0.3">
      <c r="A14">
        <v>6670</v>
      </c>
      <c r="B14" t="s">
        <v>10</v>
      </c>
      <c r="C14">
        <v>17</v>
      </c>
      <c r="D14">
        <v>19</v>
      </c>
      <c r="E14">
        <v>36</v>
      </c>
    </row>
    <row r="15" spans="1:5" x14ac:dyDescent="0.3">
      <c r="A15">
        <v>4443</v>
      </c>
      <c r="B15" t="s">
        <v>30</v>
      </c>
      <c r="C15">
        <v>10</v>
      </c>
      <c r="D15">
        <v>32</v>
      </c>
      <c r="E15">
        <v>42</v>
      </c>
    </row>
    <row r="16" spans="1:5" x14ac:dyDescent="0.3">
      <c r="A16">
        <v>3337</v>
      </c>
      <c r="B16" t="s">
        <v>4</v>
      </c>
      <c r="C16">
        <v>11</v>
      </c>
      <c r="D16">
        <v>13</v>
      </c>
      <c r="E16">
        <v>24</v>
      </c>
    </row>
    <row r="17" spans="1:5" x14ac:dyDescent="0.3">
      <c r="A17">
        <v>8881</v>
      </c>
      <c r="B17" t="s">
        <v>1</v>
      </c>
      <c r="C17">
        <v>7</v>
      </c>
      <c r="E17">
        <v>7</v>
      </c>
    </row>
    <row r="18" spans="1:5" x14ac:dyDescent="0.3">
      <c r="A18">
        <v>8884</v>
      </c>
      <c r="B18" t="s">
        <v>0</v>
      </c>
      <c r="C18">
        <v>1</v>
      </c>
      <c r="D18">
        <v>9</v>
      </c>
      <c r="E18">
        <v>10</v>
      </c>
    </row>
    <row r="19" spans="1:5" x14ac:dyDescent="0.3">
      <c r="A19">
        <v>5551</v>
      </c>
      <c r="B19" t="s">
        <v>3</v>
      </c>
      <c r="C19">
        <v>21</v>
      </c>
      <c r="D19">
        <v>13</v>
      </c>
      <c r="E19">
        <v>34</v>
      </c>
    </row>
    <row r="20" spans="1:5" x14ac:dyDescent="0.3">
      <c r="A20">
        <v>2222</v>
      </c>
      <c r="B20" t="s">
        <v>52</v>
      </c>
      <c r="C20">
        <v>12</v>
      </c>
      <c r="D20">
        <v>19</v>
      </c>
      <c r="E20">
        <v>31</v>
      </c>
    </row>
    <row r="21" spans="1:5" x14ac:dyDescent="0.3">
      <c r="A21">
        <v>2223</v>
      </c>
      <c r="B21" t="s">
        <v>16</v>
      </c>
      <c r="C21">
        <v>15</v>
      </c>
      <c r="D21">
        <v>18</v>
      </c>
      <c r="E21">
        <v>33</v>
      </c>
    </row>
    <row r="22" spans="1:5" x14ac:dyDescent="0.3">
      <c r="A22">
        <v>2224</v>
      </c>
      <c r="B22" t="s">
        <v>22</v>
      </c>
      <c r="C22">
        <v>11</v>
      </c>
      <c r="D22">
        <v>16</v>
      </c>
      <c r="E22">
        <v>27</v>
      </c>
    </row>
    <row r="23" spans="1:5" x14ac:dyDescent="0.3">
      <c r="A23">
        <v>2280</v>
      </c>
      <c r="B23" t="s">
        <v>31</v>
      </c>
      <c r="C23">
        <v>3</v>
      </c>
      <c r="D23">
        <v>3</v>
      </c>
      <c r="E23">
        <v>6</v>
      </c>
    </row>
    <row r="24" spans="1:5" x14ac:dyDescent="0.3">
      <c r="A24">
        <v>2228</v>
      </c>
      <c r="B24" t="s">
        <v>28</v>
      </c>
      <c r="C24">
        <v>10</v>
      </c>
      <c r="D24">
        <v>12</v>
      </c>
      <c r="E24">
        <v>22</v>
      </c>
    </row>
    <row r="25" spans="1:5" x14ac:dyDescent="0.3">
      <c r="A25">
        <v>2227</v>
      </c>
      <c r="B25" t="s">
        <v>11</v>
      </c>
      <c r="C25">
        <v>13</v>
      </c>
      <c r="D25">
        <v>9</v>
      </c>
      <c r="E25">
        <v>22</v>
      </c>
    </row>
    <row r="26" spans="1:5" x14ac:dyDescent="0.3">
      <c r="A26">
        <v>2281</v>
      </c>
      <c r="B26" t="s">
        <v>27</v>
      </c>
      <c r="D26">
        <v>3</v>
      </c>
      <c r="E26">
        <v>3</v>
      </c>
    </row>
    <row r="27" spans="1:5" x14ac:dyDescent="0.3">
      <c r="A27">
        <v>2287</v>
      </c>
      <c r="B27" t="s">
        <v>32</v>
      </c>
      <c r="C27">
        <v>3</v>
      </c>
      <c r="D27">
        <v>4</v>
      </c>
      <c r="E27">
        <v>7</v>
      </c>
    </row>
    <row r="28" spans="1:5" x14ac:dyDescent="0.3">
      <c r="A28">
        <v>2282</v>
      </c>
      <c r="B28" t="s">
        <v>29</v>
      </c>
      <c r="C28">
        <v>8</v>
      </c>
      <c r="D28">
        <v>7</v>
      </c>
      <c r="E28">
        <v>15</v>
      </c>
    </row>
    <row r="29" spans="1:5" x14ac:dyDescent="0.3">
      <c r="A29">
        <v>2225</v>
      </c>
      <c r="B29" t="s">
        <v>19</v>
      </c>
      <c r="C29">
        <v>10</v>
      </c>
      <c r="D29">
        <v>13</v>
      </c>
      <c r="E29">
        <v>23</v>
      </c>
    </row>
    <row r="30" spans="1:5" x14ac:dyDescent="0.3">
      <c r="A30">
        <v>2221</v>
      </c>
      <c r="B30" t="s">
        <v>33</v>
      </c>
      <c r="C30">
        <v>8</v>
      </c>
      <c r="D30">
        <v>17</v>
      </c>
      <c r="E30">
        <v>25</v>
      </c>
    </row>
    <row r="31" spans="1:5" x14ac:dyDescent="0.3">
      <c r="A31">
        <v>2286</v>
      </c>
      <c r="B31" t="s">
        <v>25</v>
      </c>
      <c r="C31">
        <v>9</v>
      </c>
      <c r="D31">
        <v>6</v>
      </c>
      <c r="E31">
        <v>15</v>
      </c>
    </row>
    <row r="32" spans="1:5" x14ac:dyDescent="0.3">
      <c r="A32">
        <v>2288</v>
      </c>
      <c r="B32" t="s">
        <v>17</v>
      </c>
      <c r="C32">
        <v>8</v>
      </c>
      <c r="D32">
        <v>7</v>
      </c>
      <c r="E32">
        <v>15</v>
      </c>
    </row>
    <row r="33" spans="1:5" x14ac:dyDescent="0.3">
      <c r="A33">
        <v>2289</v>
      </c>
      <c r="B33" t="s">
        <v>37</v>
      </c>
      <c r="C33">
        <v>8</v>
      </c>
      <c r="D33">
        <v>1</v>
      </c>
      <c r="E33">
        <v>9</v>
      </c>
    </row>
    <row r="34" spans="1:5" x14ac:dyDescent="0.3">
      <c r="A34">
        <v>2290</v>
      </c>
      <c r="B34" t="s">
        <v>12</v>
      </c>
      <c r="C34">
        <v>9</v>
      </c>
      <c r="D34">
        <v>6</v>
      </c>
      <c r="E34">
        <v>15</v>
      </c>
    </row>
    <row r="35" spans="1:5" x14ac:dyDescent="0.3">
      <c r="A35">
        <v>2283</v>
      </c>
      <c r="B35" t="s">
        <v>35</v>
      </c>
      <c r="C35">
        <v>9</v>
      </c>
      <c r="D35">
        <v>4</v>
      </c>
      <c r="E35">
        <v>13</v>
      </c>
    </row>
    <row r="36" spans="1:5" x14ac:dyDescent="0.3">
      <c r="A36">
        <v>2284</v>
      </c>
      <c r="B36" t="s">
        <v>36</v>
      </c>
      <c r="C36">
        <v>3</v>
      </c>
      <c r="D36">
        <v>5</v>
      </c>
      <c r="E36">
        <v>8</v>
      </c>
    </row>
    <row r="37" spans="1:5" x14ac:dyDescent="0.3">
      <c r="A37">
        <v>4446</v>
      </c>
      <c r="B37" t="s">
        <v>53</v>
      </c>
      <c r="C37">
        <v>4</v>
      </c>
      <c r="D37">
        <v>4</v>
      </c>
      <c r="E37">
        <v>8</v>
      </c>
    </row>
    <row r="38" spans="1:5" x14ac:dyDescent="0.3">
      <c r="A38">
        <v>3338</v>
      </c>
      <c r="B38" t="s">
        <v>56</v>
      </c>
      <c r="C38">
        <v>20</v>
      </c>
      <c r="D38">
        <v>20</v>
      </c>
      <c r="E38">
        <v>40</v>
      </c>
    </row>
    <row r="39" spans="1:5" x14ac:dyDescent="0.3">
      <c r="A39">
        <v>3332</v>
      </c>
      <c r="B39" t="s">
        <v>21</v>
      </c>
      <c r="C39">
        <v>16</v>
      </c>
      <c r="D39">
        <v>12</v>
      </c>
      <c r="E39">
        <v>28</v>
      </c>
    </row>
    <row r="40" spans="1:5" x14ac:dyDescent="0.3">
      <c r="A40">
        <v>3333</v>
      </c>
      <c r="B40" t="s">
        <v>7</v>
      </c>
      <c r="C40">
        <v>16</v>
      </c>
      <c r="D40">
        <v>12</v>
      </c>
      <c r="E40">
        <v>28</v>
      </c>
    </row>
    <row r="41" spans="1:5" x14ac:dyDescent="0.3">
      <c r="A41">
        <v>3335</v>
      </c>
      <c r="B41" t="s">
        <v>18</v>
      </c>
      <c r="C41">
        <v>16</v>
      </c>
      <c r="D41">
        <v>14</v>
      </c>
      <c r="E41">
        <v>30</v>
      </c>
    </row>
    <row r="42" spans="1:5" x14ac:dyDescent="0.3">
      <c r="A42">
        <v>3331</v>
      </c>
      <c r="B42" t="s">
        <v>20</v>
      </c>
      <c r="C42">
        <v>14</v>
      </c>
      <c r="D42">
        <v>16</v>
      </c>
      <c r="E42">
        <v>30</v>
      </c>
    </row>
    <row r="43" spans="1:5" x14ac:dyDescent="0.3">
      <c r="A43">
        <v>3334</v>
      </c>
      <c r="B43" t="s">
        <v>26</v>
      </c>
      <c r="C43">
        <v>15</v>
      </c>
      <c r="D43">
        <v>15</v>
      </c>
      <c r="E43">
        <v>30</v>
      </c>
    </row>
    <row r="44" spans="1:5" x14ac:dyDescent="0.3">
      <c r="A44">
        <v>3336</v>
      </c>
      <c r="B44" t="s">
        <v>13</v>
      </c>
      <c r="C44">
        <v>15</v>
      </c>
      <c r="D44">
        <v>15</v>
      </c>
      <c r="E44">
        <v>30</v>
      </c>
    </row>
    <row r="45" spans="1:5" x14ac:dyDescent="0.3">
      <c r="A45">
        <v>4444</v>
      </c>
      <c r="B45" t="s">
        <v>15</v>
      </c>
      <c r="C45">
        <v>18</v>
      </c>
      <c r="D45">
        <v>17</v>
      </c>
      <c r="E4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Registrasi dan Statistik</cp:lastModifiedBy>
  <cp:lastPrinted>2022-07-22T08:17:28Z</cp:lastPrinted>
  <dcterms:created xsi:type="dcterms:W3CDTF">2014-06-24T11:42:53Z</dcterms:created>
  <dcterms:modified xsi:type="dcterms:W3CDTF">2023-07-27T09:35:25Z</dcterms:modified>
</cp:coreProperties>
</file>