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57CA660F-CA38-4AA0-B7E1-4BE47E48AF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5" r:id="rId3"/>
  </sheets>
  <externalReferences>
    <externalReference r:id="rId4"/>
  </externalReferences>
  <definedNames>
    <definedName name="_xlnm._FilterDatabase" localSheetId="0" hidden="1">Sheet1!$A$1:$O$42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22" i="1"/>
  <c r="M23" i="1"/>
  <c r="M24" i="1"/>
  <c r="M25" i="1"/>
  <c r="M34" i="1"/>
  <c r="M35" i="1"/>
  <c r="M36" i="1"/>
  <c r="M37" i="1"/>
  <c r="M2" i="1"/>
  <c r="I3" i="1"/>
  <c r="I4" i="1"/>
  <c r="I5" i="1"/>
  <c r="I14" i="1"/>
  <c r="I15" i="1"/>
  <c r="I16" i="1"/>
  <c r="I17" i="1"/>
  <c r="I26" i="1"/>
  <c r="I27" i="1"/>
  <c r="I28" i="1"/>
  <c r="I29" i="1"/>
  <c r="I38" i="1"/>
  <c r="I39" i="1"/>
  <c r="I40" i="1"/>
  <c r="I41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L11" i="1"/>
  <c r="L12" i="1"/>
  <c r="L13" i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L23" i="1"/>
  <c r="L24" i="1"/>
  <c r="L25" i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L35" i="1"/>
  <c r="L36" i="1"/>
  <c r="L37" i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2" i="1"/>
  <c r="H3" i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H15" i="1"/>
  <c r="H16" i="1"/>
  <c r="H17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H27" i="1"/>
  <c r="H28" i="1"/>
  <c r="H29" i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H39" i="1"/>
  <c r="H40" i="1"/>
  <c r="H41" i="1"/>
  <c r="H42" i="1"/>
  <c r="I42" i="1" s="1"/>
  <c r="H43" i="1"/>
  <c r="I43" i="1" s="1"/>
  <c r="H44" i="1"/>
  <c r="I44" i="1" s="1"/>
  <c r="H45" i="1"/>
  <c r="I45" i="1" s="1"/>
  <c r="H2" i="1"/>
  <c r="I2" i="1" s="1"/>
  <c r="F39" i="1"/>
  <c r="G39" i="1" s="1"/>
  <c r="J3" i="1"/>
  <c r="J4" i="1"/>
  <c r="K4" i="1" s="1"/>
  <c r="J6" i="1"/>
  <c r="J5" i="1"/>
  <c r="J7" i="1"/>
  <c r="J8" i="1"/>
  <c r="J9" i="1"/>
  <c r="J10" i="1"/>
  <c r="J11" i="1"/>
  <c r="J12" i="1"/>
  <c r="J13" i="1"/>
  <c r="J14" i="1"/>
  <c r="J15" i="1"/>
  <c r="J17" i="1"/>
  <c r="J16" i="1"/>
  <c r="J19" i="1"/>
  <c r="J18" i="1"/>
  <c r="J20" i="1"/>
  <c r="J21" i="1"/>
  <c r="J23" i="1"/>
  <c r="J22" i="1"/>
  <c r="J24" i="1"/>
  <c r="J26" i="1"/>
  <c r="J27" i="1"/>
  <c r="J28" i="1"/>
  <c r="J29" i="1"/>
  <c r="J30" i="1"/>
  <c r="J25" i="1"/>
  <c r="J31" i="1"/>
  <c r="J32" i="1"/>
  <c r="J33" i="1"/>
  <c r="J34" i="1"/>
  <c r="J36" i="1"/>
  <c r="J37" i="1"/>
  <c r="J38" i="1"/>
  <c r="J35" i="1"/>
  <c r="J39" i="1"/>
  <c r="J40" i="1"/>
  <c r="J43" i="1"/>
  <c r="J41" i="1"/>
  <c r="J42" i="1"/>
  <c r="J44" i="1"/>
  <c r="J45" i="1"/>
  <c r="J2" i="1"/>
  <c r="F25" i="1"/>
  <c r="G25" i="1" s="1"/>
  <c r="F2" i="1"/>
  <c r="N2" i="1" s="1"/>
  <c r="F8" i="1"/>
  <c r="N8" i="1" s="1"/>
  <c r="F6" i="1"/>
  <c r="G6" i="1" s="1"/>
  <c r="F10" i="1"/>
  <c r="N10" i="1" s="1"/>
  <c r="F7" i="1"/>
  <c r="G7" i="1" s="1"/>
  <c r="F11" i="1"/>
  <c r="G11" i="1" s="1"/>
  <c r="F5" i="1"/>
  <c r="F9" i="1"/>
  <c r="F19" i="1"/>
  <c r="G19" i="1" s="1"/>
  <c r="F3" i="1"/>
  <c r="F12" i="1"/>
  <c r="G12" i="1" s="1"/>
  <c r="F13" i="1"/>
  <c r="F16" i="1"/>
  <c r="G16" i="1" s="1"/>
  <c r="F4" i="1"/>
  <c r="G4" i="1" s="1"/>
  <c r="F18" i="1"/>
  <c r="F31" i="1"/>
  <c r="F17" i="1"/>
  <c r="G17" i="1" s="1"/>
  <c r="F14" i="1"/>
  <c r="G14" i="1" s="1"/>
  <c r="F21" i="1"/>
  <c r="G21" i="1" s="1"/>
  <c r="F27" i="1"/>
  <c r="G27" i="1" s="1"/>
  <c r="F22" i="1"/>
  <c r="F33" i="1"/>
  <c r="N33" i="1" s="1"/>
  <c r="F23" i="1"/>
  <c r="G23" i="1" s="1"/>
  <c r="F29" i="1"/>
  <c r="F24" i="1"/>
  <c r="N24" i="1" s="1"/>
  <c r="F26" i="1"/>
  <c r="G26" i="1" s="1"/>
  <c r="F35" i="1"/>
  <c r="N35" i="1" s="1"/>
  <c r="F42" i="1"/>
  <c r="F40" i="1"/>
  <c r="G40" i="1" s="1"/>
  <c r="F28" i="1"/>
  <c r="G28" i="1" s="1"/>
  <c r="F30" i="1"/>
  <c r="G30" i="1" s="1"/>
  <c r="F43" i="1"/>
  <c r="G43" i="1" s="1"/>
  <c r="F20" i="1"/>
  <c r="N20" i="1" s="1"/>
  <c r="F32" i="1"/>
  <c r="G32" i="1" s="1"/>
  <c r="F38" i="1"/>
  <c r="F41" i="1"/>
  <c r="N41" i="1" s="1"/>
  <c r="F36" i="1"/>
  <c r="G36" i="1" s="1"/>
  <c r="F34" i="1"/>
  <c r="N34" i="1" s="1"/>
  <c r="F45" i="1"/>
  <c r="F44" i="1"/>
  <c r="G44" i="1" s="1"/>
  <c r="F37" i="1"/>
  <c r="N37" i="1" s="1"/>
  <c r="F15" i="1"/>
  <c r="N15" i="1" l="1"/>
  <c r="K43" i="1"/>
  <c r="K16" i="1"/>
  <c r="K6" i="1"/>
  <c r="N38" i="1"/>
  <c r="N13" i="1"/>
  <c r="K36" i="1"/>
  <c r="K22" i="1"/>
  <c r="O22" i="1" s="1"/>
  <c r="G35" i="1"/>
  <c r="K3" i="1"/>
  <c r="O3" i="1" s="1"/>
  <c r="K29" i="1"/>
  <c r="O29" i="1" s="1"/>
  <c r="N45" i="1"/>
  <c r="K38" i="1"/>
  <c r="O38" i="1" s="1"/>
  <c r="K26" i="1"/>
  <c r="K13" i="1"/>
  <c r="O13" i="1" s="1"/>
  <c r="K12" i="1"/>
  <c r="O12" i="1" s="1"/>
  <c r="N9" i="1"/>
  <c r="K42" i="1"/>
  <c r="O42" i="1" s="1"/>
  <c r="K31" i="1"/>
  <c r="K18" i="1"/>
  <c r="O18" i="1" s="1"/>
  <c r="K25" i="1"/>
  <c r="O25" i="1" s="1"/>
  <c r="K19" i="1"/>
  <c r="O19" i="1" s="1"/>
  <c r="K5" i="1"/>
  <c r="O5" i="1" s="1"/>
  <c r="K7" i="1"/>
  <c r="O7" i="1" s="1"/>
  <c r="K41" i="1"/>
  <c r="O41" i="1" s="1"/>
  <c r="K40" i="1"/>
  <c r="O40" i="1" s="1"/>
  <c r="K17" i="1"/>
  <c r="O17" i="1" s="1"/>
  <c r="N42" i="1"/>
  <c r="N31" i="1"/>
  <c r="K39" i="1"/>
  <c r="O39" i="1" s="1"/>
  <c r="K28" i="1"/>
  <c r="K15" i="1"/>
  <c r="O15" i="1" s="1"/>
  <c r="N18" i="1"/>
  <c r="K14" i="1"/>
  <c r="O14" i="1" s="1"/>
  <c r="N43" i="1"/>
  <c r="N5" i="1"/>
  <c r="K35" i="1"/>
  <c r="O35" i="1" s="1"/>
  <c r="K27" i="1"/>
  <c r="N30" i="1"/>
  <c r="N6" i="1"/>
  <c r="K37" i="1"/>
  <c r="O37" i="1" s="1"/>
  <c r="N16" i="1"/>
  <c r="K2" i="1"/>
  <c r="O2" i="1" s="1"/>
  <c r="K34" i="1"/>
  <c r="O34" i="1" s="1"/>
  <c r="K23" i="1"/>
  <c r="O23" i="1" s="1"/>
  <c r="K10" i="1"/>
  <c r="O10" i="1" s="1"/>
  <c r="K30" i="1"/>
  <c r="O30" i="1" s="1"/>
  <c r="K24" i="1"/>
  <c r="O24" i="1" s="1"/>
  <c r="N29" i="1"/>
  <c r="N3" i="1"/>
  <c r="K33" i="1"/>
  <c r="K21" i="1"/>
  <c r="O21" i="1" s="1"/>
  <c r="K9" i="1"/>
  <c r="K11" i="1"/>
  <c r="O11" i="1" s="1"/>
  <c r="K45" i="1"/>
  <c r="O45" i="1" s="1"/>
  <c r="G8" i="1"/>
  <c r="N22" i="1"/>
  <c r="K44" i="1"/>
  <c r="O44" i="1" s="1"/>
  <c r="K32" i="1"/>
  <c r="O32" i="1" s="1"/>
  <c r="K20" i="1"/>
  <c r="O20" i="1" s="1"/>
  <c r="K8" i="1"/>
  <c r="O8" i="1" s="1"/>
  <c r="N25" i="1"/>
  <c r="N19" i="1"/>
  <c r="N40" i="1"/>
  <c r="N17" i="1"/>
  <c r="N4" i="1"/>
  <c r="N39" i="1"/>
  <c r="N28" i="1"/>
  <c r="N27" i="1"/>
  <c r="N14" i="1"/>
  <c r="N26" i="1"/>
  <c r="N12" i="1"/>
  <c r="N36" i="1"/>
  <c r="N11" i="1"/>
  <c r="N23" i="1"/>
  <c r="N21" i="1"/>
  <c r="N44" i="1"/>
  <c r="N32" i="1"/>
  <c r="N7" i="1"/>
  <c r="G9" i="1"/>
  <c r="G37" i="1"/>
  <c r="G13" i="1"/>
  <c r="G33" i="1"/>
  <c r="G22" i="1"/>
  <c r="G3" i="1"/>
  <c r="G20" i="1"/>
  <c r="G5" i="1"/>
  <c r="G38" i="1"/>
  <c r="G31" i="1"/>
  <c r="G34" i="1"/>
  <c r="G24" i="1"/>
  <c r="G18" i="1"/>
  <c r="G10" i="1"/>
  <c r="G42" i="1"/>
  <c r="G45" i="1"/>
  <c r="G29" i="1"/>
  <c r="G2" i="1"/>
  <c r="G41" i="1"/>
  <c r="O27" i="1"/>
  <c r="O31" i="1"/>
  <c r="O26" i="1"/>
  <c r="O36" i="1"/>
  <c r="O16" i="1"/>
  <c r="O28" i="1"/>
  <c r="O43" i="1"/>
  <c r="O4" i="1"/>
  <c r="O6" i="1" l="1"/>
  <c r="O9" i="1"/>
  <c r="G15" i="1"/>
  <c r="O33" i="1"/>
  <c r="A2" i="1" l="1"/>
  <c r="A3" i="1" l="1"/>
  <c r="A4" i="1" s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<sst xmlns="http://schemas.openxmlformats.org/spreadsheetml/2006/main" count="152" uniqueCount="64">
  <si>
    <t>KEPERAWATAN</t>
  </si>
  <si>
    <t>KEDOKTERAN</t>
  </si>
  <si>
    <t>GIZI</t>
  </si>
  <si>
    <t>MANAJEMEN</t>
  </si>
  <si>
    <t>INFORMATIKA</t>
  </si>
  <si>
    <t>ILMU KOMUNIKASI</t>
  </si>
  <si>
    <t>BIMBINGAN DAN KONSELING</t>
  </si>
  <si>
    <t>TEKNIK INDUSTRI</t>
  </si>
  <si>
    <t>ADMINISTRASI PUBLIK</t>
  </si>
  <si>
    <t>AKUNTANSI</t>
  </si>
  <si>
    <t>ILMU PEMERINTAHAN</t>
  </si>
  <si>
    <t>PENDIDIKAN GURU SEKOLAH DASAR</t>
  </si>
  <si>
    <t>PENDIDIKAN SOSIOLOGI</t>
  </si>
  <si>
    <t>TEKNIK SIPIL</t>
  </si>
  <si>
    <t>EKONOMI SYARIAH</t>
  </si>
  <si>
    <t>TEKNOLOGI PANGAN</t>
  </si>
  <si>
    <t>PENDIDIKAN BAHASA INGGRIS</t>
  </si>
  <si>
    <t>PENDIDIKAN SEJARAH</t>
  </si>
  <si>
    <t>TEKNIK KIMIA</t>
  </si>
  <si>
    <t>PENDIDIKAN MATEMATIKA</t>
  </si>
  <si>
    <t>TEKNIK MESIN</t>
  </si>
  <si>
    <t>TEKNIK ELEKTRO</t>
  </si>
  <si>
    <t>PENDIDIKAN BIOLOGI</t>
  </si>
  <si>
    <t>AGRIBISNIS</t>
  </si>
  <si>
    <t>AGROEKOTEKNOLOGI</t>
  </si>
  <si>
    <t>PENDIDIKAN PANCASILA DAN KEWARGANEGARAAN</t>
  </si>
  <si>
    <t>TEKNIK METALURGI</t>
  </si>
  <si>
    <t>PENDIDIKAN IPA</t>
  </si>
  <si>
    <t>PENDIDIKAN GURU PENDIDIKAN ANAK USIA DINI</t>
  </si>
  <si>
    <t>PENDIDIKAN KIMIA</t>
  </si>
  <si>
    <t>ILMU PERIKANAN</t>
  </si>
  <si>
    <t>PENDIDIKAN FISIKA</t>
  </si>
  <si>
    <t>PENDIDIKAN KHUSUS</t>
  </si>
  <si>
    <t>PENDIDIKAN NON FORMAL</t>
  </si>
  <si>
    <t>ILMU KEOLAHRAGAAN</t>
  </si>
  <si>
    <t>PENDIDIKAN VOKASIONAL TEKNIK ELEKTRO</t>
  </si>
  <si>
    <t>PENDIDIKAN VOKASIONAL TEKNIK MESIN</t>
  </si>
  <si>
    <t>PENDIDIKAN SENI PERTUNJUKAN</t>
  </si>
  <si>
    <t>no</t>
  </si>
  <si>
    <t>prodi</t>
  </si>
  <si>
    <t>peminat</t>
  </si>
  <si>
    <t>diterima</t>
  </si>
  <si>
    <t>keketatan</t>
  </si>
  <si>
    <t>peminat_p1</t>
  </si>
  <si>
    <t>pers_peminat_p1</t>
  </si>
  <si>
    <t>peminat_p2</t>
  </si>
  <si>
    <t>pers_peminat_p2</t>
  </si>
  <si>
    <t>kode</t>
  </si>
  <si>
    <t>ILMU KELAUTAN</t>
  </si>
  <si>
    <t>Grand Total</t>
  </si>
  <si>
    <t>HUKUM</t>
  </si>
  <si>
    <t>EKONOMI PEMBANGUNAN</t>
  </si>
  <si>
    <t>PENDIDIKAN BAHASA INDONESIA</t>
  </si>
  <si>
    <t>PETERNAKAN</t>
  </si>
  <si>
    <t>jenjang</t>
  </si>
  <si>
    <t>S1</t>
  </si>
  <si>
    <t>STATISTIKA</t>
  </si>
  <si>
    <t>1</t>
  </si>
  <si>
    <t>2</t>
  </si>
  <si>
    <t>PRODI</t>
  </si>
  <si>
    <t>diterima_p1</t>
  </si>
  <si>
    <t>pers_diterima_p1</t>
  </si>
  <si>
    <t>diterima_p2</t>
  </si>
  <si>
    <t>pers_diterima_p2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</si>
</sst>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5_SMBNU\Data%20Semua%20Peserta.xlsx" TargetMode="External"/><Relationship Id="rId1" Type="http://schemas.openxmlformats.org/officeDocument/2006/relationships/externalLinkPath" Target="/My%20Drive/%23PMB/2023/05_SMBNU/Data%20Semua%20Pese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Semua Peserta"/>
      <sheetName val="Sheet2"/>
      <sheetName val="Sheet1"/>
    </sheetNames>
    <sheetDataSet>
      <sheetData sheetId="0"/>
      <sheetData sheetId="1">
        <row r="5">
          <cell r="A5" t="str">
            <v>ADMINISTRASI PUBLIK</v>
          </cell>
          <cell r="B5">
            <v>130</v>
          </cell>
          <cell r="C5">
            <v>144</v>
          </cell>
          <cell r="D5">
            <v>274</v>
          </cell>
        </row>
        <row r="6">
          <cell r="A6" t="str">
            <v>AGRIBISNIS</v>
          </cell>
          <cell r="B6">
            <v>86</v>
          </cell>
          <cell r="C6">
            <v>114</v>
          </cell>
          <cell r="D6">
            <v>200</v>
          </cell>
        </row>
        <row r="7">
          <cell r="A7" t="str">
            <v>AGROEKOTEKNOLOGI</v>
          </cell>
          <cell r="B7">
            <v>43</v>
          </cell>
          <cell r="C7">
            <v>65</v>
          </cell>
          <cell r="D7">
            <v>108</v>
          </cell>
        </row>
        <row r="8">
          <cell r="A8" t="str">
            <v>AKUNTANSI</v>
          </cell>
          <cell r="B8">
            <v>115</v>
          </cell>
          <cell r="C8">
            <v>107</v>
          </cell>
          <cell r="D8">
            <v>222</v>
          </cell>
        </row>
        <row r="9">
          <cell r="A9" t="str">
            <v>BIMBINGAN DAN KONSELING</v>
          </cell>
          <cell r="B9">
            <v>17</v>
          </cell>
          <cell r="C9">
            <v>46</v>
          </cell>
          <cell r="D9">
            <v>63</v>
          </cell>
        </row>
        <row r="10">
          <cell r="A10" t="str">
            <v>EKONOMI PEMBANGUNAN</v>
          </cell>
          <cell r="B10">
            <v>33</v>
          </cell>
          <cell r="C10">
            <v>66</v>
          </cell>
          <cell r="D10">
            <v>99</v>
          </cell>
        </row>
        <row r="11">
          <cell r="A11" t="str">
            <v>EKONOMI SYARIAH</v>
          </cell>
          <cell r="B11">
            <v>31</v>
          </cell>
          <cell r="C11">
            <v>51</v>
          </cell>
          <cell r="D11">
            <v>82</v>
          </cell>
        </row>
        <row r="12">
          <cell r="A12" t="str">
            <v>GIZI</v>
          </cell>
          <cell r="B12">
            <v>58</v>
          </cell>
          <cell r="C12">
            <v>118</v>
          </cell>
          <cell r="D12">
            <v>176</v>
          </cell>
        </row>
        <row r="13">
          <cell r="A13" t="str">
            <v>HUKUM</v>
          </cell>
          <cell r="B13">
            <v>266</v>
          </cell>
          <cell r="C13">
            <v>199</v>
          </cell>
          <cell r="D13">
            <v>465</v>
          </cell>
        </row>
        <row r="14">
          <cell r="A14" t="str">
            <v>ILMU KELAUTAN</v>
          </cell>
          <cell r="B14">
            <v>22</v>
          </cell>
          <cell r="C14">
            <v>39</v>
          </cell>
          <cell r="D14">
            <v>61</v>
          </cell>
        </row>
        <row r="15">
          <cell r="A15" t="str">
            <v>ILMU KEOLAHRAGAAN</v>
          </cell>
          <cell r="B15">
            <v>6</v>
          </cell>
          <cell r="C15">
            <v>4</v>
          </cell>
          <cell r="D15">
            <v>10</v>
          </cell>
        </row>
        <row r="16">
          <cell r="A16" t="str">
            <v>ILMU KOMUNIKASI</v>
          </cell>
          <cell r="B16">
            <v>195</v>
          </cell>
          <cell r="C16">
            <v>163</v>
          </cell>
          <cell r="D16">
            <v>358</v>
          </cell>
        </row>
        <row r="17">
          <cell r="A17" t="str">
            <v>ILMU PEMERINTAHAN</v>
          </cell>
          <cell r="B17">
            <v>73</v>
          </cell>
          <cell r="C17">
            <v>136</v>
          </cell>
          <cell r="D17">
            <v>209</v>
          </cell>
        </row>
        <row r="18">
          <cell r="A18" t="str">
            <v>ILMU PERIKANAN</v>
          </cell>
          <cell r="B18">
            <v>17</v>
          </cell>
          <cell r="C18">
            <v>55</v>
          </cell>
          <cell r="D18">
            <v>72</v>
          </cell>
        </row>
        <row r="19">
          <cell r="A19" t="str">
            <v>INFORMATIKA</v>
          </cell>
          <cell r="B19">
            <v>125</v>
          </cell>
          <cell r="C19">
            <v>96</v>
          </cell>
          <cell r="D19">
            <v>221</v>
          </cell>
        </row>
        <row r="20">
          <cell r="A20" t="str">
            <v>KEDOKTERAN</v>
          </cell>
          <cell r="B20">
            <v>448</v>
          </cell>
          <cell r="C20">
            <v>7</v>
          </cell>
          <cell r="D20">
            <v>455</v>
          </cell>
        </row>
        <row r="21">
          <cell r="A21" t="str">
            <v>KEPERAWATAN</v>
          </cell>
          <cell r="B21">
            <v>56</v>
          </cell>
          <cell r="C21">
            <v>61</v>
          </cell>
          <cell r="D21">
            <v>117</v>
          </cell>
        </row>
        <row r="22">
          <cell r="A22" t="str">
            <v>MANAJEMEN</v>
          </cell>
          <cell r="B22">
            <v>130</v>
          </cell>
          <cell r="C22">
            <v>177</v>
          </cell>
          <cell r="D22">
            <v>307</v>
          </cell>
        </row>
        <row r="23">
          <cell r="A23" t="str">
            <v>PENDIDIKAN BAHASA INDONESIA</v>
          </cell>
          <cell r="B23">
            <v>25</v>
          </cell>
          <cell r="C23">
            <v>41</v>
          </cell>
          <cell r="D23">
            <v>66</v>
          </cell>
        </row>
        <row r="24">
          <cell r="A24" t="str">
            <v>PENDIDIKAN BAHASA INGGRIS</v>
          </cell>
          <cell r="B24">
            <v>37</v>
          </cell>
          <cell r="C24">
            <v>52</v>
          </cell>
          <cell r="D24">
            <v>89</v>
          </cell>
        </row>
        <row r="25">
          <cell r="A25" t="str">
            <v>PENDIDIKAN BIOLOGI</v>
          </cell>
          <cell r="B25">
            <v>12</v>
          </cell>
          <cell r="C25">
            <v>23</v>
          </cell>
          <cell r="D25">
            <v>35</v>
          </cell>
        </row>
        <row r="26">
          <cell r="A26" t="str">
            <v>PENDIDIKAN FISIKA</v>
          </cell>
          <cell r="B26">
            <v>3</v>
          </cell>
          <cell r="C26">
            <v>6</v>
          </cell>
          <cell r="D26">
            <v>9</v>
          </cell>
        </row>
        <row r="27">
          <cell r="A27" t="str">
            <v>PENDIDIKAN GURU PENDIDIKAN ANAK USIA DINI</v>
          </cell>
          <cell r="B27">
            <v>10</v>
          </cell>
          <cell r="C27">
            <v>18</v>
          </cell>
          <cell r="D27">
            <v>28</v>
          </cell>
        </row>
        <row r="28">
          <cell r="A28" t="str">
            <v>PENDIDIKAN GURU SEKOLAH DASAR</v>
          </cell>
          <cell r="B28">
            <v>37</v>
          </cell>
          <cell r="C28">
            <v>34</v>
          </cell>
          <cell r="D28">
            <v>71</v>
          </cell>
        </row>
        <row r="29">
          <cell r="A29" t="str">
            <v>PENDIDIKAN IPA</v>
          </cell>
          <cell r="B29">
            <v>1</v>
          </cell>
          <cell r="C29">
            <v>8</v>
          </cell>
          <cell r="D29">
            <v>9</v>
          </cell>
        </row>
        <row r="30">
          <cell r="A30" t="str">
            <v>PENDIDIKAN KHUSUS</v>
          </cell>
          <cell r="B30">
            <v>3</v>
          </cell>
          <cell r="C30">
            <v>8</v>
          </cell>
          <cell r="D30">
            <v>11</v>
          </cell>
        </row>
        <row r="31">
          <cell r="A31" t="str">
            <v>PENDIDIKAN KIMIA</v>
          </cell>
          <cell r="B31">
            <v>8</v>
          </cell>
          <cell r="C31">
            <v>14</v>
          </cell>
          <cell r="D31">
            <v>22</v>
          </cell>
        </row>
        <row r="32">
          <cell r="A32" t="str">
            <v>PENDIDIKAN MATEMATIKA</v>
          </cell>
          <cell r="B32">
            <v>10</v>
          </cell>
          <cell r="C32">
            <v>22</v>
          </cell>
          <cell r="D32">
            <v>32</v>
          </cell>
        </row>
        <row r="33">
          <cell r="A33" t="str">
            <v>PENDIDIKAN NON FORMAL</v>
          </cell>
          <cell r="B33">
            <v>8</v>
          </cell>
          <cell r="C33">
            <v>25</v>
          </cell>
          <cell r="D33">
            <v>33</v>
          </cell>
        </row>
        <row r="34">
          <cell r="A34" t="str">
            <v>PENDIDIKAN PANCASILA DAN KEWARGANEGARAAN</v>
          </cell>
          <cell r="B34">
            <v>12</v>
          </cell>
          <cell r="C34">
            <v>20</v>
          </cell>
          <cell r="D34">
            <v>32</v>
          </cell>
        </row>
        <row r="35">
          <cell r="A35" t="str">
            <v>PENDIDIKAN SEJARAH</v>
          </cell>
          <cell r="B35">
            <v>10</v>
          </cell>
          <cell r="C35">
            <v>16</v>
          </cell>
          <cell r="D35">
            <v>26</v>
          </cell>
        </row>
        <row r="36">
          <cell r="A36" t="str">
            <v>PENDIDIKAN SENI PERTUNJUKAN</v>
          </cell>
          <cell r="B36">
            <v>9</v>
          </cell>
          <cell r="C36">
            <v>2</v>
          </cell>
          <cell r="D36">
            <v>11</v>
          </cell>
        </row>
        <row r="37">
          <cell r="A37" t="str">
            <v>PENDIDIKAN SOSIOLOGI</v>
          </cell>
          <cell r="B37">
            <v>12</v>
          </cell>
          <cell r="C37">
            <v>18</v>
          </cell>
          <cell r="D37">
            <v>30</v>
          </cell>
        </row>
        <row r="38">
          <cell r="A38" t="str">
            <v>PENDIDIKAN VOKASIONAL TEKNIK ELEKTRO</v>
          </cell>
          <cell r="B38">
            <v>9</v>
          </cell>
          <cell r="C38">
            <v>8</v>
          </cell>
          <cell r="D38">
            <v>17</v>
          </cell>
        </row>
        <row r="39">
          <cell r="A39" t="str">
            <v>PENDIDIKAN VOKASIONAL TEKNIK MESIN</v>
          </cell>
          <cell r="B39">
            <v>3</v>
          </cell>
          <cell r="C39">
            <v>9</v>
          </cell>
          <cell r="D39">
            <v>12</v>
          </cell>
        </row>
        <row r="40">
          <cell r="A40" t="str">
            <v>PETERNAKAN</v>
          </cell>
          <cell r="B40">
            <v>12</v>
          </cell>
          <cell r="C40">
            <v>16</v>
          </cell>
          <cell r="D40">
            <v>28</v>
          </cell>
        </row>
        <row r="41">
          <cell r="A41" t="str">
            <v>STATISTIKA</v>
          </cell>
          <cell r="B41">
            <v>29</v>
          </cell>
          <cell r="C41">
            <v>32</v>
          </cell>
          <cell r="D41">
            <v>61</v>
          </cell>
        </row>
        <row r="42">
          <cell r="A42" t="str">
            <v>TEKNIK ELEKTRO</v>
          </cell>
          <cell r="B42">
            <v>57</v>
          </cell>
          <cell r="C42">
            <v>50</v>
          </cell>
          <cell r="D42">
            <v>107</v>
          </cell>
        </row>
        <row r="43">
          <cell r="A43" t="str">
            <v>TEKNIK INDUSTRI</v>
          </cell>
          <cell r="B43">
            <v>131</v>
          </cell>
          <cell r="C43">
            <v>119</v>
          </cell>
          <cell r="D43">
            <v>250</v>
          </cell>
        </row>
        <row r="44">
          <cell r="A44" t="str">
            <v>TEKNIK KIMIA</v>
          </cell>
          <cell r="B44">
            <v>52</v>
          </cell>
          <cell r="C44">
            <v>51</v>
          </cell>
          <cell r="D44">
            <v>103</v>
          </cell>
        </row>
        <row r="45">
          <cell r="A45" t="str">
            <v>TEKNIK MESIN</v>
          </cell>
          <cell r="B45">
            <v>54</v>
          </cell>
          <cell r="C45">
            <v>58</v>
          </cell>
          <cell r="D45">
            <v>112</v>
          </cell>
        </row>
        <row r="46">
          <cell r="A46" t="str">
            <v>TEKNIK METALURGI</v>
          </cell>
          <cell r="B46">
            <v>75</v>
          </cell>
          <cell r="C46">
            <v>61</v>
          </cell>
          <cell r="D46">
            <v>136</v>
          </cell>
        </row>
        <row r="47">
          <cell r="A47" t="str">
            <v>TEKNIK SIPIL</v>
          </cell>
          <cell r="B47">
            <v>79</v>
          </cell>
          <cell r="C47">
            <v>63</v>
          </cell>
          <cell r="D47">
            <v>142</v>
          </cell>
        </row>
        <row r="48">
          <cell r="A48" t="str">
            <v>TEKNOLOGI PANGAN</v>
          </cell>
          <cell r="B48">
            <v>73</v>
          </cell>
          <cell r="C48">
            <v>61</v>
          </cell>
          <cell r="D48">
            <v>134</v>
          </cell>
        </row>
        <row r="49">
          <cell r="A49" t="str">
            <v>Grand Total</v>
          </cell>
          <cell r="B49">
            <v>2622</v>
          </cell>
          <cell r="C49">
            <v>2483</v>
          </cell>
          <cell r="D49">
            <v>5105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C1" workbookViewId="0">
      <pane ySplit="1" topLeftCell="A2" activePane="bottomLeft" state="frozen"/>
      <selection pane="bottomLeft" activeCell="I31" sqref="I31"/>
    </sheetView>
  </sheetViews>
  <sheetFormatPr defaultColWidth="9.21875" defaultRowHeight="14.4" x14ac:dyDescent="0.3"/>
  <cols>
    <col min="1" max="2" width="9.21875" customWidth="1"/>
    <col min="3" max="3" width="31.21875" customWidth="1"/>
    <col min="4" max="4" width="9.5546875" bestFit="1" customWidth="1"/>
    <col min="8" max="8" width="13.33203125" bestFit="1" customWidth="1"/>
    <col min="9" max="9" width="18" bestFit="1" customWidth="1"/>
    <col min="10" max="10" width="15.5546875" bestFit="1" customWidth="1"/>
    <col min="11" max="11" width="20.21875" bestFit="1" customWidth="1"/>
    <col min="12" max="12" width="13.33203125" bestFit="1" customWidth="1"/>
    <col min="13" max="13" width="18" bestFit="1" customWidth="1"/>
    <col min="14" max="14" width="15.5546875" bestFit="1" customWidth="1"/>
    <col min="15" max="15" width="15.77734375" bestFit="1" customWidth="1"/>
  </cols>
  <sheetData>
    <row r="1" spans="1:15" ht="15" customHeight="1" thickBot="1" x14ac:dyDescent="0.35">
      <c r="A1" s="3" t="s">
        <v>38</v>
      </c>
      <c r="B1" s="3" t="s">
        <v>47</v>
      </c>
      <c r="C1" s="5" t="s">
        <v>39</v>
      </c>
      <c r="D1" s="5" t="s">
        <v>54</v>
      </c>
      <c r="E1" s="5" t="s">
        <v>40</v>
      </c>
      <c r="F1" s="5" t="s">
        <v>41</v>
      </c>
      <c r="G1" s="4" t="s">
        <v>42</v>
      </c>
      <c r="H1" s="6" t="s">
        <v>43</v>
      </c>
      <c r="I1" s="6" t="s">
        <v>44</v>
      </c>
      <c r="J1" s="1" t="s">
        <v>60</v>
      </c>
      <c r="K1" s="1" t="s">
        <v>61</v>
      </c>
      <c r="L1" s="6" t="s">
        <v>45</v>
      </c>
      <c r="M1" s="6" t="s">
        <v>46</v>
      </c>
      <c r="N1" s="1" t="s">
        <v>62</v>
      </c>
      <c r="O1" s="1" t="s">
        <v>63</v>
      </c>
    </row>
    <row r="2" spans="1:15" x14ac:dyDescent="0.3">
      <c r="A2">
        <f>IF(A1="no",1,A1+1)</f>
        <v>1</v>
      </c>
      <c r="B2">
        <v>8881</v>
      </c>
      <c r="C2" t="s">
        <v>1</v>
      </c>
      <c r="D2" t="s">
        <v>55</v>
      </c>
      <c r="E2" s="2">
        <v>455</v>
      </c>
      <c r="F2" s="2">
        <f>VLOOKUP(B2,Sheet2!$A$2:$E$45,5,FALSE)</f>
        <v>7</v>
      </c>
      <c r="G2">
        <f>ROUND(F2/E2*100,1)</f>
        <v>1.5</v>
      </c>
      <c r="H2">
        <f>VLOOKUP(C2,[1]Sheet2!$A$5:$D$49,2,FALSE)</f>
        <v>448</v>
      </c>
      <c r="I2">
        <f>ROUND(H2/E2*100,1)</f>
        <v>98.5</v>
      </c>
      <c r="J2" s="2">
        <f>VLOOKUP(B2,Sheet2!$A$2:$C$45,3,FALSE)</f>
        <v>7</v>
      </c>
      <c r="K2">
        <f>ROUND(J2/F2*100,1)</f>
        <v>100</v>
      </c>
      <c r="L2">
        <f>VLOOKUP(C2,[1]Sheet2!$A$5:$D$49,3,FALSE)</f>
        <v>7</v>
      </c>
      <c r="M2">
        <f>ROUND(L2/E2*100,1)</f>
        <v>1.5</v>
      </c>
      <c r="N2" s="2">
        <f>F2-J2</f>
        <v>0</v>
      </c>
      <c r="O2">
        <f>100-K2</f>
        <v>0</v>
      </c>
    </row>
    <row r="3" spans="1:15" x14ac:dyDescent="0.3">
      <c r="A3">
        <f>IF(A2="no",1,A2+1)</f>
        <v>2</v>
      </c>
      <c r="B3">
        <v>8882</v>
      </c>
      <c r="C3" t="s">
        <v>2</v>
      </c>
      <c r="D3" t="s">
        <v>55</v>
      </c>
      <c r="E3" s="2">
        <v>176</v>
      </c>
      <c r="F3" s="2">
        <f>VLOOKUP(B3,Sheet2!$A$2:$E$45,5,FALSE)</f>
        <v>9</v>
      </c>
      <c r="G3">
        <f>ROUND(F3/E3*100,1)</f>
        <v>5.0999999999999996</v>
      </c>
      <c r="H3">
        <f>VLOOKUP(C3,[1]Sheet2!$A$5:$D$49,2,FALSE)</f>
        <v>58</v>
      </c>
      <c r="I3">
        <f t="shared" ref="I3:I45" si="0">ROUND(H3/E3*100,1)</f>
        <v>33</v>
      </c>
      <c r="J3" s="2">
        <f>VLOOKUP(B3,Sheet2!$A$2:$C$45,3,FALSE)</f>
        <v>0</v>
      </c>
      <c r="K3">
        <f>ROUND(J3/F3*100,1)</f>
        <v>0</v>
      </c>
      <c r="L3">
        <f>VLOOKUP(C3,[1]Sheet2!$A$5:$D$49,3,FALSE)</f>
        <v>118</v>
      </c>
      <c r="M3">
        <f t="shared" ref="M3:M45" si="1">ROUND(L3/E3*100,1)</f>
        <v>67</v>
      </c>
      <c r="N3" s="2">
        <f>F3-J3</f>
        <v>9</v>
      </c>
      <c r="O3">
        <f>100-K3</f>
        <v>100</v>
      </c>
    </row>
    <row r="4" spans="1:15" x14ac:dyDescent="0.3">
      <c r="A4">
        <f>IF(A3="no",1,A3+1)</f>
        <v>3</v>
      </c>
      <c r="B4">
        <v>8884</v>
      </c>
      <c r="C4" t="s">
        <v>0</v>
      </c>
      <c r="D4" t="s">
        <v>55</v>
      </c>
      <c r="E4" s="2">
        <v>117</v>
      </c>
      <c r="F4" s="2">
        <f>VLOOKUP(B4,Sheet2!$A$2:$E$45,5,FALSE)</f>
        <v>10</v>
      </c>
      <c r="G4">
        <f>ROUND(F4/E4*100,1)</f>
        <v>8.5</v>
      </c>
      <c r="H4">
        <f>VLOOKUP(C4,[1]Sheet2!$A$5:$D$49,2,FALSE)</f>
        <v>56</v>
      </c>
      <c r="I4">
        <f t="shared" si="0"/>
        <v>47.9</v>
      </c>
      <c r="J4" s="2">
        <f>VLOOKUP(B4,Sheet2!$A$2:$C$45,3,FALSE)</f>
        <v>1</v>
      </c>
      <c r="K4">
        <f>ROUND(J4/F4*100,1)</f>
        <v>10</v>
      </c>
      <c r="L4">
        <f>VLOOKUP(C4,[1]Sheet2!$A$5:$D$49,3,FALSE)</f>
        <v>61</v>
      </c>
      <c r="M4">
        <f t="shared" si="1"/>
        <v>52.1</v>
      </c>
      <c r="N4" s="2">
        <f>F4-J4</f>
        <v>9</v>
      </c>
      <c r="O4">
        <f>100-K4</f>
        <v>90</v>
      </c>
    </row>
    <row r="5" spans="1:15" x14ac:dyDescent="0.3">
      <c r="A5">
        <f>IF(A4="no",1,A4+1)</f>
        <v>4</v>
      </c>
      <c r="B5">
        <v>3337</v>
      </c>
      <c r="C5" t="s">
        <v>4</v>
      </c>
      <c r="D5" t="s">
        <v>55</v>
      </c>
      <c r="E5" s="2">
        <v>221</v>
      </c>
      <c r="F5" s="2">
        <f>VLOOKUP(B5,Sheet2!$A$2:$E$45,5,FALSE)</f>
        <v>24</v>
      </c>
      <c r="G5">
        <f>ROUND(F5/E5*100,1)</f>
        <v>10.9</v>
      </c>
      <c r="H5">
        <f>VLOOKUP(C5,[1]Sheet2!$A$5:$D$49,2,FALSE)</f>
        <v>125</v>
      </c>
      <c r="I5">
        <f t="shared" si="0"/>
        <v>56.6</v>
      </c>
      <c r="J5" s="2">
        <f>VLOOKUP(B5,Sheet2!$A$2:$C$45,3,FALSE)</f>
        <v>11</v>
      </c>
      <c r="K5">
        <f>ROUND(J5/F5*100,1)</f>
        <v>45.8</v>
      </c>
      <c r="L5">
        <f>VLOOKUP(C5,[1]Sheet2!$A$5:$D$49,3,FALSE)</f>
        <v>96</v>
      </c>
      <c r="M5">
        <f t="shared" si="1"/>
        <v>43.4</v>
      </c>
      <c r="N5" s="2">
        <f>F5-J5</f>
        <v>13</v>
      </c>
      <c r="O5">
        <f>100-K5</f>
        <v>54.2</v>
      </c>
    </row>
    <row r="6" spans="1:15" x14ac:dyDescent="0.3">
      <c r="A6">
        <f>IF(A5="no",1,A5+1)</f>
        <v>5</v>
      </c>
      <c r="B6">
        <v>5551</v>
      </c>
      <c r="C6" t="s">
        <v>3</v>
      </c>
      <c r="D6" t="s">
        <v>55</v>
      </c>
      <c r="E6" s="2">
        <v>307</v>
      </c>
      <c r="F6" s="2">
        <f>VLOOKUP(B6,Sheet2!$A$2:$E$45,5,FALSE)</f>
        <v>34</v>
      </c>
      <c r="G6">
        <f>ROUND(F6/E6*100,1)</f>
        <v>11.1</v>
      </c>
      <c r="H6">
        <f>VLOOKUP(C6,[1]Sheet2!$A$5:$D$49,2,FALSE)</f>
        <v>130</v>
      </c>
      <c r="I6">
        <f t="shared" si="0"/>
        <v>42.3</v>
      </c>
      <c r="J6" s="2">
        <f>VLOOKUP(B6,Sheet2!$A$2:$C$45,3,FALSE)</f>
        <v>21</v>
      </c>
      <c r="K6">
        <f>ROUND(J6/F6*100,1)</f>
        <v>61.8</v>
      </c>
      <c r="L6">
        <f>VLOOKUP(C6,[1]Sheet2!$A$5:$D$49,3,FALSE)</f>
        <v>177</v>
      </c>
      <c r="M6">
        <f t="shared" si="1"/>
        <v>57.7</v>
      </c>
      <c r="N6" s="2">
        <f>F6-J6</f>
        <v>13</v>
      </c>
      <c r="O6">
        <f>100-K6</f>
        <v>38.200000000000003</v>
      </c>
    </row>
    <row r="7" spans="1:15" x14ac:dyDescent="0.3">
      <c r="A7">
        <f>IF(A6="no",1,A6+1)</f>
        <v>6</v>
      </c>
      <c r="B7">
        <v>3333</v>
      </c>
      <c r="C7" t="s">
        <v>7</v>
      </c>
      <c r="D7" t="s">
        <v>55</v>
      </c>
      <c r="E7" s="2">
        <v>250</v>
      </c>
      <c r="F7" s="2">
        <f>VLOOKUP(B7,Sheet2!$A$2:$E$45,5,FALSE)</f>
        <v>28</v>
      </c>
      <c r="G7">
        <f>ROUND(F7/E7*100,1)</f>
        <v>11.2</v>
      </c>
      <c r="H7">
        <f>VLOOKUP(C7,[1]Sheet2!$A$5:$D$49,2,FALSE)</f>
        <v>131</v>
      </c>
      <c r="I7">
        <f t="shared" si="0"/>
        <v>52.4</v>
      </c>
      <c r="J7" s="2">
        <f>VLOOKUP(B7,Sheet2!$A$2:$C$45,3,FALSE)</f>
        <v>16</v>
      </c>
      <c r="K7">
        <f>ROUND(J7/F7*100,1)</f>
        <v>57.1</v>
      </c>
      <c r="L7">
        <f>VLOOKUP(C7,[1]Sheet2!$A$5:$D$49,3,FALSE)</f>
        <v>119</v>
      </c>
      <c r="M7">
        <f t="shared" si="1"/>
        <v>47.6</v>
      </c>
      <c r="N7" s="2">
        <f>F7-J7</f>
        <v>12</v>
      </c>
      <c r="O7">
        <f>100-K7</f>
        <v>42.9</v>
      </c>
    </row>
    <row r="8" spans="1:15" x14ac:dyDescent="0.3">
      <c r="A8">
        <f>IF(A7="no",1,A7+1)</f>
        <v>7</v>
      </c>
      <c r="B8">
        <v>6662</v>
      </c>
      <c r="C8" t="s">
        <v>5</v>
      </c>
      <c r="D8" t="s">
        <v>55</v>
      </c>
      <c r="E8" s="2">
        <v>358</v>
      </c>
      <c r="F8" s="2">
        <f>VLOOKUP(B8,Sheet2!$A$2:$E$45,5,FALSE)</f>
        <v>57</v>
      </c>
      <c r="G8">
        <f>ROUND(F8/E8*100,1)</f>
        <v>15.9</v>
      </c>
      <c r="H8">
        <f>VLOOKUP(C8,[1]Sheet2!$A$5:$D$49,2,FALSE)</f>
        <v>195</v>
      </c>
      <c r="I8">
        <f t="shared" si="0"/>
        <v>54.5</v>
      </c>
      <c r="J8" s="2">
        <f>VLOOKUP(B8,Sheet2!$A$2:$C$45,3,FALSE)</f>
        <v>44</v>
      </c>
      <c r="K8">
        <f>ROUND(J8/F8*100,1)</f>
        <v>77.2</v>
      </c>
      <c r="L8">
        <f>VLOOKUP(C8,[1]Sheet2!$A$5:$D$49,3,FALSE)</f>
        <v>163</v>
      </c>
      <c r="M8">
        <f t="shared" si="1"/>
        <v>45.5</v>
      </c>
      <c r="N8" s="2">
        <f>F8-J8</f>
        <v>13</v>
      </c>
      <c r="O8">
        <f>100-K8</f>
        <v>22.799999999999997</v>
      </c>
    </row>
    <row r="9" spans="1:15" x14ac:dyDescent="0.3">
      <c r="A9">
        <f>IF(A8="no",1,A8+1)</f>
        <v>8</v>
      </c>
      <c r="B9">
        <v>6670</v>
      </c>
      <c r="C9" t="s">
        <v>10</v>
      </c>
      <c r="D9" t="s">
        <v>55</v>
      </c>
      <c r="E9" s="2">
        <v>209</v>
      </c>
      <c r="F9" s="2">
        <f>VLOOKUP(B9,Sheet2!$A$2:$E$45,5,FALSE)</f>
        <v>36</v>
      </c>
      <c r="G9">
        <f>ROUND(F9/E9*100,1)</f>
        <v>17.2</v>
      </c>
      <c r="H9">
        <f>VLOOKUP(C9,[1]Sheet2!$A$5:$D$49,2,FALSE)</f>
        <v>73</v>
      </c>
      <c r="I9">
        <f t="shared" si="0"/>
        <v>34.9</v>
      </c>
      <c r="J9" s="2">
        <f>VLOOKUP(B9,Sheet2!$A$2:$C$45,3,FALSE)</f>
        <v>17</v>
      </c>
      <c r="K9">
        <f>ROUND(J9/F9*100,1)</f>
        <v>47.2</v>
      </c>
      <c r="L9">
        <f>VLOOKUP(C9,[1]Sheet2!$A$5:$D$49,3,FALSE)</f>
        <v>136</v>
      </c>
      <c r="M9">
        <f t="shared" si="1"/>
        <v>65.099999999999994</v>
      </c>
      <c r="N9" s="2">
        <f>F9-J9</f>
        <v>19</v>
      </c>
      <c r="O9">
        <f>100-K9</f>
        <v>52.8</v>
      </c>
    </row>
    <row r="10" spans="1:15" x14ac:dyDescent="0.3">
      <c r="A10">
        <f>IF(A9="no",1,A9+1)</f>
        <v>9</v>
      </c>
      <c r="B10">
        <v>6661</v>
      </c>
      <c r="C10" t="s">
        <v>8</v>
      </c>
      <c r="D10" t="s">
        <v>55</v>
      </c>
      <c r="E10" s="2">
        <v>274</v>
      </c>
      <c r="F10" s="2">
        <f>VLOOKUP(B10,Sheet2!$A$2:$E$45,5,FALSE)</f>
        <v>49</v>
      </c>
      <c r="G10">
        <f>ROUND(F10/E10*100,1)</f>
        <v>17.899999999999999</v>
      </c>
      <c r="H10">
        <f>VLOOKUP(C10,[1]Sheet2!$A$5:$D$49,2,FALSE)</f>
        <v>130</v>
      </c>
      <c r="I10">
        <f t="shared" si="0"/>
        <v>47.4</v>
      </c>
      <c r="J10" s="2">
        <f>VLOOKUP(B10,Sheet2!$A$2:$C$45,3,FALSE)</f>
        <v>34</v>
      </c>
      <c r="K10">
        <f>ROUND(J10/F10*100,1)</f>
        <v>69.400000000000006</v>
      </c>
      <c r="L10">
        <f>VLOOKUP(C10,[1]Sheet2!$A$5:$D$49,3,FALSE)</f>
        <v>144</v>
      </c>
      <c r="M10">
        <f t="shared" si="1"/>
        <v>52.6</v>
      </c>
      <c r="N10" s="2">
        <f>F10-J10</f>
        <v>15</v>
      </c>
      <c r="O10">
        <f>100-K10</f>
        <v>30.599999999999994</v>
      </c>
    </row>
    <row r="11" spans="1:15" x14ac:dyDescent="0.3">
      <c r="A11">
        <f>IF(A10="no",1,A10+1)</f>
        <v>10</v>
      </c>
      <c r="B11">
        <v>5552</v>
      </c>
      <c r="C11" t="s">
        <v>9</v>
      </c>
      <c r="D11" t="s">
        <v>55</v>
      </c>
      <c r="E11" s="2">
        <v>222</v>
      </c>
      <c r="F11" s="2">
        <f>VLOOKUP(B11,Sheet2!$A$2:$E$45,5,FALSE)</f>
        <v>40</v>
      </c>
      <c r="G11">
        <f>ROUND(F11/E11*100,1)</f>
        <v>18</v>
      </c>
      <c r="H11">
        <f>VLOOKUP(C11,[1]Sheet2!$A$5:$D$49,2,FALSE)</f>
        <v>115</v>
      </c>
      <c r="I11">
        <f t="shared" si="0"/>
        <v>51.8</v>
      </c>
      <c r="J11" s="2">
        <f>VLOOKUP(B11,Sheet2!$A$2:$C$45,3,FALSE)</f>
        <v>20</v>
      </c>
      <c r="K11">
        <f>ROUND(J11/F11*100,1)</f>
        <v>50</v>
      </c>
      <c r="L11">
        <f>VLOOKUP(C11,[1]Sheet2!$A$5:$D$49,3,FALSE)</f>
        <v>107</v>
      </c>
      <c r="M11">
        <f t="shared" si="1"/>
        <v>48.2</v>
      </c>
      <c r="N11" s="2">
        <f>F11-J11</f>
        <v>20</v>
      </c>
      <c r="O11">
        <f>100-K11</f>
        <v>50</v>
      </c>
    </row>
    <row r="12" spans="1:15" x14ac:dyDescent="0.3">
      <c r="A12">
        <f>IF(A11="no",1,A11+1)</f>
        <v>11</v>
      </c>
      <c r="B12">
        <v>3336</v>
      </c>
      <c r="C12" t="s">
        <v>13</v>
      </c>
      <c r="D12" t="s">
        <v>55</v>
      </c>
      <c r="E12" s="2">
        <v>142</v>
      </c>
      <c r="F12" s="2">
        <f>VLOOKUP(B12,Sheet2!$A$2:$E$45,5,FALSE)</f>
        <v>30</v>
      </c>
      <c r="G12">
        <f>ROUND(F12/E12*100,1)</f>
        <v>21.1</v>
      </c>
      <c r="H12">
        <f>VLOOKUP(C12,[1]Sheet2!$A$5:$D$49,2,FALSE)</f>
        <v>79</v>
      </c>
      <c r="I12">
        <f t="shared" si="0"/>
        <v>55.6</v>
      </c>
      <c r="J12" s="2">
        <f>VLOOKUP(B12,Sheet2!$A$2:$C$45,3,FALSE)</f>
        <v>15</v>
      </c>
      <c r="K12">
        <f>ROUND(J12/F12*100,1)</f>
        <v>50</v>
      </c>
      <c r="L12">
        <f>VLOOKUP(C12,[1]Sheet2!$A$5:$D$49,3,FALSE)</f>
        <v>63</v>
      </c>
      <c r="M12">
        <f t="shared" si="1"/>
        <v>44.4</v>
      </c>
      <c r="N12" s="2">
        <f>F12-J12</f>
        <v>15</v>
      </c>
      <c r="O12">
        <f>100-K12</f>
        <v>50</v>
      </c>
    </row>
    <row r="13" spans="1:15" x14ac:dyDescent="0.3">
      <c r="A13">
        <f>IF(A12="no",1,A12+1)</f>
        <v>12</v>
      </c>
      <c r="B13">
        <v>3334</v>
      </c>
      <c r="C13" t="s">
        <v>26</v>
      </c>
      <c r="D13" t="s">
        <v>55</v>
      </c>
      <c r="E13" s="2">
        <v>136</v>
      </c>
      <c r="F13" s="2">
        <f>VLOOKUP(B13,Sheet2!$A$2:$E$45,5,FALSE)</f>
        <v>30</v>
      </c>
      <c r="G13">
        <f>ROUND(F13/E13*100,1)</f>
        <v>22.1</v>
      </c>
      <c r="H13">
        <f>VLOOKUP(C13,[1]Sheet2!$A$5:$D$49,2,FALSE)</f>
        <v>75</v>
      </c>
      <c r="I13">
        <f t="shared" si="0"/>
        <v>55.1</v>
      </c>
      <c r="J13" s="2">
        <f>VLOOKUP(B13,Sheet2!$A$2:$C$45,3,FALSE)</f>
        <v>15</v>
      </c>
      <c r="K13">
        <f>ROUND(J13/F13*100,1)</f>
        <v>50</v>
      </c>
      <c r="L13">
        <f>VLOOKUP(C13,[1]Sheet2!$A$5:$D$49,3,FALSE)</f>
        <v>61</v>
      </c>
      <c r="M13">
        <f t="shared" si="1"/>
        <v>44.9</v>
      </c>
      <c r="N13" s="2">
        <f>F13-J13</f>
        <v>15</v>
      </c>
      <c r="O13">
        <f>100-K13</f>
        <v>50</v>
      </c>
    </row>
    <row r="14" spans="1:15" x14ac:dyDescent="0.3">
      <c r="A14">
        <f>IF(A13="no",1,A13+1)</f>
        <v>13</v>
      </c>
      <c r="B14">
        <v>5553</v>
      </c>
      <c r="C14" t="s">
        <v>51</v>
      </c>
      <c r="D14" t="s">
        <v>55</v>
      </c>
      <c r="E14" s="2">
        <v>99</v>
      </c>
      <c r="F14" s="2">
        <f>VLOOKUP(B14,Sheet2!$A$2:$E$45,5,FALSE)</f>
        <v>23</v>
      </c>
      <c r="G14">
        <f>ROUND(F14/E14*100,1)</f>
        <v>23.2</v>
      </c>
      <c r="H14">
        <f>VLOOKUP(C14,[1]Sheet2!$A$5:$D$49,2,FALSE)</f>
        <v>33</v>
      </c>
      <c r="I14">
        <f t="shared" si="0"/>
        <v>33.299999999999997</v>
      </c>
      <c r="J14" s="2">
        <f>VLOOKUP(B14,Sheet2!$A$2:$C$45,3,FALSE)</f>
        <v>12</v>
      </c>
      <c r="K14">
        <f>ROUND(J14/F14*100,1)</f>
        <v>52.2</v>
      </c>
      <c r="L14">
        <f>VLOOKUP(C14,[1]Sheet2!$A$5:$D$49,3,FALSE)</f>
        <v>66</v>
      </c>
      <c r="M14">
        <f t="shared" si="1"/>
        <v>66.7</v>
      </c>
      <c r="N14" s="2">
        <f>F14-J14</f>
        <v>11</v>
      </c>
      <c r="O14">
        <f>100-K14</f>
        <v>47.8</v>
      </c>
    </row>
    <row r="15" spans="1:15" x14ac:dyDescent="0.3">
      <c r="A15">
        <f>IF(A14="no",1,A14+1)</f>
        <v>14</v>
      </c>
      <c r="B15">
        <v>1111</v>
      </c>
      <c r="C15" t="s">
        <v>50</v>
      </c>
      <c r="D15" t="s">
        <v>55</v>
      </c>
      <c r="E15" s="2">
        <v>465</v>
      </c>
      <c r="F15" s="2">
        <f>VLOOKUP(B15,Sheet2!$A$2:$E$45,5,FALSE)</f>
        <v>108</v>
      </c>
      <c r="G15">
        <f>ROUND(F15/E15*100,1)</f>
        <v>23.2</v>
      </c>
      <c r="H15">
        <f>VLOOKUP(C15,[1]Sheet2!$A$5:$D$49,2,FALSE)</f>
        <v>266</v>
      </c>
      <c r="I15">
        <f t="shared" si="0"/>
        <v>57.2</v>
      </c>
      <c r="J15" s="2">
        <f>VLOOKUP(B15,Sheet2!$A$2:$C$45,3,FALSE)</f>
        <v>70</v>
      </c>
      <c r="K15">
        <f>ROUND(J15/F15*100,1)</f>
        <v>64.8</v>
      </c>
      <c r="L15">
        <f>VLOOKUP(C15,[1]Sheet2!$A$5:$D$49,3,FALSE)</f>
        <v>199</v>
      </c>
      <c r="M15">
        <f t="shared" si="1"/>
        <v>42.8</v>
      </c>
      <c r="N15" s="2">
        <f>F15-J15</f>
        <v>38</v>
      </c>
      <c r="O15">
        <f>100-K15</f>
        <v>35.200000000000003</v>
      </c>
    </row>
    <row r="16" spans="1:15" x14ac:dyDescent="0.3">
      <c r="A16">
        <f>IF(A15="no",1,A15+1)</f>
        <v>15</v>
      </c>
      <c r="B16">
        <v>4444</v>
      </c>
      <c r="C16" t="s">
        <v>15</v>
      </c>
      <c r="D16" t="s">
        <v>55</v>
      </c>
      <c r="E16" s="2">
        <v>134</v>
      </c>
      <c r="F16" s="2">
        <f>VLOOKUP(B16,Sheet2!$A$2:$E$45,5,FALSE)</f>
        <v>35</v>
      </c>
      <c r="G16">
        <f>ROUND(F16/E16*100,1)</f>
        <v>26.1</v>
      </c>
      <c r="H16">
        <f>VLOOKUP(C16,[1]Sheet2!$A$5:$D$49,2,FALSE)</f>
        <v>73</v>
      </c>
      <c r="I16">
        <f t="shared" si="0"/>
        <v>54.5</v>
      </c>
      <c r="J16" s="2">
        <f>VLOOKUP(B16,Sheet2!$A$2:$C$45,3,FALSE)</f>
        <v>18</v>
      </c>
      <c r="K16">
        <f>ROUND(J16/F16*100,1)</f>
        <v>51.4</v>
      </c>
      <c r="L16">
        <f>VLOOKUP(C16,[1]Sheet2!$A$5:$D$49,3,FALSE)</f>
        <v>61</v>
      </c>
      <c r="M16">
        <f t="shared" si="1"/>
        <v>45.5</v>
      </c>
      <c r="N16" s="2">
        <f>F16-J16</f>
        <v>17</v>
      </c>
      <c r="O16">
        <f>100-K16</f>
        <v>48.6</v>
      </c>
    </row>
    <row r="17" spans="1:15" x14ac:dyDescent="0.3">
      <c r="A17">
        <f>IF(A16="no",1,A16+1)</f>
        <v>16</v>
      </c>
      <c r="B17">
        <v>3332</v>
      </c>
      <c r="C17" t="s">
        <v>21</v>
      </c>
      <c r="D17" t="s">
        <v>55</v>
      </c>
      <c r="E17" s="2">
        <v>107</v>
      </c>
      <c r="F17" s="2">
        <f>VLOOKUP(B17,Sheet2!$A$2:$E$45,5,FALSE)</f>
        <v>28</v>
      </c>
      <c r="G17">
        <f>ROUND(F17/E17*100,1)</f>
        <v>26.2</v>
      </c>
      <c r="H17">
        <f>VLOOKUP(C17,[1]Sheet2!$A$5:$D$49,2,FALSE)</f>
        <v>57</v>
      </c>
      <c r="I17">
        <f t="shared" si="0"/>
        <v>53.3</v>
      </c>
      <c r="J17" s="2">
        <f>VLOOKUP(B17,Sheet2!$A$2:$C$45,3,FALSE)</f>
        <v>16</v>
      </c>
      <c r="K17">
        <f>ROUND(J17/F17*100,1)</f>
        <v>57.1</v>
      </c>
      <c r="L17">
        <f>VLOOKUP(C17,[1]Sheet2!$A$5:$D$49,3,FALSE)</f>
        <v>50</v>
      </c>
      <c r="M17">
        <f t="shared" si="1"/>
        <v>46.7</v>
      </c>
      <c r="N17" s="2">
        <f>F17-J17</f>
        <v>12</v>
      </c>
      <c r="O17">
        <f>100-K17</f>
        <v>42.9</v>
      </c>
    </row>
    <row r="18" spans="1:15" x14ac:dyDescent="0.3">
      <c r="A18">
        <f>IF(A17="no",1,A17+1)</f>
        <v>17</v>
      </c>
      <c r="B18">
        <v>3331</v>
      </c>
      <c r="C18" t="s">
        <v>20</v>
      </c>
      <c r="D18" t="s">
        <v>55</v>
      </c>
      <c r="E18" s="2">
        <v>112</v>
      </c>
      <c r="F18" s="2">
        <f>VLOOKUP(B18,Sheet2!$A$2:$E$45,5,FALSE)</f>
        <v>30</v>
      </c>
      <c r="G18">
        <f>ROUND(F18/E18*100,1)</f>
        <v>26.8</v>
      </c>
      <c r="H18">
        <f>VLOOKUP(C18,[1]Sheet2!$A$5:$D$49,2,FALSE)</f>
        <v>54</v>
      </c>
      <c r="I18">
        <f t="shared" si="0"/>
        <v>48.2</v>
      </c>
      <c r="J18" s="2">
        <f>VLOOKUP(B18,Sheet2!$A$2:$C$45,3,FALSE)</f>
        <v>14</v>
      </c>
      <c r="K18">
        <f>ROUND(J18/F18*100,1)</f>
        <v>46.7</v>
      </c>
      <c r="L18">
        <f>VLOOKUP(C18,[1]Sheet2!$A$5:$D$49,3,FALSE)</f>
        <v>58</v>
      </c>
      <c r="M18">
        <f t="shared" si="1"/>
        <v>51.8</v>
      </c>
      <c r="N18" s="2">
        <f>F18-J18</f>
        <v>16</v>
      </c>
      <c r="O18">
        <f>100-K18</f>
        <v>53.3</v>
      </c>
    </row>
    <row r="19" spans="1:15" x14ac:dyDescent="0.3">
      <c r="A19">
        <f>IF(A18="no",1,A18+1)</f>
        <v>18</v>
      </c>
      <c r="B19">
        <v>4441</v>
      </c>
      <c r="C19" t="s">
        <v>23</v>
      </c>
      <c r="D19" t="s">
        <v>55</v>
      </c>
      <c r="E19" s="2">
        <v>200</v>
      </c>
      <c r="F19" s="2">
        <f>VLOOKUP(B19,Sheet2!$A$2:$E$45,5,FALSE)</f>
        <v>54</v>
      </c>
      <c r="G19">
        <f>ROUND(F19/E19*100,1)</f>
        <v>27</v>
      </c>
      <c r="H19">
        <f>VLOOKUP(C19,[1]Sheet2!$A$5:$D$49,2,FALSE)</f>
        <v>86</v>
      </c>
      <c r="I19">
        <f t="shared" si="0"/>
        <v>43</v>
      </c>
      <c r="J19" s="2">
        <f>VLOOKUP(B19,Sheet2!$A$2:$C$45,3,FALSE)</f>
        <v>28</v>
      </c>
      <c r="K19">
        <f>ROUND(J19/F19*100,1)</f>
        <v>51.9</v>
      </c>
      <c r="L19">
        <f>VLOOKUP(C19,[1]Sheet2!$A$5:$D$49,3,FALSE)</f>
        <v>114</v>
      </c>
      <c r="M19">
        <f t="shared" si="1"/>
        <v>57</v>
      </c>
      <c r="N19" s="2">
        <f>F19-J19</f>
        <v>26</v>
      </c>
      <c r="O19">
        <f>100-K19</f>
        <v>48.1</v>
      </c>
    </row>
    <row r="20" spans="1:15" x14ac:dyDescent="0.3">
      <c r="A20">
        <f>IF(A19="no",1,A19+1)</f>
        <v>19</v>
      </c>
      <c r="B20">
        <v>4446</v>
      </c>
      <c r="C20" t="s">
        <v>53</v>
      </c>
      <c r="D20" t="s">
        <v>55</v>
      </c>
      <c r="E20" s="2">
        <v>28</v>
      </c>
      <c r="F20" s="2">
        <f>VLOOKUP(B20,Sheet2!$A$2:$E$45,5,FALSE)</f>
        <v>8</v>
      </c>
      <c r="G20">
        <f>ROUND(F20/E20*100,1)</f>
        <v>28.6</v>
      </c>
      <c r="H20">
        <f>VLOOKUP(C20,[1]Sheet2!$A$5:$D$49,2,FALSE)</f>
        <v>12</v>
      </c>
      <c r="I20">
        <f t="shared" si="0"/>
        <v>42.9</v>
      </c>
      <c r="J20" s="2">
        <f>VLOOKUP(B20,Sheet2!$A$2:$C$45,3,FALSE)</f>
        <v>4</v>
      </c>
      <c r="K20">
        <f>ROUND(J20/F20*100,1)</f>
        <v>50</v>
      </c>
      <c r="L20">
        <f>VLOOKUP(C20,[1]Sheet2!$A$5:$D$49,3,FALSE)</f>
        <v>16</v>
      </c>
      <c r="M20">
        <f t="shared" si="1"/>
        <v>57.1</v>
      </c>
      <c r="N20" s="2">
        <f>F20-J20</f>
        <v>4</v>
      </c>
      <c r="O20">
        <f>100-K20</f>
        <v>50</v>
      </c>
    </row>
    <row r="21" spans="1:15" x14ac:dyDescent="0.3">
      <c r="A21">
        <f>IF(A20="no",1,A20+1)</f>
        <v>20</v>
      </c>
      <c r="B21">
        <v>3335</v>
      </c>
      <c r="C21" t="s">
        <v>18</v>
      </c>
      <c r="D21" t="s">
        <v>55</v>
      </c>
      <c r="E21" s="2">
        <v>103</v>
      </c>
      <c r="F21" s="2">
        <f>VLOOKUP(B21,Sheet2!$A$2:$E$45,5,FALSE)</f>
        <v>30</v>
      </c>
      <c r="G21">
        <f>ROUND(F21/E21*100,1)</f>
        <v>29.1</v>
      </c>
      <c r="H21">
        <f>VLOOKUP(C21,[1]Sheet2!$A$5:$D$49,2,FALSE)</f>
        <v>52</v>
      </c>
      <c r="I21">
        <f t="shared" si="0"/>
        <v>50.5</v>
      </c>
      <c r="J21" s="2">
        <f>VLOOKUP(B21,Sheet2!$A$2:$C$45,3,FALSE)</f>
        <v>16</v>
      </c>
      <c r="K21">
        <f>ROUND(J21/F21*100,1)</f>
        <v>53.3</v>
      </c>
      <c r="L21">
        <f>VLOOKUP(C21,[1]Sheet2!$A$5:$D$49,3,FALSE)</f>
        <v>51</v>
      </c>
      <c r="M21">
        <f t="shared" si="1"/>
        <v>49.5</v>
      </c>
      <c r="N21" s="2">
        <f>F21-J21</f>
        <v>14</v>
      </c>
      <c r="O21">
        <f>100-K21</f>
        <v>46.7</v>
      </c>
    </row>
    <row r="22" spans="1:15" x14ac:dyDescent="0.3">
      <c r="A22">
        <f>IF(A21="no",1,A21+1)</f>
        <v>21</v>
      </c>
      <c r="B22">
        <v>5554</v>
      </c>
      <c r="C22" t="s">
        <v>14</v>
      </c>
      <c r="D22" t="s">
        <v>55</v>
      </c>
      <c r="E22" s="2">
        <v>82</v>
      </c>
      <c r="F22" s="2">
        <f>VLOOKUP(B22,Sheet2!$A$2:$E$45,5,FALSE)</f>
        <v>25</v>
      </c>
      <c r="G22">
        <f>ROUND(F22/E22*100,1)</f>
        <v>30.5</v>
      </c>
      <c r="H22">
        <f>VLOOKUP(C22,[1]Sheet2!$A$5:$D$49,2,FALSE)</f>
        <v>31</v>
      </c>
      <c r="I22">
        <f t="shared" si="0"/>
        <v>37.799999999999997</v>
      </c>
      <c r="J22" s="2">
        <f>VLOOKUP(B22,Sheet2!$A$2:$C$45,3,FALSE)</f>
        <v>13</v>
      </c>
      <c r="K22">
        <f>ROUND(J22/F22*100,1)</f>
        <v>52</v>
      </c>
      <c r="L22">
        <f>VLOOKUP(C22,[1]Sheet2!$A$5:$D$49,3,FALSE)</f>
        <v>51</v>
      </c>
      <c r="M22">
        <f t="shared" si="1"/>
        <v>62.2</v>
      </c>
      <c r="N22" s="2">
        <f>F22-J22</f>
        <v>12</v>
      </c>
      <c r="O22">
        <f>100-K22</f>
        <v>48</v>
      </c>
    </row>
    <row r="23" spans="1:15" x14ac:dyDescent="0.3">
      <c r="A23">
        <f>IF(A22="no",1,A22+1)</f>
        <v>22</v>
      </c>
      <c r="B23">
        <v>2227</v>
      </c>
      <c r="C23" t="s">
        <v>11</v>
      </c>
      <c r="D23" t="s">
        <v>55</v>
      </c>
      <c r="E23" s="2">
        <v>71</v>
      </c>
      <c r="F23" s="2">
        <f>VLOOKUP(B23,Sheet2!$A$2:$E$45,5,FALSE)</f>
        <v>22</v>
      </c>
      <c r="G23">
        <f>ROUND(F23/E23*100,1)</f>
        <v>31</v>
      </c>
      <c r="H23">
        <f>VLOOKUP(C23,[1]Sheet2!$A$5:$D$49,2,FALSE)</f>
        <v>37</v>
      </c>
      <c r="I23">
        <f t="shared" si="0"/>
        <v>52.1</v>
      </c>
      <c r="J23" s="2">
        <f>VLOOKUP(B23,Sheet2!$A$2:$C$45,3,FALSE)</f>
        <v>13</v>
      </c>
      <c r="K23">
        <f>ROUND(J23/F23*100,1)</f>
        <v>59.1</v>
      </c>
      <c r="L23">
        <f>VLOOKUP(C23,[1]Sheet2!$A$5:$D$49,3,FALSE)</f>
        <v>34</v>
      </c>
      <c r="M23">
        <f t="shared" si="1"/>
        <v>47.9</v>
      </c>
      <c r="N23" s="2">
        <f>F23-J23</f>
        <v>9</v>
      </c>
      <c r="O23">
        <f>100-K23</f>
        <v>40.9</v>
      </c>
    </row>
    <row r="24" spans="1:15" x14ac:dyDescent="0.3">
      <c r="A24">
        <f>IF(A23="no",1,A23+1)</f>
        <v>23</v>
      </c>
      <c r="B24">
        <v>2285</v>
      </c>
      <c r="C24" t="s">
        <v>6</v>
      </c>
      <c r="D24" t="s">
        <v>55</v>
      </c>
      <c r="E24" s="2">
        <v>63</v>
      </c>
      <c r="F24" s="2">
        <f>VLOOKUP(B24,Sheet2!$A$2:$E$45,5,FALSE)</f>
        <v>20</v>
      </c>
      <c r="G24">
        <f>ROUND(F24/E24*100,1)</f>
        <v>31.7</v>
      </c>
      <c r="H24">
        <f>VLOOKUP(C24,[1]Sheet2!$A$5:$D$49,2,FALSE)</f>
        <v>17</v>
      </c>
      <c r="I24">
        <f t="shared" si="0"/>
        <v>27</v>
      </c>
      <c r="J24" s="2">
        <f>VLOOKUP(B24,Sheet2!$A$2:$C$45,3,FALSE)</f>
        <v>6</v>
      </c>
      <c r="K24">
        <f>ROUND(J24/F24*100,1)</f>
        <v>30</v>
      </c>
      <c r="L24">
        <f>VLOOKUP(C24,[1]Sheet2!$A$5:$D$49,3,FALSE)</f>
        <v>46</v>
      </c>
      <c r="M24">
        <f t="shared" si="1"/>
        <v>73</v>
      </c>
      <c r="N24" s="2">
        <f>F24-J24</f>
        <v>14</v>
      </c>
      <c r="O24">
        <f>100-K24</f>
        <v>70</v>
      </c>
    </row>
    <row r="25" spans="1:15" x14ac:dyDescent="0.3">
      <c r="A25">
        <f>IF(A24="no",1,A24+1)</f>
        <v>24</v>
      </c>
      <c r="B25">
        <v>2281</v>
      </c>
      <c r="C25" t="s">
        <v>27</v>
      </c>
      <c r="D25" t="s">
        <v>55</v>
      </c>
      <c r="E25">
        <v>9</v>
      </c>
      <c r="F25" s="2">
        <f>VLOOKUP(B25,Sheet2!$A$2:$E$45,5,FALSE)</f>
        <v>3</v>
      </c>
      <c r="G25">
        <f>ROUND(F25/E25*100,1)</f>
        <v>33.299999999999997</v>
      </c>
      <c r="H25">
        <f>VLOOKUP(C25,[1]Sheet2!$A$5:$D$49,2,FALSE)</f>
        <v>1</v>
      </c>
      <c r="I25">
        <f t="shared" si="0"/>
        <v>11.1</v>
      </c>
      <c r="J25" s="2">
        <f>VLOOKUP(B25,Sheet2!$A$2:$C$45,3,FALSE)</f>
        <v>0</v>
      </c>
      <c r="K25">
        <f>ROUND(J25/F25*100,1)</f>
        <v>0</v>
      </c>
      <c r="L25">
        <f>VLOOKUP(C25,[1]Sheet2!$A$5:$D$49,3,FALSE)</f>
        <v>8</v>
      </c>
      <c r="M25">
        <f t="shared" si="1"/>
        <v>88.9</v>
      </c>
      <c r="N25" s="2">
        <f>F25-J25</f>
        <v>3</v>
      </c>
      <c r="O25">
        <f>100-K25</f>
        <v>100</v>
      </c>
    </row>
    <row r="26" spans="1:15" x14ac:dyDescent="0.3">
      <c r="A26">
        <f>IF(A25="no",1,A25+1)</f>
        <v>25</v>
      </c>
      <c r="B26">
        <v>4445</v>
      </c>
      <c r="C26" t="s">
        <v>48</v>
      </c>
      <c r="D26" t="s">
        <v>55</v>
      </c>
      <c r="E26" s="2">
        <v>61</v>
      </c>
      <c r="F26" s="2">
        <f>VLOOKUP(B26,Sheet2!$A$2:$E$45,5,FALSE)</f>
        <v>22</v>
      </c>
      <c r="G26">
        <f>ROUND(F26/E26*100,1)</f>
        <v>36.1</v>
      </c>
      <c r="H26">
        <f>VLOOKUP(C26,[1]Sheet2!$A$5:$D$49,2,FALSE)</f>
        <v>22</v>
      </c>
      <c r="I26">
        <f t="shared" si="0"/>
        <v>36.1</v>
      </c>
      <c r="J26" s="2">
        <f>VLOOKUP(B26,Sheet2!$A$2:$C$45,3,FALSE)</f>
        <v>9</v>
      </c>
      <c r="K26">
        <f>ROUND(J26/F26*100,1)</f>
        <v>40.9</v>
      </c>
      <c r="L26">
        <f>VLOOKUP(C26,[1]Sheet2!$A$5:$D$49,3,FALSE)</f>
        <v>39</v>
      </c>
      <c r="M26">
        <f t="shared" si="1"/>
        <v>63.9</v>
      </c>
      <c r="N26" s="2">
        <f>F26-J26</f>
        <v>13</v>
      </c>
      <c r="O26">
        <f>100-K26</f>
        <v>59.1</v>
      </c>
    </row>
    <row r="27" spans="1:15" x14ac:dyDescent="0.3">
      <c r="A27">
        <f>IF(A26="no",1,A26+1)</f>
        <v>26</v>
      </c>
      <c r="B27">
        <v>2223</v>
      </c>
      <c r="C27" t="s">
        <v>16</v>
      </c>
      <c r="D27" t="s">
        <v>55</v>
      </c>
      <c r="E27" s="2">
        <v>89</v>
      </c>
      <c r="F27" s="2">
        <f>VLOOKUP(B27,Sheet2!$A$2:$E$45,5,FALSE)</f>
        <v>33</v>
      </c>
      <c r="G27">
        <f>ROUND(F27/E27*100,1)</f>
        <v>37.1</v>
      </c>
      <c r="H27">
        <f>VLOOKUP(C27,[1]Sheet2!$A$5:$D$49,2,FALSE)</f>
        <v>37</v>
      </c>
      <c r="I27">
        <f t="shared" si="0"/>
        <v>41.6</v>
      </c>
      <c r="J27" s="2">
        <f>VLOOKUP(B27,Sheet2!$A$2:$C$45,3,FALSE)</f>
        <v>15</v>
      </c>
      <c r="K27">
        <f>ROUND(J27/F27*100,1)</f>
        <v>45.5</v>
      </c>
      <c r="L27">
        <f>VLOOKUP(C27,[1]Sheet2!$A$5:$D$49,3,FALSE)</f>
        <v>52</v>
      </c>
      <c r="M27">
        <f t="shared" si="1"/>
        <v>58.4</v>
      </c>
      <c r="N27" s="2">
        <f>F27-J27</f>
        <v>18</v>
      </c>
      <c r="O27">
        <f>100-K27</f>
        <v>54.5</v>
      </c>
    </row>
    <row r="28" spans="1:15" x14ac:dyDescent="0.3">
      <c r="A28">
        <f>IF(A27="no",1,A27+1)</f>
        <v>27</v>
      </c>
      <c r="B28">
        <v>2286</v>
      </c>
      <c r="C28" t="s">
        <v>25</v>
      </c>
      <c r="D28" t="s">
        <v>55</v>
      </c>
      <c r="E28" s="2">
        <v>32</v>
      </c>
      <c r="F28" s="2">
        <f>VLOOKUP(B28,Sheet2!$A$2:$E$45,5,FALSE)</f>
        <v>15</v>
      </c>
      <c r="G28">
        <f>ROUND(F28/E28*100,1)</f>
        <v>46.9</v>
      </c>
      <c r="H28">
        <f>VLOOKUP(C28,[1]Sheet2!$A$5:$D$49,2,FALSE)</f>
        <v>12</v>
      </c>
      <c r="I28">
        <f t="shared" si="0"/>
        <v>37.5</v>
      </c>
      <c r="J28" s="2">
        <f>VLOOKUP(B28,Sheet2!$A$2:$C$45,3,FALSE)</f>
        <v>9</v>
      </c>
      <c r="K28">
        <f>ROUND(J28/F28*100,1)</f>
        <v>60</v>
      </c>
      <c r="L28">
        <f>VLOOKUP(C28,[1]Sheet2!$A$5:$D$49,3,FALSE)</f>
        <v>20</v>
      </c>
      <c r="M28">
        <f t="shared" si="1"/>
        <v>62.5</v>
      </c>
      <c r="N28" s="2">
        <f>F28-J28</f>
        <v>6</v>
      </c>
      <c r="O28">
        <f>100-K28</f>
        <v>40</v>
      </c>
    </row>
    <row r="29" spans="1:15" x14ac:dyDescent="0.3">
      <c r="A29">
        <f>IF(A28="no",1,A28+1)</f>
        <v>28</v>
      </c>
      <c r="B29">
        <v>2222</v>
      </c>
      <c r="C29" t="s">
        <v>52</v>
      </c>
      <c r="D29" t="s">
        <v>55</v>
      </c>
      <c r="E29" s="2">
        <v>66</v>
      </c>
      <c r="F29" s="2">
        <f>VLOOKUP(B29,Sheet2!$A$2:$E$45,5,FALSE)</f>
        <v>31</v>
      </c>
      <c r="G29">
        <f>ROUND(F29/E29*100,1)</f>
        <v>47</v>
      </c>
      <c r="H29">
        <f>VLOOKUP(C29,[1]Sheet2!$A$5:$D$49,2,FALSE)</f>
        <v>25</v>
      </c>
      <c r="I29">
        <f t="shared" si="0"/>
        <v>37.9</v>
      </c>
      <c r="J29" s="2">
        <f>VLOOKUP(B29,Sheet2!$A$2:$C$45,3,FALSE)</f>
        <v>12</v>
      </c>
      <c r="K29">
        <f>ROUND(J29/F29*100,1)</f>
        <v>38.700000000000003</v>
      </c>
      <c r="L29">
        <f>VLOOKUP(C29,[1]Sheet2!$A$5:$D$49,3,FALSE)</f>
        <v>41</v>
      </c>
      <c r="M29">
        <f t="shared" si="1"/>
        <v>62.1</v>
      </c>
      <c r="N29" s="2">
        <f>F29-J29</f>
        <v>19</v>
      </c>
      <c r="O29">
        <f>100-K29</f>
        <v>61.3</v>
      </c>
    </row>
    <row r="30" spans="1:15" x14ac:dyDescent="0.3">
      <c r="A30">
        <f>IF(A29="no",1,A29+1)</f>
        <v>29</v>
      </c>
      <c r="B30">
        <v>2290</v>
      </c>
      <c r="C30" t="s">
        <v>12</v>
      </c>
      <c r="D30" t="s">
        <v>55</v>
      </c>
      <c r="E30" s="2">
        <v>30</v>
      </c>
      <c r="F30" s="2">
        <f>VLOOKUP(B30,Sheet2!$A$2:$E$45,5,FALSE)</f>
        <v>15</v>
      </c>
      <c r="G30">
        <f>ROUND(F30/E30*100,1)</f>
        <v>50</v>
      </c>
      <c r="H30">
        <f>VLOOKUP(C30,[1]Sheet2!$A$5:$D$49,2,FALSE)</f>
        <v>12</v>
      </c>
      <c r="I30">
        <f t="shared" si="0"/>
        <v>40</v>
      </c>
      <c r="J30" s="2">
        <f>VLOOKUP(B30,Sheet2!$A$2:$C$45,3,FALSE)</f>
        <v>9</v>
      </c>
      <c r="K30">
        <f>ROUND(J30/F30*100,1)</f>
        <v>60</v>
      </c>
      <c r="L30">
        <f>VLOOKUP(C30,[1]Sheet2!$A$5:$D$49,3,FALSE)</f>
        <v>18</v>
      </c>
      <c r="M30">
        <f t="shared" si="1"/>
        <v>60</v>
      </c>
      <c r="N30" s="2">
        <f>F30-J30</f>
        <v>6</v>
      </c>
      <c r="O30">
        <f>100-K30</f>
        <v>40</v>
      </c>
    </row>
    <row r="31" spans="1:15" x14ac:dyDescent="0.3">
      <c r="A31">
        <f>IF(A30="no",1,A30+1)</f>
        <v>30</v>
      </c>
      <c r="B31">
        <v>4442</v>
      </c>
      <c r="C31" t="s">
        <v>24</v>
      </c>
      <c r="D31" t="s">
        <v>55</v>
      </c>
      <c r="E31" s="2">
        <v>108</v>
      </c>
      <c r="F31" s="2">
        <f>VLOOKUP(B31,Sheet2!$A$2:$E$45,5,FALSE)</f>
        <v>57</v>
      </c>
      <c r="G31">
        <f>ROUND(F31/E31*100,1)</f>
        <v>52.8</v>
      </c>
      <c r="H31">
        <f>VLOOKUP(C31,[1]Sheet2!$A$5:$D$49,2,FALSE)</f>
        <v>43</v>
      </c>
      <c r="I31">
        <f t="shared" si="0"/>
        <v>39.799999999999997</v>
      </c>
      <c r="J31" s="2">
        <f>VLOOKUP(B31,Sheet2!$A$2:$C$45,3,FALSE)</f>
        <v>31</v>
      </c>
      <c r="K31">
        <f>ROUND(J31/F31*100,1)</f>
        <v>54.4</v>
      </c>
      <c r="L31">
        <f>VLOOKUP(C31,[1]Sheet2!$A$5:$D$49,3,FALSE)</f>
        <v>65</v>
      </c>
      <c r="M31">
        <f t="shared" si="1"/>
        <v>60.2</v>
      </c>
      <c r="N31" s="2">
        <f>F31-J31</f>
        <v>26</v>
      </c>
      <c r="O31">
        <f>100-K31</f>
        <v>45.6</v>
      </c>
    </row>
    <row r="32" spans="1:15" x14ac:dyDescent="0.3">
      <c r="A32">
        <f>IF(A31="no",1,A31+1)</f>
        <v>31</v>
      </c>
      <c r="B32">
        <v>2288</v>
      </c>
      <c r="C32" t="s">
        <v>17</v>
      </c>
      <c r="D32" t="s">
        <v>55</v>
      </c>
      <c r="E32" s="2">
        <v>26</v>
      </c>
      <c r="F32" s="2">
        <f>VLOOKUP(B32,Sheet2!$A$2:$E$45,5,FALSE)</f>
        <v>15</v>
      </c>
      <c r="G32">
        <f>ROUND(F32/E32*100,1)</f>
        <v>57.7</v>
      </c>
      <c r="H32">
        <f>VLOOKUP(C32,[1]Sheet2!$A$5:$D$49,2,FALSE)</f>
        <v>10</v>
      </c>
      <c r="I32">
        <f t="shared" si="0"/>
        <v>38.5</v>
      </c>
      <c r="J32" s="2">
        <f>VLOOKUP(B32,Sheet2!$A$2:$C$45,3,FALSE)</f>
        <v>8</v>
      </c>
      <c r="K32">
        <f>ROUND(J32/F32*100,1)</f>
        <v>53.3</v>
      </c>
      <c r="L32">
        <f>VLOOKUP(C32,[1]Sheet2!$A$5:$D$49,3,FALSE)</f>
        <v>16</v>
      </c>
      <c r="M32">
        <f t="shared" si="1"/>
        <v>61.5</v>
      </c>
      <c r="N32" s="2">
        <f>F32-J32</f>
        <v>7</v>
      </c>
      <c r="O32">
        <f>100-K32</f>
        <v>46.7</v>
      </c>
    </row>
    <row r="33" spans="1:15" x14ac:dyDescent="0.3">
      <c r="A33">
        <f>IF(A32="no",1,A32+1)</f>
        <v>32</v>
      </c>
      <c r="B33">
        <v>4443</v>
      </c>
      <c r="C33" t="s">
        <v>30</v>
      </c>
      <c r="D33" t="s">
        <v>55</v>
      </c>
      <c r="E33" s="2">
        <v>72</v>
      </c>
      <c r="F33" s="2">
        <f>VLOOKUP(B33,Sheet2!$A$2:$E$45,5,FALSE)</f>
        <v>42</v>
      </c>
      <c r="G33">
        <f>ROUND(F33/E33*100,1)</f>
        <v>58.3</v>
      </c>
      <c r="H33">
        <f>VLOOKUP(C33,[1]Sheet2!$A$5:$D$49,2,FALSE)</f>
        <v>17</v>
      </c>
      <c r="I33">
        <f t="shared" si="0"/>
        <v>23.6</v>
      </c>
      <c r="J33" s="2">
        <f>VLOOKUP(B33,Sheet2!$A$2:$C$45,3,FALSE)</f>
        <v>10</v>
      </c>
      <c r="K33">
        <f>ROUND(J33/F33*100,1)</f>
        <v>23.8</v>
      </c>
      <c r="L33">
        <f>VLOOKUP(C33,[1]Sheet2!$A$5:$D$49,3,FALSE)</f>
        <v>55</v>
      </c>
      <c r="M33">
        <f t="shared" si="1"/>
        <v>76.400000000000006</v>
      </c>
      <c r="N33" s="2">
        <f>F33-J33</f>
        <v>32</v>
      </c>
      <c r="O33">
        <f>100-K33</f>
        <v>76.2</v>
      </c>
    </row>
    <row r="34" spans="1:15" x14ac:dyDescent="0.3">
      <c r="A34">
        <f>IF(A33="no",1,A33+1)</f>
        <v>33</v>
      </c>
      <c r="B34">
        <v>2287</v>
      </c>
      <c r="C34" t="s">
        <v>32</v>
      </c>
      <c r="D34" t="s">
        <v>55</v>
      </c>
      <c r="E34" s="2">
        <v>11</v>
      </c>
      <c r="F34" s="2">
        <f>VLOOKUP(B34,Sheet2!$A$2:$E$45,5,FALSE)</f>
        <v>7</v>
      </c>
      <c r="G34">
        <f>ROUND(F34/E34*100,1)</f>
        <v>63.6</v>
      </c>
      <c r="H34">
        <f>VLOOKUP(C34,[1]Sheet2!$A$5:$D$49,2,FALSE)</f>
        <v>3</v>
      </c>
      <c r="I34">
        <f t="shared" si="0"/>
        <v>27.3</v>
      </c>
      <c r="J34" s="2">
        <f>VLOOKUP(B34,Sheet2!$A$2:$C$45,3,FALSE)</f>
        <v>3</v>
      </c>
      <c r="K34">
        <f>ROUND(J34/F34*100,1)</f>
        <v>42.9</v>
      </c>
      <c r="L34">
        <f>VLOOKUP(C34,[1]Sheet2!$A$5:$D$49,3,FALSE)</f>
        <v>8</v>
      </c>
      <c r="M34">
        <f t="shared" si="1"/>
        <v>72.7</v>
      </c>
      <c r="N34" s="2">
        <f>F34-J34</f>
        <v>4</v>
      </c>
      <c r="O34">
        <f>100-K34</f>
        <v>57.1</v>
      </c>
    </row>
    <row r="35" spans="1:15" x14ac:dyDescent="0.3">
      <c r="A35">
        <f>IF(A34="no",1,A34+1)</f>
        <v>34</v>
      </c>
      <c r="B35">
        <v>3338</v>
      </c>
      <c r="C35" t="s">
        <v>56</v>
      </c>
      <c r="D35" t="s">
        <v>55</v>
      </c>
      <c r="E35" s="2">
        <v>61</v>
      </c>
      <c r="F35" s="2">
        <f>VLOOKUP(B35,Sheet2!$A$2:$E$45,5,FALSE)</f>
        <v>40</v>
      </c>
      <c r="G35">
        <f>ROUND(F35/E35*100,1)</f>
        <v>65.599999999999994</v>
      </c>
      <c r="H35">
        <f>VLOOKUP(C35,[1]Sheet2!$A$5:$D$49,2,FALSE)</f>
        <v>29</v>
      </c>
      <c r="I35">
        <f t="shared" si="0"/>
        <v>47.5</v>
      </c>
      <c r="J35" s="2">
        <f>VLOOKUP(B35,Sheet2!$A$2:$C$45,3,FALSE)</f>
        <v>20</v>
      </c>
      <c r="K35">
        <f>ROUND(J35/F35*100,1)</f>
        <v>50</v>
      </c>
      <c r="L35">
        <f>VLOOKUP(C35,[1]Sheet2!$A$5:$D$49,3,FALSE)</f>
        <v>32</v>
      </c>
      <c r="M35">
        <f t="shared" si="1"/>
        <v>52.5</v>
      </c>
      <c r="N35" s="2">
        <f>F35-J35</f>
        <v>20</v>
      </c>
      <c r="O35">
        <f>100-K35</f>
        <v>50</v>
      </c>
    </row>
    <row r="36" spans="1:15" x14ac:dyDescent="0.3">
      <c r="A36">
        <f>IF(A35="no",1,A35+1)</f>
        <v>35</v>
      </c>
      <c r="B36">
        <v>2284</v>
      </c>
      <c r="C36" t="s">
        <v>36</v>
      </c>
      <c r="D36" t="s">
        <v>55</v>
      </c>
      <c r="E36" s="2">
        <v>12</v>
      </c>
      <c r="F36" s="2">
        <f>VLOOKUP(B36,Sheet2!$A$2:$E$45,5,FALSE)</f>
        <v>8</v>
      </c>
      <c r="G36">
        <f>ROUND(F36/E36*100,1)</f>
        <v>66.7</v>
      </c>
      <c r="H36">
        <f>VLOOKUP(C36,[1]Sheet2!$A$5:$D$49,2,FALSE)</f>
        <v>3</v>
      </c>
      <c r="I36">
        <f t="shared" si="0"/>
        <v>25</v>
      </c>
      <c r="J36" s="2">
        <f>VLOOKUP(B36,Sheet2!$A$2:$C$45,3,FALSE)</f>
        <v>3</v>
      </c>
      <c r="K36">
        <f>ROUND(J36/F36*100,1)</f>
        <v>37.5</v>
      </c>
      <c r="L36">
        <f>VLOOKUP(C36,[1]Sheet2!$A$5:$D$49,3,FALSE)</f>
        <v>9</v>
      </c>
      <c r="M36">
        <f t="shared" si="1"/>
        <v>75</v>
      </c>
      <c r="N36" s="2">
        <f>F36-J36</f>
        <v>5</v>
      </c>
      <c r="O36">
        <f>100-K36</f>
        <v>62.5</v>
      </c>
    </row>
    <row r="37" spans="1:15" x14ac:dyDescent="0.3">
      <c r="A37">
        <f>IF(A36="no",1,A36+1)</f>
        <v>36</v>
      </c>
      <c r="B37">
        <v>2280</v>
      </c>
      <c r="C37" t="s">
        <v>31</v>
      </c>
      <c r="D37" t="s">
        <v>55</v>
      </c>
      <c r="E37" s="2">
        <v>9</v>
      </c>
      <c r="F37" s="2">
        <f>VLOOKUP(B37,Sheet2!$A$2:$E$45,5,FALSE)</f>
        <v>6</v>
      </c>
      <c r="G37">
        <f>ROUND(F37/E37*100,1)</f>
        <v>66.7</v>
      </c>
      <c r="H37">
        <f>VLOOKUP(C37,[1]Sheet2!$A$5:$D$49,2,FALSE)</f>
        <v>3</v>
      </c>
      <c r="I37">
        <f t="shared" si="0"/>
        <v>33.299999999999997</v>
      </c>
      <c r="J37" s="2">
        <f>VLOOKUP(B37,Sheet2!$A$2:$C$45,3,FALSE)</f>
        <v>3</v>
      </c>
      <c r="K37">
        <f>ROUND(J37/F37*100,1)</f>
        <v>50</v>
      </c>
      <c r="L37">
        <f>VLOOKUP(C37,[1]Sheet2!$A$5:$D$49,3,FALSE)</f>
        <v>6</v>
      </c>
      <c r="M37">
        <f t="shared" si="1"/>
        <v>66.7</v>
      </c>
      <c r="N37" s="2">
        <f>F37-J37</f>
        <v>3</v>
      </c>
      <c r="O37">
        <f>100-K37</f>
        <v>50</v>
      </c>
    </row>
    <row r="38" spans="1:15" x14ac:dyDescent="0.3">
      <c r="A38">
        <f>IF(A37="no",1,A37+1)</f>
        <v>37</v>
      </c>
      <c r="B38">
        <v>2282</v>
      </c>
      <c r="C38" t="s">
        <v>29</v>
      </c>
      <c r="D38" t="s">
        <v>55</v>
      </c>
      <c r="E38" s="2">
        <v>22</v>
      </c>
      <c r="F38" s="2">
        <f>VLOOKUP(B38,Sheet2!$A$2:$E$45,5,FALSE)</f>
        <v>15</v>
      </c>
      <c r="G38">
        <f>ROUND(F38/E38*100,1)</f>
        <v>68.2</v>
      </c>
      <c r="H38">
        <f>VLOOKUP(C38,[1]Sheet2!$A$5:$D$49,2,FALSE)</f>
        <v>8</v>
      </c>
      <c r="I38">
        <f t="shared" si="0"/>
        <v>36.4</v>
      </c>
      <c r="J38" s="2">
        <f>VLOOKUP(B38,Sheet2!$A$2:$C$45,3,FALSE)</f>
        <v>8</v>
      </c>
      <c r="K38">
        <f>ROUND(J38/F38*100,1)</f>
        <v>53.3</v>
      </c>
      <c r="L38">
        <f>VLOOKUP(C38,[1]Sheet2!$A$5:$D$49,3,FALSE)</f>
        <v>14</v>
      </c>
      <c r="M38">
        <f t="shared" si="1"/>
        <v>63.6</v>
      </c>
      <c r="N38" s="2">
        <f>F38-J38</f>
        <v>7</v>
      </c>
      <c r="O38">
        <f>100-K38</f>
        <v>46.7</v>
      </c>
    </row>
    <row r="39" spans="1:15" x14ac:dyDescent="0.3">
      <c r="A39">
        <f>IF(A38="no",1,A38+1)</f>
        <v>38</v>
      </c>
      <c r="B39">
        <v>2225</v>
      </c>
      <c r="C39" t="s">
        <v>19</v>
      </c>
      <c r="D39" t="s">
        <v>55</v>
      </c>
      <c r="E39" s="2">
        <v>32</v>
      </c>
      <c r="F39" s="2">
        <f>VLOOKUP(B39,Sheet2!$A$2:$E$45,5,FALSE)</f>
        <v>23</v>
      </c>
      <c r="G39">
        <f>ROUND(F39/E39*100,1)</f>
        <v>71.900000000000006</v>
      </c>
      <c r="H39">
        <f>VLOOKUP(C39,[1]Sheet2!$A$5:$D$49,2,FALSE)</f>
        <v>10</v>
      </c>
      <c r="I39">
        <f t="shared" si="0"/>
        <v>31.3</v>
      </c>
      <c r="J39" s="2">
        <f>VLOOKUP(B39,Sheet2!$A$2:$C$45,3,FALSE)</f>
        <v>10</v>
      </c>
      <c r="K39">
        <f>ROUND(J39/F39*100,1)</f>
        <v>43.5</v>
      </c>
      <c r="L39">
        <f>VLOOKUP(C39,[1]Sheet2!$A$5:$D$49,3,FALSE)</f>
        <v>22</v>
      </c>
      <c r="M39">
        <f t="shared" si="1"/>
        <v>68.8</v>
      </c>
      <c r="N39" s="2">
        <f>F39-J39</f>
        <v>13</v>
      </c>
      <c r="O39">
        <f>100-K39</f>
        <v>56.5</v>
      </c>
    </row>
    <row r="40" spans="1:15" x14ac:dyDescent="0.3">
      <c r="A40">
        <f>IF(A39="no",1,A39+1)</f>
        <v>39</v>
      </c>
      <c r="B40">
        <v>2221</v>
      </c>
      <c r="C40" t="s">
        <v>33</v>
      </c>
      <c r="D40" t="s">
        <v>55</v>
      </c>
      <c r="E40" s="2">
        <v>33</v>
      </c>
      <c r="F40" s="2">
        <f>VLOOKUP(B40,Sheet2!$A$2:$E$45,5,FALSE)</f>
        <v>25</v>
      </c>
      <c r="G40">
        <f>ROUND(F40/E40*100,1)</f>
        <v>75.8</v>
      </c>
      <c r="H40">
        <f>VLOOKUP(C40,[1]Sheet2!$A$5:$D$49,2,FALSE)</f>
        <v>8</v>
      </c>
      <c r="I40">
        <f t="shared" si="0"/>
        <v>24.2</v>
      </c>
      <c r="J40" s="2">
        <f>VLOOKUP(B40,Sheet2!$A$2:$C$45,3,FALSE)</f>
        <v>8</v>
      </c>
      <c r="K40">
        <f>ROUND(J40/F40*100,1)</f>
        <v>32</v>
      </c>
      <c r="L40">
        <f>VLOOKUP(C40,[1]Sheet2!$A$5:$D$49,3,FALSE)</f>
        <v>25</v>
      </c>
      <c r="M40">
        <f t="shared" si="1"/>
        <v>75.8</v>
      </c>
      <c r="N40" s="2">
        <f>F40-J40</f>
        <v>17</v>
      </c>
      <c r="O40">
        <f>100-K40</f>
        <v>68</v>
      </c>
    </row>
    <row r="41" spans="1:15" x14ac:dyDescent="0.3">
      <c r="A41">
        <f>IF(A40="no",1,A40+1)</f>
        <v>40</v>
      </c>
      <c r="B41">
        <v>2283</v>
      </c>
      <c r="C41" t="s">
        <v>35</v>
      </c>
      <c r="D41" t="s">
        <v>55</v>
      </c>
      <c r="E41" s="2">
        <v>17</v>
      </c>
      <c r="F41" s="2">
        <f>VLOOKUP(B41,Sheet2!$A$2:$E$45,5,FALSE)</f>
        <v>13</v>
      </c>
      <c r="G41">
        <f>ROUND(F41/E41*100,1)</f>
        <v>76.5</v>
      </c>
      <c r="H41">
        <f>VLOOKUP(C41,[1]Sheet2!$A$5:$D$49,2,FALSE)</f>
        <v>9</v>
      </c>
      <c r="I41">
        <f t="shared" si="0"/>
        <v>52.9</v>
      </c>
      <c r="J41" s="2">
        <f>VLOOKUP(B41,Sheet2!$A$2:$C$45,3,FALSE)</f>
        <v>9</v>
      </c>
      <c r="K41">
        <f>ROUND(J41/F41*100,1)</f>
        <v>69.2</v>
      </c>
      <c r="L41">
        <f>VLOOKUP(C41,[1]Sheet2!$A$5:$D$49,3,FALSE)</f>
        <v>8</v>
      </c>
      <c r="M41">
        <f t="shared" si="1"/>
        <v>47.1</v>
      </c>
      <c r="N41" s="2">
        <f>F41-J41</f>
        <v>4</v>
      </c>
      <c r="O41">
        <f>100-K41</f>
        <v>30.799999999999997</v>
      </c>
    </row>
    <row r="42" spans="1:15" x14ac:dyDescent="0.3">
      <c r="A42">
        <f>IF(A41="no",1,A41+1)</f>
        <v>41</v>
      </c>
      <c r="B42">
        <v>2224</v>
      </c>
      <c r="C42" t="s">
        <v>22</v>
      </c>
      <c r="D42" t="s">
        <v>55</v>
      </c>
      <c r="E42" s="2">
        <v>35</v>
      </c>
      <c r="F42" s="2">
        <f>VLOOKUP(B42,Sheet2!$A$2:$E$45,5,FALSE)</f>
        <v>27</v>
      </c>
      <c r="G42">
        <f>ROUND(F42/E42*100,1)</f>
        <v>77.099999999999994</v>
      </c>
      <c r="H42">
        <f>VLOOKUP(C42,[1]Sheet2!$A$5:$D$49,2,FALSE)</f>
        <v>12</v>
      </c>
      <c r="I42">
        <f t="shared" si="0"/>
        <v>34.299999999999997</v>
      </c>
      <c r="J42" s="2">
        <f>VLOOKUP(B42,Sheet2!$A$2:$C$45,3,FALSE)</f>
        <v>11</v>
      </c>
      <c r="K42">
        <f>ROUND(J42/F42*100,1)</f>
        <v>40.700000000000003</v>
      </c>
      <c r="L42">
        <f>VLOOKUP(C42,[1]Sheet2!$A$5:$D$49,3,FALSE)</f>
        <v>23</v>
      </c>
      <c r="M42">
        <f t="shared" si="1"/>
        <v>65.7</v>
      </c>
      <c r="N42" s="2">
        <f>F42-J42</f>
        <v>16</v>
      </c>
      <c r="O42">
        <f>100-K42</f>
        <v>59.3</v>
      </c>
    </row>
    <row r="43" spans="1:15" x14ac:dyDescent="0.3">
      <c r="A43">
        <f>IF(A42="no",1,A42+1)</f>
        <v>42</v>
      </c>
      <c r="B43">
        <v>2228</v>
      </c>
      <c r="C43" t="s">
        <v>28</v>
      </c>
      <c r="D43" t="s">
        <v>55</v>
      </c>
      <c r="E43" s="2">
        <v>28</v>
      </c>
      <c r="F43" s="2">
        <f>VLOOKUP(B43,Sheet2!$A$2:$E$45,5,FALSE)</f>
        <v>22</v>
      </c>
      <c r="G43">
        <f>ROUND(F43/E43*100,1)</f>
        <v>78.599999999999994</v>
      </c>
      <c r="H43">
        <f>VLOOKUP(C43,[1]Sheet2!$A$5:$D$49,2,FALSE)</f>
        <v>10</v>
      </c>
      <c r="I43">
        <f t="shared" si="0"/>
        <v>35.700000000000003</v>
      </c>
      <c r="J43" s="2">
        <f>VLOOKUP(B43,Sheet2!$A$2:$C$45,3,FALSE)</f>
        <v>10</v>
      </c>
      <c r="K43">
        <f>ROUND(J43/F43*100,1)</f>
        <v>45.5</v>
      </c>
      <c r="L43">
        <f>VLOOKUP(C43,[1]Sheet2!$A$5:$D$49,3,FALSE)</f>
        <v>18</v>
      </c>
      <c r="M43">
        <f t="shared" si="1"/>
        <v>64.3</v>
      </c>
      <c r="N43" s="2">
        <f>F43-J43</f>
        <v>12</v>
      </c>
      <c r="O43">
        <f>100-K43</f>
        <v>54.5</v>
      </c>
    </row>
    <row r="44" spans="1:15" x14ac:dyDescent="0.3">
      <c r="A44">
        <f>IF(A43="no",1,A43+1)</f>
        <v>43</v>
      </c>
      <c r="B44">
        <v>8883</v>
      </c>
      <c r="C44" t="s">
        <v>34</v>
      </c>
      <c r="D44" t="s">
        <v>55</v>
      </c>
      <c r="E44" s="2">
        <v>10</v>
      </c>
      <c r="F44" s="2">
        <f>VLOOKUP(B44,Sheet2!$A$2:$E$45,5,FALSE)</f>
        <v>8</v>
      </c>
      <c r="G44">
        <f>ROUND(F44/E44*100,1)</f>
        <v>80</v>
      </c>
      <c r="H44">
        <f>VLOOKUP(C44,[1]Sheet2!$A$5:$D$49,2,FALSE)</f>
        <v>6</v>
      </c>
      <c r="I44">
        <f t="shared" si="0"/>
        <v>60</v>
      </c>
      <c r="J44" s="2">
        <f>VLOOKUP(B44,Sheet2!$A$2:$C$45,3,FALSE)</f>
        <v>6</v>
      </c>
      <c r="K44">
        <f>ROUND(J44/F44*100,1)</f>
        <v>75</v>
      </c>
      <c r="L44">
        <f>VLOOKUP(C44,[1]Sheet2!$A$5:$D$49,3,FALSE)</f>
        <v>4</v>
      </c>
      <c r="M44">
        <f t="shared" si="1"/>
        <v>40</v>
      </c>
      <c r="N44" s="2">
        <f>F44-J44</f>
        <v>2</v>
      </c>
      <c r="O44">
        <f>100-K44</f>
        <v>25</v>
      </c>
    </row>
    <row r="45" spans="1:15" x14ac:dyDescent="0.3">
      <c r="A45">
        <f>IF(A44="no",1,A44+1)</f>
        <v>44</v>
      </c>
      <c r="B45">
        <v>2289</v>
      </c>
      <c r="C45" t="s">
        <v>37</v>
      </c>
      <c r="D45" t="s">
        <v>55</v>
      </c>
      <c r="E45" s="2">
        <v>11</v>
      </c>
      <c r="F45" s="2">
        <f>VLOOKUP(B45,Sheet2!$A$2:$E$45,5,FALSE)</f>
        <v>9</v>
      </c>
      <c r="G45">
        <f>ROUND(F45/E45*100,1)</f>
        <v>81.8</v>
      </c>
      <c r="H45">
        <f>VLOOKUP(C45,[1]Sheet2!$A$5:$D$49,2,FALSE)</f>
        <v>9</v>
      </c>
      <c r="I45">
        <f t="shared" si="0"/>
        <v>81.8</v>
      </c>
      <c r="J45" s="2">
        <f>VLOOKUP(B45,Sheet2!$A$2:$C$45,3,FALSE)</f>
        <v>8</v>
      </c>
      <c r="K45">
        <f>ROUND(J45/F45*100,1)</f>
        <v>88.9</v>
      </c>
      <c r="L45">
        <f>VLOOKUP(C45,[1]Sheet2!$A$5:$D$49,3,FALSE)</f>
        <v>2</v>
      </c>
      <c r="M45">
        <f t="shared" si="1"/>
        <v>18.2</v>
      </c>
      <c r="N45" s="2">
        <f>F45-J45</f>
        <v>1</v>
      </c>
      <c r="O45">
        <f>100-K45</f>
        <v>11.099999999999994</v>
      </c>
    </row>
  </sheetData>
  <autoFilter ref="A1:O42" xr:uid="{00000000-0001-0000-0000-000000000000}">
    <sortState xmlns:xlrd2="http://schemas.microsoft.com/office/spreadsheetml/2017/richdata2" ref="A2:O45">
      <sortCondition ref="G1:G42"/>
    </sortState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4FA-A2F9-4A80-B232-AFE2F4B99241}">
  <dimension ref="A1:B43"/>
  <sheetViews>
    <sheetView workbookViewId="0">
      <selection activeCell="E38" sqref="E38"/>
    </sheetView>
  </sheetViews>
  <sheetFormatPr defaultRowHeight="14.4" x14ac:dyDescent="0.3"/>
  <cols>
    <col min="1" max="1" width="5" bestFit="1" customWidth="1"/>
  </cols>
  <sheetData>
    <row r="1" spans="1:2" x14ac:dyDescent="0.3">
      <c r="A1">
        <v>1111</v>
      </c>
      <c r="B1">
        <v>37</v>
      </c>
    </row>
    <row r="2" spans="1:2" x14ac:dyDescent="0.3">
      <c r="A2">
        <v>2221</v>
      </c>
      <c r="B2">
        <v>4</v>
      </c>
    </row>
    <row r="3" spans="1:2" x14ac:dyDescent="0.3">
      <c r="A3">
        <v>2222</v>
      </c>
      <c r="B3">
        <v>11</v>
      </c>
    </row>
    <row r="4" spans="1:2" x14ac:dyDescent="0.3">
      <c r="A4">
        <v>2223</v>
      </c>
      <c r="B4">
        <v>11</v>
      </c>
    </row>
    <row r="5" spans="1:2" x14ac:dyDescent="0.3">
      <c r="A5">
        <v>2224</v>
      </c>
      <c r="B5">
        <v>13</v>
      </c>
    </row>
    <row r="6" spans="1:2" x14ac:dyDescent="0.3">
      <c r="A6">
        <v>2225</v>
      </c>
      <c r="B6">
        <v>11</v>
      </c>
    </row>
    <row r="7" spans="1:2" x14ac:dyDescent="0.3">
      <c r="A7">
        <v>2227</v>
      </c>
      <c r="B7">
        <v>8</v>
      </c>
    </row>
    <row r="8" spans="1:2" x14ac:dyDescent="0.3">
      <c r="A8">
        <v>2228</v>
      </c>
      <c r="B8">
        <v>9</v>
      </c>
    </row>
    <row r="9" spans="1:2" x14ac:dyDescent="0.3">
      <c r="A9">
        <v>2280</v>
      </c>
      <c r="B9">
        <v>5</v>
      </c>
    </row>
    <row r="10" spans="1:2" x14ac:dyDescent="0.3">
      <c r="A10">
        <v>2281</v>
      </c>
      <c r="B10">
        <v>5</v>
      </c>
    </row>
    <row r="11" spans="1:2" x14ac:dyDescent="0.3">
      <c r="A11">
        <v>2282</v>
      </c>
      <c r="B11">
        <v>4</v>
      </c>
    </row>
    <row r="12" spans="1:2" x14ac:dyDescent="0.3">
      <c r="A12">
        <v>2283</v>
      </c>
      <c r="B12">
        <v>6</v>
      </c>
    </row>
    <row r="13" spans="1:2" x14ac:dyDescent="0.3">
      <c r="A13">
        <v>2284</v>
      </c>
      <c r="B13">
        <v>3</v>
      </c>
    </row>
    <row r="14" spans="1:2" x14ac:dyDescent="0.3">
      <c r="A14">
        <v>2285</v>
      </c>
      <c r="B14">
        <v>7</v>
      </c>
    </row>
    <row r="15" spans="1:2" x14ac:dyDescent="0.3">
      <c r="A15">
        <v>2286</v>
      </c>
      <c r="B15">
        <v>5</v>
      </c>
    </row>
    <row r="16" spans="1:2" x14ac:dyDescent="0.3">
      <c r="A16">
        <v>2287</v>
      </c>
      <c r="B16">
        <v>6</v>
      </c>
    </row>
    <row r="17" spans="1:2" x14ac:dyDescent="0.3">
      <c r="A17">
        <v>2288</v>
      </c>
      <c r="B17">
        <v>5</v>
      </c>
    </row>
    <row r="18" spans="1:2" x14ac:dyDescent="0.3">
      <c r="A18">
        <v>2289</v>
      </c>
      <c r="B18">
        <v>5</v>
      </c>
    </row>
    <row r="19" spans="1:2" x14ac:dyDescent="0.3">
      <c r="A19">
        <v>2290</v>
      </c>
      <c r="B19">
        <v>5</v>
      </c>
    </row>
    <row r="20" spans="1:2" x14ac:dyDescent="0.3">
      <c r="A20">
        <v>3331</v>
      </c>
      <c r="B20">
        <v>10</v>
      </c>
    </row>
    <row r="21" spans="1:2" x14ac:dyDescent="0.3">
      <c r="A21">
        <v>3332</v>
      </c>
      <c r="B21">
        <v>10</v>
      </c>
    </row>
    <row r="22" spans="1:2" x14ac:dyDescent="0.3">
      <c r="A22">
        <v>3333</v>
      </c>
      <c r="B22">
        <v>10</v>
      </c>
    </row>
    <row r="23" spans="1:2" x14ac:dyDescent="0.3">
      <c r="A23">
        <v>3334</v>
      </c>
      <c r="B23">
        <v>11</v>
      </c>
    </row>
    <row r="24" spans="1:2" x14ac:dyDescent="0.3">
      <c r="A24">
        <v>3335</v>
      </c>
      <c r="B24">
        <v>11</v>
      </c>
    </row>
    <row r="25" spans="1:2" x14ac:dyDescent="0.3">
      <c r="A25">
        <v>3336</v>
      </c>
      <c r="B25">
        <v>11</v>
      </c>
    </row>
    <row r="26" spans="1:2" x14ac:dyDescent="0.3">
      <c r="A26">
        <v>3337</v>
      </c>
      <c r="B26">
        <v>8</v>
      </c>
    </row>
    <row r="27" spans="1:2" x14ac:dyDescent="0.3">
      <c r="A27">
        <v>4441</v>
      </c>
      <c r="B27">
        <v>18</v>
      </c>
    </row>
    <row r="28" spans="1:2" x14ac:dyDescent="0.3">
      <c r="A28">
        <v>4442</v>
      </c>
      <c r="B28">
        <v>19</v>
      </c>
    </row>
    <row r="29" spans="1:2" x14ac:dyDescent="0.3">
      <c r="A29">
        <v>4443</v>
      </c>
      <c r="B29">
        <v>15</v>
      </c>
    </row>
    <row r="30" spans="1:2" x14ac:dyDescent="0.3">
      <c r="A30">
        <v>4444</v>
      </c>
      <c r="B30">
        <v>12</v>
      </c>
    </row>
    <row r="31" spans="1:2" x14ac:dyDescent="0.3">
      <c r="A31">
        <v>4445</v>
      </c>
      <c r="B31">
        <v>8</v>
      </c>
    </row>
    <row r="32" spans="1:2" x14ac:dyDescent="0.3">
      <c r="A32">
        <v>4446</v>
      </c>
      <c r="B32">
        <v>3</v>
      </c>
    </row>
    <row r="33" spans="1:2" x14ac:dyDescent="0.3">
      <c r="A33">
        <v>5551</v>
      </c>
      <c r="B33">
        <v>12</v>
      </c>
    </row>
    <row r="34" spans="1:2" x14ac:dyDescent="0.3">
      <c r="A34">
        <v>5552</v>
      </c>
      <c r="B34">
        <v>14</v>
      </c>
    </row>
    <row r="35" spans="1:2" x14ac:dyDescent="0.3">
      <c r="A35">
        <v>5553</v>
      </c>
      <c r="B35">
        <v>8</v>
      </c>
    </row>
    <row r="36" spans="1:2" x14ac:dyDescent="0.3">
      <c r="A36">
        <v>5554</v>
      </c>
      <c r="B36">
        <v>9</v>
      </c>
    </row>
    <row r="37" spans="1:2" x14ac:dyDescent="0.3">
      <c r="A37">
        <v>6661</v>
      </c>
      <c r="B37">
        <v>17</v>
      </c>
    </row>
    <row r="38" spans="1:2" x14ac:dyDescent="0.3">
      <c r="A38">
        <v>6662</v>
      </c>
      <c r="B38">
        <v>19</v>
      </c>
    </row>
    <row r="39" spans="1:2" x14ac:dyDescent="0.3">
      <c r="A39">
        <v>6670</v>
      </c>
      <c r="B39">
        <v>13</v>
      </c>
    </row>
    <row r="40" spans="1:2" x14ac:dyDescent="0.3">
      <c r="A40">
        <v>8881</v>
      </c>
      <c r="B40">
        <v>3</v>
      </c>
    </row>
    <row r="41" spans="1:2" x14ac:dyDescent="0.3">
      <c r="A41">
        <v>8882</v>
      </c>
      <c r="B41">
        <v>3</v>
      </c>
    </row>
    <row r="42" spans="1:2" x14ac:dyDescent="0.3">
      <c r="A42">
        <v>8883</v>
      </c>
      <c r="B42">
        <v>3</v>
      </c>
    </row>
    <row r="43" spans="1:2" x14ac:dyDescent="0.3">
      <c r="A43">
        <v>8884</v>
      </c>
      <c r="B4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CB18-54B6-419B-B62B-B5DC021F88D3}">
  <dimension ref="A1:E45"/>
  <sheetViews>
    <sheetView workbookViewId="0">
      <selection activeCell="B1" sqref="B1"/>
    </sheetView>
  </sheetViews>
  <sheetFormatPr defaultRowHeight="14.4" x14ac:dyDescent="0.3"/>
  <cols>
    <col min="2" max="2" width="44" bestFit="1" customWidth="1"/>
  </cols>
  <sheetData>
    <row r="1" spans="1:5" x14ac:dyDescent="0.3">
      <c r="A1" t="s">
        <v>47</v>
      </c>
      <c r="B1" t="s">
        <v>59</v>
      </c>
      <c r="C1" t="s">
        <v>57</v>
      </c>
      <c r="D1" t="s">
        <v>58</v>
      </c>
      <c r="E1" t="s">
        <v>49</v>
      </c>
    </row>
    <row r="2" spans="1:5" x14ac:dyDescent="0.3">
      <c r="A2">
        <v>6661</v>
      </c>
      <c r="B2" t="s">
        <v>8</v>
      </c>
      <c r="C2">
        <v>34</v>
      </c>
      <c r="D2">
        <v>15</v>
      </c>
      <c r="E2">
        <v>49</v>
      </c>
    </row>
    <row r="3" spans="1:5" x14ac:dyDescent="0.3">
      <c r="A3">
        <v>4441</v>
      </c>
      <c r="B3" t="s">
        <v>23</v>
      </c>
      <c r="C3">
        <v>28</v>
      </c>
      <c r="D3">
        <v>26</v>
      </c>
      <c r="E3">
        <v>54</v>
      </c>
    </row>
    <row r="4" spans="1:5" x14ac:dyDescent="0.3">
      <c r="A4">
        <v>4442</v>
      </c>
      <c r="B4" t="s">
        <v>24</v>
      </c>
      <c r="C4">
        <v>31</v>
      </c>
      <c r="D4">
        <v>26</v>
      </c>
      <c r="E4">
        <v>57</v>
      </c>
    </row>
    <row r="5" spans="1:5" x14ac:dyDescent="0.3">
      <c r="A5">
        <v>5552</v>
      </c>
      <c r="B5" t="s">
        <v>9</v>
      </c>
      <c r="C5">
        <v>20</v>
      </c>
      <c r="D5">
        <v>20</v>
      </c>
      <c r="E5">
        <v>40</v>
      </c>
    </row>
    <row r="6" spans="1:5" x14ac:dyDescent="0.3">
      <c r="A6">
        <v>2285</v>
      </c>
      <c r="B6" t="s">
        <v>6</v>
      </c>
      <c r="C6">
        <v>6</v>
      </c>
      <c r="D6">
        <v>14</v>
      </c>
      <c r="E6">
        <v>20</v>
      </c>
    </row>
    <row r="7" spans="1:5" x14ac:dyDescent="0.3">
      <c r="A7">
        <v>5553</v>
      </c>
      <c r="B7" t="s">
        <v>51</v>
      </c>
      <c r="C7">
        <v>12</v>
      </c>
      <c r="D7">
        <v>11</v>
      </c>
      <c r="E7">
        <v>23</v>
      </c>
    </row>
    <row r="8" spans="1:5" x14ac:dyDescent="0.3">
      <c r="A8">
        <v>5554</v>
      </c>
      <c r="B8" t="s">
        <v>14</v>
      </c>
      <c r="C8">
        <v>13</v>
      </c>
      <c r="D8">
        <v>12</v>
      </c>
      <c r="E8">
        <v>25</v>
      </c>
    </row>
    <row r="9" spans="1:5" x14ac:dyDescent="0.3">
      <c r="A9">
        <v>8882</v>
      </c>
      <c r="B9" t="s">
        <v>2</v>
      </c>
      <c r="D9">
        <v>9</v>
      </c>
      <c r="E9">
        <v>9</v>
      </c>
    </row>
    <row r="10" spans="1:5" x14ac:dyDescent="0.3">
      <c r="A10">
        <v>1111</v>
      </c>
      <c r="B10" t="s">
        <v>50</v>
      </c>
      <c r="C10">
        <v>70</v>
      </c>
      <c r="D10">
        <v>38</v>
      </c>
      <c r="E10">
        <v>108</v>
      </c>
    </row>
    <row r="11" spans="1:5" x14ac:dyDescent="0.3">
      <c r="A11">
        <v>4445</v>
      </c>
      <c r="B11" t="s">
        <v>48</v>
      </c>
      <c r="C11">
        <v>9</v>
      </c>
      <c r="D11">
        <v>13</v>
      </c>
      <c r="E11">
        <v>22</v>
      </c>
    </row>
    <row r="12" spans="1:5" x14ac:dyDescent="0.3">
      <c r="A12">
        <v>8883</v>
      </c>
      <c r="B12" t="s">
        <v>34</v>
      </c>
      <c r="C12">
        <v>6</v>
      </c>
      <c r="D12">
        <v>2</v>
      </c>
      <c r="E12">
        <v>8</v>
      </c>
    </row>
    <row r="13" spans="1:5" x14ac:dyDescent="0.3">
      <c r="A13">
        <v>6662</v>
      </c>
      <c r="B13" t="s">
        <v>5</v>
      </c>
      <c r="C13">
        <v>44</v>
      </c>
      <c r="D13">
        <v>13</v>
      </c>
      <c r="E13">
        <v>57</v>
      </c>
    </row>
    <row r="14" spans="1:5" x14ac:dyDescent="0.3">
      <c r="A14">
        <v>6670</v>
      </c>
      <c r="B14" t="s">
        <v>10</v>
      </c>
      <c r="C14">
        <v>17</v>
      </c>
      <c r="D14">
        <v>19</v>
      </c>
      <c r="E14">
        <v>36</v>
      </c>
    </row>
    <row r="15" spans="1:5" x14ac:dyDescent="0.3">
      <c r="A15">
        <v>4443</v>
      </c>
      <c r="B15" t="s">
        <v>30</v>
      </c>
      <c r="C15">
        <v>10</v>
      </c>
      <c r="D15">
        <v>32</v>
      </c>
      <c r="E15">
        <v>42</v>
      </c>
    </row>
    <row r="16" spans="1:5" x14ac:dyDescent="0.3">
      <c r="A16">
        <v>3337</v>
      </c>
      <c r="B16" t="s">
        <v>4</v>
      </c>
      <c r="C16">
        <v>11</v>
      </c>
      <c r="D16">
        <v>13</v>
      </c>
      <c r="E16">
        <v>24</v>
      </c>
    </row>
    <row r="17" spans="1:5" x14ac:dyDescent="0.3">
      <c r="A17">
        <v>8881</v>
      </c>
      <c r="B17" t="s">
        <v>1</v>
      </c>
      <c r="C17">
        <v>7</v>
      </c>
      <c r="E17">
        <v>7</v>
      </c>
    </row>
    <row r="18" spans="1:5" x14ac:dyDescent="0.3">
      <c r="A18">
        <v>8884</v>
      </c>
      <c r="B18" t="s">
        <v>0</v>
      </c>
      <c r="C18">
        <v>1</v>
      </c>
      <c r="D18">
        <v>9</v>
      </c>
      <c r="E18">
        <v>10</v>
      </c>
    </row>
    <row r="19" spans="1:5" x14ac:dyDescent="0.3">
      <c r="A19">
        <v>5551</v>
      </c>
      <c r="B19" t="s">
        <v>3</v>
      </c>
      <c r="C19">
        <v>21</v>
      </c>
      <c r="D19">
        <v>13</v>
      </c>
      <c r="E19">
        <v>34</v>
      </c>
    </row>
    <row r="20" spans="1:5" x14ac:dyDescent="0.3">
      <c r="A20">
        <v>2222</v>
      </c>
      <c r="B20" t="s">
        <v>52</v>
      </c>
      <c r="C20">
        <v>12</v>
      </c>
      <c r="D20">
        <v>19</v>
      </c>
      <c r="E20">
        <v>31</v>
      </c>
    </row>
    <row r="21" spans="1:5" x14ac:dyDescent="0.3">
      <c r="A21">
        <v>2223</v>
      </c>
      <c r="B21" t="s">
        <v>16</v>
      </c>
      <c r="C21">
        <v>15</v>
      </c>
      <c r="D21">
        <v>18</v>
      </c>
      <c r="E21">
        <v>33</v>
      </c>
    </row>
    <row r="22" spans="1:5" x14ac:dyDescent="0.3">
      <c r="A22">
        <v>2224</v>
      </c>
      <c r="B22" t="s">
        <v>22</v>
      </c>
      <c r="C22">
        <v>11</v>
      </c>
      <c r="D22">
        <v>16</v>
      </c>
      <c r="E22">
        <v>27</v>
      </c>
    </row>
    <row r="23" spans="1:5" x14ac:dyDescent="0.3">
      <c r="A23">
        <v>2280</v>
      </c>
      <c r="B23" t="s">
        <v>31</v>
      </c>
      <c r="C23">
        <v>3</v>
      </c>
      <c r="D23">
        <v>3</v>
      </c>
      <c r="E23">
        <v>6</v>
      </c>
    </row>
    <row r="24" spans="1:5" x14ac:dyDescent="0.3">
      <c r="A24">
        <v>2228</v>
      </c>
      <c r="B24" t="s">
        <v>28</v>
      </c>
      <c r="C24">
        <v>10</v>
      </c>
      <c r="D24">
        <v>12</v>
      </c>
      <c r="E24">
        <v>22</v>
      </c>
    </row>
    <row r="25" spans="1:5" x14ac:dyDescent="0.3">
      <c r="A25">
        <v>2227</v>
      </c>
      <c r="B25" t="s">
        <v>11</v>
      </c>
      <c r="C25">
        <v>13</v>
      </c>
      <c r="D25">
        <v>9</v>
      </c>
      <c r="E25">
        <v>22</v>
      </c>
    </row>
    <row r="26" spans="1:5" x14ac:dyDescent="0.3">
      <c r="A26">
        <v>2281</v>
      </c>
      <c r="B26" t="s">
        <v>27</v>
      </c>
      <c r="D26">
        <v>3</v>
      </c>
      <c r="E26">
        <v>3</v>
      </c>
    </row>
    <row r="27" spans="1:5" x14ac:dyDescent="0.3">
      <c r="A27">
        <v>2287</v>
      </c>
      <c r="B27" t="s">
        <v>32</v>
      </c>
      <c r="C27">
        <v>3</v>
      </c>
      <c r="D27">
        <v>4</v>
      </c>
      <c r="E27">
        <v>7</v>
      </c>
    </row>
    <row r="28" spans="1:5" x14ac:dyDescent="0.3">
      <c r="A28">
        <v>2282</v>
      </c>
      <c r="B28" t="s">
        <v>29</v>
      </c>
      <c r="C28">
        <v>8</v>
      </c>
      <c r="D28">
        <v>7</v>
      </c>
      <c r="E28">
        <v>15</v>
      </c>
    </row>
    <row r="29" spans="1:5" x14ac:dyDescent="0.3">
      <c r="A29">
        <v>2225</v>
      </c>
      <c r="B29" t="s">
        <v>19</v>
      </c>
      <c r="C29">
        <v>10</v>
      </c>
      <c r="D29">
        <v>13</v>
      </c>
      <c r="E29">
        <v>23</v>
      </c>
    </row>
    <row r="30" spans="1:5" x14ac:dyDescent="0.3">
      <c r="A30">
        <v>2221</v>
      </c>
      <c r="B30" t="s">
        <v>33</v>
      </c>
      <c r="C30">
        <v>8</v>
      </c>
      <c r="D30">
        <v>17</v>
      </c>
      <c r="E30">
        <v>25</v>
      </c>
    </row>
    <row r="31" spans="1:5" x14ac:dyDescent="0.3">
      <c r="A31">
        <v>2286</v>
      </c>
      <c r="B31" t="s">
        <v>25</v>
      </c>
      <c r="C31">
        <v>9</v>
      </c>
      <c r="D31">
        <v>6</v>
      </c>
      <c r="E31">
        <v>15</v>
      </c>
    </row>
    <row r="32" spans="1:5" x14ac:dyDescent="0.3">
      <c r="A32">
        <v>2288</v>
      </c>
      <c r="B32" t="s">
        <v>17</v>
      </c>
      <c r="C32">
        <v>8</v>
      </c>
      <c r="D32">
        <v>7</v>
      </c>
      <c r="E32">
        <v>15</v>
      </c>
    </row>
    <row r="33" spans="1:5" x14ac:dyDescent="0.3">
      <c r="A33">
        <v>2289</v>
      </c>
      <c r="B33" t="s">
        <v>37</v>
      </c>
      <c r="C33">
        <v>8</v>
      </c>
      <c r="D33">
        <v>1</v>
      </c>
      <c r="E33">
        <v>9</v>
      </c>
    </row>
    <row r="34" spans="1:5" x14ac:dyDescent="0.3">
      <c r="A34">
        <v>2290</v>
      </c>
      <c r="B34" t="s">
        <v>12</v>
      </c>
      <c r="C34">
        <v>9</v>
      </c>
      <c r="D34">
        <v>6</v>
      </c>
      <c r="E34">
        <v>15</v>
      </c>
    </row>
    <row r="35" spans="1:5" x14ac:dyDescent="0.3">
      <c r="A35">
        <v>2283</v>
      </c>
      <c r="B35" t="s">
        <v>35</v>
      </c>
      <c r="C35">
        <v>9</v>
      </c>
      <c r="D35">
        <v>4</v>
      </c>
      <c r="E35">
        <v>13</v>
      </c>
    </row>
    <row r="36" spans="1:5" x14ac:dyDescent="0.3">
      <c r="A36">
        <v>2284</v>
      </c>
      <c r="B36" t="s">
        <v>36</v>
      </c>
      <c r="C36">
        <v>3</v>
      </c>
      <c r="D36">
        <v>5</v>
      </c>
      <c r="E36">
        <v>8</v>
      </c>
    </row>
    <row r="37" spans="1:5" x14ac:dyDescent="0.3">
      <c r="A37">
        <v>4446</v>
      </c>
      <c r="B37" t="s">
        <v>53</v>
      </c>
      <c r="C37">
        <v>4</v>
      </c>
      <c r="D37">
        <v>4</v>
      </c>
      <c r="E37">
        <v>8</v>
      </c>
    </row>
    <row r="38" spans="1:5" x14ac:dyDescent="0.3">
      <c r="A38">
        <v>3338</v>
      </c>
      <c r="B38" t="s">
        <v>56</v>
      </c>
      <c r="C38">
        <v>20</v>
      </c>
      <c r="D38">
        <v>20</v>
      </c>
      <c r="E38">
        <v>40</v>
      </c>
    </row>
    <row r="39" spans="1:5" x14ac:dyDescent="0.3">
      <c r="A39">
        <v>3332</v>
      </c>
      <c r="B39" t="s">
        <v>21</v>
      </c>
      <c r="C39">
        <v>16</v>
      </c>
      <c r="D39">
        <v>12</v>
      </c>
      <c r="E39">
        <v>28</v>
      </c>
    </row>
    <row r="40" spans="1:5" x14ac:dyDescent="0.3">
      <c r="A40">
        <v>3333</v>
      </c>
      <c r="B40" t="s">
        <v>7</v>
      </c>
      <c r="C40">
        <v>16</v>
      </c>
      <c r="D40">
        <v>12</v>
      </c>
      <c r="E40">
        <v>28</v>
      </c>
    </row>
    <row r="41" spans="1:5" x14ac:dyDescent="0.3">
      <c r="A41">
        <v>3335</v>
      </c>
      <c r="B41" t="s">
        <v>18</v>
      </c>
      <c r="C41">
        <v>16</v>
      </c>
      <c r="D41">
        <v>14</v>
      </c>
      <c r="E41">
        <v>30</v>
      </c>
    </row>
    <row r="42" spans="1:5" x14ac:dyDescent="0.3">
      <c r="A42">
        <v>3331</v>
      </c>
      <c r="B42" t="s">
        <v>20</v>
      </c>
      <c r="C42">
        <v>14</v>
      </c>
      <c r="D42">
        <v>16</v>
      </c>
      <c r="E42">
        <v>30</v>
      </c>
    </row>
    <row r="43" spans="1:5" x14ac:dyDescent="0.3">
      <c r="A43">
        <v>3334</v>
      </c>
      <c r="B43" t="s">
        <v>26</v>
      </c>
      <c r="C43">
        <v>15</v>
      </c>
      <c r="D43">
        <v>15</v>
      </c>
      <c r="E43">
        <v>30</v>
      </c>
    </row>
    <row r="44" spans="1:5" x14ac:dyDescent="0.3">
      <c r="A44">
        <v>3336</v>
      </c>
      <c r="B44" t="s">
        <v>13</v>
      </c>
      <c r="C44">
        <v>15</v>
      </c>
      <c r="D44">
        <v>15</v>
      </c>
      <c r="E44">
        <v>30</v>
      </c>
    </row>
    <row r="45" spans="1:5" x14ac:dyDescent="0.3">
      <c r="A45">
        <v>4444</v>
      </c>
      <c r="B45" t="s">
        <v>15</v>
      </c>
      <c r="C45">
        <v>18</v>
      </c>
      <c r="D45">
        <v>17</v>
      </c>
      <c r="E45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RIANA HADIANA</cp:lastModifiedBy>
  <cp:lastPrinted>2022-07-22T08:17:28Z</cp:lastPrinted>
  <dcterms:created xsi:type="dcterms:W3CDTF">2014-06-24T11:42:53Z</dcterms:created>
  <dcterms:modified xsi:type="dcterms:W3CDTF">2023-09-01T02:59:50Z</dcterms:modified>
</cp:coreProperties>
</file>