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"/>
    </mc:Choice>
  </mc:AlternateContent>
  <xr:revisionPtr revIDLastSave="0" documentId="13_ncr:1_{FBF58F6B-00CF-4771-90A4-67FAD4659A44}" xr6:coauthVersionLast="47" xr6:coauthVersionMax="47" xr10:uidLastSave="{00000000-0000-0000-0000-000000000000}"/>
  <bookViews>
    <workbookView xWindow="-108" yWindow="-108" windowWidth="23256" windowHeight="12456" xr2:uid="{08656C85-D1DF-4691-B1E6-C94F08130F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9" i="1" l="1"/>
  <c r="C569" i="1"/>
  <c r="C565" i="1"/>
  <c r="C561" i="1"/>
  <c r="F530" i="1"/>
  <c r="C540" i="1"/>
  <c r="C539" i="1"/>
  <c r="C538" i="1"/>
  <c r="C533" i="1"/>
  <c r="C532" i="1"/>
  <c r="C531" i="1"/>
  <c r="E525" i="1"/>
  <c r="E523" i="1"/>
  <c r="C504" i="1"/>
  <c r="C500" i="1"/>
  <c r="C496" i="1"/>
  <c r="C288" i="1"/>
  <c r="H475" i="1"/>
  <c r="H474" i="1"/>
  <c r="H472" i="1"/>
  <c r="H470" i="1"/>
  <c r="C289" i="1"/>
  <c r="C285" i="1" a="1"/>
  <c r="C285" i="1" s="1"/>
  <c r="C282" i="1"/>
  <c r="C279" i="1"/>
  <c r="C276" i="1"/>
  <c r="C273" i="1"/>
  <c r="C268" i="1"/>
  <c r="C173" i="1"/>
  <c r="C154" i="1"/>
  <c r="C152" i="1"/>
  <c r="C140" i="1"/>
  <c r="C136" i="1"/>
  <c r="B122" i="1"/>
  <c r="B119" i="1"/>
  <c r="B116" i="1"/>
  <c r="B113" i="1"/>
  <c r="C94" i="1"/>
  <c r="C91" i="1"/>
  <c r="C69" i="1"/>
  <c r="C66" i="1"/>
  <c r="C49" i="1"/>
  <c r="C48" i="1"/>
  <c r="C43" i="1"/>
  <c r="C42" i="1"/>
  <c r="C41" i="1"/>
  <c r="D38" i="1"/>
  <c r="D24" i="1"/>
  <c r="D22" i="1"/>
  <c r="D20" i="1"/>
  <c r="D18" i="1"/>
  <c r="C290" i="1" l="1"/>
  <c r="C15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<sst xmlns="http://schemas.openxmlformats.org/spreadsheetml/2006/main" count="666" uniqueCount="417">
  <si>
    <t>Module 2 &amp; 3</t>
  </si>
  <si>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</si>
  <si>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</si>
  <si>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</si>
  <si>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</si>
  <si>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</si>
  <si>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</si>
  <si>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</si>
  <si>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</si>
  <si>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</si>
  <si>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</si>
  <si>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</si>
  <si>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</si>
  <si>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</si>
  <si>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</si>
  <si>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</si>
  <si>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</si>
  <si>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</si>
  <si>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</si>
  <si>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</si>
  <si>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>Average for all categories</t>
  </si>
  <si>
    <t xml:space="preserve">Use the average function and calculate the average of all the three category of weight. 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</si>
  <si>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</si>
  <si>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</si>
  <si>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</si>
  <si>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</si>
  <si>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</si>
  <si>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</si>
  <si>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</si>
  <si>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</si>
  <si>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</si>
  <si>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</si>
  <si>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</si>
  <si>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</si>
  <si>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</si>
  <si>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</si>
  <si>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</si>
  <si>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</si>
  <si>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The excel file named Average 3 , the table below contains precipitation measurement as measured in the Rochester NY area last year and we sampled 3 days in each of the first three months of 2018. Complete all the question in the file given .</t>
  </si>
  <si>
    <t>In excel file named Count 1, The table below shows survey responses; the respondents could use any value for their answers. Answer all the questions using COUNT and COUNTA function.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</si>
  <si>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</si>
  <si>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</si>
  <si>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</si>
  <si>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</si>
  <si>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</si>
  <si>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</si>
  <si>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</si>
  <si>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</si>
  <si>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</si>
  <si>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</si>
  <si>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>I don't know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</si>
  <si>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</si>
  <si>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</si>
  <si>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</si>
  <si>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</si>
  <si>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</si>
  <si>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 Column E shows the total dollar value amount of each of the accounts. Answer all the questions using COUNT and COUNTA function.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</si>
  <si>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</si>
  <si>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</si>
  <si>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</si>
  <si>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</si>
  <si>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</si>
  <si>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</si>
  <si>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</si>
  <si>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</si>
  <si>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</si>
  <si>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</si>
  <si>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</si>
  <si>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</si>
  <si>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</si>
  <si>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</si>
  <si>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</si>
  <si>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</si>
  <si>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</si>
  <si>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</si>
  <si>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</si>
  <si>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</si>
  <si>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How many non-blank answers (numbers and letters) appear in column C?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</si>
  <si>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</si>
  <si>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</si>
  <si>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</si>
  <si>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</si>
  <si>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</si>
  <si>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</si>
  <si>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</si>
  <si>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the grey range?</t>
  </si>
  <si>
    <t>How many cells in total are in the range?</t>
  </si>
  <si>
    <t>Solve all the question by using formulas COUNT, COUNTA and COUNTBLANK: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</si>
  <si>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</si>
  <si>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</si>
  <si>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</si>
  <si>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</si>
  <si>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</si>
  <si>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</si>
  <si>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</si>
  <si>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</si>
  <si>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</si>
  <si>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</si>
  <si>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</si>
  <si>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</si>
  <si>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</si>
  <si>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</si>
  <si>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</si>
  <si>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</si>
  <si>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</si>
  <si>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</si>
  <si>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</si>
  <si>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</si>
  <si>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</si>
  <si>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</si>
  <si>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</si>
  <si>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</si>
  <si>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</si>
  <si>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</si>
  <si>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</si>
  <si>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</si>
  <si>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</si>
  <si>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</si>
  <si>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</si>
  <si>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</si>
  <si>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</si>
  <si>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Use max, min and average formulas to answer all the following questions given in the file.</t>
  </si>
  <si>
    <t xml:space="preserve"> Solve all the question using HLOOKUP only.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</si>
  <si>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</si>
  <si>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</si>
  <si>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</si>
  <si>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</si>
  <si>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</si>
  <si>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</si>
  <si>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</si>
  <si>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</si>
  <si>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</si>
  <si>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</si>
  <si>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</si>
  <si>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</si>
  <si>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</si>
  <si>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</si>
  <si>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Date</t>
  </si>
  <si>
    <t>Total</t>
  </si>
  <si>
    <t>Costs($)</t>
  </si>
  <si>
    <t>The following table includes ABC company's revenue by month. The company's CFO asked you to use SUM formula to calculate the total revenue for the year.</t>
  </si>
  <si>
    <t>The following table represents daily costs by day for the first quarter of 2015. Calculate the total costs at the bottom of the table. Hint: to save time, use sum shortcuts.</t>
  </si>
  <si>
    <t>Find the number of residents for each of the following groups from the table below, complete all the question in the file.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</si>
  <si>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</si>
  <si>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</si>
  <si>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</si>
  <si>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</si>
  <si>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</si>
  <si>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</si>
  <si>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</si>
  <si>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</si>
  <si>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</si>
  <si>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*residents of ages - 0 to 19.</t>
  </si>
  <si>
    <t>Option 2:</t>
  </si>
  <si>
    <t>*total residents of ages 50 to 75+.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</si>
  <si>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</si>
  <si>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</si>
  <si>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</si>
  <si>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</si>
  <si>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</si>
  <si>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</si>
  <si>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</si>
  <si>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</si>
  <si>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</si>
  <si>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</si>
  <si>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</si>
  <si>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</si>
  <si>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</si>
  <si>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</si>
  <si>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</si>
  <si>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</si>
  <si>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</si>
  <si>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</si>
  <si>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</si>
  <si>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</si>
  <si>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</si>
  <si>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</si>
  <si>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</si>
  <si>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</si>
  <si>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</si>
  <si>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</si>
  <si>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</si>
  <si>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</si>
  <si>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</si>
  <si>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</si>
  <si>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</si>
  <si>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</si>
  <si>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</si>
  <si>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</si>
  <si>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</si>
  <si>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</si>
  <si>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</si>
  <si>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</si>
  <si>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</si>
  <si>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</si>
  <si>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</si>
  <si>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</si>
  <si>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</si>
  <si>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</si>
  <si>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</si>
  <si>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</si>
  <si>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</si>
  <si>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</si>
  <si>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</si>
  <si>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</si>
  <si>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</si>
  <si>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</si>
  <si>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</si>
  <si>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</si>
  <si>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</si>
  <si>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</si>
  <si>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</si>
  <si>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</si>
  <si>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</si>
  <si>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</si>
  <si>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</si>
  <si>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</si>
  <si>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</si>
  <si>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</si>
  <si>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</si>
  <si>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</si>
  <si>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</si>
  <si>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</si>
  <si>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</si>
  <si>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</si>
  <si>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</si>
  <si>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</si>
  <si>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</si>
  <si>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</si>
  <si>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</si>
  <si>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</si>
  <si>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</si>
  <si>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</si>
  <si>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</si>
  <si>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</si>
  <si>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</si>
  <si>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</si>
  <si>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</si>
  <si>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</si>
  <si>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</si>
  <si>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</si>
  <si>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</si>
  <si>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</si>
  <si>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</si>
  <si>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</si>
  <si>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</si>
  <si>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</si>
  <si>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</si>
  <si>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</si>
  <si>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</si>
  <si>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</si>
  <si>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</si>
  <si>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</si>
  <si>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</si>
  <si>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</si>
  <si>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</si>
  <si>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</si>
  <si>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</si>
  <si>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</si>
  <si>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</si>
  <si>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</si>
  <si>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</si>
  <si>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</si>
  <si>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</si>
  <si>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</si>
  <si>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</si>
  <si>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</si>
  <si>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</si>
  <si>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</si>
  <si>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</si>
  <si>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</si>
  <si>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</si>
  <si>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</si>
  <si>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</si>
  <si>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</si>
  <si>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</si>
  <si>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</si>
  <si>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</si>
  <si>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</si>
  <si>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</si>
  <si>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</si>
  <si>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</si>
  <si>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</si>
  <si>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</si>
  <si>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</si>
  <si>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</si>
  <si>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</si>
  <si>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</si>
  <si>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</si>
  <si>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</si>
  <si>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</si>
  <si>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</si>
  <si>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</si>
  <si>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</si>
  <si>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</si>
  <si>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</si>
  <si>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</si>
  <si>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</si>
  <si>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</si>
  <si>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</si>
  <si>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</si>
  <si>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</si>
  <si>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</si>
  <si>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</si>
  <si>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</si>
  <si>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</si>
  <si>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</si>
  <si>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</si>
  <si>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</si>
  <si>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</si>
  <si>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</si>
  <si>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</si>
  <si>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</si>
  <si>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</si>
  <si>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</si>
  <si>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</si>
  <si>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Client #</t>
  </si>
  <si>
    <t>Balance</t>
  </si>
  <si>
    <t>VIP Account?</t>
  </si>
  <si>
    <t>Total commisions</t>
  </si>
  <si>
    <t>&gt;10000</t>
  </si>
  <si>
    <t>Yes</t>
  </si>
  <si>
    <t>&lt;9500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</si>
  <si>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</si>
  <si>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</si>
  <si>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</si>
  <si>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</si>
  <si>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</si>
  <si>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</si>
  <si>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</si>
  <si>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answer all the question given in the file.</t>
  </si>
  <si>
    <t>Data - SUMIF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</si>
  <si>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</si>
  <si>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</si>
  <si>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</si>
  <si>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</si>
  <si>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</si>
  <si>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</si>
  <si>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</si>
  <si>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</si>
  <si>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</si>
  <si>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</si>
  <si>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</si>
  <si>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</si>
  <si>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</si>
  <si>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</si>
  <si>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</si>
  <si>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</si>
  <si>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</si>
  <si>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</si>
  <si>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</si>
  <si>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</si>
  <si>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</si>
  <si>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</si>
  <si>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</si>
  <si>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</si>
  <si>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What is the total number of medals won by athletes from USA?</t>
  </si>
  <si>
    <t>Result:</t>
  </si>
  <si>
    <t>Questions</t>
  </si>
  <si>
    <t>What is the total number of medals won by figure skaters?</t>
  </si>
  <si>
    <t>What is the total number of medals won by both USA and Jamaica? (Hard)</t>
  </si>
  <si>
    <t>answer all the question given in the file based on table.</t>
  </si>
  <si>
    <t>Location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</si>
  <si>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</si>
  <si>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</si>
  <si>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</si>
  <si>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</si>
  <si>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</si>
  <si>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</si>
  <si>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</si>
  <si>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</si>
  <si>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</si>
  <si>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</si>
  <si>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</si>
  <si>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</si>
  <si>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</si>
  <si>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</si>
  <si>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</si>
  <si>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</si>
  <si>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</si>
  <si>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</si>
  <si>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</si>
  <si>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</si>
  <si>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</si>
  <si>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</si>
  <si>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</si>
  <si>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</si>
  <si>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*Data validation</t>
  </si>
  <si>
    <t>Find the Salary of the following employees:</t>
  </si>
  <si>
    <t>Below is a list of the employees who work in your company: Answer all the question given in the file using vlookup function.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</si>
  <si>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</si>
  <si>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</si>
  <si>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</si>
  <si>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</si>
  <si>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</si>
  <si>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</si>
  <si>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</si>
  <si>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</si>
  <si>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Accountant</t>
  </si>
  <si>
    <t>Emily Chen</t>
  </si>
  <si>
    <t>Sam Lee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</si>
  <si>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</si>
  <si>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</si>
  <si>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</si>
  <si>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</si>
  <si>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</si>
  <si>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</si>
  <si>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</si>
  <si>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</si>
  <si>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</si>
  <si>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</si>
  <si>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s</t>
  </si>
  <si>
    <t>Create a VLOOKUP formula to find the occupation of Jane Doe.</t>
  </si>
  <si>
    <t>Create a VLOOKUP formula to find the age of Mike Lee.</t>
  </si>
  <si>
    <t>Create a VLOOKUP formula to find the occupation of a person whose name starts with "B" (Challenging!)</t>
  </si>
  <si>
    <t>"B"</t>
  </si>
  <si>
    <t>According to the table , answer all the question given in the file using vlookup.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</si>
</sst>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0"/>
      <color rgb="FF37415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0" xfId="0" applyFon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1" xfId="0" applyFill="1" applyBorder="1" applyAlignment="1">
      <alignment horizontal="right" wrapText="1"/>
    </xf>
    <xf numFmtId="0" fontId="0" fillId="3" borderId="10" xfId="0" applyFill="1" applyBorder="1" applyAlignment="1">
      <alignment wrapText="1"/>
    </xf>
    <xf numFmtId="0" fontId="0" fillId="3" borderId="11" xfId="0" applyFill="1" applyBorder="1" applyAlignment="1">
      <alignment horizontal="right"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horizontal="right" wrapText="1"/>
    </xf>
    <xf numFmtId="0" fontId="0" fillId="4" borderId="12" xfId="0" applyFill="1" applyBorder="1" applyAlignment="1">
      <alignment wrapText="1"/>
    </xf>
    <xf numFmtId="0" fontId="0" fillId="4" borderId="13" xfId="0" applyFill="1" applyBorder="1" applyAlignment="1">
      <alignment wrapText="1"/>
    </xf>
    <xf numFmtId="0" fontId="0" fillId="4" borderId="14" xfId="0" applyFill="1" applyBorder="1" applyAlignment="1">
      <alignment horizontal="right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164" fontId="4" fillId="0" borderId="0" xfId="0" applyNumberFormat="1" applyFont="1"/>
    <xf numFmtId="0" fontId="4" fillId="6" borderId="0" xfId="0" applyFont="1" applyFill="1"/>
    <xf numFmtId="0" fontId="0" fillId="0" borderId="3" xfId="0" applyBorder="1" applyAlignment="1">
      <alignment vertical="center"/>
    </xf>
    <xf numFmtId="0" fontId="0" fillId="0" borderId="15" xfId="0" applyBorder="1" applyAlignment="1">
      <alignment wrapText="1"/>
    </xf>
    <xf numFmtId="0" fontId="5" fillId="7" borderId="1" xfId="0" applyFont="1" applyFill="1" applyBorder="1" applyAlignment="1">
      <alignment wrapText="1"/>
    </xf>
    <xf numFmtId="0" fontId="0" fillId="7" borderId="1" xfId="0" applyFill="1" applyBorder="1" applyAlignment="1">
      <alignment horizontal="right" wrapText="1"/>
    </xf>
    <xf numFmtId="0" fontId="0" fillId="7" borderId="1" xfId="0" applyFill="1" applyBorder="1" applyAlignment="1">
      <alignment wrapText="1"/>
    </xf>
    <xf numFmtId="0" fontId="0" fillId="5" borderId="6" xfId="0" applyFill="1" applyBorder="1" applyAlignment="1">
      <alignment horizontal="right" wrapText="1"/>
    </xf>
    <xf numFmtId="0" fontId="3" fillId="0" borderId="4" xfId="0" applyFont="1" applyBorder="1"/>
    <xf numFmtId="0" fontId="0" fillId="0" borderId="4" xfId="0" applyBorder="1"/>
    <xf numFmtId="0" fontId="4" fillId="0" borderId="4" xfId="0" applyFont="1" applyBorder="1"/>
    <xf numFmtId="164" fontId="4" fillId="0" borderId="4" xfId="0" applyNumberFormat="1" applyFont="1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7" fillId="8" borderId="17" xfId="0" applyFont="1" applyFill="1" applyBorder="1" applyAlignment="1">
      <alignment horizontal="center" vertical="center" wrapText="1"/>
    </xf>
    <xf numFmtId="0" fontId="7" fillId="8" borderId="18" xfId="0" applyFont="1" applyFill="1" applyBorder="1" applyAlignment="1">
      <alignment horizontal="center" vertical="center" wrapText="1"/>
    </xf>
    <xf numFmtId="0" fontId="6" fillId="8" borderId="19" xfId="0" applyFont="1" applyFill="1" applyBorder="1" applyAlignment="1">
      <alignment horizontal="center" vertical="center" wrapText="1"/>
    </xf>
    <xf numFmtId="0" fontId="6" fillId="8" borderId="20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 wrapText="1"/>
    </xf>
    <xf numFmtId="4" fontId="7" fillId="8" borderId="18" xfId="0" applyNumberFormat="1" applyFont="1" applyFill="1" applyBorder="1" applyAlignment="1">
      <alignment horizontal="center" vertical="center" wrapText="1"/>
    </xf>
    <xf numFmtId="4" fontId="7" fillId="8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22" xfId="0" applyFill="1" applyBorder="1" applyAlignment="1">
      <alignment wrapText="1"/>
    </xf>
    <xf numFmtId="0" fontId="0" fillId="9" borderId="23" xfId="0" applyFill="1" applyBorder="1" applyAlignment="1">
      <alignment wrapText="1"/>
    </xf>
    <xf numFmtId="0" fontId="0" fillId="9" borderId="23" xfId="0" applyFill="1" applyBorder="1" applyAlignment="1">
      <alignment horizontal="right" wrapText="1"/>
    </xf>
    <xf numFmtId="0" fontId="0" fillId="9" borderId="23" xfId="0" applyFill="1" applyBorder="1" applyAlignment="1">
      <alignment horizontal="center" wrapText="1"/>
    </xf>
    <xf numFmtId="0" fontId="0" fillId="9" borderId="24" xfId="0" applyFill="1" applyBorder="1" applyAlignment="1">
      <alignment wrapText="1"/>
    </xf>
    <xf numFmtId="0" fontId="5" fillId="0" borderId="25" xfId="0" applyFont="1" applyBorder="1" applyAlignment="1">
      <alignment wrapText="1"/>
    </xf>
    <xf numFmtId="0" fontId="0" fillId="0" borderId="25" xfId="0" applyBorder="1" applyAlignment="1">
      <alignment wrapText="1"/>
    </xf>
    <xf numFmtId="0" fontId="1" fillId="0" borderId="17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27" xfId="0" applyBorder="1" applyAlignment="1">
      <alignment wrapText="1"/>
    </xf>
    <xf numFmtId="0" fontId="0" fillId="5" borderId="26" xfId="0" applyFill="1" applyBorder="1" applyAlignment="1">
      <alignment wrapText="1"/>
    </xf>
    <xf numFmtId="0" fontId="1" fillId="0" borderId="28" xfId="0" applyFont="1" applyBorder="1" applyAlignment="1">
      <alignment wrapText="1"/>
    </xf>
    <xf numFmtId="0" fontId="1" fillId="0" borderId="29" xfId="0" applyFont="1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horizontal="right"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horizontal="right" wrapText="1"/>
    </xf>
    <xf numFmtId="0" fontId="0" fillId="0" borderId="16" xfId="0" applyBorder="1" applyAlignment="1">
      <alignment wrapText="1"/>
    </xf>
    <xf numFmtId="0" fontId="0" fillId="5" borderId="34" xfId="0" applyFill="1" applyBorder="1" applyAlignment="1">
      <alignment wrapText="1"/>
    </xf>
    <xf numFmtId="0" fontId="0" fillId="0" borderId="35" xfId="0" applyBorder="1" applyAlignment="1">
      <alignment vertical="center"/>
    </xf>
    <xf numFmtId="4" fontId="0" fillId="5" borderId="6" xfId="0" applyNumberFormat="1" applyFill="1" applyBorder="1" applyAlignment="1">
      <alignment wrapText="1"/>
    </xf>
    <xf numFmtId="0" fontId="8" fillId="11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3" fontId="8" fillId="5" borderId="1" xfId="0" applyNumberFormat="1" applyFont="1" applyFill="1" applyBorder="1" applyAlignment="1">
      <alignment horizontal="center" wrapText="1"/>
    </xf>
    <xf numFmtId="3" fontId="1" fillId="5" borderId="1" xfId="0" applyNumberFormat="1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8" fillId="11" borderId="34" xfId="0" applyFont="1" applyFill="1" applyBorder="1" applyAlignment="1">
      <alignment horizontal="center" wrapText="1"/>
    </xf>
    <xf numFmtId="3" fontId="0" fillId="5" borderId="24" xfId="0" applyNumberFormat="1" applyFill="1" applyBorder="1" applyAlignment="1">
      <alignment wrapText="1"/>
    </xf>
    <xf numFmtId="0" fontId="0" fillId="0" borderId="35" xfId="0" applyBorder="1" applyAlignment="1">
      <alignment wrapText="1"/>
    </xf>
    <xf numFmtId="3" fontId="0" fillId="5" borderId="6" xfId="0" applyNumberFormat="1" applyFill="1" applyBorder="1" applyAlignment="1">
      <alignment wrapText="1"/>
    </xf>
    <xf numFmtId="3" fontId="0" fillId="5" borderId="34" xfId="0" applyNumberFormat="1" applyFill="1" applyBorder="1" applyAlignment="1">
      <alignment wrapText="1"/>
    </xf>
    <xf numFmtId="3" fontId="0" fillId="5" borderId="39" xfId="0" applyNumberFormat="1" applyFill="1" applyBorder="1" applyAlignment="1">
      <alignment wrapText="1"/>
    </xf>
    <xf numFmtId="3" fontId="0" fillId="0" borderId="4" xfId="0" applyNumberFormat="1" applyBorder="1" applyAlignment="1">
      <alignment wrapText="1"/>
    </xf>
    <xf numFmtId="0" fontId="1" fillId="0" borderId="40" xfId="0" applyFont="1" applyBorder="1" applyAlignment="1">
      <alignment wrapText="1"/>
    </xf>
    <xf numFmtId="0" fontId="1" fillId="0" borderId="38" xfId="0" applyFont="1" applyBorder="1" applyAlignment="1">
      <alignment wrapText="1"/>
    </xf>
    <xf numFmtId="0" fontId="0" fillId="0" borderId="17" xfId="0" applyBorder="1" applyAlignment="1">
      <alignment horizontal="right" wrapText="1"/>
    </xf>
    <xf numFmtId="3" fontId="0" fillId="0" borderId="26" xfId="0" applyNumberFormat="1" applyBorder="1" applyAlignment="1">
      <alignment horizontal="right" wrapText="1"/>
    </xf>
    <xf numFmtId="0" fontId="0" fillId="0" borderId="26" xfId="0" applyBorder="1" applyAlignment="1">
      <alignment wrapText="1"/>
    </xf>
    <xf numFmtId="0" fontId="0" fillId="0" borderId="26" xfId="0" applyBorder="1" applyAlignment="1">
      <alignment horizontal="right" wrapText="1"/>
    </xf>
    <xf numFmtId="0" fontId="0" fillId="0" borderId="0" xfId="0" applyAlignment="1">
      <alignment vertical="center"/>
    </xf>
    <xf numFmtId="0" fontId="9" fillId="0" borderId="26" xfId="0" applyFont="1" applyBorder="1" applyAlignment="1">
      <alignment wrapText="1"/>
    </xf>
    <xf numFmtId="0" fontId="10" fillId="0" borderId="26" xfId="0" applyFont="1" applyBorder="1" applyAlignment="1">
      <alignment wrapText="1"/>
    </xf>
    <xf numFmtId="0" fontId="10" fillId="0" borderId="26" xfId="0" applyFont="1" applyBorder="1" applyAlignment="1">
      <alignment horizontal="right" wrapText="1"/>
    </xf>
    <xf numFmtId="0" fontId="11" fillId="0" borderId="0" xfId="0" applyFont="1" applyAlignment="1">
      <alignment vertical="center"/>
    </xf>
    <xf numFmtId="0" fontId="12" fillId="0" borderId="25" xfId="0" applyFont="1" applyBorder="1" applyAlignment="1">
      <alignment wrapText="1"/>
    </xf>
    <xf numFmtId="0" fontId="9" fillId="0" borderId="27" xfId="0" applyFont="1" applyBorder="1" applyAlignment="1">
      <alignment wrapText="1"/>
    </xf>
    <xf numFmtId="0" fontId="14" fillId="0" borderId="0" xfId="0" applyFont="1" applyAlignment="1">
      <alignment vertical="center" wrapText="1"/>
    </xf>
    <xf numFmtId="0" fontId="13" fillId="0" borderId="0" xfId="1" applyAlignment="1">
      <alignment vertical="center"/>
    </xf>
    <xf numFmtId="0" fontId="10" fillId="0" borderId="41" xfId="0" applyFont="1" applyBorder="1" applyAlignment="1">
      <alignment wrapText="1"/>
    </xf>
    <xf numFmtId="0" fontId="10" fillId="0" borderId="42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0" xfId="0" applyBorder="1"/>
    <xf numFmtId="0" fontId="0" fillId="5" borderId="11" xfId="0" applyFill="1" applyBorder="1" applyAlignment="1">
      <alignment wrapText="1"/>
    </xf>
    <xf numFmtId="0" fontId="0" fillId="0" borderId="12" xfId="0" applyBorder="1"/>
    <xf numFmtId="0" fontId="0" fillId="5" borderId="14" xfId="0" applyFill="1" applyBorder="1" applyAlignment="1">
      <alignment wrapText="1"/>
    </xf>
    <xf numFmtId="0" fontId="12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wrapText="1"/>
    </xf>
    <xf numFmtId="0" fontId="9" fillId="0" borderId="43" xfId="0" applyFont="1" applyBorder="1" applyAlignment="1">
      <alignment wrapText="1"/>
    </xf>
    <xf numFmtId="0" fontId="9" fillId="0" borderId="44" xfId="0" applyFont="1" applyBorder="1" applyAlignment="1">
      <alignment wrapText="1"/>
    </xf>
    <xf numFmtId="0" fontId="0" fillId="0" borderId="45" xfId="0" applyBorder="1"/>
    <xf numFmtId="0" fontId="0" fillId="5" borderId="46" xfId="0" applyFill="1" applyBorder="1" applyAlignment="1">
      <alignment wrapText="1"/>
    </xf>
    <xf numFmtId="0" fontId="8" fillId="11" borderId="47" xfId="0" applyFont="1" applyFill="1" applyBorder="1" applyAlignment="1">
      <alignment horizontal="center" wrapText="1"/>
    </xf>
    <xf numFmtId="0" fontId="8" fillId="11" borderId="44" xfId="0" applyFont="1" applyFill="1" applyBorder="1" applyAlignment="1">
      <alignment horizontal="center" wrapText="1"/>
    </xf>
    <xf numFmtId="0" fontId="8" fillId="0" borderId="26" xfId="0" applyFont="1" applyBorder="1" applyAlignment="1">
      <alignment horizontal="center" wrapText="1"/>
    </xf>
    <xf numFmtId="0" fontId="8" fillId="0" borderId="47" xfId="0" applyFont="1" applyBorder="1" applyAlignment="1">
      <alignment horizontal="center" wrapText="1"/>
    </xf>
    <xf numFmtId="0" fontId="8" fillId="11" borderId="6" xfId="0" applyFont="1" applyFill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48" xfId="0" applyFont="1" applyBorder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0" fillId="0" borderId="49" xfId="0" applyBorder="1" applyAlignment="1">
      <alignment wrapText="1"/>
    </xf>
    <xf numFmtId="0" fontId="1" fillId="10" borderId="19" xfId="0" applyFont="1" applyFill="1" applyBorder="1" applyAlignment="1">
      <alignment wrapText="1"/>
    </xf>
    <xf numFmtId="0" fontId="1" fillId="10" borderId="21" xfId="0" applyFont="1" applyFill="1" applyBorder="1" applyAlignment="1">
      <alignment wrapText="1"/>
    </xf>
    <xf numFmtId="0" fontId="1" fillId="0" borderId="44" xfId="0" applyFont="1" applyBorder="1" applyAlignment="1">
      <alignment wrapText="1"/>
    </xf>
    <xf numFmtId="0" fontId="0" fillId="0" borderId="50" xfId="0" applyBorder="1" applyAlignment="1">
      <alignment horizontal="right" wrapText="1"/>
    </xf>
    <xf numFmtId="3" fontId="0" fillId="5" borderId="44" xfId="0" applyNumberFormat="1" applyFill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0" fillId="0" borderId="48" xfId="0" applyBorder="1" applyAlignment="1">
      <alignment horizontal="right" wrapText="1"/>
    </xf>
    <xf numFmtId="0" fontId="0" fillId="0" borderId="51" xfId="0" applyBorder="1" applyAlignment="1">
      <alignment wrapText="1"/>
    </xf>
    <xf numFmtId="0" fontId="1" fillId="12" borderId="36" xfId="0" applyFont="1" applyFill="1" applyBorder="1" applyAlignment="1">
      <alignment horizontal="center" wrapText="1"/>
    </xf>
    <xf numFmtId="0" fontId="1" fillId="12" borderId="37" xfId="0" applyFont="1" applyFill="1" applyBorder="1" applyAlignment="1">
      <alignment horizontal="center" wrapText="1"/>
    </xf>
    <xf numFmtId="0" fontId="1" fillId="12" borderId="38" xfId="0" applyFont="1" applyFill="1" applyBorder="1" applyAlignment="1">
      <alignment horizontal="center"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8" xfId="0" applyBorder="1" applyAlignment="1">
      <alignment horizontal="right" wrapText="1"/>
    </xf>
    <xf numFmtId="0" fontId="1" fillId="13" borderId="52" xfId="0" applyFont="1" applyFill="1" applyBorder="1" applyAlignment="1">
      <alignment wrapText="1"/>
    </xf>
    <xf numFmtId="0" fontId="1" fillId="13" borderId="53" xfId="0" applyFont="1" applyFill="1" applyBorder="1" applyAlignment="1">
      <alignment wrapText="1"/>
    </xf>
    <xf numFmtId="0" fontId="1" fillId="13" borderId="54" xfId="0" applyFont="1" applyFill="1" applyBorder="1" applyAlignment="1">
      <alignment wrapText="1"/>
    </xf>
    <xf numFmtId="0" fontId="1" fillId="0" borderId="19" xfId="0" applyFont="1" applyBorder="1"/>
    <xf numFmtId="0" fontId="1" fillId="0" borderId="2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EE4BA-8F0C-411F-B62E-93E764321617}">
  <dimension ref="A1:L569"/>
  <sheetViews>
    <sheetView tabSelected="1" topLeftCell="A463" zoomScale="89" workbookViewId="0">
      <selection activeCell="K469" sqref="K469"/>
    </sheetView>
  </sheetViews>
  <sheetFormatPr defaultRowHeight="14.4" x14ac:dyDescent="0.3"/>
  <cols>
    <col min="1" max="1" width="18.109375" customWidth="1"/>
    <col min="2" max="2" width="29.6640625" customWidth="1"/>
    <col min="3" max="3" width="17.88671875" customWidth="1"/>
    <col min="4" max="4" width="12.33203125" customWidth="1"/>
    <col min="5" max="5" width="11.109375" customWidth="1"/>
    <col min="8" max="8" width="12.44140625" customWidth="1"/>
    <col min="9" max="9" width="9" customWidth="1"/>
  </cols>
  <sheetData>
    <row r="1" spans="1:4" ht="28.8" x14ac:dyDescent="0.55000000000000004">
      <c r="A1" s="1" t="s">
        <v>0</v>
      </c>
    </row>
    <row r="3" spans="1:4" ht="28.8" x14ac:dyDescent="0.3">
      <c r="A3" s="23">
        <v>1</v>
      </c>
      <c r="B3" s="24" t="s">
        <v>21</v>
      </c>
    </row>
    <row r="4" spans="1:4" ht="15" thickBot="1" x14ac:dyDescent="0.35"/>
    <row r="5" spans="1:4" x14ac:dyDescent="0.3">
      <c r="B5" s="10" t="s">
        <v>1</v>
      </c>
      <c r="C5" s="11" t="s">
        <v>2</v>
      </c>
      <c r="D5" s="12" t="s">
        <v>3</v>
      </c>
    </row>
    <row r="6" spans="1:4" x14ac:dyDescent="0.3">
      <c r="B6" s="13" t="s">
        <v>4</v>
      </c>
      <c r="C6" s="6" t="s">
        <v>5</v>
      </c>
      <c r="D6" s="14">
        <v>43</v>
      </c>
    </row>
    <row r="7" spans="1:4" x14ac:dyDescent="0.3">
      <c r="B7" s="13" t="s">
        <v>4</v>
      </c>
      <c r="C7" s="6" t="s">
        <v>6</v>
      </c>
      <c r="D7" s="14">
        <v>59</v>
      </c>
    </row>
    <row r="8" spans="1:4" x14ac:dyDescent="0.3">
      <c r="B8" s="13" t="s">
        <v>4</v>
      </c>
      <c r="C8" s="6" t="s">
        <v>7</v>
      </c>
      <c r="D8" s="14">
        <v>72</v>
      </c>
    </row>
    <row r="9" spans="1:4" x14ac:dyDescent="0.3">
      <c r="B9" s="15" t="s">
        <v>8</v>
      </c>
      <c r="C9" s="7" t="s">
        <v>9</v>
      </c>
      <c r="D9" s="16">
        <v>119</v>
      </c>
    </row>
    <row r="10" spans="1:4" x14ac:dyDescent="0.3">
      <c r="B10" s="15" t="s">
        <v>8</v>
      </c>
      <c r="C10" s="7" t="s">
        <v>10</v>
      </c>
      <c r="D10" s="16">
        <v>175</v>
      </c>
    </row>
    <row r="11" spans="1:4" x14ac:dyDescent="0.3">
      <c r="B11" s="15" t="s">
        <v>8</v>
      </c>
      <c r="C11" s="7" t="s">
        <v>11</v>
      </c>
      <c r="D11" s="16">
        <v>192</v>
      </c>
    </row>
    <row r="12" spans="1:4" x14ac:dyDescent="0.3">
      <c r="B12" s="17" t="s">
        <v>12</v>
      </c>
      <c r="C12" s="8" t="s">
        <v>13</v>
      </c>
      <c r="D12" s="18">
        <v>240</v>
      </c>
    </row>
    <row r="13" spans="1:4" x14ac:dyDescent="0.3">
      <c r="B13" s="17" t="s">
        <v>12</v>
      </c>
      <c r="C13" s="8" t="s">
        <v>14</v>
      </c>
      <c r="D13" s="18">
        <v>405</v>
      </c>
    </row>
    <row r="14" spans="1:4" ht="15" thickBot="1" x14ac:dyDescent="0.35">
      <c r="B14" s="19" t="s">
        <v>12</v>
      </c>
      <c r="C14" s="20" t="s">
        <v>15</v>
      </c>
      <c r="D14" s="21">
        <v>522</v>
      </c>
    </row>
    <row r="16" spans="1:4" x14ac:dyDescent="0.3">
      <c r="B16" t="s">
        <v>16</v>
      </c>
    </row>
    <row r="17" spans="1:5" ht="15" thickBot="1" x14ac:dyDescent="0.35"/>
    <row r="18" spans="1:5" ht="15" thickBot="1" x14ac:dyDescent="0.35">
      <c r="A18">
        <v>1</v>
      </c>
      <c r="B18" t="s">
        <v>17</v>
      </c>
      <c r="D18" s="9">
        <f>AVERAGE(D6:D8)</f>
        <v>58</v>
      </c>
    </row>
    <row r="19" spans="1:5" ht="15" thickBot="1" x14ac:dyDescent="0.35"/>
    <row r="20" spans="1:5" ht="15" thickBot="1" x14ac:dyDescent="0.35">
      <c r="A20">
        <v>2</v>
      </c>
      <c r="B20" t="s">
        <v>18</v>
      </c>
      <c r="D20" s="9">
        <f>AVERAGE(D9:D11)</f>
        <v>162</v>
      </c>
    </row>
    <row r="21" spans="1:5" ht="15" thickBot="1" x14ac:dyDescent="0.35"/>
    <row r="22" spans="1:5" ht="15" thickBot="1" x14ac:dyDescent="0.35">
      <c r="A22">
        <v>3</v>
      </c>
      <c r="B22" t="s">
        <v>19</v>
      </c>
      <c r="D22" s="9">
        <f>AVERAGE(D12:D14)</f>
        <v>389</v>
      </c>
    </row>
    <row r="23" spans="1:5" ht="15" thickBot="1" x14ac:dyDescent="0.35"/>
    <row r="24" spans="1:5" ht="15" thickBot="1" x14ac:dyDescent="0.35">
      <c r="A24">
        <v>4</v>
      </c>
      <c r="B24" t="s">
        <v>20</v>
      </c>
      <c r="D24" s="9">
        <f>AVERAGE(D6:D14)</f>
        <v>203</v>
      </c>
    </row>
    <row r="26" spans="1:5" ht="72" x14ac:dyDescent="0.3">
      <c r="A26" s="23">
        <v>2</v>
      </c>
      <c r="B26" s="24" t="s">
        <v>38</v>
      </c>
    </row>
    <row r="28" spans="1:5" x14ac:dyDescent="0.3">
      <c r="B28" s="34" t="s">
        <v>22</v>
      </c>
      <c r="C28" s="34" t="s">
        <v>23</v>
      </c>
      <c r="D28" s="34" t="s">
        <v>24</v>
      </c>
      <c r="E28" s="35"/>
    </row>
    <row r="29" spans="1:5" x14ac:dyDescent="0.3">
      <c r="B29" s="36" t="s">
        <v>25</v>
      </c>
      <c r="C29" s="37">
        <v>43101</v>
      </c>
      <c r="D29" s="36">
        <v>152</v>
      </c>
      <c r="E29" s="35"/>
    </row>
    <row r="30" spans="1:5" x14ac:dyDescent="0.3">
      <c r="B30" s="36" t="s">
        <v>26</v>
      </c>
      <c r="C30" s="37">
        <v>43101</v>
      </c>
      <c r="D30" s="36">
        <v>171</v>
      </c>
      <c r="E30" s="35"/>
    </row>
    <row r="31" spans="1:5" x14ac:dyDescent="0.3">
      <c r="B31" s="36" t="s">
        <v>27</v>
      </c>
      <c r="C31" s="37">
        <v>43101</v>
      </c>
      <c r="D31" s="36">
        <v>110</v>
      </c>
      <c r="E31" s="35"/>
    </row>
    <row r="32" spans="1:5" x14ac:dyDescent="0.3">
      <c r="B32" s="36" t="s">
        <v>28</v>
      </c>
      <c r="C32" s="37">
        <v>43132</v>
      </c>
      <c r="D32" s="36">
        <v>173</v>
      </c>
      <c r="E32" s="35"/>
    </row>
    <row r="33" spans="2:5" x14ac:dyDescent="0.3">
      <c r="B33" s="36" t="s">
        <v>29</v>
      </c>
      <c r="C33" s="37">
        <v>43132</v>
      </c>
      <c r="D33" s="36">
        <v>128</v>
      </c>
      <c r="E33" s="35"/>
    </row>
    <row r="34" spans="2:5" x14ac:dyDescent="0.3">
      <c r="B34" s="36" t="s">
        <v>30</v>
      </c>
      <c r="C34" s="37">
        <v>43132</v>
      </c>
      <c r="D34" s="36">
        <v>107</v>
      </c>
      <c r="E34" s="35"/>
    </row>
    <row r="35" spans="2:5" x14ac:dyDescent="0.3">
      <c r="B35" s="36" t="s">
        <v>31</v>
      </c>
      <c r="C35" s="37">
        <v>43160</v>
      </c>
      <c r="D35" s="36">
        <v>213</v>
      </c>
      <c r="E35" s="35"/>
    </row>
    <row r="36" spans="2:5" x14ac:dyDescent="0.3">
      <c r="B36" s="36" t="s">
        <v>32</v>
      </c>
      <c r="C36" s="37">
        <v>43160</v>
      </c>
      <c r="D36" s="36">
        <v>238</v>
      </c>
      <c r="E36" s="35"/>
    </row>
    <row r="37" spans="2:5" x14ac:dyDescent="0.3">
      <c r="B37" s="36" t="s">
        <v>33</v>
      </c>
      <c r="C37" s="37">
        <v>43160</v>
      </c>
      <c r="D37" s="36">
        <v>131</v>
      </c>
      <c r="E37" s="35"/>
    </row>
    <row r="38" spans="2:5" x14ac:dyDescent="0.3">
      <c r="B38" s="35"/>
      <c r="C38" s="35"/>
      <c r="D38" s="35">
        <f>AVERAGE(D29:D37)</f>
        <v>158.11111111111111</v>
      </c>
      <c r="E38" s="35"/>
    </row>
    <row r="39" spans="2:5" x14ac:dyDescent="0.3">
      <c r="B39" s="25" t="s">
        <v>34</v>
      </c>
    </row>
    <row r="41" spans="2:5" x14ac:dyDescent="0.3">
      <c r="B41" s="26">
        <v>43101</v>
      </c>
      <c r="C41" s="27">
        <f>AVERAGE(D29:D31)</f>
        <v>144.33333333333334</v>
      </c>
      <c r="D41" s="25"/>
    </row>
    <row r="42" spans="2:5" x14ac:dyDescent="0.3">
      <c r="B42" s="26">
        <v>43132</v>
      </c>
      <c r="C42" s="27">
        <f>AVERAGE(D32:D34)</f>
        <v>136</v>
      </c>
      <c r="D42" s="25"/>
    </row>
    <row r="43" spans="2:5" x14ac:dyDescent="0.3">
      <c r="B43" s="26">
        <v>43160</v>
      </c>
      <c r="C43" s="27">
        <f>AVERAGE(D35:D37)</f>
        <v>194</v>
      </c>
      <c r="D43" s="25"/>
    </row>
    <row r="46" spans="2:5" x14ac:dyDescent="0.3">
      <c r="B46" s="25" t="s">
        <v>35</v>
      </c>
    </row>
    <row r="48" spans="2:5" x14ac:dyDescent="0.3">
      <c r="B48" s="25" t="s">
        <v>36</v>
      </c>
      <c r="C48" s="27">
        <f>SUM(D29:D37)/COUNT(D29:D37)</f>
        <v>158.11111111111111</v>
      </c>
      <c r="D48" s="25"/>
    </row>
    <row r="49" spans="1:4" x14ac:dyDescent="0.3">
      <c r="B49" s="25" t="s">
        <v>37</v>
      </c>
      <c r="C49" s="27">
        <f>AVERAGE(D29:D37)</f>
        <v>158.11111111111111</v>
      </c>
      <c r="D49" s="25"/>
    </row>
    <row r="51" spans="1:4" ht="57.6" x14ac:dyDescent="0.3">
      <c r="A51" s="23">
        <v>3</v>
      </c>
      <c r="B51" s="24" t="s">
        <v>39</v>
      </c>
    </row>
    <row r="52" spans="1:4" ht="15" thickBot="1" x14ac:dyDescent="0.35"/>
    <row r="53" spans="1:4" ht="15" thickBot="1" x14ac:dyDescent="0.35">
      <c r="B53" s="28" t="s">
        <v>40</v>
      </c>
      <c r="C53" s="3"/>
    </row>
    <row r="54" spans="1:4" ht="15" thickBot="1" x14ac:dyDescent="0.35">
      <c r="B54" s="29" t="s">
        <v>41</v>
      </c>
      <c r="C54" s="30" t="s">
        <v>42</v>
      </c>
    </row>
    <row r="55" spans="1:4" ht="15" thickBot="1" x14ac:dyDescent="0.35">
      <c r="B55" s="29" t="s">
        <v>43</v>
      </c>
      <c r="C55" s="31">
        <v>7</v>
      </c>
    </row>
    <row r="56" spans="1:4" ht="15" thickBot="1" x14ac:dyDescent="0.35">
      <c r="B56" s="29" t="s">
        <v>44</v>
      </c>
      <c r="C56" s="31">
        <v>5</v>
      </c>
    </row>
    <row r="57" spans="1:4" ht="15" thickBot="1" x14ac:dyDescent="0.35">
      <c r="B57" s="29" t="s">
        <v>45</v>
      </c>
      <c r="C57" s="31">
        <v>6</v>
      </c>
    </row>
    <row r="58" spans="1:4" ht="15" thickBot="1" x14ac:dyDescent="0.35">
      <c r="B58" s="29" t="s">
        <v>46</v>
      </c>
      <c r="C58" s="31">
        <v>4</v>
      </c>
    </row>
    <row r="59" spans="1:4" ht="15" thickBot="1" x14ac:dyDescent="0.35">
      <c r="B59" s="29" t="s">
        <v>47</v>
      </c>
      <c r="C59" s="32" t="s">
        <v>48</v>
      </c>
    </row>
    <row r="60" spans="1:4" ht="29.4" thickBot="1" x14ac:dyDescent="0.35">
      <c r="B60" s="29" t="s">
        <v>49</v>
      </c>
      <c r="C60" s="32" t="s">
        <v>50</v>
      </c>
    </row>
    <row r="61" spans="1:4" ht="15" thickBot="1" x14ac:dyDescent="0.35">
      <c r="B61" s="29" t="s">
        <v>51</v>
      </c>
      <c r="C61" s="32" t="s">
        <v>51</v>
      </c>
    </row>
    <row r="63" spans="1:4" x14ac:dyDescent="0.3">
      <c r="B63" t="s">
        <v>52</v>
      </c>
    </row>
    <row r="65" spans="1:4" ht="15" thickBot="1" x14ac:dyDescent="0.35">
      <c r="B65" t="s">
        <v>53</v>
      </c>
      <c r="C65" t="s">
        <v>54</v>
      </c>
    </row>
    <row r="66" spans="1:4" ht="15" thickBot="1" x14ac:dyDescent="0.35">
      <c r="B66" t="s">
        <v>42</v>
      </c>
      <c r="C66" s="33">
        <f>COUNT(C55:C61)</f>
        <v>4</v>
      </c>
    </row>
    <row r="68" spans="1:4" ht="15" thickBot="1" x14ac:dyDescent="0.35">
      <c r="B68" t="s">
        <v>53</v>
      </c>
      <c r="C68" t="s">
        <v>55</v>
      </c>
    </row>
    <row r="69" spans="1:4" ht="15" thickBot="1" x14ac:dyDescent="0.35">
      <c r="B69" t="s">
        <v>42</v>
      </c>
      <c r="C69" s="33">
        <f>COUNTA(C55:C61)</f>
        <v>7</v>
      </c>
    </row>
    <row r="71" spans="1:4" ht="130.19999999999999" customHeight="1" x14ac:dyDescent="0.3">
      <c r="A71" s="23">
        <v>4</v>
      </c>
      <c r="B71" s="24" t="s">
        <v>56</v>
      </c>
    </row>
    <row r="72" spans="1:4" ht="15" thickBot="1" x14ac:dyDescent="0.35"/>
    <row r="73" spans="1:4" ht="33" customHeight="1" thickBot="1" x14ac:dyDescent="0.35">
      <c r="B73" s="43" t="s">
        <v>57</v>
      </c>
      <c r="C73" s="44" t="s">
        <v>58</v>
      </c>
      <c r="D73" s="45" t="s">
        <v>59</v>
      </c>
    </row>
    <row r="74" spans="1:4" ht="15" thickBot="1" x14ac:dyDescent="0.35">
      <c r="B74" s="41">
        <v>101</v>
      </c>
      <c r="C74" s="42" t="s">
        <v>60</v>
      </c>
      <c r="D74" s="46">
        <v>78022</v>
      </c>
    </row>
    <row r="75" spans="1:4" ht="15" thickBot="1" x14ac:dyDescent="0.35">
      <c r="B75" s="38">
        <v>102</v>
      </c>
      <c r="C75" s="39" t="s">
        <v>61</v>
      </c>
      <c r="D75" s="47">
        <v>99819</v>
      </c>
    </row>
    <row r="76" spans="1:4" ht="15" thickBot="1" x14ac:dyDescent="0.35">
      <c r="B76" s="38">
        <v>103</v>
      </c>
      <c r="C76" s="39" t="s">
        <v>62</v>
      </c>
      <c r="D76" s="39" t="s">
        <v>63</v>
      </c>
    </row>
    <row r="77" spans="1:4" ht="23.4" customHeight="1" thickBot="1" x14ac:dyDescent="0.35">
      <c r="B77" s="38">
        <v>104</v>
      </c>
      <c r="C77" s="39" t="s">
        <v>64</v>
      </c>
      <c r="D77" s="47">
        <v>27522</v>
      </c>
    </row>
    <row r="78" spans="1:4" ht="15" thickBot="1" x14ac:dyDescent="0.35">
      <c r="B78" s="38">
        <v>105</v>
      </c>
      <c r="C78" s="39" t="s">
        <v>65</v>
      </c>
      <c r="D78" s="39">
        <v>0</v>
      </c>
    </row>
    <row r="79" spans="1:4" ht="30" customHeight="1" thickBot="1" x14ac:dyDescent="0.35">
      <c r="B79" s="38">
        <v>106</v>
      </c>
      <c r="C79" s="39" t="s">
        <v>66</v>
      </c>
      <c r="D79" s="48"/>
    </row>
    <row r="80" spans="1:4" ht="15" thickBot="1" x14ac:dyDescent="0.35">
      <c r="B80" s="38">
        <v>107</v>
      </c>
      <c r="C80" s="39" t="s">
        <v>67</v>
      </c>
      <c r="D80" s="39">
        <v>0</v>
      </c>
    </row>
    <row r="81" spans="1:4" ht="25.2" customHeight="1" thickBot="1" x14ac:dyDescent="0.35">
      <c r="B81" s="38">
        <v>108</v>
      </c>
      <c r="C81" s="39" t="s">
        <v>68</v>
      </c>
      <c r="D81" s="47">
        <v>88041</v>
      </c>
    </row>
    <row r="82" spans="1:4" ht="15" thickBot="1" x14ac:dyDescent="0.35">
      <c r="B82" s="38">
        <v>109</v>
      </c>
      <c r="C82" s="39" t="s">
        <v>69</v>
      </c>
      <c r="D82" s="47">
        <v>81831</v>
      </c>
    </row>
    <row r="83" spans="1:4" ht="25.8" customHeight="1" thickBot="1" x14ac:dyDescent="0.35">
      <c r="B83" s="38">
        <v>110</v>
      </c>
      <c r="C83" s="39" t="s">
        <v>70</v>
      </c>
      <c r="D83" s="39" t="s">
        <v>63</v>
      </c>
    </row>
    <row r="84" spans="1:4" ht="15" thickBot="1" x14ac:dyDescent="0.35">
      <c r="B84" s="38">
        <v>111</v>
      </c>
      <c r="C84" s="39" t="s">
        <v>71</v>
      </c>
      <c r="D84" s="48"/>
    </row>
    <row r="85" spans="1:4" ht="32.4" customHeight="1" thickBot="1" x14ac:dyDescent="0.35">
      <c r="B85" s="38">
        <v>112</v>
      </c>
      <c r="C85" s="39" t="s">
        <v>72</v>
      </c>
      <c r="D85" s="47">
        <v>26624</v>
      </c>
    </row>
    <row r="86" spans="1:4" ht="33.6" customHeight="1" thickBot="1" x14ac:dyDescent="0.35">
      <c r="B86" s="38">
        <v>113</v>
      </c>
      <c r="C86" s="39" t="s">
        <v>73</v>
      </c>
      <c r="D86" s="47">
        <v>92885</v>
      </c>
    </row>
    <row r="87" spans="1:4" ht="24.6" thickBot="1" x14ac:dyDescent="0.35">
      <c r="B87" s="38">
        <v>114</v>
      </c>
      <c r="C87" s="39" t="s">
        <v>74</v>
      </c>
      <c r="D87" s="39">
        <v>0</v>
      </c>
    </row>
    <row r="89" spans="1:4" x14ac:dyDescent="0.3">
      <c r="B89" t="s">
        <v>75</v>
      </c>
    </row>
    <row r="90" spans="1:4" ht="15" thickBot="1" x14ac:dyDescent="0.35">
      <c r="B90" t="s">
        <v>53</v>
      </c>
      <c r="C90" t="s">
        <v>76</v>
      </c>
    </row>
    <row r="91" spans="1:4" ht="15" thickBot="1" x14ac:dyDescent="0.35">
      <c r="B91" t="s">
        <v>42</v>
      </c>
      <c r="C91" s="9">
        <f>COUNT(D74:D87)</f>
        <v>10</v>
      </c>
    </row>
    <row r="93" spans="1:4" ht="15" thickBot="1" x14ac:dyDescent="0.35">
      <c r="B93" t="s">
        <v>53</v>
      </c>
      <c r="C93" s="40" t="s">
        <v>77</v>
      </c>
    </row>
    <row r="94" spans="1:4" ht="15" thickBot="1" x14ac:dyDescent="0.35">
      <c r="B94" t="s">
        <v>42</v>
      </c>
      <c r="C94" s="9">
        <f>COUNTA(D70:D83)</f>
        <v>10</v>
      </c>
    </row>
    <row r="96" spans="1:4" ht="57.6" x14ac:dyDescent="0.3">
      <c r="A96" s="23">
        <v>5</v>
      </c>
      <c r="B96" s="24" t="s">
        <v>87</v>
      </c>
    </row>
    <row r="97" spans="2:2" ht="15" thickBot="1" x14ac:dyDescent="0.35"/>
    <row r="98" spans="2:2" ht="15" thickBot="1" x14ac:dyDescent="0.35">
      <c r="B98" s="49"/>
    </row>
    <row r="99" spans="2:2" ht="15" thickBot="1" x14ac:dyDescent="0.35">
      <c r="B99" s="50" t="s">
        <v>78</v>
      </c>
    </row>
    <row r="100" spans="2:2" ht="15" thickBot="1" x14ac:dyDescent="0.35">
      <c r="B100" s="51">
        <v>4</v>
      </c>
    </row>
    <row r="101" spans="2:2" ht="15" thickBot="1" x14ac:dyDescent="0.35">
      <c r="B101" s="50"/>
    </row>
    <row r="102" spans="2:2" ht="15" thickBot="1" x14ac:dyDescent="0.35">
      <c r="B102" s="51">
        <v>3</v>
      </c>
    </row>
    <row r="103" spans="2:2" ht="15" thickBot="1" x14ac:dyDescent="0.35">
      <c r="B103" s="50"/>
    </row>
    <row r="104" spans="2:2" ht="15" thickBot="1" x14ac:dyDescent="0.35">
      <c r="B104" s="50" t="s">
        <v>79</v>
      </c>
    </row>
    <row r="105" spans="2:2" ht="15" thickBot="1" x14ac:dyDescent="0.35">
      <c r="B105" s="50"/>
    </row>
    <row r="106" spans="2:2" ht="15" thickBot="1" x14ac:dyDescent="0.35">
      <c r="B106" s="52" t="e">
        <v>#DIV/0!</v>
      </c>
    </row>
    <row r="107" spans="2:2" ht="15" thickBot="1" x14ac:dyDescent="0.35">
      <c r="B107" s="50" t="s">
        <v>80</v>
      </c>
    </row>
    <row r="108" spans="2:2" ht="15" thickBot="1" x14ac:dyDescent="0.35">
      <c r="B108" s="53" t="s">
        <v>81</v>
      </c>
    </row>
    <row r="109" spans="2:2" ht="15" thickBot="1" x14ac:dyDescent="0.35">
      <c r="B109" s="5"/>
    </row>
    <row r="110" spans="2:2" ht="15" thickBot="1" x14ac:dyDescent="0.35">
      <c r="B110" s="4" t="s">
        <v>82</v>
      </c>
    </row>
    <row r="111" spans="2:2" ht="15" thickBot="1" x14ac:dyDescent="0.35">
      <c r="B111" s="2"/>
    </row>
    <row r="112" spans="2:2" ht="15" thickBot="1" x14ac:dyDescent="0.35">
      <c r="B112" s="70" t="s">
        <v>83</v>
      </c>
    </row>
    <row r="113" spans="1:12" ht="15" thickBot="1" x14ac:dyDescent="0.35">
      <c r="B113" s="9">
        <f>COUNT(B98:B108)</f>
        <v>2</v>
      </c>
    </row>
    <row r="114" spans="1:12" ht="15" thickBot="1" x14ac:dyDescent="0.35">
      <c r="B114" s="5"/>
    </row>
    <row r="115" spans="1:12" ht="15" thickBot="1" x14ac:dyDescent="0.35">
      <c r="B115" s="70" t="s">
        <v>84</v>
      </c>
    </row>
    <row r="116" spans="1:12" ht="15" thickBot="1" x14ac:dyDescent="0.35">
      <c r="B116" s="9">
        <f>COUNTBLANK(B98:B108)</f>
        <v>4</v>
      </c>
    </row>
    <row r="117" spans="1:12" ht="15" thickBot="1" x14ac:dyDescent="0.35">
      <c r="B117" s="5"/>
    </row>
    <row r="118" spans="1:12" ht="15" thickBot="1" x14ac:dyDescent="0.35">
      <c r="B118" s="70" t="s">
        <v>85</v>
      </c>
    </row>
    <row r="119" spans="1:12" ht="15" thickBot="1" x14ac:dyDescent="0.35">
      <c r="B119" s="9">
        <f>COUNTA(B98:B108)</f>
        <v>7</v>
      </c>
    </row>
    <row r="120" spans="1:12" ht="15" thickBot="1" x14ac:dyDescent="0.35">
      <c r="B120" s="5"/>
    </row>
    <row r="121" spans="1:12" ht="15" thickBot="1" x14ac:dyDescent="0.35">
      <c r="B121" s="70" t="s">
        <v>86</v>
      </c>
    </row>
    <row r="122" spans="1:12" ht="15" thickBot="1" x14ac:dyDescent="0.35">
      <c r="B122" s="9">
        <f>COUNTA(B98:B108)+COUNTBLANK(B98:B108)</f>
        <v>11</v>
      </c>
    </row>
    <row r="124" spans="1:12" ht="28.8" x14ac:dyDescent="0.3">
      <c r="A124" s="23">
        <v>6</v>
      </c>
      <c r="B124" s="24" t="s">
        <v>122</v>
      </c>
    </row>
    <row r="126" spans="1:12" ht="15" thickBot="1" x14ac:dyDescent="0.35">
      <c r="B126" s="54" t="s">
        <v>88</v>
      </c>
      <c r="C126" s="55"/>
      <c r="D126" s="55"/>
      <c r="E126" s="55"/>
      <c r="F126" s="55"/>
      <c r="G126" s="55"/>
      <c r="H126" s="55"/>
      <c r="I126" s="55"/>
      <c r="J126" s="55"/>
      <c r="K126" s="55"/>
      <c r="L126" s="55"/>
    </row>
    <row r="127" spans="1:12" ht="15" thickBot="1" x14ac:dyDescent="0.35">
      <c r="B127" s="56" t="s">
        <v>89</v>
      </c>
      <c r="C127" s="57">
        <v>101</v>
      </c>
      <c r="D127" s="57">
        <v>102</v>
      </c>
      <c r="E127" s="57">
        <v>103</v>
      </c>
      <c r="F127" s="57">
        <v>104</v>
      </c>
      <c r="G127" s="57">
        <v>105</v>
      </c>
      <c r="H127" s="57">
        <v>106</v>
      </c>
      <c r="I127" s="57">
        <v>107</v>
      </c>
      <c r="J127" s="57">
        <v>108</v>
      </c>
      <c r="K127" s="57">
        <v>109</v>
      </c>
      <c r="L127" s="57">
        <v>110</v>
      </c>
    </row>
    <row r="128" spans="1:12" ht="29.4" thickBot="1" x14ac:dyDescent="0.35">
      <c r="B128" s="56" t="s">
        <v>90</v>
      </c>
      <c r="C128" s="58" t="s">
        <v>91</v>
      </c>
      <c r="D128" s="58" t="s">
        <v>92</v>
      </c>
      <c r="E128" s="58" t="s">
        <v>93</v>
      </c>
      <c r="F128" s="58" t="s">
        <v>94</v>
      </c>
      <c r="G128" s="58" t="s">
        <v>95</v>
      </c>
      <c r="H128" s="58" t="s">
        <v>96</v>
      </c>
      <c r="I128" s="58" t="s">
        <v>97</v>
      </c>
      <c r="J128" s="58" t="s">
        <v>98</v>
      </c>
      <c r="K128" s="58" t="s">
        <v>99</v>
      </c>
      <c r="L128" s="58" t="s">
        <v>100</v>
      </c>
    </row>
    <row r="129" spans="1:12" ht="29.4" thickBot="1" x14ac:dyDescent="0.35">
      <c r="B129" s="56" t="s">
        <v>101</v>
      </c>
      <c r="C129" s="58" t="s">
        <v>102</v>
      </c>
      <c r="D129" s="58" t="s">
        <v>103</v>
      </c>
      <c r="E129" s="58" t="s">
        <v>104</v>
      </c>
      <c r="F129" s="58" t="s">
        <v>105</v>
      </c>
      <c r="G129" s="58" t="s">
        <v>102</v>
      </c>
      <c r="H129" s="58" t="s">
        <v>103</v>
      </c>
      <c r="I129" s="58" t="s">
        <v>104</v>
      </c>
      <c r="J129" s="58" t="s">
        <v>105</v>
      </c>
      <c r="K129" s="58" t="s">
        <v>102</v>
      </c>
      <c r="L129" s="58" t="s">
        <v>103</v>
      </c>
    </row>
    <row r="130" spans="1:12" ht="15" thickBot="1" x14ac:dyDescent="0.35">
      <c r="B130" s="56" t="s">
        <v>106</v>
      </c>
      <c r="C130" s="58">
        <v>50000</v>
      </c>
      <c r="D130" s="58">
        <v>55000</v>
      </c>
      <c r="E130" s="58">
        <v>60000</v>
      </c>
      <c r="F130" s="58">
        <v>65000</v>
      </c>
      <c r="G130" s="58">
        <v>70000</v>
      </c>
      <c r="H130" s="58">
        <v>75000</v>
      </c>
      <c r="I130" s="58">
        <v>80000</v>
      </c>
      <c r="J130" s="58">
        <v>85000</v>
      </c>
      <c r="K130" s="58">
        <v>90000</v>
      </c>
      <c r="L130" s="58">
        <v>95000</v>
      </c>
    </row>
    <row r="131" spans="1:12" ht="15" thickBot="1" x14ac:dyDescent="0.35">
      <c r="B131" s="56" t="s">
        <v>107</v>
      </c>
      <c r="C131" s="58">
        <v>2000</v>
      </c>
      <c r="D131" s="58">
        <v>2500</v>
      </c>
      <c r="E131" s="58">
        <v>3000</v>
      </c>
      <c r="F131" s="58">
        <v>3500</v>
      </c>
      <c r="G131" s="58">
        <v>4000</v>
      </c>
      <c r="H131" s="58">
        <v>4500</v>
      </c>
      <c r="I131" s="58">
        <v>5000</v>
      </c>
      <c r="J131" s="58">
        <v>5500</v>
      </c>
      <c r="K131" s="58">
        <v>6000</v>
      </c>
      <c r="L131" s="58">
        <v>6500</v>
      </c>
    </row>
    <row r="132" spans="1:12" ht="15" thickBot="1" x14ac:dyDescent="0.35">
      <c r="B132" s="56" t="s">
        <v>108</v>
      </c>
      <c r="C132" s="58">
        <v>52000</v>
      </c>
      <c r="D132" s="58">
        <v>57500</v>
      </c>
      <c r="E132" s="58">
        <v>63000</v>
      </c>
      <c r="F132" s="58">
        <v>685000</v>
      </c>
      <c r="G132" s="58">
        <v>74000</v>
      </c>
      <c r="H132" s="58">
        <v>79500</v>
      </c>
      <c r="I132" s="58">
        <v>85000</v>
      </c>
      <c r="J132" s="58">
        <v>90500</v>
      </c>
      <c r="K132" s="58">
        <v>96000</v>
      </c>
      <c r="L132" s="58">
        <v>101500</v>
      </c>
    </row>
    <row r="133" spans="1:12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</row>
    <row r="134" spans="1:12" x14ac:dyDescent="0.3">
      <c r="B134" s="59" t="s">
        <v>109</v>
      </c>
      <c r="C134" s="22"/>
      <c r="D134" s="22"/>
      <c r="E134" s="22"/>
      <c r="F134" s="22"/>
      <c r="G134" s="22"/>
      <c r="H134" s="22"/>
      <c r="I134" s="22"/>
      <c r="J134" s="22"/>
      <c r="K134" s="22"/>
      <c r="L134" s="22"/>
    </row>
    <row r="135" spans="1:12" ht="15" thickBot="1" x14ac:dyDescent="0.35">
      <c r="B135" s="22"/>
      <c r="C135" s="55"/>
      <c r="D135" s="22"/>
      <c r="E135" s="22"/>
      <c r="F135" s="22"/>
      <c r="G135" s="22"/>
      <c r="H135" s="22"/>
      <c r="I135" s="22"/>
      <c r="J135" s="22"/>
      <c r="K135" s="22"/>
      <c r="L135" s="22"/>
    </row>
    <row r="136" spans="1:12" ht="15" thickBot="1" x14ac:dyDescent="0.35">
      <c r="B136" s="60" t="s">
        <v>110</v>
      </c>
      <c r="C136" s="61" t="str">
        <f>HLOOKUP(D127,B127:L129,3,0)</f>
        <v>Marketing</v>
      </c>
      <c r="D136" s="22"/>
      <c r="E136" s="22"/>
      <c r="F136" s="22"/>
      <c r="G136" s="22"/>
      <c r="H136" s="22"/>
      <c r="I136" s="22"/>
      <c r="J136" s="22"/>
      <c r="K136" s="22"/>
      <c r="L136" s="22"/>
    </row>
    <row r="137" spans="1:12" x14ac:dyDescent="0.3">
      <c r="B137" s="22"/>
      <c r="D137" s="22"/>
      <c r="E137" s="22"/>
      <c r="F137" s="22"/>
      <c r="G137" s="22"/>
      <c r="H137" s="22"/>
      <c r="I137" s="22"/>
      <c r="J137" s="22"/>
      <c r="K137" s="22"/>
      <c r="L137" s="22"/>
    </row>
    <row r="138" spans="1:12" x14ac:dyDescent="0.3">
      <c r="B138" s="59" t="s">
        <v>111</v>
      </c>
      <c r="C138" s="22"/>
      <c r="D138" s="22"/>
      <c r="E138" s="22"/>
      <c r="F138" s="22"/>
      <c r="G138" s="22"/>
      <c r="H138" s="22"/>
      <c r="I138" s="22"/>
      <c r="J138" s="22"/>
      <c r="K138" s="22"/>
      <c r="L138" s="22"/>
    </row>
    <row r="139" spans="1:12" ht="15" thickBot="1" x14ac:dyDescent="0.35">
      <c r="B139" s="22"/>
      <c r="C139" s="55"/>
      <c r="D139" s="22"/>
      <c r="E139" s="22"/>
      <c r="F139" s="22"/>
      <c r="G139" s="22"/>
      <c r="H139" s="22"/>
      <c r="I139" s="22"/>
      <c r="J139" s="22"/>
      <c r="K139" s="22"/>
      <c r="L139" s="22"/>
    </row>
    <row r="140" spans="1:12" ht="15" thickBot="1" x14ac:dyDescent="0.35">
      <c r="B140" s="60" t="s">
        <v>110</v>
      </c>
      <c r="C140" s="61">
        <f>HLOOKUP(G127,B127:L130,4,0)</f>
        <v>70000</v>
      </c>
      <c r="D140" s="22"/>
      <c r="E140" s="22"/>
      <c r="F140" s="22"/>
      <c r="G140" s="22"/>
      <c r="H140" s="22"/>
      <c r="I140" s="22"/>
      <c r="J140" s="22"/>
      <c r="K140" s="22"/>
      <c r="L140" s="22"/>
    </row>
    <row r="142" spans="1:12" ht="57.6" x14ac:dyDescent="0.3">
      <c r="A142" s="23">
        <v>12</v>
      </c>
      <c r="B142" s="24" t="s">
        <v>121</v>
      </c>
    </row>
    <row r="143" spans="1:12" ht="15" thickBot="1" x14ac:dyDescent="0.35"/>
    <row r="144" spans="1:12" ht="15" thickBot="1" x14ac:dyDescent="0.35">
      <c r="B144" s="62" t="s">
        <v>2</v>
      </c>
      <c r="C144" s="63" t="s">
        <v>3</v>
      </c>
    </row>
    <row r="145" spans="1:3" ht="15" thickBot="1" x14ac:dyDescent="0.35">
      <c r="B145" s="64" t="s">
        <v>112</v>
      </c>
      <c r="C145" s="65">
        <v>200</v>
      </c>
    </row>
    <row r="146" spans="1:3" ht="15" thickBot="1" x14ac:dyDescent="0.35">
      <c r="B146" s="64" t="s">
        <v>113</v>
      </c>
      <c r="C146" s="65">
        <v>120</v>
      </c>
    </row>
    <row r="147" spans="1:3" ht="15" thickBot="1" x14ac:dyDescent="0.35">
      <c r="B147" s="64" t="s">
        <v>114</v>
      </c>
      <c r="C147" s="65">
        <v>156</v>
      </c>
    </row>
    <row r="148" spans="1:3" ht="15" thickBot="1" x14ac:dyDescent="0.35">
      <c r="B148" s="64" t="s">
        <v>115</v>
      </c>
      <c r="C148" s="65">
        <v>190</v>
      </c>
    </row>
    <row r="149" spans="1:3" ht="15" thickBot="1" x14ac:dyDescent="0.35">
      <c r="B149" s="64" t="s">
        <v>116</v>
      </c>
      <c r="C149" s="65">
        <v>320</v>
      </c>
    </row>
    <row r="150" spans="1:3" ht="15" thickBot="1" x14ac:dyDescent="0.35">
      <c r="B150" s="66" t="s">
        <v>117</v>
      </c>
      <c r="C150" s="67">
        <v>89</v>
      </c>
    </row>
    <row r="151" spans="1:3" ht="15" thickBot="1" x14ac:dyDescent="0.35">
      <c r="B151" s="5"/>
      <c r="C151" s="68"/>
    </row>
    <row r="152" spans="1:3" ht="29.4" thickBot="1" x14ac:dyDescent="0.35">
      <c r="B152" s="22" t="s">
        <v>118</v>
      </c>
      <c r="C152" s="69">
        <f>MAX(C145:C150)</f>
        <v>320</v>
      </c>
    </row>
    <row r="153" spans="1:3" ht="15" thickBot="1" x14ac:dyDescent="0.35">
      <c r="B153" s="22"/>
    </row>
    <row r="154" spans="1:3" ht="29.4" thickBot="1" x14ac:dyDescent="0.35">
      <c r="B154" s="22" t="s">
        <v>119</v>
      </c>
      <c r="C154" s="9">
        <f>MIN(C145:C150)</f>
        <v>89</v>
      </c>
    </row>
    <row r="155" spans="1:3" ht="15" thickBot="1" x14ac:dyDescent="0.35">
      <c r="B155" s="22"/>
    </row>
    <row r="156" spans="1:3" ht="43.8" thickBot="1" x14ac:dyDescent="0.35">
      <c r="B156" s="22" t="s">
        <v>120</v>
      </c>
      <c r="C156" s="9">
        <f>AVERAGE(C152,C154)</f>
        <v>204.5</v>
      </c>
    </row>
    <row r="158" spans="1:3" ht="72" x14ac:dyDescent="0.3">
      <c r="A158" s="23">
        <v>16</v>
      </c>
      <c r="B158" s="24" t="s">
        <v>140</v>
      </c>
    </row>
    <row r="159" spans="1:3" ht="15" thickBot="1" x14ac:dyDescent="0.35"/>
    <row r="160" spans="1:3" ht="15" thickBot="1" x14ac:dyDescent="0.35">
      <c r="B160" s="131" t="s">
        <v>23</v>
      </c>
      <c r="C160" s="128" t="s">
        <v>123</v>
      </c>
    </row>
    <row r="161" spans="1:3" ht="15" thickBot="1" x14ac:dyDescent="0.35">
      <c r="B161" s="132" t="s">
        <v>124</v>
      </c>
      <c r="C161" s="129">
        <v>759</v>
      </c>
    </row>
    <row r="162" spans="1:3" ht="15" thickBot="1" x14ac:dyDescent="0.35">
      <c r="B162" s="132" t="s">
        <v>125</v>
      </c>
      <c r="C162" s="129">
        <v>200</v>
      </c>
    </row>
    <row r="163" spans="1:3" ht="15" thickBot="1" x14ac:dyDescent="0.35">
      <c r="B163" s="132" t="s">
        <v>126</v>
      </c>
      <c r="C163" s="129">
        <v>42</v>
      </c>
    </row>
    <row r="164" spans="1:3" ht="15" thickBot="1" x14ac:dyDescent="0.35">
      <c r="B164" s="132" t="s">
        <v>127</v>
      </c>
      <c r="C164" s="129">
        <v>423</v>
      </c>
    </row>
    <row r="165" spans="1:3" ht="15" thickBot="1" x14ac:dyDescent="0.35">
      <c r="B165" s="132" t="s">
        <v>128</v>
      </c>
      <c r="C165" s="129">
        <v>200</v>
      </c>
    </row>
    <row r="166" spans="1:3" ht="15" thickBot="1" x14ac:dyDescent="0.35">
      <c r="B166" s="132" t="s">
        <v>129</v>
      </c>
      <c r="C166" s="129">
        <v>50</v>
      </c>
    </row>
    <row r="167" spans="1:3" ht="15" thickBot="1" x14ac:dyDescent="0.35">
      <c r="B167" s="132" t="s">
        <v>130</v>
      </c>
      <c r="C167" s="129">
        <v>700</v>
      </c>
    </row>
    <row r="168" spans="1:3" ht="15" thickBot="1" x14ac:dyDescent="0.35">
      <c r="B168" s="132" t="s">
        <v>131</v>
      </c>
      <c r="C168" s="129">
        <v>450</v>
      </c>
    </row>
    <row r="169" spans="1:3" ht="15" thickBot="1" x14ac:dyDescent="0.35">
      <c r="B169" s="132" t="s">
        <v>132</v>
      </c>
      <c r="C169" s="129">
        <v>605</v>
      </c>
    </row>
    <row r="170" spans="1:3" ht="15" thickBot="1" x14ac:dyDescent="0.35">
      <c r="B170" s="132" t="s">
        <v>133</v>
      </c>
      <c r="C170" s="129">
        <v>240</v>
      </c>
    </row>
    <row r="171" spans="1:3" ht="15" thickBot="1" x14ac:dyDescent="0.35">
      <c r="B171" s="132" t="s">
        <v>134</v>
      </c>
      <c r="C171" s="129">
        <v>685</v>
      </c>
    </row>
    <row r="172" spans="1:3" ht="15" thickBot="1" x14ac:dyDescent="0.35">
      <c r="B172" s="132" t="s">
        <v>135</v>
      </c>
      <c r="C172" s="129">
        <v>295</v>
      </c>
    </row>
    <row r="173" spans="1:3" ht="15" thickBot="1" x14ac:dyDescent="0.35">
      <c r="B173" s="133" t="s">
        <v>136</v>
      </c>
      <c r="C173" s="130">
        <f>SUM(C161:C172)</f>
        <v>4649</v>
      </c>
    </row>
    <row r="175" spans="1:3" ht="86.4" x14ac:dyDescent="0.3">
      <c r="A175" s="23">
        <v>17</v>
      </c>
      <c r="B175" s="24" t="s">
        <v>141</v>
      </c>
    </row>
    <row r="176" spans="1:3" ht="15" thickBot="1" x14ac:dyDescent="0.35"/>
    <row r="177" spans="2:3" ht="15" thickBot="1" x14ac:dyDescent="0.35">
      <c r="B177" s="126" t="s">
        <v>137</v>
      </c>
      <c r="C177" s="127" t="s">
        <v>139</v>
      </c>
    </row>
    <row r="178" spans="2:3" ht="15" thickBot="1" x14ac:dyDescent="0.35">
      <c r="B178" s="132">
        <v>42005</v>
      </c>
      <c r="C178" s="132">
        <v>432.17</v>
      </c>
    </row>
    <row r="179" spans="2:3" ht="15" thickBot="1" x14ac:dyDescent="0.35">
      <c r="B179" s="132">
        <v>42351</v>
      </c>
      <c r="C179" s="132">
        <v>528.5</v>
      </c>
    </row>
    <row r="180" spans="2:3" ht="15" thickBot="1" x14ac:dyDescent="0.35">
      <c r="B180" s="132">
        <v>42007</v>
      </c>
      <c r="C180" s="132">
        <v>810.71</v>
      </c>
    </row>
    <row r="181" spans="2:3" ht="15" thickBot="1" x14ac:dyDescent="0.35">
      <c r="B181" s="132">
        <v>42008</v>
      </c>
      <c r="C181" s="132">
        <v>418.54</v>
      </c>
    </row>
    <row r="182" spans="2:3" ht="15" thickBot="1" x14ac:dyDescent="0.35">
      <c r="B182" s="132">
        <v>42009</v>
      </c>
      <c r="C182" s="132">
        <v>722.22</v>
      </c>
    </row>
    <row r="183" spans="2:3" ht="15" thickBot="1" x14ac:dyDescent="0.35">
      <c r="B183" s="132">
        <v>42010</v>
      </c>
      <c r="C183" s="132">
        <v>460.28</v>
      </c>
    </row>
    <row r="184" spans="2:3" ht="15" thickBot="1" x14ac:dyDescent="0.35">
      <c r="B184" s="132">
        <v>42349</v>
      </c>
      <c r="C184" s="132">
        <v>483.58</v>
      </c>
    </row>
    <row r="185" spans="2:3" ht="15" thickBot="1" x14ac:dyDescent="0.35">
      <c r="B185" s="132">
        <v>42012</v>
      </c>
      <c r="C185" s="132">
        <v>114.53</v>
      </c>
    </row>
    <row r="186" spans="2:3" ht="15" thickBot="1" x14ac:dyDescent="0.35">
      <c r="B186" s="132">
        <v>42013</v>
      </c>
      <c r="C186" s="132">
        <v>609.12</v>
      </c>
    </row>
    <row r="187" spans="2:3" ht="15" thickBot="1" x14ac:dyDescent="0.35">
      <c r="B187" s="132">
        <v>42014</v>
      </c>
      <c r="C187" s="132">
        <v>1197.9000000000001</v>
      </c>
    </row>
    <row r="188" spans="2:3" ht="15" thickBot="1" x14ac:dyDescent="0.35">
      <c r="B188" s="132">
        <v>42015</v>
      </c>
      <c r="C188" s="132">
        <v>228.89</v>
      </c>
    </row>
    <row r="189" spans="2:3" ht="15" thickBot="1" x14ac:dyDescent="0.35">
      <c r="B189" s="132">
        <v>42016</v>
      </c>
      <c r="C189" s="132">
        <v>1380.07</v>
      </c>
    </row>
    <row r="190" spans="2:3" ht="15" thickBot="1" x14ac:dyDescent="0.35">
      <c r="B190" s="132">
        <v>42017</v>
      </c>
      <c r="C190" s="132">
        <v>1026.96</v>
      </c>
    </row>
    <row r="191" spans="2:3" ht="15" thickBot="1" x14ac:dyDescent="0.35">
      <c r="B191" s="132">
        <v>42018</v>
      </c>
      <c r="C191" s="132">
        <v>760.24</v>
      </c>
    </row>
    <row r="192" spans="2:3" ht="15" thickBot="1" x14ac:dyDescent="0.35">
      <c r="B192" s="132">
        <v>42019</v>
      </c>
      <c r="C192" s="132">
        <v>414.11</v>
      </c>
    </row>
    <row r="193" spans="2:3" ht="15" thickBot="1" x14ac:dyDescent="0.35">
      <c r="B193" s="132">
        <v>42020</v>
      </c>
      <c r="C193" s="132">
        <v>1728.81</v>
      </c>
    </row>
    <row r="194" spans="2:3" ht="15" thickBot="1" x14ac:dyDescent="0.35">
      <c r="B194" s="132">
        <v>42021</v>
      </c>
      <c r="C194" s="132">
        <v>276.06</v>
      </c>
    </row>
    <row r="195" spans="2:3" ht="15" thickBot="1" x14ac:dyDescent="0.35">
      <c r="B195" s="132">
        <v>42022</v>
      </c>
      <c r="C195" s="132">
        <v>462.22</v>
      </c>
    </row>
    <row r="196" spans="2:3" ht="15" thickBot="1" x14ac:dyDescent="0.35">
      <c r="B196" s="132">
        <v>42023</v>
      </c>
      <c r="C196" s="132">
        <v>1281.0999999999999</v>
      </c>
    </row>
    <row r="197" spans="2:3" ht="15" thickBot="1" x14ac:dyDescent="0.35">
      <c r="B197" s="132">
        <v>42024</v>
      </c>
      <c r="C197" s="132">
        <v>1113.7</v>
      </c>
    </row>
    <row r="198" spans="2:3" ht="15" thickBot="1" x14ac:dyDescent="0.35">
      <c r="B198" s="132">
        <v>42025</v>
      </c>
      <c r="C198" s="132">
        <v>594.09</v>
      </c>
    </row>
    <row r="199" spans="2:3" ht="15" thickBot="1" x14ac:dyDescent="0.35">
      <c r="B199" s="132">
        <v>42026</v>
      </c>
      <c r="C199" s="132">
        <v>432.67</v>
      </c>
    </row>
    <row r="200" spans="2:3" ht="15" thickBot="1" x14ac:dyDescent="0.35">
      <c r="B200" s="132">
        <v>42027</v>
      </c>
      <c r="C200" s="132">
        <v>874.45</v>
      </c>
    </row>
    <row r="201" spans="2:3" ht="15" thickBot="1" x14ac:dyDescent="0.35">
      <c r="B201" s="132">
        <v>42028</v>
      </c>
      <c r="C201" s="132">
        <v>880.38</v>
      </c>
    </row>
    <row r="202" spans="2:3" ht="15" thickBot="1" x14ac:dyDescent="0.35">
      <c r="B202" s="132">
        <v>42029</v>
      </c>
      <c r="C202" s="132">
        <v>798.53</v>
      </c>
    </row>
    <row r="203" spans="2:3" ht="15" thickBot="1" x14ac:dyDescent="0.35">
      <c r="B203" s="132">
        <v>42318</v>
      </c>
      <c r="C203" s="132">
        <v>572.41999999999996</v>
      </c>
    </row>
    <row r="204" spans="2:3" ht="15" thickBot="1" x14ac:dyDescent="0.35">
      <c r="B204" s="132">
        <v>42031</v>
      </c>
      <c r="C204" s="132">
        <v>330.61</v>
      </c>
    </row>
    <row r="205" spans="2:3" ht="15" thickBot="1" x14ac:dyDescent="0.35">
      <c r="B205" s="132">
        <v>42032</v>
      </c>
      <c r="C205" s="132">
        <v>567.17999999999995</v>
      </c>
    </row>
    <row r="206" spans="2:3" ht="15" thickBot="1" x14ac:dyDescent="0.35">
      <c r="B206" s="132">
        <v>42033</v>
      </c>
      <c r="C206" s="132">
        <v>1449.21</v>
      </c>
    </row>
    <row r="207" spans="2:3" ht="15" thickBot="1" x14ac:dyDescent="0.35">
      <c r="B207" s="132">
        <v>42034</v>
      </c>
      <c r="C207" s="132">
        <v>459.29</v>
      </c>
    </row>
    <row r="208" spans="2:3" ht="15" thickBot="1" x14ac:dyDescent="0.35">
      <c r="B208" s="132">
        <v>42035</v>
      </c>
      <c r="C208" s="132">
        <v>357.55</v>
      </c>
    </row>
    <row r="209" spans="2:3" ht="15" thickBot="1" x14ac:dyDescent="0.35">
      <c r="B209" s="132">
        <v>42036</v>
      </c>
      <c r="C209" s="132">
        <v>154.34</v>
      </c>
    </row>
    <row r="210" spans="2:3" ht="15" thickBot="1" x14ac:dyDescent="0.35">
      <c r="B210" s="132">
        <v>42037</v>
      </c>
      <c r="C210" s="132">
        <v>152.76</v>
      </c>
    </row>
    <row r="211" spans="2:3" ht="15" thickBot="1" x14ac:dyDescent="0.35">
      <c r="B211" s="132">
        <v>42038</v>
      </c>
      <c r="C211" s="132">
        <v>570.22</v>
      </c>
    </row>
    <row r="212" spans="2:3" ht="15" thickBot="1" x14ac:dyDescent="0.35">
      <c r="B212" s="132">
        <v>42039</v>
      </c>
      <c r="C212" s="132">
        <v>987.62</v>
      </c>
    </row>
    <row r="213" spans="2:3" ht="15" thickBot="1" x14ac:dyDescent="0.35">
      <c r="B213" s="132">
        <v>42040</v>
      </c>
      <c r="C213" s="132">
        <v>1755.71</v>
      </c>
    </row>
    <row r="214" spans="2:3" ht="15" thickBot="1" x14ac:dyDescent="0.35">
      <c r="B214" s="132">
        <v>42041</v>
      </c>
      <c r="C214" s="132">
        <v>378.27</v>
      </c>
    </row>
    <row r="215" spans="2:3" ht="15" thickBot="1" x14ac:dyDescent="0.35">
      <c r="B215" s="132">
        <v>42042</v>
      </c>
      <c r="C215" s="132">
        <v>1323.81</v>
      </c>
    </row>
    <row r="216" spans="2:3" ht="15" thickBot="1" x14ac:dyDescent="0.35">
      <c r="B216" s="132">
        <v>42043</v>
      </c>
      <c r="C216" s="132">
        <v>399.02</v>
      </c>
    </row>
    <row r="217" spans="2:3" ht="15" thickBot="1" x14ac:dyDescent="0.35">
      <c r="B217" s="132">
        <v>42044</v>
      </c>
      <c r="C217" s="132">
        <v>154.94999999999999</v>
      </c>
    </row>
    <row r="218" spans="2:3" ht="15" thickBot="1" x14ac:dyDescent="0.35">
      <c r="B218" s="132">
        <v>42045</v>
      </c>
      <c r="C218" s="132">
        <v>1254.57</v>
      </c>
    </row>
    <row r="219" spans="2:3" ht="15" thickBot="1" x14ac:dyDescent="0.35">
      <c r="B219" s="132">
        <v>42046</v>
      </c>
      <c r="C219" s="132">
        <v>627.32000000000005</v>
      </c>
    </row>
    <row r="220" spans="2:3" ht="15" thickBot="1" x14ac:dyDescent="0.35">
      <c r="B220" s="132">
        <v>42230</v>
      </c>
      <c r="C220" s="132">
        <v>880.6</v>
      </c>
    </row>
    <row r="221" spans="2:3" ht="15" thickBot="1" x14ac:dyDescent="0.35">
      <c r="B221" s="132">
        <v>42048</v>
      </c>
      <c r="C221" s="132">
        <v>1196.03</v>
      </c>
    </row>
    <row r="222" spans="2:3" ht="15" thickBot="1" x14ac:dyDescent="0.35">
      <c r="B222" s="132">
        <v>42049</v>
      </c>
      <c r="C222" s="132">
        <v>782.32</v>
      </c>
    </row>
    <row r="223" spans="2:3" ht="15" thickBot="1" x14ac:dyDescent="0.35">
      <c r="B223" s="132">
        <v>42050</v>
      </c>
      <c r="C223" s="132">
        <v>1323.35</v>
      </c>
    </row>
    <row r="224" spans="2:3" ht="15" thickBot="1" x14ac:dyDescent="0.35">
      <c r="B224" s="132">
        <v>42051</v>
      </c>
      <c r="C224" s="132">
        <v>209.92</v>
      </c>
    </row>
    <row r="225" spans="2:3" ht="15" thickBot="1" x14ac:dyDescent="0.35">
      <c r="B225" s="132">
        <v>42052</v>
      </c>
      <c r="C225" s="132">
        <v>1232.05</v>
      </c>
    </row>
    <row r="226" spans="2:3" ht="15" thickBot="1" x14ac:dyDescent="0.35">
      <c r="B226" s="132">
        <v>42053</v>
      </c>
      <c r="C226" s="132">
        <v>713.28</v>
      </c>
    </row>
    <row r="227" spans="2:3" ht="15" thickBot="1" x14ac:dyDescent="0.35">
      <c r="B227" s="132">
        <v>42054</v>
      </c>
      <c r="C227" s="132">
        <v>1674.82</v>
      </c>
    </row>
    <row r="228" spans="2:3" ht="15" thickBot="1" x14ac:dyDescent="0.35">
      <c r="B228" s="132">
        <v>42055</v>
      </c>
      <c r="C228" s="132">
        <v>1161.25</v>
      </c>
    </row>
    <row r="229" spans="2:3" ht="15" thickBot="1" x14ac:dyDescent="0.35">
      <c r="B229" s="132">
        <v>42056</v>
      </c>
      <c r="C229" s="132">
        <v>897.63</v>
      </c>
    </row>
    <row r="230" spans="2:3" ht="15" thickBot="1" x14ac:dyDescent="0.35">
      <c r="B230" s="132">
        <v>42057</v>
      </c>
      <c r="C230" s="132">
        <v>1647.26</v>
      </c>
    </row>
    <row r="231" spans="2:3" ht="15" thickBot="1" x14ac:dyDescent="0.35">
      <c r="B231" s="132">
        <v>42058</v>
      </c>
      <c r="C231" s="132">
        <v>1121.96</v>
      </c>
    </row>
    <row r="232" spans="2:3" ht="15" thickBot="1" x14ac:dyDescent="0.35">
      <c r="B232" s="132">
        <v>42059</v>
      </c>
      <c r="C232" s="132">
        <v>352.2</v>
      </c>
    </row>
    <row r="233" spans="2:3" ht="15" thickBot="1" x14ac:dyDescent="0.35">
      <c r="B233" s="132">
        <v>42060</v>
      </c>
      <c r="C233" s="132">
        <v>270.77999999999997</v>
      </c>
    </row>
    <row r="234" spans="2:3" ht="15" thickBot="1" x14ac:dyDescent="0.35">
      <c r="B234" s="132">
        <v>42061</v>
      </c>
      <c r="C234" s="132">
        <v>456.41</v>
      </c>
    </row>
    <row r="235" spans="2:3" ht="15" thickBot="1" x14ac:dyDescent="0.35">
      <c r="B235" s="132">
        <v>42062</v>
      </c>
      <c r="C235" s="132">
        <v>441</v>
      </c>
    </row>
    <row r="236" spans="2:3" ht="15" thickBot="1" x14ac:dyDescent="0.35">
      <c r="B236" s="132">
        <v>42063</v>
      </c>
      <c r="C236" s="132">
        <v>252.44</v>
      </c>
    </row>
    <row r="237" spans="2:3" ht="15" thickBot="1" x14ac:dyDescent="0.35">
      <c r="B237" s="132">
        <v>42064</v>
      </c>
      <c r="C237" s="132">
        <v>1298.92</v>
      </c>
    </row>
    <row r="238" spans="2:3" ht="15" thickBot="1" x14ac:dyDescent="0.35">
      <c r="B238" s="132">
        <v>42065</v>
      </c>
      <c r="C238" s="132">
        <v>1178.07</v>
      </c>
    </row>
    <row r="239" spans="2:3" ht="15" thickBot="1" x14ac:dyDescent="0.35">
      <c r="B239" s="132">
        <v>42066</v>
      </c>
      <c r="C239" s="132">
        <v>459.95</v>
      </c>
    </row>
    <row r="240" spans="2:3" ht="15" thickBot="1" x14ac:dyDescent="0.35">
      <c r="B240" s="132">
        <v>42067</v>
      </c>
      <c r="C240" s="132">
        <v>1219.7</v>
      </c>
    </row>
    <row r="241" spans="2:3" ht="15" thickBot="1" x14ac:dyDescent="0.35">
      <c r="B241" s="132">
        <v>42068</v>
      </c>
      <c r="C241" s="132">
        <v>152.24</v>
      </c>
    </row>
    <row r="242" spans="2:3" ht="15" thickBot="1" x14ac:dyDescent="0.35">
      <c r="B242" s="132">
        <v>42069</v>
      </c>
      <c r="C242" s="132">
        <v>770.8</v>
      </c>
    </row>
    <row r="243" spans="2:3" ht="15" thickBot="1" x14ac:dyDescent="0.35">
      <c r="B243" s="132">
        <v>42070</v>
      </c>
      <c r="C243" s="132">
        <v>1357.25</v>
      </c>
    </row>
    <row r="244" spans="2:3" ht="15" thickBot="1" x14ac:dyDescent="0.35">
      <c r="B244" s="132">
        <v>42187</v>
      </c>
      <c r="C244" s="132">
        <v>220.18</v>
      </c>
    </row>
    <row r="245" spans="2:3" ht="15" thickBot="1" x14ac:dyDescent="0.35">
      <c r="B245" s="132">
        <v>42072</v>
      </c>
      <c r="C245" s="132">
        <v>1102.81</v>
      </c>
    </row>
    <row r="246" spans="2:3" ht="15" thickBot="1" x14ac:dyDescent="0.35">
      <c r="B246" s="132">
        <v>42073</v>
      </c>
      <c r="C246" s="132">
        <v>1566.83</v>
      </c>
    </row>
    <row r="247" spans="2:3" ht="15" thickBot="1" x14ac:dyDescent="0.35">
      <c r="B247" s="132">
        <v>42074</v>
      </c>
      <c r="C247" s="132">
        <v>437.92</v>
      </c>
    </row>
    <row r="248" spans="2:3" ht="15" thickBot="1" x14ac:dyDescent="0.35">
      <c r="B248" s="132">
        <v>42075</v>
      </c>
      <c r="C248" s="132">
        <v>1216.1199999999999</v>
      </c>
    </row>
    <row r="249" spans="2:3" ht="15" thickBot="1" x14ac:dyDescent="0.35">
      <c r="B249" s="132">
        <v>42076</v>
      </c>
      <c r="C249" s="132">
        <v>273.10000000000002</v>
      </c>
    </row>
    <row r="250" spans="2:3" ht="15" thickBot="1" x14ac:dyDescent="0.35">
      <c r="B250" s="132">
        <v>42077</v>
      </c>
      <c r="C250" s="132">
        <v>242.26</v>
      </c>
    </row>
    <row r="251" spans="2:3" ht="15" thickBot="1" x14ac:dyDescent="0.35">
      <c r="B251" s="132">
        <v>42078</v>
      </c>
      <c r="C251" s="132">
        <v>1512.6</v>
      </c>
    </row>
    <row r="252" spans="2:3" ht="15" thickBot="1" x14ac:dyDescent="0.35">
      <c r="B252" s="132">
        <v>42079</v>
      </c>
      <c r="C252" s="132">
        <v>783.75</v>
      </c>
    </row>
    <row r="253" spans="2:3" ht="15" thickBot="1" x14ac:dyDescent="0.35">
      <c r="B253" s="132">
        <v>42189</v>
      </c>
      <c r="C253" s="132">
        <v>667.99</v>
      </c>
    </row>
    <row r="254" spans="2:3" ht="15" thickBot="1" x14ac:dyDescent="0.35">
      <c r="B254" s="132">
        <v>42081</v>
      </c>
      <c r="C254" s="132">
        <v>1166.31</v>
      </c>
    </row>
    <row r="255" spans="2:3" ht="15" thickBot="1" x14ac:dyDescent="0.35">
      <c r="B255" s="132">
        <v>42082</v>
      </c>
      <c r="C255" s="132">
        <v>770.18</v>
      </c>
    </row>
    <row r="256" spans="2:3" ht="15" thickBot="1" x14ac:dyDescent="0.35">
      <c r="B256" s="132">
        <v>42083</v>
      </c>
      <c r="C256" s="132">
        <v>132.34</v>
      </c>
    </row>
    <row r="257" spans="1:3" ht="15" thickBot="1" x14ac:dyDescent="0.35">
      <c r="B257" s="132">
        <v>42084</v>
      </c>
      <c r="C257" s="132">
        <v>1188.81</v>
      </c>
    </row>
    <row r="258" spans="1:3" ht="15" thickBot="1" x14ac:dyDescent="0.35">
      <c r="B258" s="132">
        <v>42085</v>
      </c>
      <c r="C258" s="132">
        <v>198.06</v>
      </c>
    </row>
    <row r="259" spans="1:3" ht="15" thickBot="1" x14ac:dyDescent="0.35">
      <c r="B259" s="132">
        <v>42086</v>
      </c>
      <c r="C259" s="132">
        <v>594.16999999999996</v>
      </c>
    </row>
    <row r="260" spans="1:3" ht="15" thickBot="1" x14ac:dyDescent="0.35">
      <c r="B260" s="132">
        <v>42087</v>
      </c>
      <c r="C260" s="132">
        <v>931.09</v>
      </c>
    </row>
    <row r="261" spans="1:3" ht="15" thickBot="1" x14ac:dyDescent="0.35">
      <c r="B261" s="132">
        <v>42088</v>
      </c>
      <c r="C261" s="132">
        <v>299.64</v>
      </c>
    </row>
    <row r="262" spans="1:3" ht="15" thickBot="1" x14ac:dyDescent="0.35">
      <c r="B262" s="132">
        <v>42223</v>
      </c>
      <c r="C262" s="132">
        <v>1701.68</v>
      </c>
    </row>
    <row r="263" spans="1:3" ht="15" thickBot="1" x14ac:dyDescent="0.35">
      <c r="B263" s="132">
        <v>42090</v>
      </c>
      <c r="C263" s="132">
        <v>399.15</v>
      </c>
    </row>
    <row r="264" spans="1:3" ht="15" thickBot="1" x14ac:dyDescent="0.35">
      <c r="B264" s="132">
        <v>42091</v>
      </c>
      <c r="C264" s="132">
        <v>374.81</v>
      </c>
    </row>
    <row r="265" spans="1:3" ht="15" thickBot="1" x14ac:dyDescent="0.35">
      <c r="B265" s="132">
        <v>42092</v>
      </c>
      <c r="C265" s="132">
        <v>462.17</v>
      </c>
    </row>
    <row r="266" spans="1:3" ht="15" thickBot="1" x14ac:dyDescent="0.35">
      <c r="B266" s="132">
        <v>42093</v>
      </c>
      <c r="C266" s="132">
        <v>924.29</v>
      </c>
    </row>
    <row r="267" spans="1:3" ht="15" thickBot="1" x14ac:dyDescent="0.35">
      <c r="B267" s="132">
        <v>42094</v>
      </c>
      <c r="C267" s="132">
        <v>5000.6000000000004</v>
      </c>
    </row>
    <row r="268" spans="1:3" ht="15" thickBot="1" x14ac:dyDescent="0.35">
      <c r="B268" s="125" t="s">
        <v>138</v>
      </c>
      <c r="C268" s="71">
        <f>SUM(C178:C267)</f>
        <v>72741.76999999996</v>
      </c>
    </row>
    <row r="270" spans="1:3" ht="57.6" x14ac:dyDescent="0.3">
      <c r="A270" s="23">
        <v>18</v>
      </c>
      <c r="B270" s="24" t="s">
        <v>142</v>
      </c>
    </row>
    <row r="271" spans="1:3" ht="15" thickBot="1" x14ac:dyDescent="0.35"/>
    <row r="272" spans="1:3" ht="15" thickBot="1" x14ac:dyDescent="0.35">
      <c r="B272" t="s">
        <v>143</v>
      </c>
      <c r="C272" s="78" t="s">
        <v>144</v>
      </c>
    </row>
    <row r="273" spans="2:4" ht="15" thickBot="1" x14ac:dyDescent="0.35">
      <c r="B273" t="s">
        <v>145</v>
      </c>
      <c r="C273" s="79">
        <f>SUM(D294:D451)</f>
        <v>99498</v>
      </c>
    </row>
    <row r="274" spans="2:4" ht="15" thickBot="1" x14ac:dyDescent="0.35"/>
    <row r="275" spans="2:4" ht="15" thickBot="1" x14ac:dyDescent="0.35">
      <c r="B275" t="s">
        <v>143</v>
      </c>
      <c r="C275" s="78" t="s">
        <v>146</v>
      </c>
    </row>
    <row r="276" spans="2:4" ht="15" thickBot="1" x14ac:dyDescent="0.35">
      <c r="B276" t="s">
        <v>145</v>
      </c>
      <c r="C276" s="79">
        <f>SUM(E294:E451)</f>
        <v>211409</v>
      </c>
    </row>
    <row r="277" spans="2:4" ht="15" thickBot="1" x14ac:dyDescent="0.35">
      <c r="C277" s="80"/>
    </row>
    <row r="278" spans="2:4" ht="15" thickBot="1" x14ac:dyDescent="0.35">
      <c r="B278" t="s">
        <v>143</v>
      </c>
      <c r="C278" s="78" t="s">
        <v>147</v>
      </c>
    </row>
    <row r="279" spans="2:4" ht="15" thickBot="1" x14ac:dyDescent="0.35">
      <c r="B279" t="s">
        <v>145</v>
      </c>
      <c r="C279" s="79">
        <f>SUM(F294:F451)</f>
        <v>127820</v>
      </c>
    </row>
    <row r="280" spans="2:4" ht="15" thickBot="1" x14ac:dyDescent="0.35"/>
    <row r="281" spans="2:4" ht="15" thickBot="1" x14ac:dyDescent="0.35">
      <c r="B281" t="s">
        <v>148</v>
      </c>
      <c r="C281" s="80"/>
    </row>
    <row r="282" spans="2:4" ht="15" thickBot="1" x14ac:dyDescent="0.35">
      <c r="C282" s="81">
        <f>SUM(D296+E296+F296)</f>
        <v>5124</v>
      </c>
    </row>
    <row r="283" spans="2:4" ht="15" thickBot="1" x14ac:dyDescent="0.35"/>
    <row r="284" spans="2:4" ht="15" thickBot="1" x14ac:dyDescent="0.35">
      <c r="B284" t="s">
        <v>149</v>
      </c>
      <c r="C284" s="80"/>
    </row>
    <row r="285" spans="2:4" ht="15" thickBot="1" x14ac:dyDescent="0.35">
      <c r="C285" s="81" cm="1">
        <f t="array" ref="C285">SUM(D294:D313+E294:E313+F294:F313)</f>
        <v>89884</v>
      </c>
    </row>
    <row r="286" spans="2:4" ht="15" thickBot="1" x14ac:dyDescent="0.35"/>
    <row r="287" spans="2:4" ht="15" thickBot="1" x14ac:dyDescent="0.35">
      <c r="B287" t="s">
        <v>150</v>
      </c>
      <c r="C287" s="80"/>
    </row>
    <row r="288" spans="2:4" ht="15" thickBot="1" x14ac:dyDescent="0.35">
      <c r="B288" t="s">
        <v>151</v>
      </c>
      <c r="C288" s="82">
        <f>SUM(D294:D2043)</f>
        <v>99498</v>
      </c>
      <c r="D288" t="s">
        <v>152</v>
      </c>
    </row>
    <row r="289" spans="2:6" x14ac:dyDescent="0.3">
      <c r="B289" t="s">
        <v>153</v>
      </c>
      <c r="C289" s="83">
        <f>SUM(F294:F451)</f>
        <v>127820</v>
      </c>
      <c r="D289" t="s">
        <v>154</v>
      </c>
    </row>
    <row r="290" spans="2:6" x14ac:dyDescent="0.3">
      <c r="C290" s="84">
        <f>SUM(C288:C289)</f>
        <v>227318</v>
      </c>
    </row>
    <row r="291" spans="2:6" ht="15" thickBot="1" x14ac:dyDescent="0.35"/>
    <row r="292" spans="2:6" ht="15" thickBot="1" x14ac:dyDescent="0.35">
      <c r="D292" s="134" t="s">
        <v>143</v>
      </c>
      <c r="E292" s="135"/>
      <c r="F292" s="136"/>
    </row>
    <row r="293" spans="2:6" ht="15" thickBot="1" x14ac:dyDescent="0.35">
      <c r="B293" s="121" t="s">
        <v>155</v>
      </c>
      <c r="C293" s="118" t="s">
        <v>156</v>
      </c>
      <c r="D293" s="117" t="s">
        <v>144</v>
      </c>
      <c r="E293" s="72" t="s">
        <v>146</v>
      </c>
      <c r="F293" s="72" t="s">
        <v>147</v>
      </c>
    </row>
    <row r="294" spans="2:6" ht="15" thickBot="1" x14ac:dyDescent="0.35">
      <c r="B294" s="122" t="s">
        <v>157</v>
      </c>
      <c r="C294" s="119" t="s">
        <v>158</v>
      </c>
      <c r="D294" s="74">
        <v>3419</v>
      </c>
      <c r="E294" s="74">
        <v>4378</v>
      </c>
      <c r="F294" s="75">
        <v>2755</v>
      </c>
    </row>
    <row r="295" spans="2:6" ht="15" thickBot="1" x14ac:dyDescent="0.35">
      <c r="B295" s="123" t="s">
        <v>157</v>
      </c>
      <c r="C295" s="120" t="s">
        <v>159</v>
      </c>
      <c r="D295" s="74">
        <v>1492</v>
      </c>
      <c r="E295" s="74">
        <v>2126</v>
      </c>
      <c r="F295" s="75">
        <v>2103</v>
      </c>
    </row>
    <row r="296" spans="2:6" ht="15" thickBot="1" x14ac:dyDescent="0.35">
      <c r="B296" s="123" t="s">
        <v>157</v>
      </c>
      <c r="C296" s="120" t="s">
        <v>160</v>
      </c>
      <c r="D296" s="74">
        <v>1371</v>
      </c>
      <c r="E296" s="74">
        <v>1930</v>
      </c>
      <c r="F296" s="75">
        <v>1823</v>
      </c>
    </row>
    <row r="297" spans="2:6" ht="15" thickBot="1" x14ac:dyDescent="0.35">
      <c r="B297" s="123" t="s">
        <v>157</v>
      </c>
      <c r="C297" s="120" t="s">
        <v>161</v>
      </c>
      <c r="D297" s="74">
        <v>1607</v>
      </c>
      <c r="E297" s="74">
        <v>2133</v>
      </c>
      <c r="F297" s="75">
        <v>2102</v>
      </c>
    </row>
    <row r="298" spans="2:6" ht="15" thickBot="1" x14ac:dyDescent="0.35">
      <c r="B298" s="123" t="s">
        <v>157</v>
      </c>
      <c r="C298" s="120" t="s">
        <v>162</v>
      </c>
      <c r="D298" s="76">
        <v>951</v>
      </c>
      <c r="E298" s="74">
        <v>1445</v>
      </c>
      <c r="F298" s="75">
        <v>1416</v>
      </c>
    </row>
    <row r="299" spans="2:6" ht="15" thickBot="1" x14ac:dyDescent="0.35">
      <c r="B299" s="123" t="s">
        <v>157</v>
      </c>
      <c r="C299" s="120" t="s">
        <v>163</v>
      </c>
      <c r="D299" s="76">
        <v>889</v>
      </c>
      <c r="E299" s="74">
        <v>1293</v>
      </c>
      <c r="F299" s="75">
        <v>1526</v>
      </c>
    </row>
    <row r="300" spans="2:6" ht="15" thickBot="1" x14ac:dyDescent="0.35">
      <c r="B300" s="123" t="s">
        <v>157</v>
      </c>
      <c r="C300" s="120" t="s">
        <v>164</v>
      </c>
      <c r="D300" s="74">
        <v>1254</v>
      </c>
      <c r="E300" s="74">
        <v>1989</v>
      </c>
      <c r="F300" s="75">
        <v>1685</v>
      </c>
    </row>
    <row r="301" spans="2:6" ht="15" thickBot="1" x14ac:dyDescent="0.35">
      <c r="B301" s="123" t="s">
        <v>157</v>
      </c>
      <c r="C301" s="120" t="s">
        <v>165</v>
      </c>
      <c r="D301" s="74">
        <v>1025</v>
      </c>
      <c r="E301" s="74">
        <v>1362</v>
      </c>
      <c r="F301" s="75">
        <v>2077</v>
      </c>
    </row>
    <row r="302" spans="2:6" ht="15" thickBot="1" x14ac:dyDescent="0.35">
      <c r="B302" s="123" t="s">
        <v>157</v>
      </c>
      <c r="C302" s="120" t="s">
        <v>166</v>
      </c>
      <c r="D302" s="74">
        <v>1194</v>
      </c>
      <c r="E302" s="74">
        <v>2016</v>
      </c>
      <c r="F302" s="75">
        <v>1452</v>
      </c>
    </row>
    <row r="303" spans="2:6" ht="15" thickBot="1" x14ac:dyDescent="0.35">
      <c r="B303" s="123" t="s">
        <v>157</v>
      </c>
      <c r="C303" s="120" t="s">
        <v>167</v>
      </c>
      <c r="D303" s="76">
        <v>607</v>
      </c>
      <c r="E303" s="76">
        <v>853</v>
      </c>
      <c r="F303" s="75">
        <v>1022</v>
      </c>
    </row>
    <row r="304" spans="2:6" ht="15" thickBot="1" x14ac:dyDescent="0.35">
      <c r="B304" s="123" t="s">
        <v>157</v>
      </c>
      <c r="C304" s="120" t="s">
        <v>168</v>
      </c>
      <c r="D304" s="76">
        <v>626</v>
      </c>
      <c r="E304" s="74">
        <v>1569</v>
      </c>
      <c r="F304" s="75">
        <v>1033</v>
      </c>
    </row>
    <row r="305" spans="2:6" ht="15" thickBot="1" x14ac:dyDescent="0.35">
      <c r="B305" s="123" t="s">
        <v>157</v>
      </c>
      <c r="C305" s="120" t="s">
        <v>169</v>
      </c>
      <c r="D305" s="74">
        <v>1037</v>
      </c>
      <c r="E305" s="74">
        <v>2300</v>
      </c>
      <c r="F305" s="75">
        <v>1598</v>
      </c>
    </row>
    <row r="306" spans="2:6" ht="15" thickBot="1" x14ac:dyDescent="0.35">
      <c r="B306" s="123" t="s">
        <v>157</v>
      </c>
      <c r="C306" s="120" t="s">
        <v>170</v>
      </c>
      <c r="D306" s="76">
        <v>972</v>
      </c>
      <c r="E306" s="74">
        <v>2128</v>
      </c>
      <c r="F306" s="77">
        <v>912</v>
      </c>
    </row>
    <row r="307" spans="2:6" ht="15" thickBot="1" x14ac:dyDescent="0.35">
      <c r="B307" s="123" t="s">
        <v>157</v>
      </c>
      <c r="C307" s="120" t="s">
        <v>171</v>
      </c>
      <c r="D307" s="76">
        <v>88</v>
      </c>
      <c r="E307" s="74">
        <v>1159</v>
      </c>
      <c r="F307" s="77">
        <v>0</v>
      </c>
    </row>
    <row r="308" spans="2:6" ht="15" thickBot="1" x14ac:dyDescent="0.35">
      <c r="B308" s="123" t="s">
        <v>157</v>
      </c>
      <c r="C308" s="120" t="s">
        <v>172</v>
      </c>
      <c r="D308" s="74">
        <v>2052</v>
      </c>
      <c r="E308" s="74">
        <v>2159</v>
      </c>
      <c r="F308" s="75">
        <v>1582</v>
      </c>
    </row>
    <row r="309" spans="2:6" ht="15" thickBot="1" x14ac:dyDescent="0.35">
      <c r="B309" s="123" t="s">
        <v>157</v>
      </c>
      <c r="C309" s="120" t="s">
        <v>173</v>
      </c>
      <c r="D309" s="74">
        <v>1582</v>
      </c>
      <c r="E309" s="74">
        <v>2308</v>
      </c>
      <c r="F309" s="75">
        <v>1699</v>
      </c>
    </row>
    <row r="310" spans="2:6" ht="15" thickBot="1" x14ac:dyDescent="0.35">
      <c r="B310" s="123" t="s">
        <v>157</v>
      </c>
      <c r="C310" s="120" t="s">
        <v>174</v>
      </c>
      <c r="D310" s="74">
        <v>1088</v>
      </c>
      <c r="E310" s="74">
        <v>1218</v>
      </c>
      <c r="F310" s="77">
        <v>981</v>
      </c>
    </row>
    <row r="311" spans="2:6" ht="15" thickBot="1" x14ac:dyDescent="0.35">
      <c r="B311" s="123" t="s">
        <v>157</v>
      </c>
      <c r="C311" s="120" t="s">
        <v>175</v>
      </c>
      <c r="D311" s="76">
        <v>706</v>
      </c>
      <c r="E311" s="74">
        <v>1151</v>
      </c>
      <c r="F311" s="75">
        <v>1145</v>
      </c>
    </row>
    <row r="312" spans="2:6" ht="15" thickBot="1" x14ac:dyDescent="0.35">
      <c r="B312" s="123" t="s">
        <v>157</v>
      </c>
      <c r="C312" s="120" t="s">
        <v>176</v>
      </c>
      <c r="D312" s="74">
        <v>1335</v>
      </c>
      <c r="E312" s="74">
        <v>2098</v>
      </c>
      <c r="F312" s="75">
        <v>1322</v>
      </c>
    </row>
    <row r="313" spans="2:6" ht="15" thickBot="1" x14ac:dyDescent="0.35">
      <c r="B313" s="123" t="s">
        <v>157</v>
      </c>
      <c r="C313" s="120" t="s">
        <v>177</v>
      </c>
      <c r="D313" s="76">
        <v>702</v>
      </c>
      <c r="E313" s="74">
        <v>1162</v>
      </c>
      <c r="F313" s="77">
        <v>877</v>
      </c>
    </row>
    <row r="314" spans="2:6" ht="15" thickBot="1" x14ac:dyDescent="0.35">
      <c r="B314" s="123" t="s">
        <v>157</v>
      </c>
      <c r="C314" s="120" t="s">
        <v>178</v>
      </c>
      <c r="D314" s="76">
        <v>968</v>
      </c>
      <c r="E314" s="74">
        <v>1101</v>
      </c>
      <c r="F314" s="77">
        <v>797</v>
      </c>
    </row>
    <row r="315" spans="2:6" ht="15" thickBot="1" x14ac:dyDescent="0.35">
      <c r="B315" s="123" t="s">
        <v>157</v>
      </c>
      <c r="C315" s="120" t="s">
        <v>179</v>
      </c>
      <c r="D315" s="74">
        <v>1664</v>
      </c>
      <c r="E315" s="74">
        <v>2069</v>
      </c>
      <c r="F315" s="75">
        <v>1710</v>
      </c>
    </row>
    <row r="316" spans="2:6" ht="15" thickBot="1" x14ac:dyDescent="0.35">
      <c r="B316" s="123" t="s">
        <v>157</v>
      </c>
      <c r="C316" s="120" t="s">
        <v>180</v>
      </c>
      <c r="D316" s="76">
        <v>624</v>
      </c>
      <c r="E316" s="76">
        <v>770</v>
      </c>
      <c r="F316" s="77">
        <v>746</v>
      </c>
    </row>
    <row r="317" spans="2:6" ht="15" thickBot="1" x14ac:dyDescent="0.35">
      <c r="B317" s="123" t="s">
        <v>157</v>
      </c>
      <c r="C317" s="120" t="s">
        <v>181</v>
      </c>
      <c r="D317" s="76">
        <v>685</v>
      </c>
      <c r="E317" s="74">
        <v>1501</v>
      </c>
      <c r="F317" s="75">
        <v>1126</v>
      </c>
    </row>
    <row r="318" spans="2:6" ht="15" thickBot="1" x14ac:dyDescent="0.35">
      <c r="B318" s="123" t="s">
        <v>157</v>
      </c>
      <c r="C318" s="120" t="s">
        <v>182</v>
      </c>
      <c r="D318" s="74">
        <v>1248</v>
      </c>
      <c r="E318" s="74">
        <v>1763</v>
      </c>
      <c r="F318" s="75">
        <v>1146</v>
      </c>
    </row>
    <row r="319" spans="2:6" ht="15" thickBot="1" x14ac:dyDescent="0.35">
      <c r="B319" s="123" t="s">
        <v>157</v>
      </c>
      <c r="C319" s="120" t="s">
        <v>183</v>
      </c>
      <c r="D319" s="74">
        <v>1342</v>
      </c>
      <c r="E319" s="74">
        <v>1559</v>
      </c>
      <c r="F319" s="75">
        <v>1307</v>
      </c>
    </row>
    <row r="320" spans="2:6" ht="15" thickBot="1" x14ac:dyDescent="0.35">
      <c r="B320" s="123" t="s">
        <v>157</v>
      </c>
      <c r="C320" s="120" t="s">
        <v>184</v>
      </c>
      <c r="D320" s="76">
        <v>760</v>
      </c>
      <c r="E320" s="76">
        <v>965</v>
      </c>
      <c r="F320" s="77">
        <v>921</v>
      </c>
    </row>
    <row r="321" spans="2:6" ht="15" thickBot="1" x14ac:dyDescent="0.35">
      <c r="B321" s="123" t="s">
        <v>157</v>
      </c>
      <c r="C321" s="120" t="s">
        <v>185</v>
      </c>
      <c r="D321" s="74">
        <v>1187</v>
      </c>
      <c r="E321" s="74">
        <v>1568</v>
      </c>
      <c r="F321" s="75">
        <v>1190</v>
      </c>
    </row>
    <row r="322" spans="2:6" ht="15" thickBot="1" x14ac:dyDescent="0.35">
      <c r="B322" s="123" t="s">
        <v>157</v>
      </c>
      <c r="C322" s="120" t="s">
        <v>186</v>
      </c>
      <c r="D322" s="76">
        <v>0</v>
      </c>
      <c r="E322" s="76">
        <v>0</v>
      </c>
      <c r="F322" s="77">
        <v>277</v>
      </c>
    </row>
    <row r="323" spans="2:6" ht="15" thickBot="1" x14ac:dyDescent="0.35">
      <c r="B323" s="123" t="s">
        <v>157</v>
      </c>
      <c r="C323" s="120" t="s">
        <v>187</v>
      </c>
      <c r="D323" s="76">
        <v>368</v>
      </c>
      <c r="E323" s="74">
        <v>1386</v>
      </c>
      <c r="F323" s="77">
        <v>637</v>
      </c>
    </row>
    <row r="324" spans="2:6" ht="15" thickBot="1" x14ac:dyDescent="0.35">
      <c r="B324" s="123" t="s">
        <v>157</v>
      </c>
      <c r="C324" s="120" t="s">
        <v>188</v>
      </c>
      <c r="D324" s="76">
        <v>317</v>
      </c>
      <c r="E324" s="74">
        <v>1215</v>
      </c>
      <c r="F324" s="77">
        <v>478</v>
      </c>
    </row>
    <row r="325" spans="2:6" ht="15" thickBot="1" x14ac:dyDescent="0.35">
      <c r="B325" s="123" t="s">
        <v>157</v>
      </c>
      <c r="C325" s="120" t="s">
        <v>189</v>
      </c>
      <c r="D325" s="76">
        <v>689</v>
      </c>
      <c r="E325" s="74">
        <v>2544</v>
      </c>
      <c r="F325" s="75">
        <v>1009</v>
      </c>
    </row>
    <row r="326" spans="2:6" ht="15" thickBot="1" x14ac:dyDescent="0.35">
      <c r="B326" s="123" t="s">
        <v>157</v>
      </c>
      <c r="C326" s="120" t="s">
        <v>190</v>
      </c>
      <c r="D326" s="76">
        <v>510</v>
      </c>
      <c r="E326" s="74">
        <v>2583</v>
      </c>
      <c r="F326" s="77">
        <v>861</v>
      </c>
    </row>
    <row r="327" spans="2:6" ht="15" thickBot="1" x14ac:dyDescent="0.35">
      <c r="B327" s="123" t="s">
        <v>157</v>
      </c>
      <c r="C327" s="120" t="s">
        <v>191</v>
      </c>
      <c r="D327" s="76">
        <v>257</v>
      </c>
      <c r="E327" s="74">
        <v>1023</v>
      </c>
      <c r="F327" s="77">
        <v>446</v>
      </c>
    </row>
    <row r="328" spans="2:6" ht="15" thickBot="1" x14ac:dyDescent="0.35">
      <c r="B328" s="123" t="s">
        <v>157</v>
      </c>
      <c r="C328" s="120" t="s">
        <v>192</v>
      </c>
      <c r="D328" s="76">
        <v>335</v>
      </c>
      <c r="E328" s="74">
        <v>1225</v>
      </c>
      <c r="F328" s="77">
        <v>520</v>
      </c>
    </row>
    <row r="329" spans="2:6" ht="15" thickBot="1" x14ac:dyDescent="0.35">
      <c r="B329" s="123" t="s">
        <v>157</v>
      </c>
      <c r="C329" s="120" t="s">
        <v>193</v>
      </c>
      <c r="D329" s="76">
        <v>264</v>
      </c>
      <c r="E329" s="76">
        <v>957</v>
      </c>
      <c r="F329" s="77">
        <v>405</v>
      </c>
    </row>
    <row r="330" spans="2:6" ht="15" thickBot="1" x14ac:dyDescent="0.35">
      <c r="B330" s="123" t="s">
        <v>157</v>
      </c>
      <c r="C330" s="120" t="s">
        <v>194</v>
      </c>
      <c r="D330" s="76">
        <v>285</v>
      </c>
      <c r="E330" s="76">
        <v>869</v>
      </c>
      <c r="F330" s="77">
        <v>434</v>
      </c>
    </row>
    <row r="331" spans="2:6" ht="15" thickBot="1" x14ac:dyDescent="0.35">
      <c r="B331" s="123" t="s">
        <v>157</v>
      </c>
      <c r="C331" s="120" t="s">
        <v>195</v>
      </c>
      <c r="D331" s="76">
        <v>550</v>
      </c>
      <c r="E331" s="74">
        <v>2502</v>
      </c>
      <c r="F331" s="77">
        <v>822</v>
      </c>
    </row>
    <row r="332" spans="2:6" ht="15" thickBot="1" x14ac:dyDescent="0.35">
      <c r="B332" s="123" t="s">
        <v>157</v>
      </c>
      <c r="C332" s="120" t="s">
        <v>196</v>
      </c>
      <c r="D332" s="76">
        <v>266</v>
      </c>
      <c r="E332" s="74">
        <v>1382</v>
      </c>
      <c r="F332" s="77">
        <v>501</v>
      </c>
    </row>
    <row r="333" spans="2:6" ht="15" thickBot="1" x14ac:dyDescent="0.35">
      <c r="B333" s="123" t="s">
        <v>157</v>
      </c>
      <c r="C333" s="120" t="s">
        <v>197</v>
      </c>
      <c r="D333" s="76">
        <v>598</v>
      </c>
      <c r="E333" s="74">
        <v>2107</v>
      </c>
      <c r="F333" s="75">
        <v>1002</v>
      </c>
    </row>
    <row r="334" spans="2:6" ht="15" thickBot="1" x14ac:dyDescent="0.35">
      <c r="B334" s="123" t="s">
        <v>157</v>
      </c>
      <c r="C334" s="120" t="s">
        <v>198</v>
      </c>
      <c r="D334" s="76">
        <v>344</v>
      </c>
      <c r="E334" s="74">
        <v>1641</v>
      </c>
      <c r="F334" s="77">
        <v>765</v>
      </c>
    </row>
    <row r="335" spans="2:6" ht="15" thickBot="1" x14ac:dyDescent="0.35">
      <c r="B335" s="123" t="s">
        <v>157</v>
      </c>
      <c r="C335" s="120" t="s">
        <v>199</v>
      </c>
      <c r="D335" s="76">
        <v>183</v>
      </c>
      <c r="E335" s="76">
        <v>867</v>
      </c>
      <c r="F335" s="77">
        <v>384</v>
      </c>
    </row>
    <row r="336" spans="2:6" ht="15" thickBot="1" x14ac:dyDescent="0.35">
      <c r="B336" s="123" t="s">
        <v>157</v>
      </c>
      <c r="C336" s="120" t="s">
        <v>200</v>
      </c>
      <c r="D336" s="76">
        <v>302</v>
      </c>
      <c r="E336" s="74">
        <v>1326</v>
      </c>
      <c r="F336" s="77">
        <v>586</v>
      </c>
    </row>
    <row r="337" spans="2:6" ht="15" thickBot="1" x14ac:dyDescent="0.35">
      <c r="B337" s="123" t="s">
        <v>157</v>
      </c>
      <c r="C337" s="120" t="s">
        <v>201</v>
      </c>
      <c r="D337" s="76">
        <v>177</v>
      </c>
      <c r="E337" s="76">
        <v>823</v>
      </c>
      <c r="F337" s="77">
        <v>548</v>
      </c>
    </row>
    <row r="338" spans="2:6" ht="15" thickBot="1" x14ac:dyDescent="0.35">
      <c r="B338" s="123" t="s">
        <v>157</v>
      </c>
      <c r="C338" s="120" t="s">
        <v>202</v>
      </c>
      <c r="D338" s="76">
        <v>285</v>
      </c>
      <c r="E338" s="74">
        <v>1249</v>
      </c>
      <c r="F338" s="77">
        <v>533</v>
      </c>
    </row>
    <row r="339" spans="2:6" ht="15" thickBot="1" x14ac:dyDescent="0.35">
      <c r="B339" s="123" t="s">
        <v>157</v>
      </c>
      <c r="C339" s="120" t="s">
        <v>203</v>
      </c>
      <c r="D339" s="76">
        <v>236</v>
      </c>
      <c r="E339" s="74">
        <v>1162</v>
      </c>
      <c r="F339" s="77">
        <v>402</v>
      </c>
    </row>
    <row r="340" spans="2:6" ht="15" thickBot="1" x14ac:dyDescent="0.35">
      <c r="B340" s="123" t="s">
        <v>157</v>
      </c>
      <c r="C340" s="120" t="s">
        <v>204</v>
      </c>
      <c r="D340" s="76">
        <v>293</v>
      </c>
      <c r="E340" s="74">
        <v>1016</v>
      </c>
      <c r="F340" s="77">
        <v>585</v>
      </c>
    </row>
    <row r="341" spans="2:6" ht="15" thickBot="1" x14ac:dyDescent="0.35">
      <c r="B341" s="123" t="s">
        <v>157</v>
      </c>
      <c r="C341" s="120" t="s">
        <v>205</v>
      </c>
      <c r="D341" s="76">
        <v>242</v>
      </c>
      <c r="E341" s="74">
        <v>1363</v>
      </c>
      <c r="F341" s="77">
        <v>428</v>
      </c>
    </row>
    <row r="342" spans="2:6" ht="15" thickBot="1" x14ac:dyDescent="0.35">
      <c r="B342" s="123" t="s">
        <v>157</v>
      </c>
      <c r="C342" s="120" t="s">
        <v>206</v>
      </c>
      <c r="D342" s="76">
        <v>248</v>
      </c>
      <c r="E342" s="74">
        <v>1398</v>
      </c>
      <c r="F342" s="77">
        <v>476</v>
      </c>
    </row>
    <row r="343" spans="2:6" ht="15" thickBot="1" x14ac:dyDescent="0.35">
      <c r="B343" s="123" t="s">
        <v>157</v>
      </c>
      <c r="C343" s="120" t="s">
        <v>207</v>
      </c>
      <c r="D343" s="76">
        <v>292</v>
      </c>
      <c r="E343" s="74">
        <v>1380</v>
      </c>
      <c r="F343" s="77">
        <v>456</v>
      </c>
    </row>
    <row r="344" spans="2:6" ht="15" thickBot="1" x14ac:dyDescent="0.35">
      <c r="B344" s="123" t="s">
        <v>157</v>
      </c>
      <c r="C344" s="120" t="s">
        <v>208</v>
      </c>
      <c r="D344" s="76">
        <v>196</v>
      </c>
      <c r="E344" s="74">
        <v>1238</v>
      </c>
      <c r="F344" s="77">
        <v>493</v>
      </c>
    </row>
    <row r="345" spans="2:6" ht="15" thickBot="1" x14ac:dyDescent="0.35">
      <c r="B345" s="123" t="s">
        <v>157</v>
      </c>
      <c r="C345" s="120" t="s">
        <v>209</v>
      </c>
      <c r="D345" s="76">
        <v>432</v>
      </c>
      <c r="E345" s="74">
        <v>1216</v>
      </c>
      <c r="F345" s="77">
        <v>552</v>
      </c>
    </row>
    <row r="346" spans="2:6" ht="15" thickBot="1" x14ac:dyDescent="0.35">
      <c r="B346" s="123" t="s">
        <v>157</v>
      </c>
      <c r="C346" s="120" t="s">
        <v>210</v>
      </c>
      <c r="D346" s="76">
        <v>420</v>
      </c>
      <c r="E346" s="74">
        <v>1581</v>
      </c>
      <c r="F346" s="77">
        <v>525</v>
      </c>
    </row>
    <row r="347" spans="2:6" ht="15" thickBot="1" x14ac:dyDescent="0.35">
      <c r="B347" s="123" t="s">
        <v>157</v>
      </c>
      <c r="C347" s="120" t="s">
        <v>211</v>
      </c>
      <c r="D347" s="76">
        <v>398</v>
      </c>
      <c r="E347" s="74">
        <v>1759</v>
      </c>
      <c r="F347" s="77">
        <v>682</v>
      </c>
    </row>
    <row r="348" spans="2:6" ht="15" thickBot="1" x14ac:dyDescent="0.35">
      <c r="B348" s="123" t="s">
        <v>157</v>
      </c>
      <c r="C348" s="120" t="s">
        <v>212</v>
      </c>
      <c r="D348" s="76">
        <v>128</v>
      </c>
      <c r="E348" s="76">
        <v>791</v>
      </c>
      <c r="F348" s="77">
        <v>242</v>
      </c>
    </row>
    <row r="349" spans="2:6" ht="15" thickBot="1" x14ac:dyDescent="0.35">
      <c r="B349" s="123" t="s">
        <v>157</v>
      </c>
      <c r="C349" s="120" t="s">
        <v>213</v>
      </c>
      <c r="D349" s="76">
        <v>225</v>
      </c>
      <c r="E349" s="76">
        <v>935</v>
      </c>
      <c r="F349" s="77">
        <v>432</v>
      </c>
    </row>
    <row r="350" spans="2:6" ht="15" thickBot="1" x14ac:dyDescent="0.35">
      <c r="B350" s="123" t="s">
        <v>157</v>
      </c>
      <c r="C350" s="120" t="s">
        <v>214</v>
      </c>
      <c r="D350" s="74">
        <v>1358</v>
      </c>
      <c r="E350" s="74">
        <v>2231</v>
      </c>
      <c r="F350" s="75">
        <v>1391</v>
      </c>
    </row>
    <row r="351" spans="2:6" ht="15" thickBot="1" x14ac:dyDescent="0.35">
      <c r="B351" s="123" t="s">
        <v>157</v>
      </c>
      <c r="C351" s="120" t="s">
        <v>215</v>
      </c>
      <c r="D351" s="74">
        <v>1345</v>
      </c>
      <c r="E351" s="74">
        <v>1791</v>
      </c>
      <c r="F351" s="75">
        <v>1460</v>
      </c>
    </row>
    <row r="352" spans="2:6" ht="15" thickBot="1" x14ac:dyDescent="0.35">
      <c r="B352" s="123" t="s">
        <v>157</v>
      </c>
      <c r="C352" s="120" t="s">
        <v>216</v>
      </c>
      <c r="D352" s="76">
        <v>769</v>
      </c>
      <c r="E352" s="74">
        <v>1948</v>
      </c>
      <c r="F352" s="75">
        <v>1011</v>
      </c>
    </row>
    <row r="353" spans="2:6" ht="15" thickBot="1" x14ac:dyDescent="0.35">
      <c r="B353" s="123" t="s">
        <v>157</v>
      </c>
      <c r="C353" s="120" t="s">
        <v>217</v>
      </c>
      <c r="D353" s="76">
        <v>560</v>
      </c>
      <c r="E353" s="74">
        <v>1835</v>
      </c>
      <c r="F353" s="77">
        <v>642</v>
      </c>
    </row>
    <row r="354" spans="2:6" ht="15" thickBot="1" x14ac:dyDescent="0.35">
      <c r="B354" s="123" t="s">
        <v>157</v>
      </c>
      <c r="C354" s="120" t="s">
        <v>218</v>
      </c>
      <c r="D354" s="76">
        <v>836</v>
      </c>
      <c r="E354" s="74">
        <v>2245</v>
      </c>
      <c r="F354" s="77">
        <v>861</v>
      </c>
    </row>
    <row r="355" spans="2:6" ht="15" thickBot="1" x14ac:dyDescent="0.35">
      <c r="B355" s="123" t="s">
        <v>157</v>
      </c>
      <c r="C355" s="120" t="s">
        <v>219</v>
      </c>
      <c r="D355" s="76">
        <v>587</v>
      </c>
      <c r="E355" s="74">
        <v>1471</v>
      </c>
      <c r="F355" s="77">
        <v>623</v>
      </c>
    </row>
    <row r="356" spans="2:6" ht="15" thickBot="1" x14ac:dyDescent="0.35">
      <c r="B356" s="123" t="s">
        <v>157</v>
      </c>
      <c r="C356" s="120" t="s">
        <v>220</v>
      </c>
      <c r="D356" s="76">
        <v>774</v>
      </c>
      <c r="E356" s="74">
        <v>1403</v>
      </c>
      <c r="F356" s="75">
        <v>1085</v>
      </c>
    </row>
    <row r="357" spans="2:6" ht="15" thickBot="1" x14ac:dyDescent="0.35">
      <c r="B357" s="123" t="s">
        <v>157</v>
      </c>
      <c r="C357" s="120" t="s">
        <v>221</v>
      </c>
      <c r="D357" s="76">
        <v>757</v>
      </c>
      <c r="E357" s="74">
        <v>1203</v>
      </c>
      <c r="F357" s="75">
        <v>1175</v>
      </c>
    </row>
    <row r="358" spans="2:6" ht="15" thickBot="1" x14ac:dyDescent="0.35">
      <c r="B358" s="123" t="s">
        <v>157</v>
      </c>
      <c r="C358" s="120" t="s">
        <v>222</v>
      </c>
      <c r="D358" s="76">
        <v>591</v>
      </c>
      <c r="E358" s="74">
        <v>1439</v>
      </c>
      <c r="F358" s="77">
        <v>858</v>
      </c>
    </row>
    <row r="359" spans="2:6" ht="15" thickBot="1" x14ac:dyDescent="0.35">
      <c r="B359" s="123" t="s">
        <v>157</v>
      </c>
      <c r="C359" s="120" t="s">
        <v>223</v>
      </c>
      <c r="D359" s="76">
        <v>457</v>
      </c>
      <c r="E359" s="74">
        <v>1161</v>
      </c>
      <c r="F359" s="77">
        <v>594</v>
      </c>
    </row>
    <row r="360" spans="2:6" ht="15" thickBot="1" x14ac:dyDescent="0.35">
      <c r="B360" s="123" t="s">
        <v>157</v>
      </c>
      <c r="C360" s="120" t="s">
        <v>224</v>
      </c>
      <c r="D360" s="76">
        <v>494</v>
      </c>
      <c r="E360" s="74">
        <v>1585</v>
      </c>
      <c r="F360" s="77">
        <v>705</v>
      </c>
    </row>
    <row r="361" spans="2:6" ht="15" thickBot="1" x14ac:dyDescent="0.35">
      <c r="B361" s="123" t="s">
        <v>157</v>
      </c>
      <c r="C361" s="120" t="s">
        <v>225</v>
      </c>
      <c r="D361" s="76">
        <v>914</v>
      </c>
      <c r="E361" s="74">
        <v>1727</v>
      </c>
      <c r="F361" s="75">
        <v>1308</v>
      </c>
    </row>
    <row r="362" spans="2:6" ht="15" thickBot="1" x14ac:dyDescent="0.35">
      <c r="B362" s="123" t="s">
        <v>157</v>
      </c>
      <c r="C362" s="120" t="s">
        <v>226</v>
      </c>
      <c r="D362" s="76">
        <v>581</v>
      </c>
      <c r="E362" s="74">
        <v>1448</v>
      </c>
      <c r="F362" s="77">
        <v>885</v>
      </c>
    </row>
    <row r="363" spans="2:6" ht="15" thickBot="1" x14ac:dyDescent="0.35">
      <c r="B363" s="123" t="s">
        <v>157</v>
      </c>
      <c r="C363" s="120" t="s">
        <v>227</v>
      </c>
      <c r="D363" s="76">
        <v>31</v>
      </c>
      <c r="E363" s="76">
        <v>0</v>
      </c>
      <c r="F363" s="77">
        <v>78</v>
      </c>
    </row>
    <row r="364" spans="2:6" ht="15" thickBot="1" x14ac:dyDescent="0.35">
      <c r="B364" s="123" t="s">
        <v>157</v>
      </c>
      <c r="C364" s="120" t="s">
        <v>228</v>
      </c>
      <c r="D364" s="76">
        <v>92</v>
      </c>
      <c r="E364" s="76">
        <v>233</v>
      </c>
      <c r="F364" s="77">
        <v>494</v>
      </c>
    </row>
    <row r="365" spans="2:6" ht="15" thickBot="1" x14ac:dyDescent="0.35">
      <c r="B365" s="123" t="s">
        <v>157</v>
      </c>
      <c r="C365" s="120" t="s">
        <v>229</v>
      </c>
      <c r="D365" s="76">
        <v>486</v>
      </c>
      <c r="E365" s="74">
        <v>1176</v>
      </c>
      <c r="F365" s="77">
        <v>400</v>
      </c>
    </row>
    <row r="366" spans="2:6" ht="15" thickBot="1" x14ac:dyDescent="0.35">
      <c r="B366" s="123" t="s">
        <v>157</v>
      </c>
      <c r="C366" s="120" t="s">
        <v>230</v>
      </c>
      <c r="D366" s="76">
        <v>440</v>
      </c>
      <c r="E366" s="76">
        <v>874</v>
      </c>
      <c r="F366" s="77">
        <v>803</v>
      </c>
    </row>
    <row r="367" spans="2:6" ht="15" thickBot="1" x14ac:dyDescent="0.35">
      <c r="B367" s="123" t="s">
        <v>157</v>
      </c>
      <c r="C367" s="120" t="s">
        <v>231</v>
      </c>
      <c r="D367" s="76">
        <v>127</v>
      </c>
      <c r="E367" s="76">
        <v>695</v>
      </c>
      <c r="F367" s="77">
        <v>440</v>
      </c>
    </row>
    <row r="368" spans="2:6" ht="15" thickBot="1" x14ac:dyDescent="0.35">
      <c r="B368" s="123" t="s">
        <v>157</v>
      </c>
      <c r="C368" s="120" t="s">
        <v>232</v>
      </c>
      <c r="D368" s="76">
        <v>257</v>
      </c>
      <c r="E368" s="74">
        <v>1367</v>
      </c>
      <c r="F368" s="77">
        <v>544</v>
      </c>
    </row>
    <row r="369" spans="2:6" ht="15" thickBot="1" x14ac:dyDescent="0.35">
      <c r="B369" s="123" t="s">
        <v>157</v>
      </c>
      <c r="C369" s="120" t="s">
        <v>233</v>
      </c>
      <c r="D369" s="76">
        <v>399</v>
      </c>
      <c r="E369" s="74">
        <v>1238</v>
      </c>
      <c r="F369" s="77">
        <v>622</v>
      </c>
    </row>
    <row r="370" spans="2:6" ht="15" thickBot="1" x14ac:dyDescent="0.35">
      <c r="B370" s="123" t="s">
        <v>157</v>
      </c>
      <c r="C370" s="120" t="s">
        <v>234</v>
      </c>
      <c r="D370" s="76">
        <v>470</v>
      </c>
      <c r="E370" s="74">
        <v>1609</v>
      </c>
      <c r="F370" s="77">
        <v>662</v>
      </c>
    </row>
    <row r="371" spans="2:6" ht="15" thickBot="1" x14ac:dyDescent="0.35">
      <c r="B371" s="123" t="s">
        <v>157</v>
      </c>
      <c r="C371" s="120" t="s">
        <v>235</v>
      </c>
      <c r="D371" s="76">
        <v>651</v>
      </c>
      <c r="E371" s="74">
        <v>2120</v>
      </c>
      <c r="F371" s="77">
        <v>824</v>
      </c>
    </row>
    <row r="372" spans="2:6" ht="15" thickBot="1" x14ac:dyDescent="0.35">
      <c r="B372" s="123" t="s">
        <v>157</v>
      </c>
      <c r="C372" s="120" t="s">
        <v>236</v>
      </c>
      <c r="D372" s="76">
        <v>757</v>
      </c>
      <c r="E372" s="74">
        <v>2498</v>
      </c>
      <c r="F372" s="77">
        <v>846</v>
      </c>
    </row>
    <row r="373" spans="2:6" ht="15" thickBot="1" x14ac:dyDescent="0.35">
      <c r="B373" s="123" t="s">
        <v>157</v>
      </c>
      <c r="C373" s="120" t="s">
        <v>237</v>
      </c>
      <c r="D373" s="76">
        <v>526</v>
      </c>
      <c r="E373" s="74">
        <v>1902</v>
      </c>
      <c r="F373" s="77">
        <v>743</v>
      </c>
    </row>
    <row r="374" spans="2:6" ht="15" thickBot="1" x14ac:dyDescent="0.35">
      <c r="B374" s="123" t="s">
        <v>157</v>
      </c>
      <c r="C374" s="120" t="s">
        <v>238</v>
      </c>
      <c r="D374" s="76">
        <v>196</v>
      </c>
      <c r="E374" s="76">
        <v>994</v>
      </c>
      <c r="F374" s="77">
        <v>477</v>
      </c>
    </row>
    <row r="375" spans="2:6" ht="15" thickBot="1" x14ac:dyDescent="0.35">
      <c r="B375" s="123" t="s">
        <v>157</v>
      </c>
      <c r="C375" s="120" t="s">
        <v>239</v>
      </c>
      <c r="D375" s="76">
        <v>260</v>
      </c>
      <c r="E375" s="74">
        <v>1010</v>
      </c>
      <c r="F375" s="77">
        <v>575</v>
      </c>
    </row>
    <row r="376" spans="2:6" ht="15" thickBot="1" x14ac:dyDescent="0.35">
      <c r="B376" s="123" t="s">
        <v>157</v>
      </c>
      <c r="C376" s="120" t="s">
        <v>240</v>
      </c>
      <c r="D376" s="76">
        <v>192</v>
      </c>
      <c r="E376" s="76">
        <v>899</v>
      </c>
      <c r="F376" s="77">
        <v>369</v>
      </c>
    </row>
    <row r="377" spans="2:6" ht="15" thickBot="1" x14ac:dyDescent="0.35">
      <c r="B377" s="123" t="s">
        <v>157</v>
      </c>
      <c r="C377" s="120" t="s">
        <v>241</v>
      </c>
      <c r="D377" s="76">
        <v>177</v>
      </c>
      <c r="E377" s="76">
        <v>284</v>
      </c>
      <c r="F377" s="77">
        <v>174</v>
      </c>
    </row>
    <row r="378" spans="2:6" ht="15" thickBot="1" x14ac:dyDescent="0.35">
      <c r="B378" s="123" t="s">
        <v>157</v>
      </c>
      <c r="C378" s="120" t="s">
        <v>242</v>
      </c>
      <c r="D378" s="76">
        <v>741</v>
      </c>
      <c r="E378" s="74">
        <v>1781</v>
      </c>
      <c r="F378" s="75">
        <v>1028</v>
      </c>
    </row>
    <row r="379" spans="2:6" ht="15" thickBot="1" x14ac:dyDescent="0.35">
      <c r="B379" s="123" t="s">
        <v>157</v>
      </c>
      <c r="C379" s="120" t="s">
        <v>243</v>
      </c>
      <c r="D379" s="76">
        <v>174</v>
      </c>
      <c r="E379" s="76">
        <v>773</v>
      </c>
      <c r="F379" s="77">
        <v>237</v>
      </c>
    </row>
    <row r="380" spans="2:6" ht="15" thickBot="1" x14ac:dyDescent="0.35">
      <c r="B380" s="123" t="s">
        <v>157</v>
      </c>
      <c r="C380" s="120" t="s">
        <v>244</v>
      </c>
      <c r="D380" s="76">
        <v>94</v>
      </c>
      <c r="E380" s="76">
        <v>769</v>
      </c>
      <c r="F380" s="77">
        <v>228</v>
      </c>
    </row>
    <row r="381" spans="2:6" ht="15" thickBot="1" x14ac:dyDescent="0.35">
      <c r="B381" s="123" t="s">
        <v>157</v>
      </c>
      <c r="C381" s="120" t="s">
        <v>245</v>
      </c>
      <c r="D381" s="76">
        <v>197</v>
      </c>
      <c r="E381" s="76">
        <v>837</v>
      </c>
      <c r="F381" s="77">
        <v>434</v>
      </c>
    </row>
    <row r="382" spans="2:6" ht="15" thickBot="1" x14ac:dyDescent="0.35">
      <c r="B382" s="123" t="s">
        <v>157</v>
      </c>
      <c r="C382" s="120" t="s">
        <v>246</v>
      </c>
      <c r="D382" s="76">
        <v>318</v>
      </c>
      <c r="E382" s="74">
        <v>1120</v>
      </c>
      <c r="F382" s="77">
        <v>444</v>
      </c>
    </row>
    <row r="383" spans="2:6" ht="15" thickBot="1" x14ac:dyDescent="0.35">
      <c r="B383" s="123" t="s">
        <v>157</v>
      </c>
      <c r="C383" s="120" t="s">
        <v>247</v>
      </c>
      <c r="D383" s="76">
        <v>82</v>
      </c>
      <c r="E383" s="76">
        <v>723</v>
      </c>
      <c r="F383" s="77">
        <v>204</v>
      </c>
    </row>
    <row r="384" spans="2:6" ht="15" thickBot="1" x14ac:dyDescent="0.35">
      <c r="B384" s="123" t="s">
        <v>157</v>
      </c>
      <c r="C384" s="120" t="s">
        <v>248</v>
      </c>
      <c r="D384" s="76">
        <v>206</v>
      </c>
      <c r="E384" s="76">
        <v>550</v>
      </c>
      <c r="F384" s="77">
        <v>229</v>
      </c>
    </row>
    <row r="385" spans="2:6" ht="15" thickBot="1" x14ac:dyDescent="0.35">
      <c r="B385" s="123" t="s">
        <v>157</v>
      </c>
      <c r="C385" s="120" t="s">
        <v>249</v>
      </c>
      <c r="D385" s="76">
        <v>390</v>
      </c>
      <c r="E385" s="74">
        <v>1297</v>
      </c>
      <c r="F385" s="77">
        <v>456</v>
      </c>
    </row>
    <row r="386" spans="2:6" ht="15" thickBot="1" x14ac:dyDescent="0.35">
      <c r="B386" s="123" t="s">
        <v>157</v>
      </c>
      <c r="C386" s="120" t="s">
        <v>250</v>
      </c>
      <c r="D386" s="76">
        <v>111</v>
      </c>
      <c r="E386" s="74">
        <v>1160</v>
      </c>
      <c r="F386" s="77">
        <v>282</v>
      </c>
    </row>
    <row r="387" spans="2:6" ht="15" thickBot="1" x14ac:dyDescent="0.35">
      <c r="B387" s="123" t="s">
        <v>157</v>
      </c>
      <c r="C387" s="120" t="s">
        <v>251</v>
      </c>
      <c r="D387" s="76">
        <v>522</v>
      </c>
      <c r="E387" s="74">
        <v>1667</v>
      </c>
      <c r="F387" s="77">
        <v>556</v>
      </c>
    </row>
    <row r="388" spans="2:6" ht="15" thickBot="1" x14ac:dyDescent="0.35">
      <c r="B388" s="123" t="s">
        <v>157</v>
      </c>
      <c r="C388" s="120" t="s">
        <v>252</v>
      </c>
      <c r="D388" s="76">
        <v>278</v>
      </c>
      <c r="E388" s="74">
        <v>1091</v>
      </c>
      <c r="F388" s="77">
        <v>505</v>
      </c>
    </row>
    <row r="389" spans="2:6" ht="15" thickBot="1" x14ac:dyDescent="0.35">
      <c r="B389" s="123" t="s">
        <v>157</v>
      </c>
      <c r="C389" s="120" t="s">
        <v>253</v>
      </c>
      <c r="D389" s="76">
        <v>0</v>
      </c>
      <c r="E389" s="76">
        <v>0</v>
      </c>
      <c r="F389" s="77">
        <v>0</v>
      </c>
    </row>
    <row r="390" spans="2:6" ht="15" thickBot="1" x14ac:dyDescent="0.35">
      <c r="B390" s="123" t="s">
        <v>157</v>
      </c>
      <c r="C390" s="120" t="s">
        <v>254</v>
      </c>
      <c r="D390" s="76">
        <v>120</v>
      </c>
      <c r="E390" s="74">
        <v>1335</v>
      </c>
      <c r="F390" s="77">
        <v>289</v>
      </c>
    </row>
    <row r="391" spans="2:6" ht="15" thickBot="1" x14ac:dyDescent="0.35">
      <c r="B391" s="123" t="s">
        <v>157</v>
      </c>
      <c r="C391" s="120" t="s">
        <v>255</v>
      </c>
      <c r="D391" s="76">
        <v>316</v>
      </c>
      <c r="E391" s="74">
        <v>1028</v>
      </c>
      <c r="F391" s="77">
        <v>505</v>
      </c>
    </row>
    <row r="392" spans="2:6" ht="15" thickBot="1" x14ac:dyDescent="0.35">
      <c r="B392" s="123" t="s">
        <v>157</v>
      </c>
      <c r="C392" s="120" t="s">
        <v>256</v>
      </c>
      <c r="D392" s="76">
        <v>446</v>
      </c>
      <c r="E392" s="74">
        <v>1763</v>
      </c>
      <c r="F392" s="77">
        <v>527</v>
      </c>
    </row>
    <row r="393" spans="2:6" ht="15" thickBot="1" x14ac:dyDescent="0.35">
      <c r="B393" s="123" t="s">
        <v>157</v>
      </c>
      <c r="C393" s="120" t="s">
        <v>257</v>
      </c>
      <c r="D393" s="76">
        <v>0</v>
      </c>
      <c r="E393" s="76">
        <v>0</v>
      </c>
      <c r="F393" s="77">
        <v>0</v>
      </c>
    </row>
    <row r="394" spans="2:6" ht="15" thickBot="1" x14ac:dyDescent="0.35">
      <c r="B394" s="123" t="s">
        <v>157</v>
      </c>
      <c r="C394" s="120" t="s">
        <v>258</v>
      </c>
      <c r="D394" s="76">
        <v>254</v>
      </c>
      <c r="E394" s="76">
        <v>642</v>
      </c>
      <c r="F394" s="77">
        <v>308</v>
      </c>
    </row>
    <row r="395" spans="2:6" ht="15" thickBot="1" x14ac:dyDescent="0.35">
      <c r="B395" s="123" t="s">
        <v>157</v>
      </c>
      <c r="C395" s="120" t="s">
        <v>259</v>
      </c>
      <c r="D395" s="76">
        <v>157</v>
      </c>
      <c r="E395" s="76">
        <v>440</v>
      </c>
      <c r="F395" s="77">
        <v>436</v>
      </c>
    </row>
    <row r="396" spans="2:6" ht="15" thickBot="1" x14ac:dyDescent="0.35">
      <c r="B396" s="123" t="s">
        <v>157</v>
      </c>
      <c r="C396" s="120" t="s">
        <v>260</v>
      </c>
      <c r="D396" s="76">
        <v>788</v>
      </c>
      <c r="E396" s="76">
        <v>988</v>
      </c>
      <c r="F396" s="77">
        <v>673</v>
      </c>
    </row>
    <row r="397" spans="2:6" ht="15" thickBot="1" x14ac:dyDescent="0.35">
      <c r="B397" s="123" t="s">
        <v>157</v>
      </c>
      <c r="C397" s="120" t="s">
        <v>261</v>
      </c>
      <c r="D397" s="76">
        <v>398</v>
      </c>
      <c r="E397" s="76">
        <v>454</v>
      </c>
      <c r="F397" s="77">
        <v>333</v>
      </c>
    </row>
    <row r="398" spans="2:6" ht="15" thickBot="1" x14ac:dyDescent="0.35">
      <c r="B398" s="123" t="s">
        <v>157</v>
      </c>
      <c r="C398" s="120" t="s">
        <v>262</v>
      </c>
      <c r="D398" s="76">
        <v>796</v>
      </c>
      <c r="E398" s="76">
        <v>912</v>
      </c>
      <c r="F398" s="77">
        <v>687</v>
      </c>
    </row>
    <row r="399" spans="2:6" ht="15" thickBot="1" x14ac:dyDescent="0.35">
      <c r="B399" s="123" t="s">
        <v>157</v>
      </c>
      <c r="C399" s="120" t="s">
        <v>263</v>
      </c>
      <c r="D399" s="76">
        <v>633</v>
      </c>
      <c r="E399" s="74">
        <v>1349</v>
      </c>
      <c r="F399" s="77">
        <v>564</v>
      </c>
    </row>
    <row r="400" spans="2:6" ht="15" thickBot="1" x14ac:dyDescent="0.35">
      <c r="B400" s="123" t="s">
        <v>157</v>
      </c>
      <c r="C400" s="120" t="s">
        <v>264</v>
      </c>
      <c r="D400" s="74">
        <v>1018</v>
      </c>
      <c r="E400" s="74">
        <v>1622</v>
      </c>
      <c r="F400" s="77">
        <v>826</v>
      </c>
    </row>
    <row r="401" spans="2:6" ht="15" thickBot="1" x14ac:dyDescent="0.35">
      <c r="B401" s="123" t="s">
        <v>157</v>
      </c>
      <c r="C401" s="120" t="s">
        <v>265</v>
      </c>
      <c r="D401" s="76">
        <v>356</v>
      </c>
      <c r="E401" s="76">
        <v>429</v>
      </c>
      <c r="F401" s="77">
        <v>621</v>
      </c>
    </row>
    <row r="402" spans="2:6" ht="15" thickBot="1" x14ac:dyDescent="0.35">
      <c r="B402" s="123" t="s">
        <v>157</v>
      </c>
      <c r="C402" s="120" t="s">
        <v>266</v>
      </c>
      <c r="D402" s="74">
        <v>1173</v>
      </c>
      <c r="E402" s="74">
        <v>1342</v>
      </c>
      <c r="F402" s="77">
        <v>605</v>
      </c>
    </row>
    <row r="403" spans="2:6" ht="15" thickBot="1" x14ac:dyDescent="0.35">
      <c r="B403" s="123" t="s">
        <v>157</v>
      </c>
      <c r="C403" s="120" t="s">
        <v>267</v>
      </c>
      <c r="D403" s="76">
        <v>729</v>
      </c>
      <c r="E403" s="74">
        <v>1085</v>
      </c>
      <c r="F403" s="77">
        <v>838</v>
      </c>
    </row>
    <row r="404" spans="2:6" ht="15" thickBot="1" x14ac:dyDescent="0.35">
      <c r="B404" s="123" t="s">
        <v>157</v>
      </c>
      <c r="C404" s="120" t="s">
        <v>268</v>
      </c>
      <c r="D404" s="76">
        <v>935</v>
      </c>
      <c r="E404" s="74">
        <v>1436</v>
      </c>
      <c r="F404" s="75">
        <v>1237</v>
      </c>
    </row>
    <row r="405" spans="2:6" ht="15" thickBot="1" x14ac:dyDescent="0.35">
      <c r="B405" s="123" t="s">
        <v>157</v>
      </c>
      <c r="C405" s="120" t="s">
        <v>269</v>
      </c>
      <c r="D405" s="76">
        <v>930</v>
      </c>
      <c r="E405" s="74">
        <v>1328</v>
      </c>
      <c r="F405" s="75">
        <v>1024</v>
      </c>
    </row>
    <row r="406" spans="2:6" ht="15" thickBot="1" x14ac:dyDescent="0.35">
      <c r="B406" s="123" t="s">
        <v>157</v>
      </c>
      <c r="C406" s="120" t="s">
        <v>270</v>
      </c>
      <c r="D406" s="74">
        <v>1207</v>
      </c>
      <c r="E406" s="74">
        <v>1863</v>
      </c>
      <c r="F406" s="75">
        <v>1375</v>
      </c>
    </row>
    <row r="407" spans="2:6" ht="15" thickBot="1" x14ac:dyDescent="0.35">
      <c r="B407" s="123" t="s">
        <v>157</v>
      </c>
      <c r="C407" s="120" t="s">
        <v>271</v>
      </c>
      <c r="D407" s="74">
        <v>1089</v>
      </c>
      <c r="E407" s="74">
        <v>1554</v>
      </c>
      <c r="F407" s="77">
        <v>945</v>
      </c>
    </row>
    <row r="408" spans="2:6" ht="15" thickBot="1" x14ac:dyDescent="0.35">
      <c r="B408" s="123" t="s">
        <v>157</v>
      </c>
      <c r="C408" s="120" t="s">
        <v>272</v>
      </c>
      <c r="D408" s="74">
        <v>1179</v>
      </c>
      <c r="E408" s="74">
        <v>1541</v>
      </c>
      <c r="F408" s="75">
        <v>1136</v>
      </c>
    </row>
    <row r="409" spans="2:6" ht="15" thickBot="1" x14ac:dyDescent="0.35">
      <c r="B409" s="123" t="s">
        <v>157</v>
      </c>
      <c r="C409" s="120" t="s">
        <v>273</v>
      </c>
      <c r="D409" s="76">
        <v>646</v>
      </c>
      <c r="E409" s="74">
        <v>1144</v>
      </c>
      <c r="F409" s="75">
        <v>1027</v>
      </c>
    </row>
    <row r="410" spans="2:6" ht="15" thickBot="1" x14ac:dyDescent="0.35">
      <c r="B410" s="123" t="s">
        <v>157</v>
      </c>
      <c r="C410" s="120" t="s">
        <v>274</v>
      </c>
      <c r="D410" s="76">
        <v>689</v>
      </c>
      <c r="E410" s="74">
        <v>1352</v>
      </c>
      <c r="F410" s="77">
        <v>777</v>
      </c>
    </row>
    <row r="411" spans="2:6" ht="15" thickBot="1" x14ac:dyDescent="0.35">
      <c r="B411" s="123" t="s">
        <v>157</v>
      </c>
      <c r="C411" s="120" t="s">
        <v>275</v>
      </c>
      <c r="D411" s="76">
        <v>92</v>
      </c>
      <c r="E411" s="74">
        <v>1393</v>
      </c>
      <c r="F411" s="77">
        <v>295</v>
      </c>
    </row>
    <row r="412" spans="2:6" ht="15" thickBot="1" x14ac:dyDescent="0.35">
      <c r="B412" s="123" t="s">
        <v>157</v>
      </c>
      <c r="C412" s="120" t="s">
        <v>276</v>
      </c>
      <c r="D412" s="76">
        <v>361</v>
      </c>
      <c r="E412" s="74">
        <v>4109</v>
      </c>
      <c r="F412" s="77">
        <v>761</v>
      </c>
    </row>
    <row r="413" spans="2:6" ht="15" thickBot="1" x14ac:dyDescent="0.35">
      <c r="B413" s="123" t="s">
        <v>157</v>
      </c>
      <c r="C413" s="120" t="s">
        <v>277</v>
      </c>
      <c r="D413" s="76">
        <v>148</v>
      </c>
      <c r="E413" s="74">
        <v>1510</v>
      </c>
      <c r="F413" s="77">
        <v>300</v>
      </c>
    </row>
    <row r="414" spans="2:6" ht="15" thickBot="1" x14ac:dyDescent="0.35">
      <c r="B414" s="123" t="s">
        <v>157</v>
      </c>
      <c r="C414" s="120" t="s">
        <v>278</v>
      </c>
      <c r="D414" s="76">
        <v>367</v>
      </c>
      <c r="E414" s="74">
        <v>1942</v>
      </c>
      <c r="F414" s="77">
        <v>817</v>
      </c>
    </row>
    <row r="415" spans="2:6" ht="15" thickBot="1" x14ac:dyDescent="0.35">
      <c r="B415" s="123" t="s">
        <v>157</v>
      </c>
      <c r="C415" s="120" t="s">
        <v>279</v>
      </c>
      <c r="D415" s="76">
        <v>96</v>
      </c>
      <c r="E415" s="76">
        <v>249</v>
      </c>
      <c r="F415" s="77">
        <v>191</v>
      </c>
    </row>
    <row r="416" spans="2:6" ht="15" thickBot="1" x14ac:dyDescent="0.35">
      <c r="B416" s="123" t="s">
        <v>157</v>
      </c>
      <c r="C416" s="120" t="s">
        <v>280</v>
      </c>
      <c r="D416" s="76">
        <v>104</v>
      </c>
      <c r="E416" s="76">
        <v>281</v>
      </c>
      <c r="F416" s="77">
        <v>241</v>
      </c>
    </row>
    <row r="417" spans="2:6" ht="15" thickBot="1" x14ac:dyDescent="0.35">
      <c r="B417" s="123" t="s">
        <v>157</v>
      </c>
      <c r="C417" s="120" t="s">
        <v>281</v>
      </c>
      <c r="D417" s="76">
        <v>152</v>
      </c>
      <c r="E417" s="76">
        <v>225</v>
      </c>
      <c r="F417" s="77">
        <v>215</v>
      </c>
    </row>
    <row r="418" spans="2:6" ht="15" thickBot="1" x14ac:dyDescent="0.35">
      <c r="B418" s="123" t="s">
        <v>157</v>
      </c>
      <c r="C418" s="120" t="s">
        <v>282</v>
      </c>
      <c r="D418" s="76">
        <v>661</v>
      </c>
      <c r="E418" s="74">
        <v>1509</v>
      </c>
      <c r="F418" s="77">
        <v>818</v>
      </c>
    </row>
    <row r="419" spans="2:6" ht="15" thickBot="1" x14ac:dyDescent="0.35">
      <c r="B419" s="123" t="s">
        <v>157</v>
      </c>
      <c r="C419" s="120" t="s">
        <v>283</v>
      </c>
      <c r="D419" s="76">
        <v>417</v>
      </c>
      <c r="E419" s="76">
        <v>591</v>
      </c>
      <c r="F419" s="77">
        <v>414</v>
      </c>
    </row>
    <row r="420" spans="2:6" ht="15" thickBot="1" x14ac:dyDescent="0.35">
      <c r="B420" s="123" t="s">
        <v>157</v>
      </c>
      <c r="C420" s="120" t="s">
        <v>284</v>
      </c>
      <c r="D420" s="76">
        <v>588</v>
      </c>
      <c r="E420" s="74">
        <v>1036</v>
      </c>
      <c r="F420" s="77">
        <v>725</v>
      </c>
    </row>
    <row r="421" spans="2:6" ht="15" thickBot="1" x14ac:dyDescent="0.35">
      <c r="B421" s="123" t="s">
        <v>157</v>
      </c>
      <c r="C421" s="120" t="s">
        <v>285</v>
      </c>
      <c r="D421" s="76">
        <v>99</v>
      </c>
      <c r="E421" s="76">
        <v>566</v>
      </c>
      <c r="F421" s="77">
        <v>200</v>
      </c>
    </row>
    <row r="422" spans="2:6" ht="15" thickBot="1" x14ac:dyDescent="0.35">
      <c r="B422" s="123" t="s">
        <v>157</v>
      </c>
      <c r="C422" s="120" t="s">
        <v>286</v>
      </c>
      <c r="D422" s="74">
        <v>1113</v>
      </c>
      <c r="E422" s="74">
        <v>1539</v>
      </c>
      <c r="F422" s="75">
        <v>1209</v>
      </c>
    </row>
    <row r="423" spans="2:6" ht="15" thickBot="1" x14ac:dyDescent="0.35">
      <c r="B423" s="123" t="s">
        <v>157</v>
      </c>
      <c r="C423" s="120" t="s">
        <v>287</v>
      </c>
      <c r="D423" s="74">
        <v>1462</v>
      </c>
      <c r="E423" s="74">
        <v>1993</v>
      </c>
      <c r="F423" s="75">
        <v>1444</v>
      </c>
    </row>
    <row r="424" spans="2:6" ht="15" thickBot="1" x14ac:dyDescent="0.35">
      <c r="B424" s="123" t="s">
        <v>157</v>
      </c>
      <c r="C424" s="120" t="s">
        <v>288</v>
      </c>
      <c r="D424" s="74">
        <v>1094</v>
      </c>
      <c r="E424" s="74">
        <v>1924</v>
      </c>
      <c r="F424" s="75">
        <v>1466</v>
      </c>
    </row>
    <row r="425" spans="2:6" ht="15" thickBot="1" x14ac:dyDescent="0.35">
      <c r="B425" s="123" t="s">
        <v>157</v>
      </c>
      <c r="C425" s="120" t="s">
        <v>289</v>
      </c>
      <c r="D425" s="76">
        <v>924</v>
      </c>
      <c r="E425" s="74">
        <v>1799</v>
      </c>
      <c r="F425" s="75">
        <v>1269</v>
      </c>
    </row>
    <row r="426" spans="2:6" ht="15" thickBot="1" x14ac:dyDescent="0.35">
      <c r="B426" s="123" t="s">
        <v>157</v>
      </c>
      <c r="C426" s="120" t="s">
        <v>290</v>
      </c>
      <c r="D426" s="76">
        <v>0</v>
      </c>
      <c r="E426" s="76">
        <v>0</v>
      </c>
      <c r="F426" s="77">
        <v>0</v>
      </c>
    </row>
    <row r="427" spans="2:6" ht="15" thickBot="1" x14ac:dyDescent="0.35">
      <c r="B427" s="123" t="s">
        <v>157</v>
      </c>
      <c r="C427" s="120" t="s">
        <v>291</v>
      </c>
      <c r="D427" s="76">
        <v>296</v>
      </c>
      <c r="E427" s="76">
        <v>443</v>
      </c>
      <c r="F427" s="77">
        <v>157</v>
      </c>
    </row>
    <row r="428" spans="2:6" ht="15" thickBot="1" x14ac:dyDescent="0.35">
      <c r="B428" s="123" t="s">
        <v>157</v>
      </c>
      <c r="C428" s="120" t="s">
        <v>292</v>
      </c>
      <c r="D428" s="76">
        <v>858</v>
      </c>
      <c r="E428" s="74">
        <v>1562</v>
      </c>
      <c r="F428" s="77">
        <v>832</v>
      </c>
    </row>
    <row r="429" spans="2:6" ht="15" thickBot="1" x14ac:dyDescent="0.35">
      <c r="B429" s="123" t="s">
        <v>157</v>
      </c>
      <c r="C429" s="120" t="s">
        <v>293</v>
      </c>
      <c r="D429" s="76">
        <v>487</v>
      </c>
      <c r="E429" s="76">
        <v>821</v>
      </c>
      <c r="F429" s="77">
        <v>556</v>
      </c>
    </row>
    <row r="430" spans="2:6" ht="15" thickBot="1" x14ac:dyDescent="0.35">
      <c r="B430" s="123" t="s">
        <v>157</v>
      </c>
      <c r="C430" s="120" t="s">
        <v>294</v>
      </c>
      <c r="D430" s="76">
        <v>985</v>
      </c>
      <c r="E430" s="74">
        <v>2100</v>
      </c>
      <c r="F430" s="75">
        <v>1402</v>
      </c>
    </row>
    <row r="431" spans="2:6" ht="15" thickBot="1" x14ac:dyDescent="0.35">
      <c r="B431" s="123" t="s">
        <v>157</v>
      </c>
      <c r="C431" s="120" t="s">
        <v>295</v>
      </c>
      <c r="D431" s="76">
        <v>430</v>
      </c>
      <c r="E431" s="76">
        <v>976</v>
      </c>
      <c r="F431" s="77">
        <v>616</v>
      </c>
    </row>
    <row r="432" spans="2:6" ht="15" thickBot="1" x14ac:dyDescent="0.35">
      <c r="B432" s="123" t="s">
        <v>157</v>
      </c>
      <c r="C432" s="120" t="s">
        <v>296</v>
      </c>
      <c r="D432" s="76">
        <v>11</v>
      </c>
      <c r="E432" s="76">
        <v>4</v>
      </c>
      <c r="F432" s="77">
        <v>351</v>
      </c>
    </row>
    <row r="433" spans="2:6" ht="15" thickBot="1" x14ac:dyDescent="0.35">
      <c r="B433" s="123" t="s">
        <v>157</v>
      </c>
      <c r="C433" s="120" t="s">
        <v>297</v>
      </c>
      <c r="D433" s="76">
        <v>370</v>
      </c>
      <c r="E433" s="76">
        <v>480</v>
      </c>
      <c r="F433" s="77">
        <v>398</v>
      </c>
    </row>
    <row r="434" spans="2:6" ht="15" thickBot="1" x14ac:dyDescent="0.35">
      <c r="B434" s="123" t="s">
        <v>157</v>
      </c>
      <c r="C434" s="120" t="s">
        <v>298</v>
      </c>
      <c r="D434" s="76">
        <v>778</v>
      </c>
      <c r="E434" s="74">
        <v>1343</v>
      </c>
      <c r="F434" s="75">
        <v>1071</v>
      </c>
    </row>
    <row r="435" spans="2:6" ht="15" thickBot="1" x14ac:dyDescent="0.35">
      <c r="B435" s="123" t="s">
        <v>157</v>
      </c>
      <c r="C435" s="120" t="s">
        <v>299</v>
      </c>
      <c r="D435" s="76">
        <v>783</v>
      </c>
      <c r="E435" s="74">
        <v>1429</v>
      </c>
      <c r="F435" s="75">
        <v>1018</v>
      </c>
    </row>
    <row r="436" spans="2:6" ht="15" thickBot="1" x14ac:dyDescent="0.35">
      <c r="B436" s="123" t="s">
        <v>157</v>
      </c>
      <c r="C436" s="120" t="s">
        <v>300</v>
      </c>
      <c r="D436" s="74">
        <v>1376</v>
      </c>
      <c r="E436" s="74">
        <v>2314</v>
      </c>
      <c r="F436" s="75">
        <v>1440</v>
      </c>
    </row>
    <row r="437" spans="2:6" ht="15" thickBot="1" x14ac:dyDescent="0.35">
      <c r="B437" s="123" t="s">
        <v>157</v>
      </c>
      <c r="C437" s="120" t="s">
        <v>301</v>
      </c>
      <c r="D437" s="76">
        <v>717</v>
      </c>
      <c r="E437" s="74">
        <v>1732</v>
      </c>
      <c r="F437" s="75">
        <v>1623</v>
      </c>
    </row>
    <row r="438" spans="2:6" ht="15" thickBot="1" x14ac:dyDescent="0.35">
      <c r="B438" s="123" t="s">
        <v>157</v>
      </c>
      <c r="C438" s="120" t="s">
        <v>302</v>
      </c>
      <c r="D438" s="76">
        <v>301</v>
      </c>
      <c r="E438" s="76">
        <v>720</v>
      </c>
      <c r="F438" s="77">
        <v>629</v>
      </c>
    </row>
    <row r="439" spans="2:6" ht="15" thickBot="1" x14ac:dyDescent="0.35">
      <c r="B439" s="123" t="s">
        <v>157</v>
      </c>
      <c r="C439" s="120" t="s">
        <v>303</v>
      </c>
      <c r="D439" s="76">
        <v>179</v>
      </c>
      <c r="E439" s="76">
        <v>303</v>
      </c>
      <c r="F439" s="77">
        <v>258</v>
      </c>
    </row>
    <row r="440" spans="2:6" ht="15" thickBot="1" x14ac:dyDescent="0.35">
      <c r="B440" s="123" t="s">
        <v>157</v>
      </c>
      <c r="C440" s="120" t="s">
        <v>304</v>
      </c>
      <c r="D440" s="76">
        <v>919</v>
      </c>
      <c r="E440" s="74">
        <v>1445</v>
      </c>
      <c r="F440" s="75">
        <v>1250</v>
      </c>
    </row>
    <row r="441" spans="2:6" ht="15" thickBot="1" x14ac:dyDescent="0.35">
      <c r="B441" s="123" t="s">
        <v>157</v>
      </c>
      <c r="C441" s="120" t="s">
        <v>305</v>
      </c>
      <c r="D441" s="76">
        <v>396</v>
      </c>
      <c r="E441" s="76">
        <v>704</v>
      </c>
      <c r="F441" s="77">
        <v>712</v>
      </c>
    </row>
    <row r="442" spans="2:6" ht="15" thickBot="1" x14ac:dyDescent="0.35">
      <c r="B442" s="123" t="s">
        <v>157</v>
      </c>
      <c r="C442" s="120" t="s">
        <v>306</v>
      </c>
      <c r="D442" s="76">
        <v>387</v>
      </c>
      <c r="E442" s="76">
        <v>735</v>
      </c>
      <c r="F442" s="77">
        <v>677</v>
      </c>
    </row>
    <row r="443" spans="2:6" ht="15" thickBot="1" x14ac:dyDescent="0.35">
      <c r="B443" s="123" t="s">
        <v>157</v>
      </c>
      <c r="C443" s="120" t="s">
        <v>307</v>
      </c>
      <c r="D443" s="76">
        <v>869</v>
      </c>
      <c r="E443" s="74">
        <v>1267</v>
      </c>
      <c r="F443" s="77">
        <v>801</v>
      </c>
    </row>
    <row r="444" spans="2:6" ht="15" thickBot="1" x14ac:dyDescent="0.35">
      <c r="B444" s="123" t="s">
        <v>157</v>
      </c>
      <c r="C444" s="120" t="s">
        <v>308</v>
      </c>
      <c r="D444" s="74">
        <v>1500</v>
      </c>
      <c r="E444" s="74">
        <v>2104</v>
      </c>
      <c r="F444" s="75">
        <v>1570</v>
      </c>
    </row>
    <row r="445" spans="2:6" ht="15" thickBot="1" x14ac:dyDescent="0.35">
      <c r="B445" s="123" t="s">
        <v>157</v>
      </c>
      <c r="C445" s="120" t="s">
        <v>309</v>
      </c>
      <c r="D445" s="74">
        <v>1064</v>
      </c>
      <c r="E445" s="74">
        <v>1509</v>
      </c>
      <c r="F445" s="75">
        <v>1126</v>
      </c>
    </row>
    <row r="446" spans="2:6" ht="15" thickBot="1" x14ac:dyDescent="0.35">
      <c r="B446" s="123" t="s">
        <v>157</v>
      </c>
      <c r="C446" s="120" t="s">
        <v>310</v>
      </c>
      <c r="D446" s="74">
        <v>1272</v>
      </c>
      <c r="E446" s="74">
        <v>2058</v>
      </c>
      <c r="F446" s="75">
        <v>1702</v>
      </c>
    </row>
    <row r="447" spans="2:6" ht="15" thickBot="1" x14ac:dyDescent="0.35">
      <c r="B447" s="123" t="s">
        <v>157</v>
      </c>
      <c r="C447" s="120" t="s">
        <v>311</v>
      </c>
      <c r="D447" s="76">
        <v>916</v>
      </c>
      <c r="E447" s="74">
        <v>1326</v>
      </c>
      <c r="F447" s="77">
        <v>840</v>
      </c>
    </row>
    <row r="448" spans="2:6" ht="15" thickBot="1" x14ac:dyDescent="0.35">
      <c r="B448" s="123" t="s">
        <v>157</v>
      </c>
      <c r="C448" s="120" t="s">
        <v>312</v>
      </c>
      <c r="D448" s="76">
        <v>877</v>
      </c>
      <c r="E448" s="74">
        <v>1498</v>
      </c>
      <c r="F448" s="75">
        <v>1274</v>
      </c>
    </row>
    <row r="449" spans="1:8" ht="15" thickBot="1" x14ac:dyDescent="0.35">
      <c r="B449" s="123" t="s">
        <v>157</v>
      </c>
      <c r="C449" s="120" t="s">
        <v>313</v>
      </c>
      <c r="D449" s="76">
        <v>716</v>
      </c>
      <c r="E449" s="74">
        <v>1119</v>
      </c>
      <c r="F449" s="77">
        <v>837</v>
      </c>
    </row>
    <row r="450" spans="1:8" ht="15" thickBot="1" x14ac:dyDescent="0.35">
      <c r="B450" s="123" t="s">
        <v>157</v>
      </c>
      <c r="C450" s="120" t="s">
        <v>314</v>
      </c>
      <c r="D450" s="76">
        <v>772</v>
      </c>
      <c r="E450" s="74">
        <v>1410</v>
      </c>
      <c r="F450" s="75">
        <v>1199</v>
      </c>
    </row>
    <row r="451" spans="1:8" ht="15" thickBot="1" x14ac:dyDescent="0.35">
      <c r="B451" s="124" t="s">
        <v>157</v>
      </c>
      <c r="C451" s="120" t="s">
        <v>315</v>
      </c>
      <c r="D451" s="74">
        <v>1190</v>
      </c>
      <c r="E451" s="74">
        <v>1969</v>
      </c>
      <c r="F451" s="75">
        <v>1597</v>
      </c>
    </row>
    <row r="453" spans="1:8" ht="28.8" x14ac:dyDescent="0.3">
      <c r="A453" s="23">
        <v>19</v>
      </c>
      <c r="B453" s="24" t="s">
        <v>330</v>
      </c>
    </row>
    <row r="454" spans="1:8" ht="15" thickBot="1" x14ac:dyDescent="0.35"/>
    <row r="455" spans="1:8" ht="43.8" thickBot="1" x14ac:dyDescent="0.35">
      <c r="B455" s="85" t="s">
        <v>316</v>
      </c>
      <c r="C455" s="86" t="s">
        <v>317</v>
      </c>
      <c r="D455" s="86" t="s">
        <v>318</v>
      </c>
      <c r="E455" s="86" t="s">
        <v>319</v>
      </c>
      <c r="F455" s="22"/>
      <c r="G455" s="22" t="s">
        <v>320</v>
      </c>
      <c r="H455" s="22"/>
    </row>
    <row r="456" spans="1:8" ht="15" thickBot="1" x14ac:dyDescent="0.35">
      <c r="B456" s="87">
        <v>1</v>
      </c>
      <c r="C456" s="88">
        <v>8000</v>
      </c>
      <c r="D456" s="89" t="s">
        <v>321</v>
      </c>
      <c r="E456" s="90">
        <v>10</v>
      </c>
      <c r="F456" s="22"/>
      <c r="G456" s="22" t="s">
        <v>322</v>
      </c>
      <c r="H456" s="22"/>
    </row>
    <row r="457" spans="1:8" ht="15" thickBot="1" x14ac:dyDescent="0.35">
      <c r="B457" s="87">
        <v>2</v>
      </c>
      <c r="C457" s="88">
        <v>11000</v>
      </c>
      <c r="D457" s="89" t="s">
        <v>321</v>
      </c>
      <c r="E457" s="90">
        <v>9</v>
      </c>
      <c r="F457" s="22"/>
      <c r="G457" s="22"/>
      <c r="H457" s="22"/>
    </row>
    <row r="458" spans="1:8" ht="15" thickBot="1" x14ac:dyDescent="0.35">
      <c r="B458" s="87">
        <v>3</v>
      </c>
      <c r="C458" s="88">
        <v>6000</v>
      </c>
      <c r="D458" s="89" t="s">
        <v>323</v>
      </c>
      <c r="E458" s="90">
        <v>5</v>
      </c>
      <c r="F458" s="22"/>
      <c r="G458" s="22"/>
      <c r="H458" s="22"/>
    </row>
    <row r="459" spans="1:8" ht="15" thickBot="1" x14ac:dyDescent="0.35">
      <c r="B459" s="87">
        <v>4</v>
      </c>
      <c r="C459" s="88">
        <v>15000</v>
      </c>
      <c r="D459" s="89" t="s">
        <v>321</v>
      </c>
      <c r="E459" s="90">
        <v>10</v>
      </c>
      <c r="F459" s="22"/>
      <c r="G459" s="22"/>
      <c r="H459" s="22"/>
    </row>
    <row r="460" spans="1:8" ht="15" thickBot="1" x14ac:dyDescent="0.35">
      <c r="B460" s="87">
        <v>5</v>
      </c>
      <c r="C460" s="88">
        <v>10000</v>
      </c>
      <c r="D460" s="89" t="s">
        <v>323</v>
      </c>
      <c r="E460" s="90">
        <v>2</v>
      </c>
      <c r="F460" s="22"/>
      <c r="G460" s="22"/>
      <c r="H460" s="22"/>
    </row>
    <row r="461" spans="1:8" ht="15" thickBot="1" x14ac:dyDescent="0.35">
      <c r="B461" s="87">
        <v>6</v>
      </c>
      <c r="C461" s="88">
        <v>15000</v>
      </c>
      <c r="D461" s="89" t="s">
        <v>321</v>
      </c>
      <c r="E461" s="90">
        <v>5</v>
      </c>
      <c r="F461" s="22"/>
      <c r="G461" s="22"/>
      <c r="H461" s="22"/>
    </row>
    <row r="462" spans="1:8" ht="15" thickBot="1" x14ac:dyDescent="0.35">
      <c r="B462" s="87">
        <v>7</v>
      </c>
      <c r="C462" s="88">
        <v>13000</v>
      </c>
      <c r="D462" s="89" t="s">
        <v>321</v>
      </c>
      <c r="E462" s="90">
        <v>999</v>
      </c>
      <c r="F462" s="22"/>
      <c r="G462" s="22"/>
      <c r="H462" s="22"/>
    </row>
    <row r="463" spans="1:8" ht="15" thickBot="1" x14ac:dyDescent="0.35">
      <c r="B463" s="87">
        <v>8</v>
      </c>
      <c r="C463" s="88">
        <v>8000</v>
      </c>
      <c r="D463" s="89" t="s">
        <v>321</v>
      </c>
      <c r="E463" s="90">
        <v>2</v>
      </c>
      <c r="F463" s="22"/>
      <c r="G463" s="22"/>
      <c r="H463" s="22"/>
    </row>
    <row r="464" spans="1:8" ht="15" thickBot="1" x14ac:dyDescent="0.35">
      <c r="B464" s="87">
        <v>9</v>
      </c>
      <c r="C464" s="88">
        <v>11000</v>
      </c>
      <c r="D464" s="89" t="s">
        <v>323</v>
      </c>
      <c r="E464" s="90">
        <v>5</v>
      </c>
      <c r="F464" s="22"/>
      <c r="G464" s="22"/>
      <c r="H464" s="22"/>
    </row>
    <row r="465" spans="1:11" ht="15" thickBot="1" x14ac:dyDescent="0.35">
      <c r="B465" s="87">
        <v>10</v>
      </c>
      <c r="C465" s="88">
        <v>9000</v>
      </c>
      <c r="D465" s="89" t="s">
        <v>321</v>
      </c>
      <c r="E465" s="90">
        <v>6</v>
      </c>
      <c r="F465" s="22"/>
      <c r="G465" s="22"/>
      <c r="H465" s="22"/>
    </row>
    <row r="466" spans="1:11" x14ac:dyDescent="0.3">
      <c r="B466" s="22"/>
      <c r="C466" s="22"/>
      <c r="D466" s="22"/>
      <c r="E466" s="22"/>
      <c r="F466" s="22"/>
      <c r="G466" s="22"/>
      <c r="H466" s="22"/>
    </row>
    <row r="467" spans="1:11" x14ac:dyDescent="0.3">
      <c r="B467" s="22"/>
      <c r="C467" s="22"/>
      <c r="D467" s="22"/>
      <c r="E467" s="22"/>
      <c r="F467" s="22"/>
      <c r="G467" s="22"/>
      <c r="H467" s="22"/>
    </row>
    <row r="468" spans="1:11" ht="15" thickBot="1" x14ac:dyDescent="0.35">
      <c r="B468" s="24" t="s">
        <v>324</v>
      </c>
      <c r="C468" s="22"/>
      <c r="D468" s="22"/>
      <c r="E468" s="22"/>
      <c r="F468" s="22"/>
      <c r="G468" s="22"/>
      <c r="H468" s="55"/>
    </row>
    <row r="469" spans="1:11" ht="15" thickBot="1" x14ac:dyDescent="0.35">
      <c r="B469" s="91" t="s">
        <v>325</v>
      </c>
      <c r="C469" s="22"/>
      <c r="D469" s="22"/>
      <c r="E469" s="22"/>
      <c r="F469" s="22"/>
      <c r="G469" s="60"/>
      <c r="H469" s="61">
        <f>SUMIF(D456:D465,D456,E456:E465)</f>
        <v>1041</v>
      </c>
    </row>
    <row r="470" spans="1:11" ht="15" thickBot="1" x14ac:dyDescent="0.35">
      <c r="B470" s="91" t="s">
        <v>326</v>
      </c>
      <c r="C470" s="22"/>
      <c r="D470" s="22"/>
      <c r="E470" s="22"/>
      <c r="F470" s="22"/>
      <c r="G470" s="60"/>
      <c r="H470" s="61">
        <f>SUMIF(D456:D465,D458,E456:E465)</f>
        <v>12</v>
      </c>
    </row>
    <row r="471" spans="1:11" ht="15" thickBot="1" x14ac:dyDescent="0.35">
      <c r="B471" s="22"/>
      <c r="C471" s="22"/>
      <c r="D471" s="22"/>
      <c r="E471" s="22"/>
      <c r="F471" s="22"/>
      <c r="G471" s="22"/>
      <c r="H471" s="55"/>
    </row>
    <row r="472" spans="1:11" ht="15" thickBot="1" x14ac:dyDescent="0.35">
      <c r="B472" s="91" t="s">
        <v>327</v>
      </c>
      <c r="C472" s="22"/>
      <c r="D472" s="22"/>
      <c r="E472" s="22"/>
      <c r="F472" s="22"/>
      <c r="G472" s="60"/>
      <c r="H472" s="61">
        <f>SUMIFS(E456:E465,C456:C465,G455)</f>
        <v>1028</v>
      </c>
    </row>
    <row r="473" spans="1:11" ht="15" thickBot="1" x14ac:dyDescent="0.35">
      <c r="B473" s="22"/>
      <c r="C473" s="22"/>
      <c r="D473" s="22"/>
      <c r="E473" s="22"/>
      <c r="F473" s="22"/>
      <c r="G473" s="22"/>
      <c r="H473" s="55"/>
    </row>
    <row r="474" spans="1:11" ht="15" thickBot="1" x14ac:dyDescent="0.35">
      <c r="B474" s="91" t="s">
        <v>328</v>
      </c>
      <c r="C474" s="22"/>
      <c r="D474" s="22"/>
      <c r="E474" s="22"/>
      <c r="F474" s="22"/>
      <c r="G474" s="60"/>
      <c r="H474" s="61">
        <f>SUMIF(C456:C465,G455,C456:C465)</f>
        <v>65000</v>
      </c>
    </row>
    <row r="475" spans="1:11" ht="15" thickBot="1" x14ac:dyDescent="0.35">
      <c r="B475" s="91" t="s">
        <v>329</v>
      </c>
      <c r="C475" s="22"/>
      <c r="D475" s="22"/>
      <c r="E475" s="22"/>
      <c r="F475" s="22"/>
      <c r="G475" s="60"/>
      <c r="H475" s="61">
        <f>SUMIF(C456:C465,G456,C456:C465)</f>
        <v>31000</v>
      </c>
    </row>
    <row r="477" spans="1:11" ht="28.8" x14ac:dyDescent="0.3">
      <c r="A477" s="23">
        <v>20</v>
      </c>
      <c r="B477" s="24" t="s">
        <v>361</v>
      </c>
    </row>
    <row r="479" spans="1:11" ht="15" thickBot="1" x14ac:dyDescent="0.35">
      <c r="B479" s="23" t="s">
        <v>331</v>
      </c>
      <c r="C479" s="55"/>
      <c r="D479" s="55"/>
      <c r="E479" s="55"/>
      <c r="F479" s="22"/>
      <c r="G479" s="22"/>
      <c r="H479" s="22"/>
      <c r="I479" s="22"/>
      <c r="J479" s="22"/>
      <c r="K479" s="22"/>
    </row>
    <row r="480" spans="1:11" ht="15" thickBot="1" x14ac:dyDescent="0.35">
      <c r="B480" s="102" t="s">
        <v>2</v>
      </c>
      <c r="C480" s="92" t="s">
        <v>332</v>
      </c>
      <c r="D480" s="92" t="s">
        <v>333</v>
      </c>
      <c r="E480" s="92" t="s">
        <v>334</v>
      </c>
      <c r="F480" s="22"/>
      <c r="G480" s="22"/>
      <c r="H480" s="22"/>
      <c r="I480" s="22"/>
      <c r="J480" s="22"/>
      <c r="K480" s="22"/>
    </row>
    <row r="481" spans="2:11" ht="15" thickBot="1" x14ac:dyDescent="0.35">
      <c r="B481" s="100" t="s">
        <v>335</v>
      </c>
      <c r="C481" s="93" t="s">
        <v>336</v>
      </c>
      <c r="D481" s="93" t="s">
        <v>337</v>
      </c>
      <c r="E481" s="94">
        <v>28</v>
      </c>
      <c r="F481" s="22"/>
      <c r="G481" s="22"/>
      <c r="H481" s="22"/>
      <c r="I481" s="22"/>
      <c r="J481" s="22"/>
      <c r="K481" s="22"/>
    </row>
    <row r="482" spans="2:11" ht="15" thickBot="1" x14ac:dyDescent="0.35">
      <c r="B482" s="100" t="s">
        <v>338</v>
      </c>
      <c r="C482" s="93" t="s">
        <v>339</v>
      </c>
      <c r="D482" s="93" t="s">
        <v>340</v>
      </c>
      <c r="E482" s="94">
        <v>8</v>
      </c>
      <c r="F482" s="22"/>
      <c r="G482" s="22"/>
      <c r="H482" s="22"/>
      <c r="I482" s="22"/>
      <c r="J482" s="22"/>
      <c r="K482" s="22"/>
    </row>
    <row r="483" spans="2:11" ht="15" thickBot="1" x14ac:dyDescent="0.35">
      <c r="B483" s="100" t="s">
        <v>341</v>
      </c>
      <c r="C483" s="93" t="s">
        <v>342</v>
      </c>
      <c r="D483" s="93" t="s">
        <v>337</v>
      </c>
      <c r="E483" s="94">
        <v>19</v>
      </c>
      <c r="F483" s="22"/>
      <c r="G483" s="22"/>
      <c r="H483" s="22"/>
      <c r="I483" s="22"/>
      <c r="J483" s="22"/>
      <c r="K483" s="22"/>
    </row>
    <row r="484" spans="2:11" ht="15" thickBot="1" x14ac:dyDescent="0.35">
      <c r="B484" s="100" t="s">
        <v>343</v>
      </c>
      <c r="C484" s="93" t="s">
        <v>344</v>
      </c>
      <c r="D484" s="93" t="s">
        <v>345</v>
      </c>
      <c r="E484" s="94">
        <v>2</v>
      </c>
      <c r="F484" s="22"/>
      <c r="G484" s="22"/>
      <c r="H484" s="22"/>
      <c r="I484" s="22"/>
      <c r="J484" s="22"/>
      <c r="K484" s="22"/>
    </row>
    <row r="485" spans="2:11" ht="15" thickBot="1" x14ac:dyDescent="0.35">
      <c r="B485" s="100" t="s">
        <v>346</v>
      </c>
      <c r="C485" s="93" t="s">
        <v>342</v>
      </c>
      <c r="D485" s="93" t="s">
        <v>347</v>
      </c>
      <c r="E485" s="94">
        <v>5</v>
      </c>
      <c r="F485" s="22"/>
      <c r="G485" s="22"/>
      <c r="H485" s="22"/>
      <c r="I485" s="22"/>
      <c r="J485" s="22"/>
      <c r="K485" s="22"/>
    </row>
    <row r="486" spans="2:11" ht="15" thickBot="1" x14ac:dyDescent="0.35">
      <c r="B486" s="100" t="s">
        <v>348</v>
      </c>
      <c r="C486" s="93" t="s">
        <v>339</v>
      </c>
      <c r="D486" s="93" t="s">
        <v>337</v>
      </c>
      <c r="E486" s="94">
        <v>9</v>
      </c>
      <c r="F486" s="22"/>
      <c r="G486" s="22"/>
      <c r="H486" s="22"/>
      <c r="I486" s="22"/>
      <c r="J486" s="22"/>
      <c r="K486" s="22"/>
    </row>
    <row r="487" spans="2:11" ht="15" thickBot="1" x14ac:dyDescent="0.35">
      <c r="B487" s="100" t="s">
        <v>349</v>
      </c>
      <c r="C487" s="93" t="s">
        <v>342</v>
      </c>
      <c r="D487" s="93" t="s">
        <v>350</v>
      </c>
      <c r="E487" s="94">
        <v>18</v>
      </c>
      <c r="F487" s="22"/>
      <c r="G487" s="22"/>
      <c r="H487" s="22"/>
      <c r="I487" s="22"/>
      <c r="J487" s="22"/>
      <c r="K487" s="22"/>
    </row>
    <row r="488" spans="2:11" ht="15" thickBot="1" x14ac:dyDescent="0.35">
      <c r="B488" s="100" t="s">
        <v>351</v>
      </c>
      <c r="C488" s="93" t="s">
        <v>336</v>
      </c>
      <c r="D488" s="93" t="s">
        <v>337</v>
      </c>
      <c r="E488" s="94">
        <v>11</v>
      </c>
      <c r="F488" s="22"/>
      <c r="G488" s="22"/>
      <c r="H488" s="22"/>
      <c r="I488" s="22"/>
      <c r="J488" s="22"/>
      <c r="K488" s="22"/>
    </row>
    <row r="489" spans="2:11" ht="15" thickBot="1" x14ac:dyDescent="0.35">
      <c r="B489" s="100" t="s">
        <v>352</v>
      </c>
      <c r="C489" s="93" t="s">
        <v>344</v>
      </c>
      <c r="D489" s="93" t="s">
        <v>353</v>
      </c>
      <c r="E489" s="94">
        <v>3</v>
      </c>
      <c r="F489" s="22"/>
      <c r="G489" s="22"/>
      <c r="H489" s="22"/>
      <c r="I489" s="22"/>
      <c r="J489" s="22"/>
      <c r="K489" s="22"/>
    </row>
    <row r="490" spans="2:11" ht="15" thickBot="1" x14ac:dyDescent="0.35">
      <c r="B490" s="101" t="s">
        <v>354</v>
      </c>
      <c r="C490" s="93" t="s">
        <v>339</v>
      </c>
      <c r="D490" s="93" t="s">
        <v>355</v>
      </c>
      <c r="E490" s="94">
        <v>15</v>
      </c>
      <c r="F490" s="22"/>
      <c r="G490" s="22"/>
      <c r="H490" s="22"/>
      <c r="I490" s="22"/>
      <c r="J490" s="22"/>
      <c r="K490" s="22"/>
    </row>
    <row r="491" spans="2:11" x14ac:dyDescent="0.3">
      <c r="B491" s="22"/>
      <c r="C491" s="22"/>
      <c r="D491" s="22"/>
      <c r="E491" s="22"/>
      <c r="F491" s="22"/>
      <c r="G491" s="22"/>
      <c r="H491" s="22"/>
      <c r="I491" s="22"/>
      <c r="J491" s="22"/>
      <c r="K491" s="22"/>
    </row>
    <row r="492" spans="2:11" x14ac:dyDescent="0.3">
      <c r="B492" s="98" t="s">
        <v>358</v>
      </c>
      <c r="C492" s="22"/>
      <c r="D492" s="22"/>
      <c r="E492" s="99"/>
      <c r="F492" s="22"/>
      <c r="G492" s="22"/>
      <c r="H492" s="22"/>
      <c r="I492" s="22"/>
      <c r="J492" s="22"/>
      <c r="K492" s="22"/>
    </row>
    <row r="493" spans="2:11" x14ac:dyDescent="0.3">
      <c r="B493" s="22"/>
      <c r="C493" s="22"/>
      <c r="D493" s="22"/>
      <c r="E493" s="22"/>
      <c r="F493" s="22"/>
      <c r="G493" s="22"/>
      <c r="H493" s="22"/>
      <c r="I493" s="22"/>
      <c r="J493" s="22"/>
      <c r="K493" s="22"/>
    </row>
    <row r="494" spans="2:11" x14ac:dyDescent="0.3">
      <c r="B494" s="95" t="s">
        <v>356</v>
      </c>
      <c r="C494" s="22"/>
      <c r="D494" s="22"/>
      <c r="E494" s="22"/>
      <c r="F494" s="22"/>
      <c r="G494" s="22"/>
      <c r="H494" s="22"/>
      <c r="I494" s="22"/>
      <c r="J494" s="22"/>
      <c r="K494" s="22"/>
    </row>
    <row r="495" spans="2:11" ht="15" thickBot="1" x14ac:dyDescent="0.35">
      <c r="B495" s="22"/>
      <c r="C495" s="96" t="s">
        <v>357</v>
      </c>
      <c r="D495" s="22"/>
      <c r="E495" s="22"/>
      <c r="F495" s="22"/>
      <c r="G495" s="22"/>
      <c r="H495" s="22"/>
      <c r="I495" s="22"/>
      <c r="J495" s="22"/>
      <c r="K495" s="22"/>
    </row>
    <row r="496" spans="2:11" ht="15" thickBot="1" x14ac:dyDescent="0.35">
      <c r="B496" s="97" t="s">
        <v>110</v>
      </c>
      <c r="C496" s="61">
        <f>SUMIFS(E481:E490,D481:D490,D481,C481:C490,C486)</f>
        <v>9</v>
      </c>
      <c r="D496" s="22"/>
      <c r="E496" s="22"/>
      <c r="F496" s="22"/>
      <c r="G496" s="22"/>
      <c r="H496" s="22"/>
      <c r="I496" s="22"/>
      <c r="J496" s="22"/>
      <c r="K496" s="22"/>
    </row>
    <row r="497" spans="1:11" x14ac:dyDescent="0.3">
      <c r="B497" s="22"/>
      <c r="C497" s="22"/>
      <c r="D497" s="22"/>
      <c r="E497" s="22"/>
      <c r="F497" s="22"/>
      <c r="G497" s="22"/>
      <c r="H497" s="22"/>
      <c r="I497" s="22"/>
      <c r="J497" s="22"/>
      <c r="K497" s="22"/>
    </row>
    <row r="498" spans="1:11" x14ac:dyDescent="0.3">
      <c r="B498" s="95" t="s">
        <v>359</v>
      </c>
      <c r="C498" s="22"/>
      <c r="D498" s="22"/>
      <c r="E498" s="22"/>
      <c r="F498" s="22"/>
      <c r="G498" s="22"/>
      <c r="H498" s="22"/>
      <c r="I498" s="22"/>
      <c r="J498" s="22"/>
      <c r="K498" s="22"/>
    </row>
    <row r="499" spans="1:11" ht="15" thickBot="1" x14ac:dyDescent="0.35">
      <c r="B499" s="22"/>
      <c r="C499" s="96" t="s">
        <v>357</v>
      </c>
      <c r="D499" s="22"/>
      <c r="E499" s="22"/>
      <c r="F499" s="22"/>
      <c r="G499" s="22"/>
      <c r="H499" s="22"/>
      <c r="I499" s="22"/>
      <c r="J499" s="22"/>
      <c r="K499" s="22"/>
    </row>
    <row r="500" spans="1:11" ht="15" thickBot="1" x14ac:dyDescent="0.35">
      <c r="B500" s="97" t="s">
        <v>110</v>
      </c>
      <c r="C500" s="61">
        <f>SUMIF(C481:C490,C484,E481:E490)</f>
        <v>5</v>
      </c>
      <c r="D500" s="22"/>
      <c r="E500" s="22"/>
      <c r="F500" s="22"/>
      <c r="G500" s="22"/>
      <c r="H500" s="22"/>
      <c r="I500" s="22"/>
      <c r="J500" s="22"/>
      <c r="K500" s="22"/>
    </row>
    <row r="501" spans="1:11" x14ac:dyDescent="0.3">
      <c r="B501" s="22"/>
      <c r="C501" s="22"/>
      <c r="D501" s="22"/>
      <c r="E501" s="22"/>
      <c r="F501" s="22"/>
      <c r="G501" s="22"/>
      <c r="H501" s="22"/>
      <c r="I501" s="22"/>
      <c r="J501" s="22"/>
      <c r="K501" s="22"/>
    </row>
    <row r="502" spans="1:11" x14ac:dyDescent="0.3">
      <c r="B502" s="95" t="s">
        <v>360</v>
      </c>
      <c r="C502" s="22"/>
      <c r="D502" s="22"/>
      <c r="E502" s="22"/>
      <c r="F502" s="22"/>
      <c r="G502" s="22"/>
      <c r="H502" s="22"/>
      <c r="I502" s="22"/>
      <c r="J502" s="22"/>
      <c r="K502" s="22"/>
    </row>
    <row r="503" spans="1:11" ht="15" thickBot="1" x14ac:dyDescent="0.35">
      <c r="B503" s="22"/>
      <c r="C503" s="96" t="s">
        <v>357</v>
      </c>
      <c r="D503" s="22"/>
      <c r="E503" s="22"/>
      <c r="F503" s="22"/>
      <c r="G503" s="22"/>
      <c r="H503" s="22"/>
      <c r="I503" s="22"/>
      <c r="J503" s="22"/>
      <c r="K503" s="22"/>
    </row>
    <row r="504" spans="1:11" ht="15" thickBot="1" x14ac:dyDescent="0.35">
      <c r="B504" s="97" t="s">
        <v>110</v>
      </c>
      <c r="C504" s="61">
        <f>SUMIF(D481:D490,D481,E481:E490)+SUMIF(D481:D490,D482,E481:E490)</f>
        <v>75</v>
      </c>
      <c r="D504" s="22"/>
      <c r="E504" s="22"/>
      <c r="F504" s="22"/>
      <c r="G504" s="22"/>
      <c r="H504" s="22"/>
      <c r="I504" s="22"/>
      <c r="J504" s="22"/>
      <c r="K504" s="22"/>
    </row>
    <row r="507" spans="1:11" ht="57.6" x14ac:dyDescent="0.3">
      <c r="A507" s="23">
        <v>22</v>
      </c>
      <c r="B507" s="24" t="s">
        <v>389</v>
      </c>
    </row>
    <row r="508" spans="1:11" ht="15" thickBot="1" x14ac:dyDescent="0.35"/>
    <row r="509" spans="1:11" ht="15" thickBot="1" x14ac:dyDescent="0.35">
      <c r="B509" s="140" t="s">
        <v>89</v>
      </c>
      <c r="C509" s="141" t="s">
        <v>2</v>
      </c>
      <c r="D509" s="141" t="s">
        <v>362</v>
      </c>
      <c r="E509" s="141" t="s">
        <v>106</v>
      </c>
      <c r="F509" s="142" t="s">
        <v>363</v>
      </c>
    </row>
    <row r="510" spans="1:11" ht="15" thickBot="1" x14ac:dyDescent="0.35">
      <c r="B510" s="137">
        <v>56815</v>
      </c>
      <c r="C510" s="138" t="s">
        <v>364</v>
      </c>
      <c r="D510" s="138" t="s">
        <v>365</v>
      </c>
      <c r="E510" s="139">
        <v>13836</v>
      </c>
      <c r="F510" s="139">
        <v>25</v>
      </c>
    </row>
    <row r="511" spans="1:11" ht="15" thickBot="1" x14ac:dyDescent="0.35">
      <c r="B511" s="29">
        <v>51186</v>
      </c>
      <c r="C511" s="73" t="s">
        <v>366</v>
      </c>
      <c r="D511" s="73" t="s">
        <v>367</v>
      </c>
      <c r="E511" s="103">
        <v>11771</v>
      </c>
      <c r="F511" s="103">
        <v>32</v>
      </c>
    </row>
    <row r="512" spans="1:11" ht="15" thickBot="1" x14ac:dyDescent="0.35">
      <c r="B512" s="29">
        <v>51511</v>
      </c>
      <c r="C512" s="73" t="s">
        <v>368</v>
      </c>
      <c r="D512" s="73" t="s">
        <v>369</v>
      </c>
      <c r="E512" s="103">
        <v>13046</v>
      </c>
      <c r="F512" s="103">
        <v>35</v>
      </c>
    </row>
    <row r="513" spans="2:6" ht="15" thickBot="1" x14ac:dyDescent="0.35">
      <c r="B513" s="29">
        <v>50890</v>
      </c>
      <c r="C513" s="73" t="s">
        <v>370</v>
      </c>
      <c r="D513" s="73" t="s">
        <v>371</v>
      </c>
      <c r="E513" s="103">
        <v>18276</v>
      </c>
      <c r="F513" s="103">
        <v>32</v>
      </c>
    </row>
    <row r="514" spans="2:6" ht="15" thickBot="1" x14ac:dyDescent="0.35">
      <c r="B514" s="29">
        <v>53700</v>
      </c>
      <c r="C514" s="73" t="s">
        <v>372</v>
      </c>
      <c r="D514" s="73" t="s">
        <v>373</v>
      </c>
      <c r="E514" s="103">
        <v>19327</v>
      </c>
      <c r="F514" s="103">
        <v>26</v>
      </c>
    </row>
    <row r="515" spans="2:6" ht="15" thickBot="1" x14ac:dyDescent="0.35">
      <c r="B515" s="29">
        <v>55879</v>
      </c>
      <c r="C515" s="73" t="s">
        <v>374</v>
      </c>
      <c r="D515" s="73" t="s">
        <v>375</v>
      </c>
      <c r="E515" s="103">
        <v>18996</v>
      </c>
      <c r="F515" s="103">
        <v>35</v>
      </c>
    </row>
    <row r="516" spans="2:6" ht="15" thickBot="1" x14ac:dyDescent="0.35">
      <c r="B516" s="29">
        <v>59848</v>
      </c>
      <c r="C516" s="73" t="s">
        <v>376</v>
      </c>
      <c r="D516" s="73" t="s">
        <v>369</v>
      </c>
      <c r="E516" s="103">
        <v>10387</v>
      </c>
      <c r="F516" s="103">
        <v>25</v>
      </c>
    </row>
    <row r="517" spans="2:6" ht="15" thickBot="1" x14ac:dyDescent="0.35">
      <c r="B517" s="29">
        <v>58369</v>
      </c>
      <c r="C517" s="73" t="s">
        <v>377</v>
      </c>
      <c r="D517" s="73" t="s">
        <v>375</v>
      </c>
      <c r="E517" s="103">
        <v>12566</v>
      </c>
      <c r="F517" s="103">
        <v>37</v>
      </c>
    </row>
    <row r="518" spans="2:6" ht="15" thickBot="1" x14ac:dyDescent="0.35">
      <c r="B518" s="29">
        <v>50217</v>
      </c>
      <c r="C518" s="73" t="s">
        <v>378</v>
      </c>
      <c r="D518" s="73" t="s">
        <v>379</v>
      </c>
      <c r="E518" s="103">
        <v>16406</v>
      </c>
      <c r="F518" s="103">
        <v>42</v>
      </c>
    </row>
    <row r="519" spans="2:6" ht="15" thickBot="1" x14ac:dyDescent="0.35">
      <c r="B519" s="29">
        <v>50695</v>
      </c>
      <c r="C519" s="73" t="s">
        <v>380</v>
      </c>
      <c r="D519" s="73" t="s">
        <v>371</v>
      </c>
      <c r="E519" s="103">
        <v>15784</v>
      </c>
      <c r="F519" s="103">
        <v>43</v>
      </c>
    </row>
    <row r="520" spans="2:6" ht="15" thickBot="1" x14ac:dyDescent="0.35">
      <c r="B520" s="29">
        <v>59673</v>
      </c>
      <c r="C520" s="73" t="s">
        <v>381</v>
      </c>
      <c r="D520" s="73" t="s">
        <v>365</v>
      </c>
      <c r="E520" s="103">
        <v>10959</v>
      </c>
      <c r="F520" s="103">
        <v>30</v>
      </c>
    </row>
    <row r="521" spans="2:6" ht="15" thickBot="1" x14ac:dyDescent="0.35">
      <c r="B521" s="29">
        <v>52130</v>
      </c>
      <c r="C521" s="73" t="s">
        <v>382</v>
      </c>
      <c r="D521" s="73" t="s">
        <v>383</v>
      </c>
      <c r="E521" s="103">
        <v>14562</v>
      </c>
      <c r="F521" s="103">
        <v>32</v>
      </c>
    </row>
    <row r="522" spans="2:6" ht="15" thickBot="1" x14ac:dyDescent="0.35"/>
    <row r="523" spans="2:6" ht="29.4" thickBot="1" x14ac:dyDescent="0.35">
      <c r="B523" t="s">
        <v>384</v>
      </c>
      <c r="E523" s="9" t="str">
        <f>VLOOKUP(B517,B509:CF2222,2,0)</f>
        <v>Thomas Davies</v>
      </c>
    </row>
    <row r="524" spans="2:6" ht="15" thickBot="1" x14ac:dyDescent="0.35"/>
    <row r="525" spans="2:6" ht="15" thickBot="1" x14ac:dyDescent="0.35">
      <c r="B525" t="s">
        <v>385</v>
      </c>
      <c r="E525" s="9">
        <f>VLOOKUP(C520,C509:F521,4,0)</f>
        <v>30</v>
      </c>
    </row>
    <row r="527" spans="2:6" x14ac:dyDescent="0.3">
      <c r="B527" t="s">
        <v>386</v>
      </c>
    </row>
    <row r="528" spans="2:6" x14ac:dyDescent="0.3">
      <c r="E528" t="s">
        <v>387</v>
      </c>
    </row>
    <row r="529" spans="1:11" ht="15" thickBot="1" x14ac:dyDescent="0.35">
      <c r="E529" t="s">
        <v>89</v>
      </c>
      <c r="F529" t="s">
        <v>362</v>
      </c>
    </row>
    <row r="530" spans="1:11" ht="15" thickBot="1" x14ac:dyDescent="0.35">
      <c r="B530" s="143" t="s">
        <v>89</v>
      </c>
      <c r="C530" s="144" t="s">
        <v>362</v>
      </c>
      <c r="E530">
        <v>53700</v>
      </c>
      <c r="F530" t="str">
        <f>VLOOKUP(E530,B509:D521,3,0)</f>
        <v>Shanghai</v>
      </c>
    </row>
    <row r="531" spans="1:11" x14ac:dyDescent="0.3">
      <c r="B531" s="115">
        <v>55879</v>
      </c>
      <c r="C531" s="116" t="str">
        <f>VLOOKUP(B515,B509:F521,3,0)</f>
        <v>Capetown</v>
      </c>
    </row>
    <row r="532" spans="1:11" x14ac:dyDescent="0.3">
      <c r="B532" s="104">
        <v>50217</v>
      </c>
      <c r="C532" s="105" t="str">
        <f>VLOOKUP(B518,B509:F521,3,0)</f>
        <v>Warsaw</v>
      </c>
    </row>
    <row r="533" spans="1:11" ht="15" thickBot="1" x14ac:dyDescent="0.35">
      <c r="B533" s="106">
        <v>50695</v>
      </c>
      <c r="C533" s="107" t="str">
        <f>VLOOKUP(B519,B509:F521,3,0)</f>
        <v>Cairo</v>
      </c>
    </row>
    <row r="535" spans="1:11" x14ac:dyDescent="0.3">
      <c r="B535" t="s">
        <v>388</v>
      </c>
    </row>
    <row r="536" spans="1:11" ht="15" thickBot="1" x14ac:dyDescent="0.35"/>
    <row r="537" spans="1:11" ht="15" thickBot="1" x14ac:dyDescent="0.35">
      <c r="B537" s="143" t="s">
        <v>2</v>
      </c>
      <c r="C537" s="144" t="s">
        <v>106</v>
      </c>
    </row>
    <row r="538" spans="1:11" x14ac:dyDescent="0.3">
      <c r="B538" s="115" t="s">
        <v>370</v>
      </c>
      <c r="C538" s="116">
        <f>VLOOKUP(C513,C509:E521,3,0)</f>
        <v>18276</v>
      </c>
    </row>
    <row r="539" spans="1:11" x14ac:dyDescent="0.3">
      <c r="B539" s="104" t="s">
        <v>374</v>
      </c>
      <c r="C539" s="105">
        <f>VLOOKUP(C515,C509:E521,3,0)</f>
        <v>18996</v>
      </c>
    </row>
    <row r="540" spans="1:11" ht="15" thickBot="1" x14ac:dyDescent="0.35">
      <c r="B540" s="106" t="s">
        <v>381</v>
      </c>
      <c r="C540" s="107">
        <f>VLOOKUP(C520,C509:E521,3,0)</f>
        <v>10959</v>
      </c>
    </row>
    <row r="542" spans="1:11" ht="43.2" x14ac:dyDescent="0.3">
      <c r="A542" s="23">
        <v>23</v>
      </c>
      <c r="B542" s="24" t="s">
        <v>416</v>
      </c>
    </row>
    <row r="543" spans="1:11" ht="15" thickBot="1" x14ac:dyDescent="0.35"/>
    <row r="544" spans="1:11" ht="15" thickBot="1" x14ac:dyDescent="0.35">
      <c r="B544" s="102" t="s">
        <v>2</v>
      </c>
      <c r="C544" s="113" t="s">
        <v>363</v>
      </c>
      <c r="D544" s="113" t="s">
        <v>390</v>
      </c>
      <c r="E544" s="114" t="s">
        <v>391</v>
      </c>
      <c r="F544" s="22"/>
      <c r="G544" s="22"/>
      <c r="H544" s="22"/>
      <c r="I544" s="22"/>
      <c r="J544" s="22"/>
      <c r="K544" s="22"/>
    </row>
    <row r="545" spans="2:11" ht="15" thickBot="1" x14ac:dyDescent="0.35">
      <c r="B545" s="100" t="s">
        <v>392</v>
      </c>
      <c r="C545" s="94">
        <v>35</v>
      </c>
      <c r="D545" s="93" t="s">
        <v>393</v>
      </c>
      <c r="E545" s="93" t="s">
        <v>394</v>
      </c>
      <c r="F545" s="22"/>
      <c r="G545" s="22"/>
      <c r="H545" s="22"/>
      <c r="I545" s="22"/>
      <c r="J545" s="22"/>
      <c r="K545" s="22"/>
    </row>
    <row r="546" spans="2:11" ht="28.2" thickBot="1" x14ac:dyDescent="0.35">
      <c r="B546" s="100" t="s">
        <v>395</v>
      </c>
      <c r="C546" s="94">
        <v>42</v>
      </c>
      <c r="D546" s="93" t="s">
        <v>396</v>
      </c>
      <c r="E546" s="93" t="s">
        <v>397</v>
      </c>
      <c r="F546" s="22"/>
      <c r="G546" s="22"/>
      <c r="H546" s="22"/>
      <c r="I546" s="22"/>
      <c r="J546" s="22"/>
      <c r="K546" s="22"/>
    </row>
    <row r="547" spans="2:11" ht="15" thickBot="1" x14ac:dyDescent="0.35">
      <c r="B547" s="100" t="s">
        <v>93</v>
      </c>
      <c r="C547" s="94">
        <v>28</v>
      </c>
      <c r="D547" s="93" t="s">
        <v>393</v>
      </c>
      <c r="E547" s="93" t="s">
        <v>398</v>
      </c>
      <c r="F547" s="22"/>
      <c r="G547" s="22"/>
      <c r="H547" s="22"/>
      <c r="I547" s="22"/>
      <c r="J547" s="22"/>
      <c r="K547" s="22"/>
    </row>
    <row r="548" spans="2:11" ht="15" thickBot="1" x14ac:dyDescent="0.35">
      <c r="B548" s="100" t="s">
        <v>399</v>
      </c>
      <c r="C548" s="94">
        <v>25</v>
      </c>
      <c r="D548" s="93" t="s">
        <v>396</v>
      </c>
      <c r="E548" s="93" t="s">
        <v>102</v>
      </c>
      <c r="F548" s="22"/>
      <c r="G548" s="22"/>
      <c r="H548" s="22"/>
      <c r="I548" s="22"/>
      <c r="J548" s="22"/>
      <c r="K548" s="22"/>
    </row>
    <row r="549" spans="2:11" ht="15" thickBot="1" x14ac:dyDescent="0.35">
      <c r="B549" s="100" t="s">
        <v>400</v>
      </c>
      <c r="C549" s="94">
        <v>31</v>
      </c>
      <c r="D549" s="93" t="s">
        <v>393</v>
      </c>
      <c r="E549" s="93" t="s">
        <v>103</v>
      </c>
      <c r="F549" s="22"/>
      <c r="G549" s="22"/>
      <c r="H549" s="22"/>
      <c r="I549" s="22"/>
      <c r="J549" s="22"/>
      <c r="K549" s="22"/>
    </row>
    <row r="550" spans="2:11" ht="15" thickBot="1" x14ac:dyDescent="0.35">
      <c r="B550" s="100" t="s">
        <v>401</v>
      </c>
      <c r="C550" s="94">
        <v>27</v>
      </c>
      <c r="D550" s="93" t="s">
        <v>396</v>
      </c>
      <c r="E550" s="93" t="s">
        <v>402</v>
      </c>
      <c r="F550" s="22"/>
      <c r="G550" s="22"/>
      <c r="H550" s="22"/>
      <c r="I550" s="22"/>
      <c r="J550" s="22"/>
      <c r="K550" s="22"/>
    </row>
    <row r="551" spans="2:11" ht="15" thickBot="1" x14ac:dyDescent="0.35">
      <c r="B551" s="100" t="s">
        <v>403</v>
      </c>
      <c r="C551" s="94">
        <v>38</v>
      </c>
      <c r="D551" s="93" t="s">
        <v>393</v>
      </c>
      <c r="E551" s="93" t="s">
        <v>404</v>
      </c>
      <c r="F551" s="22"/>
      <c r="G551" s="22"/>
      <c r="H551" s="22"/>
      <c r="I551" s="22"/>
      <c r="J551" s="22"/>
      <c r="K551" s="22"/>
    </row>
    <row r="552" spans="2:11" ht="15" thickBot="1" x14ac:dyDescent="0.35">
      <c r="B552" s="100" t="s">
        <v>405</v>
      </c>
      <c r="C552" s="94">
        <v>29</v>
      </c>
      <c r="D552" s="93" t="s">
        <v>396</v>
      </c>
      <c r="E552" s="93" t="s">
        <v>406</v>
      </c>
      <c r="F552" s="22"/>
      <c r="G552" s="22"/>
      <c r="H552" s="22"/>
      <c r="I552" s="22"/>
      <c r="J552" s="22"/>
      <c r="K552" s="22"/>
    </row>
    <row r="553" spans="2:11" ht="15" thickBot="1" x14ac:dyDescent="0.35">
      <c r="B553" s="100" t="s">
        <v>407</v>
      </c>
      <c r="C553" s="94">
        <v>45</v>
      </c>
      <c r="D553" s="93" t="s">
        <v>393</v>
      </c>
      <c r="E553" s="93" t="s">
        <v>408</v>
      </c>
      <c r="F553" s="22"/>
      <c r="G553" s="22"/>
      <c r="H553" s="22"/>
      <c r="I553" s="22"/>
      <c r="J553" s="22"/>
      <c r="K553" s="22"/>
    </row>
    <row r="554" spans="2:11" ht="15" thickBot="1" x14ac:dyDescent="0.35">
      <c r="B554" s="101" t="s">
        <v>409</v>
      </c>
      <c r="C554" s="94">
        <v>33</v>
      </c>
      <c r="D554" s="93" t="s">
        <v>396</v>
      </c>
      <c r="E554" s="93" t="s">
        <v>410</v>
      </c>
      <c r="F554" s="22"/>
      <c r="G554" s="22"/>
      <c r="H554" s="22"/>
      <c r="I554" s="22"/>
      <c r="J554" s="22"/>
      <c r="K554" s="22"/>
    </row>
    <row r="555" spans="2:11" x14ac:dyDescent="0.3">
      <c r="B555" s="22"/>
      <c r="C555" s="22"/>
      <c r="D555" s="22"/>
      <c r="E555" s="22"/>
      <c r="F555" s="22"/>
      <c r="G555" s="22"/>
      <c r="H555" s="22"/>
      <c r="I555" s="22"/>
      <c r="J555" s="22"/>
      <c r="K555" s="22"/>
    </row>
    <row r="556" spans="2:11" x14ac:dyDescent="0.3">
      <c r="B556" s="22"/>
      <c r="C556" s="22"/>
      <c r="D556" s="22"/>
      <c r="E556" s="22"/>
      <c r="F556" s="22"/>
      <c r="G556" s="22"/>
      <c r="H556" s="22"/>
      <c r="I556" s="22"/>
      <c r="J556" s="22"/>
      <c r="K556" s="22"/>
    </row>
    <row r="557" spans="2:11" x14ac:dyDescent="0.3">
      <c r="B557" s="108" t="s">
        <v>358</v>
      </c>
      <c r="C557" s="22"/>
      <c r="D557" s="22"/>
      <c r="E557" s="22"/>
      <c r="F557" s="22"/>
      <c r="G557" s="22"/>
      <c r="H557" s="22"/>
      <c r="I557" s="22"/>
      <c r="J557" s="22"/>
      <c r="K557" s="22"/>
    </row>
    <row r="558" spans="2:11" x14ac:dyDescent="0.3">
      <c r="B558" s="22"/>
      <c r="C558" s="22"/>
      <c r="D558" s="22"/>
      <c r="E558" s="22"/>
      <c r="F558" s="22"/>
      <c r="G558" s="109" t="s">
        <v>411</v>
      </c>
      <c r="H558" s="22"/>
      <c r="I558" s="22"/>
      <c r="J558" s="22"/>
      <c r="K558" s="22"/>
    </row>
    <row r="559" spans="2:11" x14ac:dyDescent="0.3">
      <c r="B559" s="110" t="s">
        <v>412</v>
      </c>
      <c r="C559" s="22"/>
      <c r="D559" s="22"/>
      <c r="E559" s="22"/>
      <c r="F559" s="22"/>
      <c r="G559" s="22"/>
      <c r="H559" s="22"/>
      <c r="I559" s="22"/>
      <c r="J559" s="22"/>
      <c r="K559" s="22"/>
    </row>
    <row r="560" spans="2:11" ht="15" thickBot="1" x14ac:dyDescent="0.35">
      <c r="B560" s="22"/>
      <c r="C560" s="112" t="s">
        <v>357</v>
      </c>
      <c r="D560" s="22"/>
      <c r="E560" s="22"/>
      <c r="F560" s="22"/>
      <c r="G560" s="22"/>
      <c r="H560" s="22"/>
      <c r="I560" s="22"/>
      <c r="J560" s="22"/>
      <c r="K560" s="22"/>
    </row>
    <row r="561" spans="2:11" ht="15" thickBot="1" x14ac:dyDescent="0.35">
      <c r="B561" s="111" t="s">
        <v>110</v>
      </c>
      <c r="C561" s="9" t="str">
        <f>VLOOKUP(B546,B544:E554,4,0)</f>
        <v>Data Scientist</v>
      </c>
      <c r="D561" s="22"/>
      <c r="E561" s="22"/>
      <c r="F561" s="22"/>
      <c r="G561" s="22"/>
      <c r="H561" s="22"/>
      <c r="I561" s="22"/>
      <c r="J561" s="22"/>
      <c r="K561" s="22"/>
    </row>
    <row r="562" spans="2:11" x14ac:dyDescent="0.3">
      <c r="B562" s="22"/>
      <c r="C562" s="22"/>
      <c r="D562" s="22"/>
      <c r="E562" s="22"/>
      <c r="F562" s="22"/>
      <c r="G562" s="22"/>
      <c r="H562" s="22"/>
      <c r="I562" s="22"/>
      <c r="J562" s="22"/>
      <c r="K562" s="22"/>
    </row>
    <row r="563" spans="2:11" x14ac:dyDescent="0.3">
      <c r="B563" s="110" t="s">
        <v>413</v>
      </c>
      <c r="C563" s="22"/>
      <c r="D563" s="22"/>
      <c r="E563" s="22"/>
      <c r="F563" s="22"/>
      <c r="G563" s="22"/>
      <c r="H563" s="22"/>
      <c r="I563" s="22"/>
      <c r="J563" s="22"/>
      <c r="K563" s="22"/>
    </row>
    <row r="564" spans="2:11" ht="15" thickBot="1" x14ac:dyDescent="0.35">
      <c r="B564" s="22"/>
      <c r="C564" s="112" t="s">
        <v>357</v>
      </c>
      <c r="D564" s="22"/>
      <c r="E564" s="22"/>
      <c r="F564" s="22"/>
      <c r="G564" s="22"/>
      <c r="H564" s="22"/>
      <c r="I564" s="22"/>
      <c r="J564" s="22"/>
      <c r="K564" s="22"/>
    </row>
    <row r="565" spans="2:11" ht="15" thickBot="1" x14ac:dyDescent="0.35">
      <c r="B565" s="111" t="s">
        <v>110</v>
      </c>
      <c r="C565" s="9">
        <f>VLOOKUP(B553,B544:C554,2,0)</f>
        <v>45</v>
      </c>
      <c r="D565" s="22"/>
      <c r="E565" s="22"/>
      <c r="F565" s="22"/>
      <c r="G565" s="22"/>
      <c r="H565" s="22"/>
      <c r="I565" s="22"/>
      <c r="J565" s="22"/>
      <c r="K565" s="22"/>
    </row>
    <row r="566" spans="2:11" x14ac:dyDescent="0.3">
      <c r="B566" s="22"/>
      <c r="C566" s="22"/>
      <c r="D566" s="22"/>
      <c r="E566" s="22"/>
      <c r="F566" s="22"/>
      <c r="G566" s="22"/>
      <c r="H566" s="22"/>
      <c r="I566" s="22"/>
      <c r="J566" s="22"/>
      <c r="K566" s="22"/>
    </row>
    <row r="567" spans="2:11" x14ac:dyDescent="0.3">
      <c r="B567" s="110" t="s">
        <v>414</v>
      </c>
      <c r="C567" s="22"/>
      <c r="D567" s="22"/>
      <c r="E567" s="22"/>
      <c r="F567" s="22"/>
      <c r="G567" s="22"/>
      <c r="H567" s="22"/>
      <c r="I567" s="22"/>
      <c r="J567" s="22"/>
      <c r="K567" s="22"/>
    </row>
    <row r="568" spans="2:11" ht="15" thickBot="1" x14ac:dyDescent="0.35">
      <c r="B568" s="22"/>
      <c r="C568" s="112" t="s">
        <v>357</v>
      </c>
      <c r="D568" s="22"/>
      <c r="E568" s="22"/>
      <c r="F568" s="22"/>
      <c r="G568" s="22"/>
      <c r="H568" s="22"/>
      <c r="I568" s="22"/>
      <c r="J568" s="22"/>
      <c r="K568" s="22"/>
    </row>
    <row r="569" spans="2:11" ht="15" thickBot="1" x14ac:dyDescent="0.35">
      <c r="B569" s="111" t="s">
        <v>110</v>
      </c>
      <c r="C569" s="9" t="str">
        <f>VLOOKUP("B*",B544:E554,4,0)</f>
        <v>Accountant</v>
      </c>
      <c r="D569" s="22"/>
      <c r="E569" s="22" t="s">
        <v>415</v>
      </c>
      <c r="F569" s="22"/>
      <c r="G569" s="22"/>
      <c r="H569" s="22"/>
      <c r="I569" s="22"/>
      <c r="J569" s="22"/>
      <c r="K569" s="22"/>
    </row>
  </sheetData>
  <mergeCells count="1">
    <mergeCell ref="D292:F292"/>
  </mergeCells>
  <dataValidations count="1">
    <dataValidation type="list" allowBlank="1" showInputMessage="1" showErrorMessage="1" sqref="E530" xr:uid="{748A8FA9-35DC-4A58-A1C3-EB04C5ABD2F9}">
      <formula1>$B$510:$B$521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2024-06-13T03:25:44Z</dcterms:created>
  <dcterms:modified xsi:type="dcterms:W3CDTF">2024-06-13T13:44:38Z</dcterms:modified>
</cp:coreProperties>
</file>