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 defaultThemeVersion="124226"/>
  <bookViews>
    <workbookView xWindow="0" yWindow="0" windowWidth="19420" windowHeight="11020" tabRatio="596"/>
  </bookViews>
  <sheets>
    <sheet name="Budget plan3" sheetId="8" r:id="rId1"/>
  </sheets>
  <definedNames>
    <definedName name="rate">#REF!</definedName>
    <definedName name="Rate2007">42.5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8" l="1"/>
  <c r="M7" i="8"/>
  <c r="L7" i="8"/>
  <c r="K7" i="8"/>
  <c r="O27" i="8"/>
  <c r="K27" i="8"/>
  <c r="H27" i="8"/>
  <c r="G27" i="8"/>
  <c r="E27" i="8"/>
  <c r="S38" i="8"/>
  <c r="F34" i="8" l="1"/>
  <c r="J34" i="8"/>
  <c r="N34" i="8"/>
  <c r="R34" i="8"/>
  <c r="S34" i="8"/>
  <c r="T34" i="8" s="1"/>
  <c r="F33" i="8"/>
  <c r="J33" i="8"/>
  <c r="N33" i="8"/>
  <c r="S33" i="8" s="1"/>
  <c r="T33" i="8" s="1"/>
  <c r="R33" i="8"/>
  <c r="F31" i="8"/>
  <c r="J31" i="8"/>
  <c r="S31" i="8" s="1"/>
  <c r="T31" i="8" s="1"/>
  <c r="N31" i="8"/>
  <c r="R31" i="8"/>
  <c r="F14" i="8"/>
  <c r="J14" i="8"/>
  <c r="S14" i="8" s="1"/>
  <c r="T14" i="8" s="1"/>
  <c r="N14" i="8"/>
  <c r="R14" i="8"/>
  <c r="F15" i="8"/>
  <c r="J15" i="8"/>
  <c r="S15" i="8" s="1"/>
  <c r="T15" i="8" s="1"/>
  <c r="N15" i="8"/>
  <c r="R15" i="8"/>
  <c r="F17" i="8"/>
  <c r="J17" i="8"/>
  <c r="S17" i="8" s="1"/>
  <c r="N17" i="8"/>
  <c r="R17" i="8"/>
  <c r="F18" i="8"/>
  <c r="J18" i="8"/>
  <c r="N18" i="8"/>
  <c r="R18" i="8"/>
  <c r="S18" i="8"/>
  <c r="F19" i="8"/>
  <c r="J19" i="8"/>
  <c r="S19" i="8" s="1"/>
  <c r="T19" i="8" s="1"/>
  <c r="N19" i="8"/>
  <c r="R19" i="8"/>
  <c r="F13" i="8"/>
  <c r="J13" i="8"/>
  <c r="S13" i="8" s="1"/>
  <c r="N13" i="8"/>
  <c r="R13" i="8"/>
  <c r="F8" i="8"/>
  <c r="J8" i="8"/>
  <c r="N8" i="8"/>
  <c r="R8" i="8"/>
  <c r="S8" i="8"/>
  <c r="F9" i="8"/>
  <c r="J9" i="8"/>
  <c r="N9" i="8"/>
  <c r="R9" i="8"/>
  <c r="S9" i="8" s="1"/>
  <c r="F10" i="8"/>
  <c r="J10" i="8"/>
  <c r="N10" i="8"/>
  <c r="S10" i="8" s="1"/>
  <c r="T10" i="8" s="1"/>
  <c r="R10" i="8"/>
  <c r="F11" i="8"/>
  <c r="J11" i="8"/>
  <c r="S11" i="8" s="1"/>
  <c r="T11" i="8" s="1"/>
  <c r="N11" i="8"/>
  <c r="R11" i="8"/>
  <c r="F28" i="8"/>
  <c r="J28" i="8"/>
  <c r="N28" i="8"/>
  <c r="R28" i="8"/>
  <c r="S28" i="8"/>
  <c r="F29" i="8"/>
  <c r="J29" i="8"/>
  <c r="N29" i="8"/>
  <c r="R29" i="8"/>
  <c r="S29" i="8" s="1"/>
  <c r="F30" i="8"/>
  <c r="J30" i="8"/>
  <c r="N30" i="8"/>
  <c r="S30" i="8" s="1"/>
  <c r="T30" i="8" s="1"/>
  <c r="R30" i="8"/>
  <c r="F32" i="8"/>
  <c r="J32" i="8"/>
  <c r="S32" i="8" s="1"/>
  <c r="T32" i="8" s="1"/>
  <c r="N32" i="8"/>
  <c r="R32" i="8"/>
  <c r="F35" i="8"/>
  <c r="J35" i="8"/>
  <c r="N35" i="8"/>
  <c r="R35" i="8"/>
  <c r="S35" i="8"/>
  <c r="F36" i="8"/>
  <c r="J36" i="8"/>
  <c r="N36" i="8"/>
  <c r="R36" i="8"/>
  <c r="S36" i="8" s="1"/>
  <c r="T36" i="8" s="1"/>
  <c r="J37" i="8"/>
  <c r="N37" i="8"/>
  <c r="R37" i="8"/>
  <c r="S37" i="8" s="1"/>
  <c r="T37" i="8" s="1"/>
  <c r="F20" i="8"/>
  <c r="J20" i="8"/>
  <c r="S20" i="8" s="1"/>
  <c r="T20" i="8" s="1"/>
  <c r="N20" i="8"/>
  <c r="R20" i="8"/>
  <c r="C21" i="8"/>
  <c r="F21" i="8" s="1"/>
  <c r="D21" i="8"/>
  <c r="E21" i="8"/>
  <c r="G21" i="8"/>
  <c r="J21" i="8" s="1"/>
  <c r="H21" i="8"/>
  <c r="I21" i="8"/>
  <c r="K21" i="8"/>
  <c r="N21" i="8" s="1"/>
  <c r="L21" i="8"/>
  <c r="M21" i="8"/>
  <c r="O21" i="8"/>
  <c r="R21" i="8" s="1"/>
  <c r="P21" i="8"/>
  <c r="Q21" i="8"/>
  <c r="C23" i="8"/>
  <c r="F23" i="8" s="1"/>
  <c r="D23" i="8"/>
  <c r="E23" i="8"/>
  <c r="G23" i="8"/>
  <c r="J23" i="8" s="1"/>
  <c r="H23" i="8"/>
  <c r="I23" i="8"/>
  <c r="K23" i="8"/>
  <c r="N23" i="8" s="1"/>
  <c r="L23" i="8"/>
  <c r="M23" i="8"/>
  <c r="O23" i="8"/>
  <c r="P23" i="8"/>
  <c r="Q23" i="8"/>
  <c r="R23" i="8"/>
  <c r="F26" i="8"/>
  <c r="J26" i="8"/>
  <c r="N26" i="8"/>
  <c r="S26" i="8" s="1"/>
  <c r="T26" i="8" s="1"/>
  <c r="R26" i="8"/>
  <c r="G7" i="8"/>
  <c r="G12" i="8"/>
  <c r="G16" i="8"/>
  <c r="G38" i="8"/>
  <c r="H7" i="8"/>
  <c r="H12" i="8"/>
  <c r="H16" i="8"/>
  <c r="H38" i="8"/>
  <c r="I12" i="8"/>
  <c r="I16" i="8"/>
  <c r="I38" i="8" s="1"/>
  <c r="I27" i="8"/>
  <c r="C7" i="8"/>
  <c r="C12" i="8"/>
  <c r="C16" i="8"/>
  <c r="C27" i="8"/>
  <c r="C38" i="8"/>
  <c r="D7" i="8"/>
  <c r="D12" i="8"/>
  <c r="D16" i="8"/>
  <c r="D27" i="8"/>
  <c r="D38" i="8" s="1"/>
  <c r="E7" i="8"/>
  <c r="E12" i="8"/>
  <c r="E16" i="8"/>
  <c r="E38" i="8" s="1"/>
  <c r="B16" i="8"/>
  <c r="B27" i="8"/>
  <c r="B38" i="8" s="1"/>
  <c r="T35" i="8"/>
  <c r="F22" i="8"/>
  <c r="J22" i="8"/>
  <c r="N22" i="8"/>
  <c r="R22" i="8"/>
  <c r="S22" i="8"/>
  <c r="T22" i="8" s="1"/>
  <c r="F24" i="8"/>
  <c r="J24" i="8"/>
  <c r="S24" i="8" s="1"/>
  <c r="T24" i="8" s="1"/>
  <c r="N24" i="8"/>
  <c r="R24" i="8"/>
  <c r="F25" i="8"/>
  <c r="J25" i="8"/>
  <c r="N25" i="8"/>
  <c r="R25" i="8"/>
  <c r="S25" i="8"/>
  <c r="T25" i="8" s="1"/>
  <c r="M27" i="8"/>
  <c r="N27" i="8"/>
  <c r="L27" i="8"/>
  <c r="J27" i="8"/>
  <c r="Q27" i="8"/>
  <c r="R27" i="8" s="1"/>
  <c r="P27" i="8"/>
  <c r="T28" i="8"/>
  <c r="T8" i="8"/>
  <c r="T18" i="8"/>
  <c r="K12" i="8"/>
  <c r="K16" i="8"/>
  <c r="K38" i="8"/>
  <c r="L12" i="8"/>
  <c r="L16" i="8"/>
  <c r="L38" i="8"/>
  <c r="M12" i="8"/>
  <c r="M16" i="8"/>
  <c r="M38" i="8"/>
  <c r="O7" i="8"/>
  <c r="O12" i="8"/>
  <c r="R12" i="8" s="1"/>
  <c r="O16" i="8"/>
  <c r="R16" i="8" s="1"/>
  <c r="P7" i="8"/>
  <c r="P12" i="8"/>
  <c r="P38" i="8" s="1"/>
  <c r="P16" i="8"/>
  <c r="Q7" i="8"/>
  <c r="Q12" i="8"/>
  <c r="Q38" i="8" s="1"/>
  <c r="Q16" i="8"/>
  <c r="F7" i="8"/>
  <c r="J7" i="8"/>
  <c r="N7" i="8"/>
  <c r="R7" i="8"/>
  <c r="F12" i="8"/>
  <c r="J12" i="8"/>
  <c r="N12" i="8"/>
  <c r="F16" i="8"/>
  <c r="J16" i="8"/>
  <c r="N16" i="8"/>
  <c r="F27" i="8"/>
  <c r="N38" i="8" l="1"/>
  <c r="T29" i="8"/>
  <c r="S27" i="8"/>
  <c r="T27" i="8" s="1"/>
  <c r="T13" i="8"/>
  <c r="S12" i="8"/>
  <c r="T12" i="8" s="1"/>
  <c r="F38" i="8"/>
  <c r="S7" i="8"/>
  <c r="T9" i="8"/>
  <c r="T17" i="8"/>
  <c r="S16" i="8"/>
  <c r="T16" i="8" s="1"/>
  <c r="J38" i="8"/>
  <c r="S23" i="8"/>
  <c r="T23" i="8" s="1"/>
  <c r="S21" i="8"/>
  <c r="T21" i="8" s="1"/>
  <c r="O38" i="8"/>
  <c r="R38" i="8" s="1"/>
  <c r="S42" i="8" l="1"/>
  <c r="S44" i="8" s="1"/>
  <c r="T38" i="8"/>
  <c r="T7" i="8"/>
</calcChain>
</file>

<file path=xl/sharedStrings.xml><?xml version="1.0" encoding="utf-8"?>
<sst xmlns="http://schemas.openxmlformats.org/spreadsheetml/2006/main" count="64" uniqueCount="57">
  <si>
    <t>Monthly Budget Plan DGHP-OH   (FY 2018) Non research cooperative agreement year 2 (2018)</t>
  </si>
  <si>
    <t>DGHP-OH : Strengthen One Health Collaborations through Thailand One Health centers</t>
  </si>
  <si>
    <t>Non Research Cooperative Agreement Year 2 (2018)</t>
  </si>
  <si>
    <t>Description</t>
  </si>
  <si>
    <t>Approved</t>
  </si>
  <si>
    <t>Q1</t>
  </si>
  <si>
    <t>Q2</t>
  </si>
  <si>
    <t>Q3</t>
  </si>
  <si>
    <t>Q4</t>
  </si>
  <si>
    <t xml:space="preserve">Grand </t>
  </si>
  <si>
    <t>Balance</t>
  </si>
  <si>
    <t>Sep</t>
  </si>
  <si>
    <t>Oct</t>
  </si>
  <si>
    <t>Nov</t>
  </si>
  <si>
    <t>Total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</si>
  <si>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</si>
  <si>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</si>
  <si>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</si>
  <si>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</si>
  <si>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</si>
  <si>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</si>
  <si>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</si>
  <si>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</si>
  <si>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</si>
  <si>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1. Personnel</t>
  </si>
  <si>
    <t>1. Full time One Health Coordinator Unit Manager</t>
  </si>
  <si>
    <t>2. Full time Project financial staff</t>
  </si>
  <si>
    <t>3. Overtime (Full time staff)</t>
  </si>
  <si>
    <t>2. Fringe Benefits</t>
  </si>
  <si>
    <t>4. Full time Project financial staff</t>
  </si>
  <si>
    <t>5. Annual medical check up</t>
  </si>
  <si>
    <t>3. Travel</t>
  </si>
  <si>
    <t>1.Annual OH network workshop to integrated OH workplan 2017 including sharing good practice for non local MOPH staff</t>
  </si>
  <si>
    <t>4. Equipment</t>
  </si>
  <si>
    <t>5. Supplies</t>
  </si>
  <si>
    <t>6. Contractual</t>
  </si>
  <si>
    <t>7. Construction</t>
  </si>
  <si>
    <t>8. Other</t>
  </si>
  <si>
    <t>1. Annual OH network workshop to integrated OH workplan 2017 including sharing good practice for non local MOPH staff</t>
  </si>
  <si>
    <t xml:space="preserve">3. Send OH staff to attend conferences on field epidemiology, investigation of zoonotic and animal disease. </t>
  </si>
  <si>
    <t>-</t>
  </si>
  <si>
    <t>\</t>
  </si>
  <si>
    <t>Budget(3rd)</t>
  </si>
  <si>
    <t>4. Compensation for governmental staff</t>
  </si>
  <si>
    <t>2.Send OH staff to attend national/international conferences on field epidemiology, investigation of zoonotic and animal disease</t>
  </si>
  <si>
    <t>3.Prince Mahidol Award Conference (PMAC) support for MoPH staff to attend One Health session at PMAC</t>
  </si>
  <si>
    <t>1. Office supplies stationaries, ink for printer, paper, other office supplies</t>
  </si>
  <si>
    <t>1. One Health coorinating unit consultant (Dr.Supamitr Chunsuttiwat)</t>
  </si>
  <si>
    <t>1. One Health coorinating unit consultant (Dr.Pasakorn Akarasewi)</t>
  </si>
  <si>
    <t>2. OH Steering Committee Meeting Participation support for local MoPH Staff and non-MoPH staff to attend One Health Sterring Committee Meetings</t>
  </si>
  <si>
    <t>4. Support for website, information sharing and public relations on Thailand One Health Network</t>
  </si>
  <si>
    <t>5. Meeting/workshop Facilities  Support Meeting/workshop related cost such as room rental, printing etc.</t>
  </si>
  <si>
    <t>6. Support for Prince Mahidol Award Conference (PMAC) support travel related expenditure for Non-MoPH staff to attend PMAC</t>
  </si>
  <si>
    <t>7. Co-funding activity1: Integrated Surveillance, Prevention and Control for  Avian Influenza &amp; Rabies with collaboration and Community Participation, using “One Health” Approach, Bangkok</t>
  </si>
  <si>
    <t>8. Co-funding activity2: The Animal Antimicrobial resistance Monitoring Information System surveillance (AARMIS)</t>
  </si>
  <si>
    <t>9. Co-funding activity3: Environmental investigation in the areas with confirmend leptospirosis,Thailand 2017</t>
  </si>
  <si>
    <t>10.Exchange rate management. Support depreciation from the exchange rate fluctuation during budget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</si>
</sst>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_(&quot;$&quot;* #,##0.00_);_(&quot;$&quot;* \(#,##0.00\);_(&quot;$&quot;* &quot;-&quot;??_);_(@_)"/>
    <numFmt numFmtId="188" formatCode="_(* #,##0.00_);_(* \(#,##0.00\);_(* &quot;-&quot;??_);_(@_)"/>
    <numFmt numFmtId="189" formatCode="_ * #,##0.00_ ;_ * \-#,##0.00_ ;_ * &quot;-&quot;??_ ;_ @_ "/>
  </numFmts>
  <fonts count="19" x14ac:knownFonts="1">
    <font>
      <sz val="10"/>
      <name val="Arial"/>
    </font>
    <font>
      <sz val="10"/>
      <name val="Arial"/>
      <family val="2"/>
    </font>
    <font>
      <sz val="14"/>
      <name val="Cordia New"/>
      <family val="2"/>
    </font>
    <font>
      <sz val="7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7"/>
      <color rgb="FFFF0000"/>
      <name val="Arial"/>
      <family val="2"/>
    </font>
    <font>
      <b/>
      <sz val="7"/>
      <color rgb="FFFF0000"/>
      <name val="Arial"/>
      <family val="2"/>
    </font>
    <font>
      <sz val="7"/>
      <name val="Tahoma"/>
      <family val="2"/>
      <charset val="222"/>
      <scheme val="minor"/>
    </font>
    <font>
      <sz val="7"/>
      <color rgb="FFFF0000"/>
      <name val="Tahoma"/>
      <family val="2"/>
      <charset val="222"/>
      <scheme val="minor"/>
    </font>
    <font>
      <sz val="9"/>
      <color rgb="FFFF0000"/>
      <name val="Arial"/>
      <family val="2"/>
    </font>
    <font>
      <sz val="9"/>
      <name val="Tahoma"/>
      <family val="2"/>
      <charset val="222"/>
      <scheme val="minor"/>
    </font>
    <font>
      <sz val="7"/>
      <color theme="1"/>
      <name val="Arial"/>
      <family val="2"/>
    </font>
    <font>
      <b/>
      <sz val="7"/>
      <name val="Tahoma"/>
      <family val="2"/>
      <charset val="22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7">
    <xf numFmtId="0" fontId="0" fillId="0" borderId="0"/>
    <xf numFmtId="188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187" fontId="8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0" fontId="8" fillId="0" borderId="0"/>
    <xf numFmtId="18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3">
    <xf numFmtId="0" fontId="0" fillId="0" borderId="0" xfId="0"/>
    <xf numFmtId="189" fontId="3" fillId="0" borderId="1" xfId="9" applyNumberFormat="1" applyFont="1" applyFill="1" applyBorder="1" applyAlignment="1">
      <alignment vertical="center" wrapText="1"/>
    </xf>
    <xf numFmtId="0" fontId="3" fillId="0" borderId="1" xfId="10" applyFont="1" applyFill="1" applyBorder="1" applyAlignment="1">
      <alignment vertical="center" wrapText="1"/>
    </xf>
    <xf numFmtId="0" fontId="4" fillId="2" borderId="1" xfId="10" applyFont="1" applyFill="1" applyBorder="1" applyAlignment="1">
      <alignment vertical="center" wrapText="1"/>
    </xf>
    <xf numFmtId="0" fontId="4" fillId="3" borderId="2" xfId="10" applyFont="1" applyFill="1" applyBorder="1" applyAlignment="1"/>
    <xf numFmtId="0" fontId="4" fillId="3" borderId="3" xfId="10" applyFont="1" applyFill="1" applyBorder="1" applyAlignment="1">
      <alignment horizontal="center"/>
    </xf>
    <xf numFmtId="0" fontId="10" fillId="3" borderId="4" xfId="10" applyFont="1" applyFill="1" applyBorder="1" applyAlignment="1">
      <alignment horizontal="center"/>
    </xf>
    <xf numFmtId="0" fontId="10" fillId="3" borderId="1" xfId="10" applyFont="1" applyFill="1" applyBorder="1" applyAlignment="1">
      <alignment horizontal="center"/>
    </xf>
    <xf numFmtId="189" fontId="4" fillId="3" borderId="1" xfId="10" applyNumberFormat="1" applyFont="1" applyFill="1" applyBorder="1" applyAlignment="1">
      <alignment horizontal="center"/>
    </xf>
    <xf numFmtId="0" fontId="4" fillId="3" borderId="2" xfId="10" applyFont="1" applyFill="1" applyBorder="1"/>
    <xf numFmtId="0" fontId="4" fillId="3" borderId="6" xfId="10" applyFont="1" applyFill="1" applyBorder="1" applyAlignment="1">
      <alignment horizontal="center"/>
    </xf>
    <xf numFmtId="0" fontId="4" fillId="3" borderId="7" xfId="10" applyFont="1" applyFill="1" applyBorder="1" applyAlignment="1">
      <alignment horizontal="center"/>
    </xf>
    <xf numFmtId="0" fontId="3" fillId="0" borderId="0" xfId="10" applyFont="1" applyFill="1"/>
    <xf numFmtId="0" fontId="9" fillId="0" borderId="0" xfId="10" applyFont="1" applyFill="1"/>
    <xf numFmtId="0" fontId="11" fillId="0" borderId="0" xfId="6" applyFont="1" applyFill="1"/>
    <xf numFmtId="188" fontId="11" fillId="0" borderId="0" xfId="8" applyFont="1" applyFill="1"/>
    <xf numFmtId="0" fontId="12" fillId="0" borderId="0" xfId="6" applyFont="1" applyFill="1"/>
    <xf numFmtId="0" fontId="6" fillId="0" borderId="0" xfId="10" applyFont="1" applyFill="1"/>
    <xf numFmtId="0" fontId="13" fillId="0" borderId="0" xfId="10" applyFont="1" applyFill="1"/>
    <xf numFmtId="0" fontId="14" fillId="0" borderId="0" xfId="6" applyFont="1" applyFill="1"/>
    <xf numFmtId="188" fontId="3" fillId="0" borderId="0" xfId="8" applyFont="1" applyFill="1"/>
    <xf numFmtId="188" fontId="3" fillId="0" borderId="1" xfId="8" applyFont="1" applyFill="1" applyBorder="1" applyAlignment="1">
      <alignment vertical="center" wrapText="1"/>
    </xf>
    <xf numFmtId="188" fontId="4" fillId="2" borderId="1" xfId="8" applyFont="1" applyFill="1" applyBorder="1" applyAlignment="1">
      <alignment vertical="center" wrapText="1"/>
    </xf>
    <xf numFmtId="189" fontId="3" fillId="5" borderId="1" xfId="9" applyNumberFormat="1" applyFont="1" applyFill="1" applyBorder="1" applyAlignment="1">
      <alignment vertical="center" wrapText="1"/>
    </xf>
    <xf numFmtId="0" fontId="5" fillId="6" borderId="0" xfId="10" applyFont="1" applyFill="1"/>
    <xf numFmtId="188" fontId="6" fillId="6" borderId="0" xfId="8" applyFont="1" applyFill="1"/>
    <xf numFmtId="0" fontId="6" fillId="6" borderId="0" xfId="10" applyFont="1" applyFill="1"/>
    <xf numFmtId="0" fontId="13" fillId="6" borderId="0" xfId="10" applyFont="1" applyFill="1"/>
    <xf numFmtId="0" fontId="6" fillId="4" borderId="0" xfId="10" applyFont="1" applyFill="1"/>
    <xf numFmtId="188" fontId="6" fillId="4" borderId="0" xfId="8" applyFont="1" applyFill="1"/>
    <xf numFmtId="0" fontId="13" fillId="4" borderId="0" xfId="10" applyFont="1" applyFill="1"/>
    <xf numFmtId="0" fontId="3" fillId="5" borderId="1" xfId="10" applyFont="1" applyFill="1" applyBorder="1" applyAlignment="1">
      <alignment vertical="center" wrapText="1"/>
    </xf>
    <xf numFmtId="0" fontId="15" fillId="5" borderId="10" xfId="7" applyFont="1" applyFill="1" applyBorder="1" applyAlignment="1">
      <alignment horizontal="left" vertical="center" wrapText="1"/>
    </xf>
    <xf numFmtId="0" fontId="15" fillId="5" borderId="5" xfId="7" applyFont="1" applyFill="1" applyBorder="1" applyAlignment="1">
      <alignment horizontal="left" vertical="center" wrapText="1"/>
    </xf>
    <xf numFmtId="0" fontId="4" fillId="2" borderId="2" xfId="10" applyFont="1" applyFill="1" applyBorder="1" applyAlignment="1">
      <alignment vertical="center"/>
    </xf>
    <xf numFmtId="188" fontId="4" fillId="2" borderId="2" xfId="8" applyFont="1" applyFill="1" applyBorder="1" applyAlignment="1">
      <alignment vertical="center"/>
    </xf>
    <xf numFmtId="189" fontId="9" fillId="2" borderId="1" xfId="9" applyNumberFormat="1" applyFont="1" applyFill="1" applyBorder="1" applyAlignment="1">
      <alignment vertical="center"/>
    </xf>
    <xf numFmtId="189" fontId="3" fillId="2" borderId="2" xfId="9" applyNumberFormat="1" applyFont="1" applyFill="1" applyBorder="1" applyAlignment="1">
      <alignment vertical="center"/>
    </xf>
    <xf numFmtId="0" fontId="11" fillId="0" borderId="0" xfId="6" applyFont="1" applyFill="1" applyAlignment="1">
      <alignment vertical="center"/>
    </xf>
    <xf numFmtId="189" fontId="3" fillId="0" borderId="2" xfId="9" applyNumberFormat="1" applyFont="1" applyFill="1" applyBorder="1" applyAlignment="1">
      <alignment vertical="center"/>
    </xf>
    <xf numFmtId="189" fontId="9" fillId="2" borderId="1" xfId="9" applyNumberFormat="1" applyFont="1" applyFill="1" applyBorder="1" applyAlignment="1">
      <alignment vertical="center" wrapText="1"/>
    </xf>
    <xf numFmtId="0" fontId="4" fillId="2" borderId="1" xfId="10" applyFont="1" applyFill="1" applyBorder="1" applyAlignment="1">
      <alignment horizontal="center" vertical="center"/>
    </xf>
    <xf numFmtId="0" fontId="4" fillId="3" borderId="5" xfId="10" applyFont="1" applyFill="1" applyBorder="1" applyAlignment="1">
      <alignment horizontal="center"/>
    </xf>
    <xf numFmtId="0" fontId="4" fillId="3" borderId="1" xfId="10" applyFont="1" applyFill="1" applyBorder="1" applyAlignment="1">
      <alignment horizontal="center"/>
    </xf>
    <xf numFmtId="188" fontId="4" fillId="7" borderId="8" xfId="8" applyFont="1" applyFill="1" applyBorder="1" applyAlignment="1">
      <alignment horizontal="center"/>
    </xf>
    <xf numFmtId="188" fontId="4" fillId="7" borderId="9" xfId="8" applyFont="1" applyFill="1" applyBorder="1" applyAlignment="1">
      <alignment horizontal="center"/>
    </xf>
    <xf numFmtId="188" fontId="3" fillId="7" borderId="1" xfId="8" applyFont="1" applyFill="1" applyBorder="1" applyAlignment="1">
      <alignment vertical="center" wrapText="1"/>
    </xf>
    <xf numFmtId="188" fontId="12" fillId="0" borderId="0" xfId="6" applyNumberFormat="1" applyFont="1" applyFill="1"/>
    <xf numFmtId="189" fontId="11" fillId="0" borderId="0" xfId="6" applyNumberFormat="1" applyFont="1" applyFill="1"/>
    <xf numFmtId="0" fontId="16" fillId="0" borderId="0" xfId="6" applyFont="1" applyFill="1"/>
    <xf numFmtId="189" fontId="4" fillId="2" borderId="1" xfId="9" applyNumberFormat="1" applyFont="1" applyFill="1" applyBorder="1" applyAlignment="1">
      <alignment vertical="center"/>
    </xf>
    <xf numFmtId="189" fontId="10" fillId="2" borderId="1" xfId="9" applyNumberFormat="1" applyFont="1" applyFill="1" applyBorder="1" applyAlignment="1">
      <alignment vertical="center"/>
    </xf>
    <xf numFmtId="189" fontId="4" fillId="2" borderId="2" xfId="9" applyNumberFormat="1" applyFont="1" applyFill="1" applyBorder="1" applyAlignment="1">
      <alignment vertical="center"/>
    </xf>
    <xf numFmtId="0" fontId="16" fillId="2" borderId="0" xfId="6" applyFont="1" applyFill="1" applyAlignment="1">
      <alignment vertical="center"/>
    </xf>
    <xf numFmtId="189" fontId="4" fillId="2" borderId="1" xfId="9" applyNumberFormat="1" applyFont="1" applyFill="1" applyBorder="1" applyAlignment="1">
      <alignment vertical="center" wrapText="1"/>
    </xf>
    <xf numFmtId="189" fontId="10" fillId="2" borderId="1" xfId="9" applyNumberFormat="1" applyFont="1" applyFill="1" applyBorder="1" applyAlignment="1">
      <alignment vertical="center" wrapText="1"/>
    </xf>
    <xf numFmtId="189" fontId="4" fillId="0" borderId="2" xfId="9" applyNumberFormat="1" applyFont="1" applyFill="1" applyBorder="1" applyAlignment="1">
      <alignment vertical="center"/>
    </xf>
    <xf numFmtId="43" fontId="11" fillId="0" borderId="0" xfId="6" applyNumberFormat="1" applyFont="1" applyFill="1"/>
    <xf numFmtId="0" fontId="4" fillId="3" borderId="5" xfId="10" applyFont="1" applyFill="1" applyBorder="1" applyAlignment="1">
      <alignment horizontal="center"/>
    </xf>
    <xf numFmtId="0" fontId="4" fillId="3" borderId="1" xfId="10" applyFont="1" applyFill="1" applyBorder="1" applyAlignment="1">
      <alignment horizontal="center"/>
    </xf>
    <xf numFmtId="0" fontId="4" fillId="3" borderId="4" xfId="10" applyFont="1" applyFill="1" applyBorder="1" applyAlignment="1">
      <alignment horizontal="center"/>
    </xf>
    <xf numFmtId="189" fontId="4" fillId="8" borderId="1" xfId="9" applyNumberFormat="1" applyFont="1" applyFill="1" applyBorder="1" applyAlignment="1">
      <alignment vertical="center" wrapText="1"/>
    </xf>
    <xf numFmtId="189" fontId="4" fillId="8" borderId="1" xfId="9" applyNumberFormat="1" applyFont="1" applyFill="1" applyBorder="1" applyAlignment="1">
      <alignment vertical="center"/>
    </xf>
  </cellXfs>
  <cellStyles count="17">
    <cellStyle name="Comma" xfId="8" builtinId="3"/>
    <cellStyle name="Comma 2" xfId="1"/>
    <cellStyle name="Comma 3" xfId="2"/>
    <cellStyle name="Currency 2" xfId="3"/>
    <cellStyle name="Followed Hyperlink" xfId="12" builtinId="9" hidden="1"/>
    <cellStyle name="Followed Hyperlink" xfId="14" builtinId="9" hidden="1"/>
    <cellStyle name="Followed Hyperlink" xfId="16" builtinId="9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4"/>
    <cellStyle name="Normal 2 2" xfId="5"/>
    <cellStyle name="Normal 3" xfId="6"/>
    <cellStyle name="Normal 4" xfId="7"/>
    <cellStyle name="เครื่องหมายจุลภาค 2" xfId="9"/>
    <cellStyle name="ปกติ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D34" zoomScaleNormal="100" zoomScalePageLayoutView="150" workbookViewId="0">
      <selection activeCell="O38" sqref="O38:Q38"/>
    </sheetView>
  </sheetViews>
  <sheetFormatPr defaultColWidth="8.81640625" defaultRowHeight="9" x14ac:dyDescent="0.2"/>
  <cols>
    <col min="1" max="1" width="22.81640625" style="14" customWidth="1"/>
    <col min="2" max="2" width="10.453125" style="15" customWidth="1"/>
    <col min="3" max="3" width="9.453125" style="14" customWidth="1"/>
    <col min="4" max="4" width="10.453125" style="14" customWidth="1"/>
    <col min="5" max="5" width="8.453125" style="14" customWidth="1"/>
    <col min="6" max="6" width="10.1796875" style="16" customWidth="1"/>
    <col min="7" max="7" width="9" style="14" bestFit="1" customWidth="1"/>
    <col min="8" max="8" width="8.6328125" style="14" customWidth="1"/>
    <col min="9" max="9" width="8.81640625" style="14" customWidth="1"/>
    <col min="10" max="10" width="10.1796875" style="16" customWidth="1"/>
    <col min="11" max="11" width="9.1796875" style="14" customWidth="1"/>
    <col min="12" max="12" width="10.1796875" style="14" customWidth="1"/>
    <col min="13" max="13" width="8.453125" style="14" customWidth="1"/>
    <col min="14" max="14" width="9.453125" style="16" bestFit="1" customWidth="1"/>
    <col min="15" max="15" width="9" style="14" customWidth="1"/>
    <col min="16" max="16" width="9.36328125" style="14" customWidth="1"/>
    <col min="17" max="17" width="8.453125" style="14" customWidth="1"/>
    <col min="18" max="18" width="10.36328125" style="16" customWidth="1"/>
    <col min="19" max="19" width="9.6328125" style="14" bestFit="1" customWidth="1"/>
    <col min="20" max="20" width="11" style="14" customWidth="1"/>
    <col min="21" max="16384" width="8.81640625" style="14"/>
  </cols>
  <sheetData>
    <row r="1" spans="1:20" s="19" customFormat="1" ht="19.5" customHeight="1" x14ac:dyDescent="0.25">
      <c r="A1" s="24" t="s">
        <v>0</v>
      </c>
      <c r="B1" s="25"/>
      <c r="C1" s="26"/>
      <c r="D1" s="26"/>
      <c r="E1" s="26"/>
      <c r="F1" s="27"/>
      <c r="G1" s="26"/>
      <c r="H1" s="26"/>
      <c r="I1" s="17"/>
      <c r="J1" s="18"/>
      <c r="K1" s="17"/>
      <c r="L1" s="17"/>
      <c r="M1" s="17"/>
      <c r="N1" s="18"/>
      <c r="O1" s="17"/>
      <c r="P1" s="17"/>
      <c r="Q1" s="17"/>
      <c r="R1" s="18"/>
      <c r="S1" s="17"/>
      <c r="T1" s="17"/>
    </row>
    <row r="2" spans="1:20" s="19" customFormat="1" ht="11.5" x14ac:dyDescent="0.25">
      <c r="A2" s="28" t="s">
        <v>1</v>
      </c>
      <c r="B2" s="29"/>
      <c r="C2" s="28"/>
      <c r="D2" s="28"/>
      <c r="E2" s="28"/>
      <c r="F2" s="30"/>
      <c r="G2" s="17"/>
      <c r="H2" s="17"/>
      <c r="I2" s="17"/>
      <c r="J2" s="18"/>
      <c r="K2" s="17"/>
      <c r="L2" s="17"/>
      <c r="M2" s="17"/>
      <c r="N2" s="18"/>
      <c r="O2" s="17"/>
      <c r="P2" s="17"/>
      <c r="Q2" s="17"/>
      <c r="R2" s="18"/>
      <c r="S2" s="17"/>
      <c r="T2" s="17"/>
    </row>
    <row r="3" spans="1:20" s="19" customFormat="1" ht="11.5" x14ac:dyDescent="0.25">
      <c r="A3" s="28" t="s">
        <v>2</v>
      </c>
      <c r="B3" s="29"/>
      <c r="C3" s="28"/>
      <c r="D3" s="28"/>
      <c r="E3" s="28"/>
      <c r="F3" s="30"/>
      <c r="G3" s="17"/>
      <c r="H3" s="17"/>
      <c r="I3" s="17"/>
      <c r="J3" s="18"/>
      <c r="K3" s="17"/>
      <c r="L3" s="17"/>
      <c r="M3" s="17"/>
      <c r="N3" s="18"/>
      <c r="O3" s="17"/>
      <c r="P3" s="17"/>
      <c r="Q3" s="17"/>
      <c r="R3" s="18"/>
      <c r="S3" s="17"/>
      <c r="T3" s="17"/>
    </row>
    <row r="4" spans="1:20" x14ac:dyDescent="0.2">
      <c r="A4" s="12"/>
      <c r="B4" s="20"/>
      <c r="C4" s="12"/>
      <c r="D4" s="12"/>
      <c r="E4" s="12"/>
      <c r="F4" s="13"/>
      <c r="G4" s="12"/>
      <c r="H4" s="12"/>
      <c r="I4" s="12"/>
      <c r="J4" s="13"/>
      <c r="K4" s="12"/>
      <c r="L4" s="12"/>
      <c r="M4" s="12"/>
      <c r="N4" s="13"/>
      <c r="O4" s="12"/>
      <c r="P4" s="12"/>
      <c r="Q4" s="12"/>
      <c r="R4" s="13"/>
      <c r="S4" s="12"/>
      <c r="T4" s="12"/>
    </row>
    <row r="5" spans="1:20" s="49" customFormat="1" ht="13.5" customHeight="1" x14ac:dyDescent="0.2">
      <c r="A5" s="10" t="s">
        <v>3</v>
      </c>
      <c r="B5" s="44" t="s">
        <v>4</v>
      </c>
      <c r="C5" s="58" t="s">
        <v>5</v>
      </c>
      <c r="D5" s="59"/>
      <c r="E5" s="59"/>
      <c r="F5" s="59"/>
      <c r="G5" s="59" t="s">
        <v>6</v>
      </c>
      <c r="H5" s="59"/>
      <c r="I5" s="59"/>
      <c r="J5" s="59"/>
      <c r="K5" s="59" t="s">
        <v>7</v>
      </c>
      <c r="L5" s="59"/>
      <c r="M5" s="59"/>
      <c r="N5" s="59"/>
      <c r="O5" s="59" t="s">
        <v>8</v>
      </c>
      <c r="P5" s="59"/>
      <c r="Q5" s="59"/>
      <c r="R5" s="60"/>
      <c r="S5" s="11" t="s">
        <v>9</v>
      </c>
      <c r="T5" s="10" t="s">
        <v>10</v>
      </c>
    </row>
    <row r="6" spans="1:20" s="49" customFormat="1" ht="13.5" customHeight="1" x14ac:dyDescent="0.2">
      <c r="A6" s="9"/>
      <c r="B6" s="45" t="s">
        <v>42</v>
      </c>
      <c r="C6" s="42" t="s">
        <v>11</v>
      </c>
      <c r="D6" s="43" t="s">
        <v>12</v>
      </c>
      <c r="E6" s="43" t="s">
        <v>13</v>
      </c>
      <c r="F6" s="7" t="s">
        <v>14</v>
      </c>
      <c r="G6" s="43" t="s">
        <v>15</v>
      </c>
      <c r="H6" s="43" t="s">
        <v>16</v>
      </c>
      <c r="I6" s="43" t="s">
        <v>17</v>
      </c>
      <c r="J6" s="7" t="s">
        <v>14</v>
      </c>
      <c r="K6" s="43" t="s">
        <v>18</v>
      </c>
      <c r="L6" s="8" t="s">
        <v>19</v>
      </c>
      <c r="M6" s="8" t="s">
        <v>20</v>
      </c>
      <c r="N6" s="7" t="s">
        <v>14</v>
      </c>
      <c r="O6" s="43" t="s">
        <v>21</v>
      </c>
      <c r="P6" s="43" t="s">
        <v>22</v>
      </c>
      <c r="Q6" s="43" t="s">
        <v>23</v>
      </c>
      <c r="R6" s="6" t="s">
        <v>14</v>
      </c>
      <c r="S6" s="5" t="s">
        <v>14</v>
      </c>
      <c r="T6" s="4"/>
    </row>
    <row r="7" spans="1:20" s="53" customFormat="1" ht="13.5" customHeight="1" x14ac:dyDescent="0.25">
      <c r="A7" s="34" t="s">
        <v>24</v>
      </c>
      <c r="B7" s="35">
        <v>717600</v>
      </c>
      <c r="C7" s="50">
        <f>SUM(C8:C11)</f>
        <v>48000</v>
      </c>
      <c r="D7" s="50">
        <f>SUM(D8:D11)</f>
        <v>48000</v>
      </c>
      <c r="E7" s="50">
        <f>SUM(E8:E11)</f>
        <v>49960</v>
      </c>
      <c r="F7" s="51">
        <f t="shared" ref="F7:F35" si="0">SUM(C7:E7)</f>
        <v>145960</v>
      </c>
      <c r="G7" s="50">
        <f>SUM(G8:G11)</f>
        <v>65880</v>
      </c>
      <c r="H7" s="50">
        <f>SUM(H8:H11)</f>
        <v>50880</v>
      </c>
      <c r="I7" s="50">
        <f>SUM(I8:I11)</f>
        <v>50880</v>
      </c>
      <c r="J7" s="51">
        <f>SUM(G7:I7)</f>
        <v>167640</v>
      </c>
      <c r="K7" s="62">
        <f>SUM(K8:K11)</f>
        <v>58430</v>
      </c>
      <c r="L7" s="50">
        <f>SUM(L8:L11)</f>
        <v>50880</v>
      </c>
      <c r="M7" s="50">
        <f>SUM(M8:M11)</f>
        <v>92880</v>
      </c>
      <c r="N7" s="51">
        <f>SUM(K7:M7)</f>
        <v>202190</v>
      </c>
      <c r="O7" s="50">
        <f t="shared" ref="K7:P7" si="1">SUM(O8:O9)</f>
        <v>50880</v>
      </c>
      <c r="P7" s="50">
        <f t="shared" si="1"/>
        <v>50880</v>
      </c>
      <c r="Q7" s="50">
        <f>SUM(Q8:Q11)</f>
        <v>91410</v>
      </c>
      <c r="R7" s="51">
        <f>SUM(O7:Q7)</f>
        <v>193170</v>
      </c>
      <c r="S7" s="52">
        <f>SUM(S8:S11)</f>
        <v>708960</v>
      </c>
      <c r="T7" s="52">
        <f t="shared" ref="T7:T13" si="2">B7-S7</f>
        <v>8640</v>
      </c>
    </row>
    <row r="8" spans="1:20" s="38" customFormat="1" ht="20.25" customHeight="1" x14ac:dyDescent="0.25">
      <c r="A8" s="2" t="s">
        <v>25</v>
      </c>
      <c r="B8" s="46">
        <v>381600</v>
      </c>
      <c r="C8" s="1">
        <v>30000</v>
      </c>
      <c r="D8" s="1">
        <v>30000</v>
      </c>
      <c r="E8" s="1">
        <v>30000</v>
      </c>
      <c r="F8" s="36">
        <f t="shared" si="0"/>
        <v>90000</v>
      </c>
      <c r="G8" s="1">
        <v>31800</v>
      </c>
      <c r="H8" s="1">
        <v>31800</v>
      </c>
      <c r="I8" s="1">
        <v>31800</v>
      </c>
      <c r="J8" s="36">
        <f t="shared" ref="J8:J37" si="3">SUM(G8:I8)</f>
        <v>95400</v>
      </c>
      <c r="K8" s="1">
        <v>31800</v>
      </c>
      <c r="L8" s="1">
        <v>31800</v>
      </c>
      <c r="M8" s="1">
        <v>31800</v>
      </c>
      <c r="N8" s="36">
        <f t="shared" ref="N8:N35" si="4">SUM(K8:M8)</f>
        <v>95400</v>
      </c>
      <c r="O8" s="1">
        <v>31800</v>
      </c>
      <c r="P8" s="1">
        <v>31800</v>
      </c>
      <c r="Q8" s="1">
        <v>31800</v>
      </c>
      <c r="R8" s="36">
        <f t="shared" ref="R8:R35" si="5">SUM(O8:Q8)</f>
        <v>95400</v>
      </c>
      <c r="S8" s="37">
        <f t="shared" ref="S8:S11" si="6">SUM(F8,J8,N8,R8)</f>
        <v>376200</v>
      </c>
      <c r="T8" s="39">
        <f t="shared" si="2"/>
        <v>5400</v>
      </c>
    </row>
    <row r="9" spans="1:20" s="38" customFormat="1" ht="20.25" customHeight="1" x14ac:dyDescent="0.25">
      <c r="A9" s="2" t="s">
        <v>26</v>
      </c>
      <c r="B9" s="46">
        <v>228960</v>
      </c>
      <c r="C9" s="1">
        <v>18000</v>
      </c>
      <c r="D9" s="1">
        <v>18000</v>
      </c>
      <c r="E9" s="1">
        <v>18000</v>
      </c>
      <c r="F9" s="36">
        <f t="shared" si="0"/>
        <v>54000</v>
      </c>
      <c r="G9" s="1">
        <v>19080</v>
      </c>
      <c r="H9" s="1">
        <v>19080</v>
      </c>
      <c r="I9" s="1">
        <v>19080</v>
      </c>
      <c r="J9" s="36">
        <f t="shared" si="3"/>
        <v>57240</v>
      </c>
      <c r="K9" s="1">
        <v>19080</v>
      </c>
      <c r="L9" s="1">
        <v>19080</v>
      </c>
      <c r="M9" s="1">
        <v>19080</v>
      </c>
      <c r="N9" s="36">
        <f t="shared" si="4"/>
        <v>57240</v>
      </c>
      <c r="O9" s="1">
        <v>19080</v>
      </c>
      <c r="P9" s="1">
        <v>19080</v>
      </c>
      <c r="Q9" s="1">
        <v>19080</v>
      </c>
      <c r="R9" s="36">
        <f t="shared" si="5"/>
        <v>57240</v>
      </c>
      <c r="S9" s="37">
        <f t="shared" si="6"/>
        <v>225720</v>
      </c>
      <c r="T9" s="39">
        <f t="shared" si="2"/>
        <v>3240</v>
      </c>
    </row>
    <row r="10" spans="1:20" s="38" customFormat="1" ht="20.25" customHeight="1" x14ac:dyDescent="0.25">
      <c r="A10" s="2" t="s">
        <v>27</v>
      </c>
      <c r="B10" s="46">
        <v>23040</v>
      </c>
      <c r="C10" s="1"/>
      <c r="D10" s="1"/>
      <c r="E10" s="1">
        <v>490</v>
      </c>
      <c r="F10" s="36">
        <f t="shared" si="0"/>
        <v>490</v>
      </c>
      <c r="G10" s="1">
        <v>15000</v>
      </c>
      <c r="H10" s="1"/>
      <c r="I10" s="1"/>
      <c r="J10" s="36">
        <f t="shared" si="3"/>
        <v>15000</v>
      </c>
      <c r="K10" s="1">
        <v>7550</v>
      </c>
      <c r="L10" s="1"/>
      <c r="M10" s="1">
        <v>0</v>
      </c>
      <c r="N10" s="36">
        <f t="shared" si="4"/>
        <v>7550</v>
      </c>
      <c r="O10" s="1"/>
      <c r="P10" s="1"/>
      <c r="Q10" s="1">
        <v>0</v>
      </c>
      <c r="R10" s="36">
        <f t="shared" si="5"/>
        <v>0</v>
      </c>
      <c r="S10" s="37">
        <f t="shared" si="6"/>
        <v>23040</v>
      </c>
      <c r="T10" s="39">
        <f t="shared" si="2"/>
        <v>0</v>
      </c>
    </row>
    <row r="11" spans="1:20" s="38" customFormat="1" ht="20.25" customHeight="1" x14ac:dyDescent="0.25">
      <c r="A11" s="2" t="s">
        <v>43</v>
      </c>
      <c r="B11" s="46">
        <v>84000</v>
      </c>
      <c r="C11" s="1"/>
      <c r="D11" s="1"/>
      <c r="E11" s="1">
        <v>1470</v>
      </c>
      <c r="F11" s="36">
        <f t="shared" si="0"/>
        <v>1470</v>
      </c>
      <c r="G11" s="1"/>
      <c r="H11" s="1"/>
      <c r="I11" s="1"/>
      <c r="J11" s="36">
        <f t="shared" si="3"/>
        <v>0</v>
      </c>
      <c r="K11" s="1"/>
      <c r="L11" s="1"/>
      <c r="M11" s="1">
        <v>42000</v>
      </c>
      <c r="N11" s="36">
        <f t="shared" si="4"/>
        <v>42000</v>
      </c>
      <c r="O11" s="1"/>
      <c r="P11" s="1"/>
      <c r="Q11" s="1">
        <v>40530</v>
      </c>
      <c r="R11" s="36">
        <f t="shared" si="5"/>
        <v>40530</v>
      </c>
      <c r="S11" s="37">
        <f t="shared" si="6"/>
        <v>84000</v>
      </c>
      <c r="T11" s="39">
        <f t="shared" si="2"/>
        <v>0</v>
      </c>
    </row>
    <row r="12" spans="1:20" s="53" customFormat="1" ht="15.75" customHeight="1" x14ac:dyDescent="0.25">
      <c r="A12" s="3" t="s">
        <v>28</v>
      </c>
      <c r="B12" s="22">
        <v>22000</v>
      </c>
      <c r="C12" s="54">
        <f>SUM(C13:C14)</f>
        <v>750</v>
      </c>
      <c r="D12" s="54">
        <f>SUM(D13:D14)</f>
        <v>1500</v>
      </c>
      <c r="E12" s="54">
        <f>SUM(E13:E14)</f>
        <v>1500</v>
      </c>
      <c r="F12" s="55">
        <f t="shared" si="0"/>
        <v>3750</v>
      </c>
      <c r="G12" s="54">
        <f>SUM(G13:G14)</f>
        <v>1500</v>
      </c>
      <c r="H12" s="54">
        <f>SUM(H13:H15)</f>
        <v>1500</v>
      </c>
      <c r="I12" s="54">
        <f>SUM(I13:I15)</f>
        <v>1500</v>
      </c>
      <c r="J12" s="51">
        <f t="shared" si="3"/>
        <v>4500</v>
      </c>
      <c r="K12" s="54">
        <f>SUM(K13:K14)</f>
        <v>1500</v>
      </c>
      <c r="L12" s="54">
        <f>SUM(L13:L14)</f>
        <v>1500</v>
      </c>
      <c r="M12" s="54">
        <f>SUM(M13:M15)</f>
        <v>1500</v>
      </c>
      <c r="N12" s="51">
        <f t="shared" si="4"/>
        <v>4500</v>
      </c>
      <c r="O12" s="54">
        <f>SUM(O13:O15)</f>
        <v>5500</v>
      </c>
      <c r="P12" s="54">
        <f>SUM(P13:P14)</f>
        <v>1500</v>
      </c>
      <c r="Q12" s="54">
        <f>SUM(Q13:Q14)</f>
        <v>1500</v>
      </c>
      <c r="R12" s="51">
        <f t="shared" si="5"/>
        <v>8500</v>
      </c>
      <c r="S12" s="52">
        <f>SUM(S13:S15)</f>
        <v>21250</v>
      </c>
      <c r="T12" s="52">
        <f t="shared" si="2"/>
        <v>750</v>
      </c>
    </row>
    <row r="13" spans="1:20" s="38" customFormat="1" ht="23.25" customHeight="1" x14ac:dyDescent="0.25">
      <c r="A13" s="2" t="s">
        <v>25</v>
      </c>
      <c r="B13" s="46">
        <v>9000</v>
      </c>
      <c r="C13" s="1"/>
      <c r="D13" s="1">
        <v>750</v>
      </c>
      <c r="E13" s="1">
        <v>750</v>
      </c>
      <c r="F13" s="40">
        <f t="shared" si="0"/>
        <v>1500</v>
      </c>
      <c r="G13" s="1">
        <v>750</v>
      </c>
      <c r="H13" s="1">
        <v>750</v>
      </c>
      <c r="I13" s="1">
        <v>750</v>
      </c>
      <c r="J13" s="36">
        <f t="shared" si="3"/>
        <v>2250</v>
      </c>
      <c r="K13" s="1">
        <v>750</v>
      </c>
      <c r="L13" s="1">
        <v>750</v>
      </c>
      <c r="M13" s="23">
        <v>750</v>
      </c>
      <c r="N13" s="36">
        <f t="shared" si="4"/>
        <v>2250</v>
      </c>
      <c r="O13" s="1">
        <v>750</v>
      </c>
      <c r="P13" s="1">
        <v>750</v>
      </c>
      <c r="Q13" s="1">
        <v>750</v>
      </c>
      <c r="R13" s="36">
        <f t="shared" si="5"/>
        <v>2250</v>
      </c>
      <c r="S13" s="37">
        <f t="shared" ref="S13:S36" si="7">F13+J13+N13+R13</f>
        <v>8250</v>
      </c>
      <c r="T13" s="39">
        <f t="shared" si="2"/>
        <v>750</v>
      </c>
    </row>
    <row r="14" spans="1:20" s="38" customFormat="1" ht="18" customHeight="1" x14ac:dyDescent="0.25">
      <c r="A14" s="2" t="s">
        <v>29</v>
      </c>
      <c r="B14" s="46">
        <v>9000</v>
      </c>
      <c r="C14" s="1">
        <v>750</v>
      </c>
      <c r="D14" s="1">
        <v>750</v>
      </c>
      <c r="E14" s="1">
        <v>750</v>
      </c>
      <c r="F14" s="40">
        <f t="shared" si="0"/>
        <v>2250</v>
      </c>
      <c r="G14" s="1">
        <v>750</v>
      </c>
      <c r="H14" s="1">
        <v>750</v>
      </c>
      <c r="I14" s="1">
        <v>750</v>
      </c>
      <c r="J14" s="36">
        <f t="shared" si="3"/>
        <v>2250</v>
      </c>
      <c r="K14" s="1">
        <v>750</v>
      </c>
      <c r="L14" s="1">
        <v>750</v>
      </c>
      <c r="M14" s="1">
        <v>750</v>
      </c>
      <c r="N14" s="36">
        <f t="shared" si="4"/>
        <v>2250</v>
      </c>
      <c r="O14" s="1">
        <v>750</v>
      </c>
      <c r="P14" s="1">
        <v>750</v>
      </c>
      <c r="Q14" s="1">
        <v>750</v>
      </c>
      <c r="R14" s="36">
        <f t="shared" si="5"/>
        <v>2250</v>
      </c>
      <c r="S14" s="37">
        <f t="shared" si="7"/>
        <v>9000</v>
      </c>
      <c r="T14" s="39">
        <f t="shared" ref="T14:T15" si="8">B14-S14</f>
        <v>0</v>
      </c>
    </row>
    <row r="15" spans="1:20" s="38" customFormat="1" ht="17.25" customHeight="1" x14ac:dyDescent="0.25">
      <c r="A15" s="31" t="s">
        <v>30</v>
      </c>
      <c r="B15" s="46">
        <v>4000</v>
      </c>
      <c r="C15" s="1"/>
      <c r="D15" s="1"/>
      <c r="E15" s="1"/>
      <c r="F15" s="40">
        <f t="shared" si="0"/>
        <v>0</v>
      </c>
      <c r="G15" s="1"/>
      <c r="H15" s="1"/>
      <c r="I15" s="1"/>
      <c r="J15" s="36">
        <f t="shared" si="3"/>
        <v>0</v>
      </c>
      <c r="K15" s="1"/>
      <c r="L15" s="1"/>
      <c r="M15" s="23"/>
      <c r="N15" s="36">
        <f t="shared" si="4"/>
        <v>0</v>
      </c>
      <c r="O15" s="1">
        <v>4000</v>
      </c>
      <c r="P15" s="1"/>
      <c r="Q15" s="1"/>
      <c r="R15" s="36">
        <f t="shared" si="5"/>
        <v>4000</v>
      </c>
      <c r="S15" s="37">
        <f t="shared" si="7"/>
        <v>4000</v>
      </c>
      <c r="T15" s="39">
        <f t="shared" si="8"/>
        <v>0</v>
      </c>
    </row>
    <row r="16" spans="1:20" s="53" customFormat="1" ht="16.5" customHeight="1" x14ac:dyDescent="0.25">
      <c r="A16" s="3" t="s">
        <v>31</v>
      </c>
      <c r="B16" s="22">
        <f>SUM(B17:B19)</f>
        <v>430200</v>
      </c>
      <c r="C16" s="22">
        <f>SUM(C17:C19)</f>
        <v>0</v>
      </c>
      <c r="D16" s="22">
        <f>SUM(D17:D19)</f>
        <v>0</v>
      </c>
      <c r="E16" s="22">
        <f>SUM(E17:E19)</f>
        <v>230000</v>
      </c>
      <c r="F16" s="55">
        <f t="shared" si="0"/>
        <v>230000</v>
      </c>
      <c r="G16" s="54">
        <f>SUM(G17:G19)</f>
        <v>165000</v>
      </c>
      <c r="H16" s="54">
        <f>SUM(H17:H19)</f>
        <v>0</v>
      </c>
      <c r="I16" s="54">
        <f>SUM(I17:I19)</f>
        <v>15000</v>
      </c>
      <c r="J16" s="51">
        <f>SUM(G16:I16)</f>
        <v>180000</v>
      </c>
      <c r="K16" s="54">
        <f>SUM(K17:K19)</f>
        <v>10200</v>
      </c>
      <c r="L16" s="54">
        <f>SUM(L17:L19)</f>
        <v>0</v>
      </c>
      <c r="M16" s="54">
        <f>SUM(M17:M19)</f>
        <v>10000</v>
      </c>
      <c r="N16" s="51">
        <f t="shared" si="4"/>
        <v>20200</v>
      </c>
      <c r="O16" s="54">
        <f>SUM(O17:O19)</f>
        <v>0</v>
      </c>
      <c r="P16" s="54">
        <f>SUM(P17:P19)</f>
        <v>0</v>
      </c>
      <c r="Q16" s="54">
        <f>SUM(Q17:Q19)</f>
        <v>0</v>
      </c>
      <c r="R16" s="51">
        <f t="shared" si="5"/>
        <v>0</v>
      </c>
      <c r="S16" s="52">
        <f>SUM(S17:S19)</f>
        <v>430200</v>
      </c>
      <c r="T16" s="52">
        <f t="shared" ref="T16:T38" si="9">B16-S16</f>
        <v>0</v>
      </c>
    </row>
    <row r="17" spans="1:20" s="38" customFormat="1" ht="51.75" customHeight="1" x14ac:dyDescent="0.25">
      <c r="A17" s="2" t="s">
        <v>32</v>
      </c>
      <c r="B17" s="46">
        <v>230000</v>
      </c>
      <c r="C17" s="1"/>
      <c r="D17" s="1"/>
      <c r="E17" s="1">
        <v>230000</v>
      </c>
      <c r="F17" s="40">
        <f t="shared" si="0"/>
        <v>230000</v>
      </c>
      <c r="G17" s="1"/>
      <c r="H17" s="1"/>
      <c r="I17" s="1"/>
      <c r="J17" s="36">
        <f t="shared" si="3"/>
        <v>0</v>
      </c>
      <c r="K17" s="1"/>
      <c r="L17" s="1"/>
      <c r="M17" s="1"/>
      <c r="N17" s="36">
        <f t="shared" si="4"/>
        <v>0</v>
      </c>
      <c r="O17" s="1"/>
      <c r="P17" s="1"/>
      <c r="Q17" s="1"/>
      <c r="R17" s="36">
        <f t="shared" si="5"/>
        <v>0</v>
      </c>
      <c r="S17" s="37">
        <f t="shared" si="7"/>
        <v>230000</v>
      </c>
      <c r="T17" s="39">
        <f t="shared" si="9"/>
        <v>0</v>
      </c>
    </row>
    <row r="18" spans="1:20" s="38" customFormat="1" ht="58.5" customHeight="1" x14ac:dyDescent="0.25">
      <c r="A18" s="2" t="s">
        <v>44</v>
      </c>
      <c r="B18" s="46">
        <v>50200</v>
      </c>
      <c r="C18" s="1"/>
      <c r="D18" s="1"/>
      <c r="E18" s="1">
        <v>0</v>
      </c>
      <c r="F18" s="40">
        <f t="shared" si="0"/>
        <v>0</v>
      </c>
      <c r="G18" s="1">
        <v>15000</v>
      </c>
      <c r="H18" s="1">
        <v>0</v>
      </c>
      <c r="I18" s="1">
        <v>15000</v>
      </c>
      <c r="J18" s="36">
        <f t="shared" si="3"/>
        <v>30000</v>
      </c>
      <c r="K18" s="23">
        <v>10200</v>
      </c>
      <c r="L18" s="1"/>
      <c r="M18" s="1">
        <v>10000</v>
      </c>
      <c r="N18" s="36">
        <f t="shared" si="4"/>
        <v>20200</v>
      </c>
      <c r="O18" s="1"/>
      <c r="P18" s="1"/>
      <c r="Q18" s="1">
        <v>0</v>
      </c>
      <c r="R18" s="36">
        <f t="shared" si="5"/>
        <v>0</v>
      </c>
      <c r="S18" s="37">
        <f t="shared" si="7"/>
        <v>50200</v>
      </c>
      <c r="T18" s="39">
        <f t="shared" si="9"/>
        <v>0</v>
      </c>
    </row>
    <row r="19" spans="1:20" s="38" customFormat="1" ht="33" customHeight="1" x14ac:dyDescent="0.25">
      <c r="A19" s="2" t="s">
        <v>45</v>
      </c>
      <c r="B19" s="46">
        <v>150000</v>
      </c>
      <c r="C19" s="1"/>
      <c r="D19" s="1"/>
      <c r="E19" s="1">
        <v>0</v>
      </c>
      <c r="F19" s="40">
        <f t="shared" si="0"/>
        <v>0</v>
      </c>
      <c r="G19" s="1">
        <v>150000</v>
      </c>
      <c r="H19" s="1"/>
      <c r="I19" s="1"/>
      <c r="J19" s="36">
        <f t="shared" si="3"/>
        <v>150000</v>
      </c>
      <c r="K19" s="1"/>
      <c r="L19" s="23"/>
      <c r="M19" s="1"/>
      <c r="N19" s="36">
        <f t="shared" si="4"/>
        <v>0</v>
      </c>
      <c r="O19" s="1"/>
      <c r="P19" s="1"/>
      <c r="Q19" s="1"/>
      <c r="R19" s="36">
        <f t="shared" si="5"/>
        <v>0</v>
      </c>
      <c r="S19" s="37">
        <f t="shared" si="7"/>
        <v>150000</v>
      </c>
      <c r="T19" s="39">
        <f t="shared" si="9"/>
        <v>0</v>
      </c>
    </row>
    <row r="20" spans="1:20" s="53" customFormat="1" ht="14.25" customHeight="1" x14ac:dyDescent="0.25">
      <c r="A20" s="3" t="s">
        <v>33</v>
      </c>
      <c r="B20" s="22">
        <v>0</v>
      </c>
      <c r="C20" s="54">
        <v>0</v>
      </c>
      <c r="D20" s="54">
        <v>0</v>
      </c>
      <c r="E20" s="54">
        <v>0</v>
      </c>
      <c r="F20" s="55">
        <f t="shared" si="0"/>
        <v>0</v>
      </c>
      <c r="G20" s="54">
        <v>0</v>
      </c>
      <c r="H20" s="54">
        <v>0</v>
      </c>
      <c r="I20" s="54">
        <v>0</v>
      </c>
      <c r="J20" s="51">
        <f t="shared" si="3"/>
        <v>0</v>
      </c>
      <c r="K20" s="54">
        <v>0</v>
      </c>
      <c r="L20" s="54">
        <v>0</v>
      </c>
      <c r="M20" s="54">
        <v>0</v>
      </c>
      <c r="N20" s="51">
        <f t="shared" si="4"/>
        <v>0</v>
      </c>
      <c r="O20" s="54">
        <v>0</v>
      </c>
      <c r="P20" s="54">
        <v>0</v>
      </c>
      <c r="Q20" s="54">
        <v>0</v>
      </c>
      <c r="R20" s="51">
        <f t="shared" si="5"/>
        <v>0</v>
      </c>
      <c r="S20" s="52">
        <f t="shared" si="7"/>
        <v>0</v>
      </c>
      <c r="T20" s="52">
        <f t="shared" si="9"/>
        <v>0</v>
      </c>
    </row>
    <row r="21" spans="1:20" s="53" customFormat="1" ht="14.25" customHeight="1" x14ac:dyDescent="0.25">
      <c r="A21" s="3" t="s">
        <v>34</v>
      </c>
      <c r="B21" s="22">
        <v>30000</v>
      </c>
      <c r="C21" s="54">
        <f>SUM(C22)</f>
        <v>0</v>
      </c>
      <c r="D21" s="54">
        <f>SUM(D22)</f>
        <v>0</v>
      </c>
      <c r="E21" s="54">
        <f>SUM(E22:E22)</f>
        <v>0</v>
      </c>
      <c r="F21" s="55">
        <f t="shared" si="0"/>
        <v>0</v>
      </c>
      <c r="G21" s="54">
        <f>SUM(G22)</f>
        <v>30000</v>
      </c>
      <c r="H21" s="54">
        <f>SUM(H22:H22)</f>
        <v>0</v>
      </c>
      <c r="I21" s="54">
        <f>SUM(I22)</f>
        <v>0</v>
      </c>
      <c r="J21" s="51">
        <f t="shared" si="3"/>
        <v>30000</v>
      </c>
      <c r="K21" s="54">
        <f t="shared" ref="K21:Q21" si="10">SUM(K22:K22)</f>
        <v>0</v>
      </c>
      <c r="L21" s="54">
        <f t="shared" si="10"/>
        <v>0</v>
      </c>
      <c r="M21" s="54">
        <f t="shared" si="10"/>
        <v>0</v>
      </c>
      <c r="N21" s="51">
        <f t="shared" si="4"/>
        <v>0</v>
      </c>
      <c r="O21" s="54">
        <f t="shared" si="10"/>
        <v>0</v>
      </c>
      <c r="P21" s="54">
        <f t="shared" si="10"/>
        <v>0</v>
      </c>
      <c r="Q21" s="54">
        <f t="shared" si="10"/>
        <v>0</v>
      </c>
      <c r="R21" s="51">
        <f t="shared" si="5"/>
        <v>0</v>
      </c>
      <c r="S21" s="52">
        <f t="shared" si="7"/>
        <v>30000</v>
      </c>
      <c r="T21" s="52">
        <f t="shared" si="9"/>
        <v>0</v>
      </c>
    </row>
    <row r="22" spans="1:20" s="38" customFormat="1" ht="39" customHeight="1" x14ac:dyDescent="0.25">
      <c r="A22" s="2" t="s">
        <v>46</v>
      </c>
      <c r="B22" s="46">
        <v>30000</v>
      </c>
      <c r="C22" s="1"/>
      <c r="D22" s="1"/>
      <c r="E22" s="21"/>
      <c r="F22" s="40">
        <f t="shared" si="0"/>
        <v>0</v>
      </c>
      <c r="G22" s="1">
        <v>30000</v>
      </c>
      <c r="H22" s="1"/>
      <c r="I22" s="1"/>
      <c r="J22" s="36">
        <f t="shared" si="3"/>
        <v>30000</v>
      </c>
      <c r="K22" s="1"/>
      <c r="L22" s="1"/>
      <c r="M22" s="1"/>
      <c r="N22" s="36">
        <f t="shared" si="4"/>
        <v>0</v>
      </c>
      <c r="O22" s="1"/>
      <c r="P22" s="1"/>
      <c r="Q22" s="1"/>
      <c r="R22" s="36">
        <f t="shared" si="5"/>
        <v>0</v>
      </c>
      <c r="S22" s="37">
        <f t="shared" si="7"/>
        <v>30000</v>
      </c>
      <c r="T22" s="39">
        <f t="shared" si="9"/>
        <v>0</v>
      </c>
    </row>
    <row r="23" spans="1:20" s="53" customFormat="1" ht="14.25" customHeight="1" x14ac:dyDescent="0.25">
      <c r="A23" s="3" t="s">
        <v>35</v>
      </c>
      <c r="B23" s="22">
        <v>360000</v>
      </c>
      <c r="C23" s="54">
        <f>SUM(C24:C25)</f>
        <v>0</v>
      </c>
      <c r="D23" s="54">
        <f>SUM(D24:D25)</f>
        <v>0</v>
      </c>
      <c r="E23" s="54">
        <f>SUM(E24:E25)</f>
        <v>0</v>
      </c>
      <c r="F23" s="55">
        <f t="shared" si="0"/>
        <v>0</v>
      </c>
      <c r="G23" s="54">
        <f>SUM(G24:G25)</f>
        <v>120000</v>
      </c>
      <c r="H23" s="54">
        <f>SUM(H24:H25)</f>
        <v>30000</v>
      </c>
      <c r="I23" s="54">
        <f>SUM(I24:I25)</f>
        <v>30000</v>
      </c>
      <c r="J23" s="51">
        <f t="shared" si="3"/>
        <v>180000</v>
      </c>
      <c r="K23" s="54">
        <f>SUM(K24:K25)</f>
        <v>30000</v>
      </c>
      <c r="L23" s="54">
        <f>SUM(L24:L25)</f>
        <v>30000</v>
      </c>
      <c r="M23" s="54">
        <f>SUM(M24:M25)</f>
        <v>30000</v>
      </c>
      <c r="N23" s="51">
        <f t="shared" si="4"/>
        <v>90000</v>
      </c>
      <c r="O23" s="54">
        <f>SUM(O24:O25)</f>
        <v>30000</v>
      </c>
      <c r="P23" s="54">
        <f>SUM(P24:P25)</f>
        <v>30000</v>
      </c>
      <c r="Q23" s="54">
        <f>SUM(Q24:Q25)</f>
        <v>30000</v>
      </c>
      <c r="R23" s="51">
        <f t="shared" si="5"/>
        <v>90000</v>
      </c>
      <c r="S23" s="52">
        <f t="shared" si="7"/>
        <v>360000</v>
      </c>
      <c r="T23" s="52">
        <f t="shared" si="9"/>
        <v>0</v>
      </c>
    </row>
    <row r="24" spans="1:20" s="38" customFormat="1" ht="24.75" customHeight="1" x14ac:dyDescent="0.25">
      <c r="A24" s="2" t="s">
        <v>47</v>
      </c>
      <c r="B24" s="46">
        <v>240000</v>
      </c>
      <c r="C24" s="1">
        <v>0</v>
      </c>
      <c r="D24" s="1">
        <v>0</v>
      </c>
      <c r="E24" s="1">
        <v>0</v>
      </c>
      <c r="F24" s="40">
        <f t="shared" si="0"/>
        <v>0</v>
      </c>
      <c r="G24" s="1">
        <v>80000</v>
      </c>
      <c r="H24" s="1">
        <v>20000</v>
      </c>
      <c r="I24" s="1">
        <v>20000</v>
      </c>
      <c r="J24" s="36">
        <f t="shared" si="3"/>
        <v>120000</v>
      </c>
      <c r="K24" s="23">
        <v>20000</v>
      </c>
      <c r="L24" s="23">
        <v>20000</v>
      </c>
      <c r="M24" s="23">
        <v>20000</v>
      </c>
      <c r="N24" s="36">
        <f t="shared" si="4"/>
        <v>60000</v>
      </c>
      <c r="O24" s="1">
        <v>20000</v>
      </c>
      <c r="P24" s="1">
        <v>20000</v>
      </c>
      <c r="Q24" s="1">
        <v>20000</v>
      </c>
      <c r="R24" s="36">
        <f t="shared" si="5"/>
        <v>60000</v>
      </c>
      <c r="S24" s="37">
        <f t="shared" si="7"/>
        <v>240000</v>
      </c>
      <c r="T24" s="39">
        <f t="shared" si="9"/>
        <v>0</v>
      </c>
    </row>
    <row r="25" spans="1:20" s="38" customFormat="1" ht="21" customHeight="1" x14ac:dyDescent="0.25">
      <c r="A25" s="2" t="s">
        <v>48</v>
      </c>
      <c r="B25" s="46">
        <v>120000</v>
      </c>
      <c r="C25" s="1">
        <v>0</v>
      </c>
      <c r="D25" s="1">
        <v>0</v>
      </c>
      <c r="E25" s="1">
        <v>0</v>
      </c>
      <c r="F25" s="40">
        <f t="shared" si="0"/>
        <v>0</v>
      </c>
      <c r="G25" s="21">
        <v>40000</v>
      </c>
      <c r="H25" s="21">
        <v>10000</v>
      </c>
      <c r="I25" s="21">
        <v>10000</v>
      </c>
      <c r="J25" s="36">
        <f t="shared" si="3"/>
        <v>60000</v>
      </c>
      <c r="K25" s="23">
        <v>10000</v>
      </c>
      <c r="L25" s="23">
        <v>10000</v>
      </c>
      <c r="M25" s="23">
        <v>10000</v>
      </c>
      <c r="N25" s="36">
        <f t="shared" si="4"/>
        <v>30000</v>
      </c>
      <c r="O25" s="1">
        <v>10000</v>
      </c>
      <c r="P25" s="1">
        <v>10000</v>
      </c>
      <c r="Q25" s="1">
        <v>10000</v>
      </c>
      <c r="R25" s="36">
        <f t="shared" si="5"/>
        <v>30000</v>
      </c>
      <c r="S25" s="37">
        <f t="shared" si="7"/>
        <v>120000</v>
      </c>
      <c r="T25" s="39">
        <f t="shared" si="9"/>
        <v>0</v>
      </c>
    </row>
    <row r="26" spans="1:20" s="53" customFormat="1" ht="15" customHeight="1" x14ac:dyDescent="0.25">
      <c r="A26" s="3" t="s">
        <v>36</v>
      </c>
      <c r="B26" s="22">
        <v>0</v>
      </c>
      <c r="C26" s="54">
        <v>0</v>
      </c>
      <c r="D26" s="54">
        <v>0</v>
      </c>
      <c r="E26" s="54">
        <v>0</v>
      </c>
      <c r="F26" s="55">
        <f t="shared" si="0"/>
        <v>0</v>
      </c>
      <c r="G26" s="54">
        <v>0</v>
      </c>
      <c r="H26" s="54">
        <v>0</v>
      </c>
      <c r="I26" s="54">
        <v>0</v>
      </c>
      <c r="J26" s="51">
        <f t="shared" si="3"/>
        <v>0</v>
      </c>
      <c r="K26" s="54">
        <v>0</v>
      </c>
      <c r="L26" s="54">
        <v>0</v>
      </c>
      <c r="M26" s="54">
        <v>0</v>
      </c>
      <c r="N26" s="51">
        <f t="shared" si="4"/>
        <v>0</v>
      </c>
      <c r="O26" s="54">
        <v>0</v>
      </c>
      <c r="P26" s="54">
        <v>0</v>
      </c>
      <c r="Q26" s="54">
        <v>0</v>
      </c>
      <c r="R26" s="51">
        <f t="shared" si="5"/>
        <v>0</v>
      </c>
      <c r="S26" s="52">
        <f t="shared" si="7"/>
        <v>0</v>
      </c>
      <c r="T26" s="52">
        <f t="shared" si="9"/>
        <v>0</v>
      </c>
    </row>
    <row r="27" spans="1:20" s="53" customFormat="1" ht="23.25" customHeight="1" x14ac:dyDescent="0.25">
      <c r="A27" s="3" t="s">
        <v>37</v>
      </c>
      <c r="B27" s="22">
        <f>SUM(B28:B37)</f>
        <v>3194043.75</v>
      </c>
      <c r="C27" s="22">
        <f>SUM(C28:C35)</f>
        <v>0</v>
      </c>
      <c r="D27" s="22">
        <f>SUM(D28:D36)</f>
        <v>0</v>
      </c>
      <c r="E27" s="22">
        <f>SUM(E28:E35)</f>
        <v>245600</v>
      </c>
      <c r="F27" s="55">
        <f>SUM(C27:E27)</f>
        <v>245600</v>
      </c>
      <c r="G27" s="61">
        <f>SUM(G28:G37)</f>
        <v>2433200</v>
      </c>
      <c r="H27" s="54">
        <f>SUM(H28:H35)</f>
        <v>10000</v>
      </c>
      <c r="I27" s="54">
        <f>SUM(I28:I35)</f>
        <v>20000</v>
      </c>
      <c r="J27" s="51">
        <f>SUM(G27:I27)</f>
        <v>2463200</v>
      </c>
      <c r="K27" s="61">
        <f>SUM(K28:K37)</f>
        <v>350000</v>
      </c>
      <c r="L27" s="54">
        <f>SUM(L28:L35)</f>
        <v>10000</v>
      </c>
      <c r="M27" s="54">
        <f>SUM(M28:M35)</f>
        <v>18435.7</v>
      </c>
      <c r="N27" s="51">
        <f>SUM(K27:M27)</f>
        <v>378435.7</v>
      </c>
      <c r="O27" s="61">
        <f>SUM(O28:O37)</f>
        <v>86808.05</v>
      </c>
      <c r="P27" s="54">
        <f>SUM(P28:P35)</f>
        <v>0</v>
      </c>
      <c r="Q27" s="54">
        <f>SUM(Q28:Q35)</f>
        <v>20000</v>
      </c>
      <c r="R27" s="51">
        <f>SUM(O27:Q27)</f>
        <v>106808.05</v>
      </c>
      <c r="S27" s="52">
        <f>SUM(S28:S37)</f>
        <v>3194043.75</v>
      </c>
      <c r="T27" s="52">
        <f t="shared" si="9"/>
        <v>0</v>
      </c>
    </row>
    <row r="28" spans="1:20" s="38" customFormat="1" ht="48" customHeight="1" x14ac:dyDescent="0.25">
      <c r="A28" s="31" t="s">
        <v>38</v>
      </c>
      <c r="B28" s="46">
        <v>220000</v>
      </c>
      <c r="C28" s="1"/>
      <c r="D28" s="1"/>
      <c r="E28" s="1">
        <v>220000</v>
      </c>
      <c r="F28" s="40">
        <f t="shared" si="0"/>
        <v>220000</v>
      </c>
      <c r="G28" s="1"/>
      <c r="H28" s="1"/>
      <c r="I28" s="1"/>
      <c r="J28" s="36">
        <f t="shared" si="3"/>
        <v>0</v>
      </c>
      <c r="K28" s="1"/>
      <c r="L28" s="1"/>
      <c r="M28" s="1">
        <v>0</v>
      </c>
      <c r="N28" s="36">
        <f t="shared" si="4"/>
        <v>0</v>
      </c>
      <c r="O28" s="1"/>
      <c r="P28" s="1"/>
      <c r="Q28" s="1"/>
      <c r="R28" s="36">
        <f t="shared" si="5"/>
        <v>0</v>
      </c>
      <c r="S28" s="37">
        <f t="shared" si="7"/>
        <v>220000</v>
      </c>
      <c r="T28" s="39">
        <f t="shared" si="9"/>
        <v>0</v>
      </c>
    </row>
    <row r="29" spans="1:20" s="38" customFormat="1" ht="44" customHeight="1" x14ac:dyDescent="0.25">
      <c r="A29" s="31" t="s">
        <v>49</v>
      </c>
      <c r="B29" s="46">
        <v>34800</v>
      </c>
      <c r="C29" s="1"/>
      <c r="D29" s="1"/>
      <c r="E29" s="23">
        <v>21600</v>
      </c>
      <c r="F29" s="40">
        <f t="shared" si="0"/>
        <v>21600</v>
      </c>
      <c r="G29" s="23">
        <v>13200</v>
      </c>
      <c r="H29" s="23"/>
      <c r="I29" s="23"/>
      <c r="J29" s="36">
        <f t="shared" si="3"/>
        <v>13200</v>
      </c>
      <c r="K29" s="23">
        <v>0</v>
      </c>
      <c r="L29" s="23"/>
      <c r="M29" s="23"/>
      <c r="N29" s="36">
        <f t="shared" si="4"/>
        <v>0</v>
      </c>
      <c r="O29" s="1"/>
      <c r="P29" s="1"/>
      <c r="Q29" s="1"/>
      <c r="R29" s="36">
        <f t="shared" si="5"/>
        <v>0</v>
      </c>
      <c r="S29" s="37">
        <f t="shared" si="7"/>
        <v>34800</v>
      </c>
      <c r="T29" s="39">
        <f t="shared" si="9"/>
        <v>0</v>
      </c>
    </row>
    <row r="30" spans="1:20" s="38" customFormat="1" ht="46.5" customHeight="1" x14ac:dyDescent="0.25">
      <c r="A30" s="2" t="s">
        <v>39</v>
      </c>
      <c r="B30" s="46">
        <v>20000</v>
      </c>
      <c r="C30" s="1"/>
      <c r="D30" s="1"/>
      <c r="E30" s="23">
        <v>0</v>
      </c>
      <c r="F30" s="40">
        <f t="shared" si="0"/>
        <v>0</v>
      </c>
      <c r="G30" s="23">
        <v>0</v>
      </c>
      <c r="H30" s="23">
        <v>10000</v>
      </c>
      <c r="I30" s="23"/>
      <c r="J30" s="36">
        <f t="shared" si="3"/>
        <v>10000</v>
      </c>
      <c r="K30" s="23"/>
      <c r="L30" s="23">
        <v>10000</v>
      </c>
      <c r="M30" s="23"/>
      <c r="N30" s="36">
        <f t="shared" si="4"/>
        <v>10000</v>
      </c>
      <c r="O30" s="1"/>
      <c r="P30" s="1"/>
      <c r="Q30" s="1"/>
      <c r="R30" s="36">
        <f t="shared" si="5"/>
        <v>0</v>
      </c>
      <c r="S30" s="37">
        <f t="shared" si="7"/>
        <v>20000</v>
      </c>
      <c r="T30" s="39">
        <f t="shared" si="9"/>
        <v>0</v>
      </c>
    </row>
    <row r="31" spans="1:20" s="38" customFormat="1" ht="37.5" customHeight="1" x14ac:dyDescent="0.25">
      <c r="A31" s="31" t="s">
        <v>50</v>
      </c>
      <c r="B31" s="46">
        <v>100000</v>
      </c>
      <c r="C31" s="1"/>
      <c r="D31" s="1" t="s">
        <v>40</v>
      </c>
      <c r="E31" s="23"/>
      <c r="F31" s="40">
        <f t="shared" ref="F31" si="11">SUM(C31:E31)</f>
        <v>0</v>
      </c>
      <c r="G31" s="23"/>
      <c r="H31" s="23"/>
      <c r="I31" s="23"/>
      <c r="J31" s="36">
        <f t="shared" ref="J31" si="12">SUM(G31:I31)</f>
        <v>0</v>
      </c>
      <c r="K31" s="23">
        <v>50000</v>
      </c>
      <c r="L31" s="23"/>
      <c r="M31" s="23"/>
      <c r="N31" s="36">
        <f t="shared" ref="N31" si="13">SUM(K31:M31)</f>
        <v>50000</v>
      </c>
      <c r="O31" s="1">
        <v>50000</v>
      </c>
      <c r="P31" s="1"/>
      <c r="Q31" s="1"/>
      <c r="R31" s="36">
        <f t="shared" ref="R31" si="14">SUM(O31:Q31)</f>
        <v>50000</v>
      </c>
      <c r="S31" s="37">
        <f t="shared" ref="S31" si="15">F31+J31+N31+R31</f>
        <v>100000</v>
      </c>
      <c r="T31" s="39">
        <f t="shared" si="9"/>
        <v>0</v>
      </c>
    </row>
    <row r="32" spans="1:20" s="38" customFormat="1" ht="47.25" customHeight="1" x14ac:dyDescent="0.25">
      <c r="A32" s="31" t="s">
        <v>51</v>
      </c>
      <c r="B32" s="46">
        <v>82435.7</v>
      </c>
      <c r="C32" s="23"/>
      <c r="D32" s="1"/>
      <c r="E32" s="23">
        <v>4000</v>
      </c>
      <c r="F32" s="40">
        <f t="shared" si="0"/>
        <v>4000</v>
      </c>
      <c r="G32" s="23">
        <v>20000</v>
      </c>
      <c r="H32" s="23">
        <v>0</v>
      </c>
      <c r="I32" s="23">
        <v>20000</v>
      </c>
      <c r="J32" s="36">
        <f t="shared" si="3"/>
        <v>40000</v>
      </c>
      <c r="K32" s="23"/>
      <c r="L32" s="23"/>
      <c r="M32" s="23">
        <v>18435.7</v>
      </c>
      <c r="N32" s="36">
        <f t="shared" si="4"/>
        <v>18435.7</v>
      </c>
      <c r="O32" s="1"/>
      <c r="P32" s="1"/>
      <c r="Q32" s="1">
        <v>20000</v>
      </c>
      <c r="R32" s="36">
        <f t="shared" si="5"/>
        <v>20000</v>
      </c>
      <c r="S32" s="37">
        <f t="shared" si="7"/>
        <v>82435.7</v>
      </c>
      <c r="T32" s="39">
        <f t="shared" si="9"/>
        <v>0</v>
      </c>
    </row>
    <row r="33" spans="1:20" s="38" customFormat="1" ht="46.5" customHeight="1" x14ac:dyDescent="0.25">
      <c r="A33" s="31" t="s">
        <v>52</v>
      </c>
      <c r="B33" s="46">
        <v>100000</v>
      </c>
      <c r="C33" s="1"/>
      <c r="D33" s="1"/>
      <c r="E33" s="23"/>
      <c r="F33" s="40">
        <f t="shared" ref="F33" si="16">SUM(C33:E33)</f>
        <v>0</v>
      </c>
      <c r="G33" s="23">
        <v>100000</v>
      </c>
      <c r="H33" s="23"/>
      <c r="I33" s="23"/>
      <c r="J33" s="40">
        <f>SUM(G33:I33)</f>
        <v>100000</v>
      </c>
      <c r="K33" s="23"/>
      <c r="L33" s="23"/>
      <c r="M33" s="23"/>
      <c r="N33" s="40">
        <f t="shared" ref="N33" si="17">SUM(K33:M33)</f>
        <v>0</v>
      </c>
      <c r="O33" s="1"/>
      <c r="P33" s="1"/>
      <c r="Q33" s="1"/>
      <c r="R33" s="40">
        <f t="shared" ref="R33" si="18">SUM(O33:Q33)</f>
        <v>0</v>
      </c>
      <c r="S33" s="37">
        <f t="shared" ref="S33" si="19">F33+J33+N33+R33</f>
        <v>100000</v>
      </c>
      <c r="T33" s="39">
        <f t="shared" si="9"/>
        <v>0</v>
      </c>
    </row>
    <row r="34" spans="1:20" s="38" customFormat="1" ht="59.25" customHeight="1" x14ac:dyDescent="0.25">
      <c r="A34" s="33" t="s">
        <v>53</v>
      </c>
      <c r="B34" s="46">
        <v>700000</v>
      </c>
      <c r="C34" s="1"/>
      <c r="D34" s="1">
        <v>0</v>
      </c>
      <c r="E34" s="1"/>
      <c r="F34" s="40">
        <f>SUM(C34:E34)</f>
        <v>0</v>
      </c>
      <c r="G34" s="1">
        <v>700000</v>
      </c>
      <c r="H34" s="1"/>
      <c r="I34" s="1"/>
      <c r="J34" s="36">
        <f t="shared" ref="J34" si="20">SUM(G34:I34)</f>
        <v>700000</v>
      </c>
      <c r="K34" s="1"/>
      <c r="L34" s="1"/>
      <c r="M34" s="1"/>
      <c r="N34" s="36">
        <f>SUM(K34:M34)</f>
        <v>0</v>
      </c>
      <c r="O34" s="1"/>
      <c r="P34" s="1"/>
      <c r="Q34" s="1"/>
      <c r="R34" s="36">
        <f>SUM(O34:Q34)</f>
        <v>0</v>
      </c>
      <c r="S34" s="37">
        <f>F34+J34+N34+R34</f>
        <v>700000</v>
      </c>
      <c r="T34" s="39">
        <f t="shared" si="9"/>
        <v>0</v>
      </c>
    </row>
    <row r="35" spans="1:20" s="38" customFormat="1" ht="33.75" customHeight="1" x14ac:dyDescent="0.25">
      <c r="A35" s="32" t="s">
        <v>54</v>
      </c>
      <c r="B35" s="46">
        <v>800000</v>
      </c>
      <c r="C35" s="1"/>
      <c r="D35" s="1" t="s">
        <v>41</v>
      </c>
      <c r="E35" s="1"/>
      <c r="F35" s="40">
        <f t="shared" si="0"/>
        <v>0</v>
      </c>
      <c r="G35" s="1">
        <v>600000</v>
      </c>
      <c r="I35" s="1"/>
      <c r="J35" s="36">
        <f>SUM(G35:I35)</f>
        <v>600000</v>
      </c>
      <c r="K35" s="1">
        <v>200000</v>
      </c>
      <c r="L35" s="1"/>
      <c r="M35" s="1"/>
      <c r="N35" s="36">
        <f t="shared" si="4"/>
        <v>200000</v>
      </c>
      <c r="O35" s="1"/>
      <c r="P35" s="1"/>
      <c r="Q35" s="1"/>
      <c r="R35" s="36">
        <f t="shared" si="5"/>
        <v>0</v>
      </c>
      <c r="S35" s="37">
        <f t="shared" si="7"/>
        <v>800000</v>
      </c>
      <c r="T35" s="39">
        <f t="shared" si="9"/>
        <v>0</v>
      </c>
    </row>
    <row r="36" spans="1:20" s="38" customFormat="1" ht="48.75" customHeight="1" x14ac:dyDescent="0.25">
      <c r="A36" s="2" t="s">
        <v>55</v>
      </c>
      <c r="B36" s="46">
        <v>900000</v>
      </c>
      <c r="C36" s="1"/>
      <c r="D36" s="1"/>
      <c r="E36" s="1"/>
      <c r="F36" s="40">
        <f>SUM(D36)</f>
        <v>0</v>
      </c>
      <c r="G36" s="1">
        <v>900000</v>
      </c>
      <c r="H36" s="1"/>
      <c r="I36" s="1"/>
      <c r="J36" s="36">
        <f t="shared" si="3"/>
        <v>900000</v>
      </c>
      <c r="K36" s="1"/>
      <c r="L36" s="1"/>
      <c r="M36" s="1"/>
      <c r="N36" s="36">
        <f>SUM(K36:M36)</f>
        <v>0</v>
      </c>
      <c r="O36" s="1" t="s">
        <v>40</v>
      </c>
      <c r="P36" s="1"/>
      <c r="Q36" s="1"/>
      <c r="R36" s="36">
        <f>SUM(O36:Q36)</f>
        <v>0</v>
      </c>
      <c r="S36" s="37">
        <f t="shared" si="7"/>
        <v>900000</v>
      </c>
      <c r="T36" s="39">
        <f t="shared" si="9"/>
        <v>0</v>
      </c>
    </row>
    <row r="37" spans="1:20" s="38" customFormat="1" ht="59.25" customHeight="1" x14ac:dyDescent="0.25">
      <c r="A37" s="33" t="s">
        <v>56</v>
      </c>
      <c r="B37" s="46">
        <v>236808.05</v>
      </c>
      <c r="C37" s="1"/>
      <c r="D37" s="1"/>
      <c r="E37" s="1"/>
      <c r="F37" s="40"/>
      <c r="G37" s="1">
        <v>100000</v>
      </c>
      <c r="H37" s="1"/>
      <c r="I37" s="1"/>
      <c r="J37" s="36">
        <f t="shared" si="3"/>
        <v>100000</v>
      </c>
      <c r="K37" s="1">
        <v>100000</v>
      </c>
      <c r="L37" s="1"/>
      <c r="M37" s="1"/>
      <c r="N37" s="36">
        <f>SUM(K37:M37)</f>
        <v>100000</v>
      </c>
      <c r="O37" s="1">
        <v>36808.050000000003</v>
      </c>
      <c r="P37" s="1"/>
      <c r="Q37" s="1"/>
      <c r="R37" s="36">
        <f>SUM(O37:Q37)</f>
        <v>36808.050000000003</v>
      </c>
      <c r="S37" s="37">
        <f>F37+J37+N37+R37</f>
        <v>236808.05</v>
      </c>
      <c r="T37" s="39">
        <f t="shared" si="9"/>
        <v>0</v>
      </c>
    </row>
    <row r="38" spans="1:20" s="53" customFormat="1" ht="27.75" customHeight="1" x14ac:dyDescent="0.25">
      <c r="A38" s="41" t="s">
        <v>14</v>
      </c>
      <c r="B38" s="22">
        <f>SUM(B7,B12,B16,B20,B21,B23,B26,B27)</f>
        <v>4753843.75</v>
      </c>
      <c r="C38" s="22">
        <f>SUM(C7,C12,C16,C20,C21,C23,C26,C27)</f>
        <v>48750</v>
      </c>
      <c r="D38" s="22">
        <f>SUM(D7,D12,D16,D20,D21,D23,D26,D27)</f>
        <v>49500</v>
      </c>
      <c r="E38" s="22">
        <f>SUM(E7,E12,E16,E20,E21,E23,E26,E27)</f>
        <v>527060</v>
      </c>
      <c r="F38" s="55">
        <f>SUM(C38:E38)</f>
        <v>625310</v>
      </c>
      <c r="G38" s="50">
        <f>SUM(G7+G12+G16+G20+G21+G23+G26+G27)</f>
        <v>2815580</v>
      </c>
      <c r="H38" s="50">
        <f>SUM(H7+H12+H16+H20+H21+H23+H26+H27)</f>
        <v>92380</v>
      </c>
      <c r="I38" s="50">
        <f>SUM(I7+I12+I16+I20+I21+I23+I26+I27)</f>
        <v>117380</v>
      </c>
      <c r="J38" s="55">
        <f>SUM(G38:I38)</f>
        <v>3025340</v>
      </c>
      <c r="K38" s="50">
        <f>SUM(K7+K12+K16+K20+K21+K23+K26+K27)</f>
        <v>450130</v>
      </c>
      <c r="L38" s="50">
        <f>SUM(L7+L12+L16+L20+L21+L23+L26+L27)</f>
        <v>92380</v>
      </c>
      <c r="M38" s="50">
        <f>SUM(M7+M12+M16+M20+M21+M23+M26+M27)</f>
        <v>152815.70000000001</v>
      </c>
      <c r="N38" s="51">
        <f>SUM(K38:M38)</f>
        <v>695325.7</v>
      </c>
      <c r="O38" s="50">
        <f>SUM(O7+O12+O16+O20+O21+O23+O26+O27)</f>
        <v>173188.05</v>
      </c>
      <c r="P38" s="50">
        <f>SUM(P7+P12+P16+P20+P21+P23+P26+P27)</f>
        <v>82380</v>
      </c>
      <c r="Q38" s="50">
        <f>SUM(Q7+Q12+Q16+Q20+Q21+Q23+Q26+Q27)</f>
        <v>142910</v>
      </c>
      <c r="R38" s="51">
        <f>SUM(O38:Q38)</f>
        <v>398478.05</v>
      </c>
      <c r="S38" s="50">
        <f>SUM(S7,S12,S16,S20,S21,S23,S26,S27)</f>
        <v>4744453.75</v>
      </c>
      <c r="T38" s="56">
        <f t="shared" si="9"/>
        <v>9390</v>
      </c>
    </row>
    <row r="40" spans="1:20" x14ac:dyDescent="0.2">
      <c r="F40" s="47"/>
      <c r="S40" s="48"/>
    </row>
    <row r="41" spans="1:20" x14ac:dyDescent="0.2">
      <c r="S41" s="57"/>
    </row>
    <row r="42" spans="1:20" x14ac:dyDescent="0.2">
      <c r="S42" s="57">
        <f>R38+N38+J38+F38</f>
        <v>4744453.75</v>
      </c>
    </row>
    <row r="44" spans="1:20" x14ac:dyDescent="0.2">
      <c r="S44" s="57">
        <f>S38-S42</f>
        <v>0</v>
      </c>
    </row>
  </sheetData>
  <mergeCells count="4">
    <mergeCell ref="C5:F5"/>
    <mergeCell ref="G5:J5"/>
    <mergeCell ref="K5:N5"/>
    <mergeCell ref="O5:R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plan3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BEID27</dc:creator>
  <cp:keywords/>
  <dc:description/>
  <cp:lastModifiedBy>OS</cp:lastModifiedBy>
  <cp:revision/>
  <dcterms:created xsi:type="dcterms:W3CDTF">2017-09-28T10:18:20Z</dcterms:created>
  <dcterms:modified xsi:type="dcterms:W3CDTF">2017-12-10T04:54:59Z</dcterms:modified>
  <cp:category/>
  <cp:contentStatus/>
</cp:coreProperties>
</file>