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70" windowWidth="19320" windowHeight="7100" activeTab="1"/>
  </bookViews>
  <sheets>
    <sheet name="Draw Down" sheetId="1" r:id="rId1"/>
    <sheet name="Budget Plan " sheetId="4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O22" i="4" l="1"/>
  <c r="K22" i="4"/>
  <c r="N6" i="4"/>
  <c r="O6" i="4"/>
  <c r="T30" i="4"/>
  <c r="H31" i="4"/>
  <c r="H22" i="4"/>
  <c r="E19" i="1"/>
  <c r="K24" i="4"/>
  <c r="D22" i="4"/>
  <c r="M22" i="4"/>
  <c r="E22" i="4"/>
  <c r="O30" i="4"/>
  <c r="K29" i="4"/>
  <c r="K30" i="4"/>
  <c r="S30" i="4"/>
  <c r="G13" i="4"/>
  <c r="C22" i="4"/>
  <c r="C6" i="4"/>
  <c r="D6" i="4"/>
  <c r="E6" i="4"/>
  <c r="F6" i="4"/>
  <c r="H6" i="4"/>
  <c r="I6" i="4"/>
  <c r="J6" i="4"/>
  <c r="L6" i="4"/>
  <c r="M6" i="4"/>
  <c r="P6" i="4"/>
  <c r="Q6" i="4"/>
  <c r="R6" i="4"/>
  <c r="G7" i="4"/>
  <c r="K7" i="4"/>
  <c r="O7" i="4"/>
  <c r="S7" i="4"/>
  <c r="S6" i="4" s="1"/>
  <c r="G8" i="4"/>
  <c r="K8" i="4"/>
  <c r="K6" i="4" s="1"/>
  <c r="O8" i="4"/>
  <c r="S8" i="4"/>
  <c r="C9" i="4"/>
  <c r="D9" i="4"/>
  <c r="E9" i="4"/>
  <c r="F9" i="4"/>
  <c r="H9" i="4"/>
  <c r="I9" i="4"/>
  <c r="J9" i="4"/>
  <c r="L9" i="4"/>
  <c r="M9" i="4"/>
  <c r="N9" i="4"/>
  <c r="P9" i="4"/>
  <c r="Q9" i="4"/>
  <c r="R9" i="4"/>
  <c r="G10" i="4"/>
  <c r="K10" i="4"/>
  <c r="O10" i="4"/>
  <c r="O9" i="4" s="1"/>
  <c r="S10" i="4"/>
  <c r="G11" i="4"/>
  <c r="K11" i="4"/>
  <c r="O11" i="4"/>
  <c r="T11" i="4" s="1"/>
  <c r="S11" i="4"/>
  <c r="S9" i="4" s="1"/>
  <c r="C12" i="4"/>
  <c r="D12" i="4"/>
  <c r="E12" i="4"/>
  <c r="F12" i="4"/>
  <c r="H12" i="4"/>
  <c r="I12" i="4"/>
  <c r="J12" i="4"/>
  <c r="L12" i="4"/>
  <c r="M12" i="4"/>
  <c r="N12" i="4"/>
  <c r="P12" i="4"/>
  <c r="Q12" i="4"/>
  <c r="R12" i="4"/>
  <c r="K13" i="4"/>
  <c r="O13" i="4"/>
  <c r="S13" i="4"/>
  <c r="G14" i="4"/>
  <c r="K14" i="4"/>
  <c r="T14" i="4" s="1"/>
  <c r="U14" i="4" s="1"/>
  <c r="O14" i="4"/>
  <c r="S14" i="4"/>
  <c r="G15" i="4"/>
  <c r="K15" i="4"/>
  <c r="T15" i="4" s="1"/>
  <c r="U15" i="4" s="1"/>
  <c r="O15" i="4"/>
  <c r="S15" i="4"/>
  <c r="G16" i="4"/>
  <c r="G12" i="4" s="1"/>
  <c r="K16" i="4"/>
  <c r="K12" i="4" s="1"/>
  <c r="O16" i="4"/>
  <c r="S16" i="4"/>
  <c r="C18" i="4"/>
  <c r="D18" i="4"/>
  <c r="E18" i="4"/>
  <c r="F18" i="4"/>
  <c r="H18" i="4"/>
  <c r="I18" i="4"/>
  <c r="J18" i="4"/>
  <c r="L18" i="4"/>
  <c r="M18" i="4"/>
  <c r="N18" i="4"/>
  <c r="P18" i="4"/>
  <c r="Q18" i="4"/>
  <c r="R18" i="4"/>
  <c r="S18" i="4"/>
  <c r="G19" i="4"/>
  <c r="G18" i="4"/>
  <c r="K19" i="4"/>
  <c r="K18" i="4"/>
  <c r="O19" i="4"/>
  <c r="S19" i="4"/>
  <c r="U20" i="4"/>
  <c r="U21" i="4"/>
  <c r="F22" i="4"/>
  <c r="I22" i="4"/>
  <c r="J22" i="4"/>
  <c r="L22" i="4"/>
  <c r="L31" i="4" s="1"/>
  <c r="N22" i="4"/>
  <c r="P22" i="4"/>
  <c r="P31" i="4" s="1"/>
  <c r="Q22" i="4"/>
  <c r="R22" i="4"/>
  <c r="R31" i="4" s="1"/>
  <c r="K23" i="4"/>
  <c r="O23" i="4"/>
  <c r="S23" i="4"/>
  <c r="O24" i="4"/>
  <c r="S24" i="4"/>
  <c r="K25" i="4"/>
  <c r="O25" i="4"/>
  <c r="S25" i="4"/>
  <c r="K26" i="4"/>
  <c r="O26" i="4"/>
  <c r="S26" i="4"/>
  <c r="K27" i="4"/>
  <c r="O27" i="4"/>
  <c r="S27" i="4"/>
  <c r="K28" i="4"/>
  <c r="O28" i="4"/>
  <c r="S28" i="4"/>
  <c r="O29" i="4"/>
  <c r="S29" i="4"/>
  <c r="E18" i="1"/>
  <c r="E20" i="1"/>
  <c r="E21" i="1"/>
  <c r="E34" i="1"/>
  <c r="E35" i="1"/>
  <c r="E36" i="1"/>
  <c r="E37" i="1"/>
  <c r="E38" i="1"/>
  <c r="F39" i="1"/>
  <c r="E39" i="1" s="1"/>
  <c r="E40" i="1"/>
  <c r="F41" i="1"/>
  <c r="F42" i="1" s="1"/>
  <c r="E42" i="1" s="1"/>
  <c r="S22" i="4"/>
  <c r="S12" i="4"/>
  <c r="N31" i="4"/>
  <c r="G30" i="4"/>
  <c r="G25" i="4"/>
  <c r="G26" i="4"/>
  <c r="G23" i="4"/>
  <c r="G28" i="4"/>
  <c r="G27" i="4"/>
  <c r="G29" i="4"/>
  <c r="T22" i="4" l="1"/>
  <c r="T38" i="4" s="1"/>
  <c r="U11" i="4"/>
  <c r="F12" i="1"/>
  <c r="T25" i="4"/>
  <c r="T19" i="4"/>
  <c r="U19" i="4" s="1"/>
  <c r="O12" i="4"/>
  <c r="F15" i="1"/>
  <c r="C31" i="4"/>
  <c r="M31" i="4"/>
  <c r="O31" i="4" s="1"/>
  <c r="T10" i="4"/>
  <c r="T27" i="4"/>
  <c r="Q31" i="4"/>
  <c r="F16" i="1"/>
  <c r="E41" i="1"/>
  <c r="S31" i="4"/>
  <c r="I31" i="4"/>
  <c r="F30" i="1"/>
  <c r="T29" i="4"/>
  <c r="T7" i="4"/>
  <c r="K9" i="4"/>
  <c r="T8" i="4"/>
  <c r="J31" i="4"/>
  <c r="E31" i="4"/>
  <c r="T26" i="4"/>
  <c r="O18" i="4"/>
  <c r="T18" i="4" s="1"/>
  <c r="U18" i="4" s="1"/>
  <c r="T28" i="4"/>
  <c r="T16" i="4"/>
  <c r="G9" i="4"/>
  <c r="D31" i="4"/>
  <c r="F31" i="4"/>
  <c r="T23" i="4"/>
  <c r="T12" i="4"/>
  <c r="U12" i="4" s="1"/>
  <c r="T13" i="4"/>
  <c r="U10" i="4"/>
  <c r="G6" i="4"/>
  <c r="T6" i="4" s="1"/>
  <c r="U6" i="4" s="1"/>
  <c r="U23" i="4" l="1"/>
  <c r="F23" i="1"/>
  <c r="U8" i="4"/>
  <c r="F9" i="1"/>
  <c r="U27" i="4"/>
  <c r="F27" i="1"/>
  <c r="U25" i="4"/>
  <c r="F25" i="1"/>
  <c r="T9" i="4"/>
  <c r="U9" i="4" s="1"/>
  <c r="F11" i="1"/>
  <c r="F10" i="1" s="1"/>
  <c r="E10" i="1" s="1"/>
  <c r="U13" i="4"/>
  <c r="F14" i="1"/>
  <c r="U16" i="4"/>
  <c r="F17" i="1"/>
  <c r="U26" i="4"/>
  <c r="F26" i="1"/>
  <c r="U7" i="4"/>
  <c r="F8" i="1"/>
  <c r="F7" i="1" s="1"/>
  <c r="E7" i="1" s="1"/>
  <c r="U28" i="4"/>
  <c r="F28" i="1"/>
  <c r="U29" i="4"/>
  <c r="F29" i="1"/>
  <c r="G31" i="4"/>
  <c r="K31" i="4"/>
  <c r="T31" i="4" s="1"/>
  <c r="T41" i="4" s="1"/>
  <c r="U31" i="4"/>
  <c r="G24" i="4"/>
  <c r="T24" i="4" s="1"/>
  <c r="F13" i="1" l="1"/>
  <c r="E13" i="1" s="1"/>
  <c r="U24" i="4"/>
  <c r="F24" i="1"/>
  <c r="F22" i="1" s="1"/>
  <c r="G22" i="4"/>
  <c r="E22" i="1" l="1"/>
  <c r="E31" i="1" s="1"/>
  <c r="F31" i="1"/>
</calcChain>
</file>

<file path=xl/sharedStrings.xml><?xml version="1.0" encoding="utf-8"?>
<sst xmlns="http://schemas.openxmlformats.org/spreadsheetml/2006/main" count="120" uniqueCount="82">
  <si>
    <t>Draw Down Request</t>
  </si>
  <si>
    <t>No.</t>
  </si>
  <si>
    <t>Object Class</t>
  </si>
  <si>
    <t>Details</t>
  </si>
  <si>
    <t>Amount (USD)</t>
  </si>
  <si>
    <t>Amount (Baht)</t>
  </si>
  <si>
    <t>Personnel</t>
  </si>
  <si>
    <t>Fringe Benefits</t>
  </si>
  <si>
    <t xml:space="preserve">Travel </t>
  </si>
  <si>
    <t>Activities:</t>
  </si>
  <si>
    <t>Equipment</t>
  </si>
  <si>
    <t>Equipment :</t>
  </si>
  <si>
    <t>Supplies</t>
  </si>
  <si>
    <t>Supplies :</t>
  </si>
  <si>
    <t xml:space="preserve">Contractual </t>
  </si>
  <si>
    <t>Construction</t>
  </si>
  <si>
    <t>Other</t>
  </si>
  <si>
    <t>Total</t>
  </si>
  <si>
    <t>Summary of current financial status</t>
  </si>
  <si>
    <t>Total new budget approved + Carry over (Atlanta) not included cash on hand</t>
  </si>
  <si>
    <t>Total cumulative draw down ยอดเงินที่ได้เบิกไปแล้วทั้งสิ้น</t>
  </si>
  <si>
    <t xml:space="preserve">Total cumulative expenses this fiscal year ค่าใช้จ่ายทั้งสิ้น </t>
  </si>
  <si>
    <t xml:space="preserve">Total obligated  *see attached - CoAgFin </t>
  </si>
  <si>
    <t>Cash on hand เงินสดคงเหลือ</t>
  </si>
  <si>
    <t>Balance (Total budget - cumulative drawdown)  งบประมาณคงเหลือ</t>
  </si>
  <si>
    <t>Requesting the obligated expenses in next quarter ค่าใช้จ่ายที่คาดว่าจะเกิดขึ้น</t>
  </si>
  <si>
    <t>Recommended amount for this requested ยอดเงินที่ควรรับ</t>
  </si>
  <si>
    <t>Available for further activities (Atlanta) งบประมาณคงเหลือที่สามารถเบิกได้ในครั้งต่อไป</t>
  </si>
  <si>
    <t>7</t>
  </si>
  <si>
    <t>6</t>
  </si>
  <si>
    <t>5</t>
  </si>
  <si>
    <t>4</t>
  </si>
  <si>
    <t>3</t>
  </si>
  <si>
    <t>2</t>
  </si>
  <si>
    <t>1</t>
  </si>
  <si>
    <t>Others</t>
  </si>
  <si>
    <t>Construcion</t>
  </si>
  <si>
    <t>Contractual</t>
  </si>
  <si>
    <t>Travel</t>
  </si>
  <si>
    <t>Fringe Benefit</t>
  </si>
  <si>
    <t>Aug.</t>
  </si>
  <si>
    <t>July</t>
  </si>
  <si>
    <t>June</t>
  </si>
  <si>
    <t xml:space="preserve">Total </t>
  </si>
  <si>
    <t>May</t>
  </si>
  <si>
    <t>April</t>
  </si>
  <si>
    <t>March</t>
  </si>
  <si>
    <t>Feb.</t>
  </si>
  <si>
    <t>Jan.</t>
  </si>
  <si>
    <t xml:space="preserve">Dec. </t>
  </si>
  <si>
    <t>Nov.</t>
  </si>
  <si>
    <t>Oct.</t>
  </si>
  <si>
    <t>Sep.</t>
  </si>
  <si>
    <t>Budget</t>
  </si>
  <si>
    <t xml:space="preserve">Balance </t>
  </si>
  <si>
    <t>Expected expenses</t>
  </si>
  <si>
    <t>Quarter 4</t>
  </si>
  <si>
    <t>Quarter 3</t>
  </si>
  <si>
    <t>Quarter 2</t>
  </si>
  <si>
    <t>Quarter 1</t>
  </si>
  <si>
    <t>Approved</t>
  </si>
  <si>
    <t>Object Classes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</si>
  <si>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</si>
  <si>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Budget for FY 2018</t>
  </si>
  <si>
    <r>
      <rPr>
        <b/>
        <sz val="7"/>
        <color indexed="10"/>
        <rFont val="Arial"/>
        <family val="2"/>
      </rPr>
      <t>FY 2018:</t>
    </r>
    <r>
      <rPr>
        <b/>
        <sz val="7"/>
        <rFont val="Arial"/>
        <family val="2"/>
      </rPr>
      <t xml:space="preserve"> Monthly Budget Plan: to be spent during </t>
    </r>
    <r>
      <rPr>
        <b/>
        <sz val="7"/>
        <color indexed="10"/>
        <rFont val="Arial"/>
        <family val="2"/>
      </rPr>
      <t>September 2017 - December 2017</t>
    </r>
  </si>
  <si>
    <t>Project Name: PIF PCM-HF</t>
  </si>
  <si>
    <t>PIF-PCM-HF:Team lead: Provincial ending AIDS plan and resource mobilization</t>
  </si>
  <si>
    <t>PIF-PCM-HF:Compensation for government staff</t>
  </si>
  <si>
    <t>PIF-PCM-HF:Annual medical check up (team lead)</t>
  </si>
  <si>
    <t>PIF-PCM-HF:Strengthening PCM function (Central meeting)</t>
  </si>
  <si>
    <t>PIF-PCM-HF:Workshop to report results of PCM and SIME (Central meeting)</t>
  </si>
  <si>
    <t>PIF-PCM-HF:Workshop on provincial ending AIDS plan and resource mobilization plan development- overview Ending AIDS Plan I: (overview meeting with individual province targeted 11 provinces)</t>
  </si>
  <si>
    <t>PIF-PCM-HF:Provincial (M&amp;E unit) meeting for using SI to develop provincial ending AIDS plan Ending AIDS Plan II:(11 provinces x 2 time) travel (by flight x 5 provinces, By car x 6 provinces)</t>
  </si>
  <si>
    <t>PIF-PCM-HF:Office supply</t>
  </si>
  <si>
    <t>PIF-PCM-HF:Regular PCM meetings (General PCM and accreditation)</t>
  </si>
  <si>
    <t>PIF-PCM-HF:Provincial AIDS sub-Committee meeting</t>
  </si>
  <si>
    <t>PIF-PCM-HF:Workshop Mangement and Meeting facility</t>
  </si>
  <si>
    <t>Exchange rate management</t>
  </si>
  <si>
    <t>Project Code: PIF PCM HF</t>
  </si>
  <si>
    <r>
      <t xml:space="preserve">Summary of activities  to be </t>
    </r>
    <r>
      <rPr>
        <b/>
        <sz val="10"/>
        <color indexed="10"/>
        <rFont val="Arial"/>
        <family val="2"/>
      </rPr>
      <t>spent during  Oct 2017-Aug 2018</t>
    </r>
  </si>
  <si>
    <r>
      <t>Date</t>
    </r>
    <r>
      <rPr>
        <b/>
        <sz val="10"/>
        <color indexed="10"/>
        <rFont val="Arial"/>
        <family val="2"/>
      </rPr>
      <t>: 13 Dec 2017</t>
    </r>
  </si>
  <si>
    <r>
      <t xml:space="preserve">Subject: Request for </t>
    </r>
    <r>
      <rPr>
        <b/>
        <sz val="10"/>
        <color indexed="10"/>
        <rFont val="Arial"/>
        <family val="2"/>
      </rPr>
      <t>2nd Draw Down FY2018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</si>
</sst>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-[$$-409]* #,##0.00_ ;_-[$$-409]* \-#,##0.00\ ;_-[$$-409]* &quot;-&quot;??_ ;_-@_ "/>
    <numFmt numFmtId="189" formatCode="_-[$฿-41E]* #,##0.00_-;\-[$฿-41E]* #,##0.00_-;_-[$฿-41E]* &quot;-&quot;??_-;_-@_-"/>
  </numFmts>
  <fonts count="17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Tahoma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color indexed="10"/>
      <name val="Arial"/>
      <family val="2"/>
    </font>
    <font>
      <b/>
      <sz val="10"/>
      <color indexed="10"/>
      <name val="Arial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8" tint="0.59999389629810485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43" fontId="10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4" fillId="0" borderId="0"/>
    <xf numFmtId="0" fontId="4" fillId="0" borderId="0"/>
  </cellStyleXfs>
  <cellXfs count="173">
    <xf numFmtId="0" fontId="0" fillId="0" borderId="0" xfId="0"/>
    <xf numFmtId="0" fontId="1" fillId="0" borderId="0" xfId="0" applyFont="1"/>
    <xf numFmtId="0" fontId="2" fillId="2" borderId="1" xfId="4" applyFont="1" applyFill="1" applyBorder="1" applyAlignment="1">
      <alignment horizontal="center" vertical="center"/>
    </xf>
    <xf numFmtId="188" fontId="2" fillId="2" borderId="1" xfId="2" applyNumberFormat="1" applyFont="1" applyFill="1" applyBorder="1" applyAlignment="1">
      <alignment horizontal="center" vertical="center" wrapText="1"/>
    </xf>
    <xf numFmtId="189" fontId="2" fillId="2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4" applyFont="1" applyFill="1" applyBorder="1" applyAlignment="1">
      <alignment vertical="center"/>
    </xf>
    <xf numFmtId="0" fontId="2" fillId="0" borderId="1" xfId="4" applyFont="1" applyFill="1" applyBorder="1" applyAlignment="1">
      <alignment vertical="top"/>
    </xf>
    <xf numFmtId="0" fontId="1" fillId="0" borderId="1" xfId="4" applyFont="1" applyFill="1" applyBorder="1" applyAlignment="1">
      <alignment horizontal="center" vertical="center"/>
    </xf>
    <xf numFmtId="188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2" xfId="4" applyFont="1" applyFill="1" applyBorder="1" applyAlignment="1">
      <alignment vertical="top"/>
    </xf>
    <xf numFmtId="188" fontId="12" fillId="0" borderId="1" xfId="0" applyNumberFormat="1" applyFont="1" applyFill="1" applyBorder="1" applyAlignment="1">
      <alignment vertical="center" wrapText="1"/>
    </xf>
    <xf numFmtId="0" fontId="2" fillId="0" borderId="3" xfId="4" applyFont="1" applyFill="1" applyBorder="1" applyAlignment="1">
      <alignment vertical="top"/>
    </xf>
    <xf numFmtId="188" fontId="12" fillId="0" borderId="4" xfId="0" applyNumberFormat="1" applyFont="1" applyFill="1" applyBorder="1" applyAlignment="1">
      <alignment vertical="center" wrapText="1"/>
    </xf>
    <xf numFmtId="189" fontId="1" fillId="0" borderId="0" xfId="0" applyNumberFormat="1" applyFont="1"/>
    <xf numFmtId="0" fontId="2" fillId="0" borderId="6" xfId="4" applyFont="1" applyFill="1" applyBorder="1" applyAlignment="1">
      <alignment vertical="center"/>
    </xf>
    <xf numFmtId="43" fontId="1" fillId="0" borderId="0" xfId="0" applyNumberFormat="1" applyFont="1"/>
    <xf numFmtId="0" fontId="2" fillId="0" borderId="0" xfId="4" applyFont="1" applyFill="1" applyBorder="1" applyAlignment="1">
      <alignment horizontal="center" vertical="top"/>
    </xf>
    <xf numFmtId="0" fontId="2" fillId="0" borderId="0" xfId="4" applyFont="1" applyFill="1" applyBorder="1" applyAlignment="1">
      <alignment horizontal="right" vertical="top"/>
    </xf>
    <xf numFmtId="188" fontId="2" fillId="0" borderId="0" xfId="4" applyNumberFormat="1" applyFont="1" applyFill="1" applyBorder="1" applyAlignment="1">
      <alignment horizontal="right" vertical="center" wrapText="1"/>
    </xf>
    <xf numFmtId="189" fontId="2" fillId="0" borderId="0" xfId="2" applyNumberFormat="1" applyFont="1" applyFill="1" applyBorder="1" applyAlignment="1">
      <alignment horizontal="right" vertical="top"/>
    </xf>
    <xf numFmtId="0" fontId="2" fillId="0" borderId="0" xfId="4" applyFont="1" applyBorder="1" applyAlignment="1">
      <alignment horizontal="left" vertical="top"/>
    </xf>
    <xf numFmtId="0" fontId="2" fillId="0" borderId="0" xfId="4" applyFont="1" applyBorder="1" applyAlignment="1">
      <alignment horizontal="center" vertical="top"/>
    </xf>
    <xf numFmtId="0" fontId="2" fillId="0" borderId="0" xfId="4" applyFont="1" applyBorder="1" applyAlignment="1">
      <alignment vertical="top"/>
    </xf>
    <xf numFmtId="188" fontId="2" fillId="0" borderId="0" xfId="4" applyNumberFormat="1" applyFont="1" applyBorder="1" applyAlignment="1">
      <alignment vertical="center" wrapText="1"/>
    </xf>
    <xf numFmtId="189" fontId="1" fillId="0" borderId="0" xfId="2" applyNumberFormat="1" applyFont="1" applyBorder="1" applyAlignment="1">
      <alignment horizontal="right" vertical="top"/>
    </xf>
    <xf numFmtId="0" fontId="1" fillId="0" borderId="1" xfId="4" quotePrefix="1" applyFont="1" applyBorder="1" applyAlignment="1">
      <alignment horizontal="center" vertical="top"/>
    </xf>
    <xf numFmtId="188" fontId="1" fillId="0" borderId="4" xfId="4" applyNumberFormat="1" applyFont="1" applyBorder="1" applyAlignment="1">
      <alignment horizontal="left" vertical="center" wrapText="1"/>
    </xf>
    <xf numFmtId="189" fontId="1" fillId="0" borderId="1" xfId="2" applyNumberFormat="1" applyFont="1" applyBorder="1" applyAlignment="1">
      <alignment horizontal="right" vertical="top"/>
    </xf>
    <xf numFmtId="0" fontId="1" fillId="0" borderId="6" xfId="4" applyFont="1" applyBorder="1" applyAlignment="1">
      <alignment horizontal="left" vertical="top"/>
    </xf>
    <xf numFmtId="0" fontId="1" fillId="0" borderId="7" xfId="4" applyFont="1" applyBorder="1" applyAlignment="1">
      <alignment horizontal="left" vertical="top"/>
    </xf>
    <xf numFmtId="0" fontId="1" fillId="0" borderId="4" xfId="4" applyFont="1" applyBorder="1" applyAlignment="1">
      <alignment horizontal="left" vertical="top"/>
    </xf>
    <xf numFmtId="189" fontId="1" fillId="2" borderId="1" xfId="2" applyNumberFormat="1" applyFont="1" applyFill="1" applyBorder="1" applyAlignment="1" applyProtection="1">
      <alignment horizontal="right" vertical="top"/>
      <protection locked="0"/>
    </xf>
    <xf numFmtId="0" fontId="1" fillId="0" borderId="6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188" fontId="1" fillId="0" borderId="4" xfId="4" applyNumberFormat="1" applyFont="1" applyFill="1" applyBorder="1" applyAlignment="1">
      <alignment horizontal="left" vertical="center" wrapText="1"/>
    </xf>
    <xf numFmtId="189" fontId="1" fillId="0" borderId="1" xfId="2" applyNumberFormat="1" applyFont="1" applyBorder="1" applyAlignment="1">
      <alignment wrapText="1"/>
    </xf>
    <xf numFmtId="0" fontId="1" fillId="0" borderId="0" xfId="4" applyFont="1" applyBorder="1" applyAlignment="1">
      <alignment vertical="top"/>
    </xf>
    <xf numFmtId="188" fontId="1" fillId="0" borderId="0" xfId="4" applyNumberFormat="1" applyFont="1" applyBorder="1" applyAlignment="1">
      <alignment vertical="center" wrapText="1"/>
    </xf>
    <xf numFmtId="188" fontId="1" fillId="0" borderId="0" xfId="0" applyNumberFormat="1" applyFont="1" applyAlignment="1">
      <alignment vertical="center" wrapText="1"/>
    </xf>
    <xf numFmtId="43" fontId="1" fillId="0" borderId="0" xfId="1" applyFont="1"/>
    <xf numFmtId="0" fontId="6" fillId="0" borderId="0" xfId="5" applyFont="1"/>
    <xf numFmtId="0" fontId="13" fillId="0" borderId="0" xfId="5" applyFont="1"/>
    <xf numFmtId="1" fontId="6" fillId="0" borderId="0" xfId="5" applyNumberFormat="1" applyFont="1"/>
    <xf numFmtId="43" fontId="7" fillId="5" borderId="1" xfId="3" applyFont="1" applyFill="1" applyBorder="1" applyAlignment="1" applyProtection="1">
      <alignment horizontal="right" vertical="center"/>
    </xf>
    <xf numFmtId="43" fontId="7" fillId="5" borderId="1" xfId="3" applyFont="1" applyFill="1" applyBorder="1" applyAlignment="1" applyProtection="1">
      <alignment horizontal="right" vertical="center" wrapText="1"/>
    </xf>
    <xf numFmtId="43" fontId="14" fillId="5" borderId="1" xfId="3" applyFont="1" applyFill="1" applyBorder="1" applyAlignment="1" applyProtection="1">
      <alignment horizontal="right" vertical="center" wrapText="1"/>
    </xf>
    <xf numFmtId="43" fontId="6" fillId="5" borderId="1" xfId="3" applyFont="1" applyFill="1" applyBorder="1" applyAlignment="1" applyProtection="1">
      <alignment horizontal="right" vertical="center" wrapText="1"/>
    </xf>
    <xf numFmtId="43" fontId="7" fillId="5" borderId="1" xfId="3" applyFont="1" applyFill="1" applyBorder="1" applyAlignment="1" applyProtection="1">
      <alignment horizontal="center" vertical="center"/>
    </xf>
    <xf numFmtId="0" fontId="6" fillId="0" borderId="0" xfId="5" applyFont="1" applyAlignment="1">
      <alignment vertical="center" wrapText="1"/>
    </xf>
    <xf numFmtId="43" fontId="7" fillId="0" borderId="1" xfId="3" applyFont="1" applyFill="1" applyBorder="1" applyAlignment="1" applyProtection="1">
      <alignment horizontal="right" vertical="center"/>
    </xf>
    <xf numFmtId="43" fontId="6" fillId="0" borderId="1" xfId="3" applyFont="1" applyFill="1" applyBorder="1" applyAlignment="1" applyProtection="1">
      <alignment horizontal="right" vertical="center" wrapText="1"/>
    </xf>
    <xf numFmtId="43" fontId="13" fillId="0" borderId="1" xfId="3" applyFont="1" applyFill="1" applyBorder="1" applyAlignment="1" applyProtection="1">
      <alignment horizontal="right" vertical="center" wrapText="1"/>
    </xf>
    <xf numFmtId="43" fontId="6" fillId="0" borderId="1" xfId="3" applyFont="1" applyFill="1" applyBorder="1" applyAlignment="1" applyProtection="1">
      <alignment horizontal="right" vertical="center" wrapText="1"/>
      <protection locked="0"/>
    </xf>
    <xf numFmtId="43" fontId="6" fillId="0" borderId="1" xfId="3" applyFont="1" applyFill="1" applyBorder="1" applyAlignment="1">
      <alignment horizontal="right" vertical="center" wrapText="1"/>
    </xf>
    <xf numFmtId="1" fontId="6" fillId="0" borderId="1" xfId="3" quotePrefix="1" applyNumberFormat="1" applyFont="1" applyFill="1" applyBorder="1" applyAlignment="1">
      <alignment horizontal="center" vertical="center" wrapText="1"/>
    </xf>
    <xf numFmtId="43" fontId="6" fillId="0" borderId="1" xfId="1" applyFont="1" applyFill="1" applyBorder="1" applyAlignment="1" applyProtection="1">
      <alignment horizontal="right" vertical="center" wrapText="1"/>
      <protection locked="0"/>
    </xf>
    <xf numFmtId="43" fontId="7" fillId="3" borderId="1" xfId="3" applyFont="1" applyFill="1" applyBorder="1" applyAlignment="1" applyProtection="1">
      <alignment horizontal="right" vertical="center"/>
    </xf>
    <xf numFmtId="43" fontId="6" fillId="3" borderId="1" xfId="3" applyFont="1" applyFill="1" applyBorder="1" applyAlignment="1" applyProtection="1">
      <alignment horizontal="right" vertical="center" wrapText="1"/>
    </xf>
    <xf numFmtId="43" fontId="13" fillId="3" borderId="1" xfId="3" applyFont="1" applyFill="1" applyBorder="1" applyAlignment="1" applyProtection="1">
      <alignment horizontal="right" vertical="center" wrapText="1"/>
    </xf>
    <xf numFmtId="43" fontId="7" fillId="3" borderId="1" xfId="3" applyFont="1" applyFill="1" applyBorder="1" applyAlignment="1" applyProtection="1">
      <alignment horizontal="right" vertical="center" wrapText="1"/>
    </xf>
    <xf numFmtId="43" fontId="14" fillId="3" borderId="1" xfId="3" applyFont="1" applyFill="1" applyBorder="1" applyAlignment="1" applyProtection="1">
      <alignment horizontal="right" vertical="center" wrapText="1"/>
    </xf>
    <xf numFmtId="0" fontId="6" fillId="0" borderId="0" xfId="5" applyFont="1" applyFill="1" applyAlignment="1">
      <alignment vertical="center" wrapText="1"/>
    </xf>
    <xf numFmtId="0" fontId="6" fillId="0" borderId="1" xfId="3" applyNumberFormat="1" applyFont="1" applyFill="1" applyBorder="1" applyAlignment="1" applyProtection="1">
      <alignment horizontal="center" vertical="center" wrapText="1"/>
    </xf>
    <xf numFmtId="43" fontId="7" fillId="6" borderId="1" xfId="3" applyFont="1" applyFill="1" applyBorder="1" applyAlignment="1" applyProtection="1">
      <alignment horizontal="right" vertical="center" wrapText="1"/>
    </xf>
    <xf numFmtId="43" fontId="6" fillId="0" borderId="1" xfId="3" applyFont="1" applyFill="1" applyBorder="1" applyAlignment="1" applyProtection="1">
      <alignment horizontal="right" vertical="center"/>
    </xf>
    <xf numFmtId="43" fontId="13" fillId="0" borderId="1" xfId="3" applyFont="1" applyBorder="1" applyAlignment="1" applyProtection="1">
      <alignment horizontal="right" vertical="center" wrapText="1"/>
    </xf>
    <xf numFmtId="43" fontId="13" fillId="0" borderId="1" xfId="3" applyFont="1" applyFill="1" applyBorder="1" applyAlignment="1" applyProtection="1">
      <alignment horizontal="right" vertical="center" wrapText="1"/>
      <protection locked="0"/>
    </xf>
    <xf numFmtId="43" fontId="6" fillId="0" borderId="1" xfId="3" applyFont="1" applyBorder="1" applyAlignment="1">
      <alignment vertical="center" wrapText="1"/>
    </xf>
    <xf numFmtId="1" fontId="6" fillId="0" borderId="1" xfId="3" applyNumberFormat="1" applyFont="1" applyFill="1" applyBorder="1" applyAlignment="1">
      <alignment horizontal="center" vertical="center" wrapText="1"/>
    </xf>
    <xf numFmtId="43" fontId="14" fillId="3" borderId="1" xfId="3" applyFont="1" applyFill="1" applyBorder="1" applyAlignment="1" applyProtection="1">
      <alignment horizontal="right" vertical="center"/>
    </xf>
    <xf numFmtId="43" fontId="6" fillId="3" borderId="1" xfId="3" applyFont="1" applyFill="1" applyBorder="1" applyAlignment="1" applyProtection="1">
      <alignment horizontal="right" vertical="center"/>
    </xf>
    <xf numFmtId="43" fontId="14" fillId="7" borderId="1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/>
    </xf>
    <xf numFmtId="43" fontId="7" fillId="7" borderId="4" xfId="3" applyFont="1" applyFill="1" applyBorder="1" applyAlignment="1" applyProtection="1">
      <alignment horizontal="center" vertical="center"/>
    </xf>
    <xf numFmtId="43" fontId="7" fillId="7" borderId="2" xfId="3" applyFont="1" applyFill="1" applyBorder="1" applyAlignment="1" applyProtection="1">
      <alignment horizontal="center" vertical="center"/>
    </xf>
    <xf numFmtId="43" fontId="7" fillId="7" borderId="5" xfId="3" applyFont="1" applyFill="1" applyBorder="1" applyAlignment="1" applyProtection="1">
      <alignment horizontal="center" vertical="center"/>
    </xf>
    <xf numFmtId="4" fontId="6" fillId="0" borderId="0" xfId="6" applyNumberFormat="1" applyFont="1" applyFill="1" applyBorder="1" applyAlignment="1">
      <alignment horizontal="right" vertical="center"/>
    </xf>
    <xf numFmtId="0" fontId="7" fillId="0" borderId="0" xfId="6" applyFont="1" applyFill="1" applyBorder="1" applyAlignment="1" applyProtection="1">
      <alignment vertical="center"/>
      <protection locked="0"/>
    </xf>
    <xf numFmtId="0" fontId="14" fillId="0" borderId="8" xfId="6" applyFont="1" applyFill="1" applyBorder="1" applyAlignment="1" applyProtection="1">
      <alignment vertical="center"/>
      <protection locked="0"/>
    </xf>
    <xf numFmtId="0" fontId="7" fillId="0" borderId="8" xfId="6" applyFont="1" applyFill="1" applyBorder="1" applyAlignment="1" applyProtection="1">
      <alignment vertical="center"/>
      <protection locked="0"/>
    </xf>
    <xf numFmtId="4" fontId="6" fillId="0" borderId="0" xfId="6" applyNumberFormat="1" applyFont="1" applyFill="1" applyBorder="1" applyAlignment="1" applyProtection="1">
      <alignment horizontal="right" vertical="center" wrapText="1"/>
      <protection locked="0"/>
    </xf>
    <xf numFmtId="4" fontId="13" fillId="0" borderId="0" xfId="6" applyNumberFormat="1" applyFont="1" applyFill="1" applyBorder="1" applyAlignment="1" applyProtection="1">
      <alignment horizontal="right" vertical="center" wrapText="1"/>
      <protection locked="0"/>
    </xf>
    <xf numFmtId="4" fontId="6" fillId="0" borderId="0" xfId="6" applyNumberFormat="1" applyFont="1" applyFill="1" applyBorder="1" applyAlignment="1" applyProtection="1">
      <alignment horizontal="center" vertical="top" wrapText="1"/>
      <protection locked="0"/>
    </xf>
    <xf numFmtId="0" fontId="7" fillId="0" borderId="0" xfId="6" applyFont="1" applyFill="1" applyBorder="1" applyAlignment="1" applyProtection="1">
      <alignment horizontal="left" vertical="center" wrapText="1"/>
      <protection locked="0"/>
    </xf>
    <xf numFmtId="1" fontId="7" fillId="0" borderId="0" xfId="6" applyNumberFormat="1" applyFont="1" applyFill="1" applyBorder="1" applyAlignment="1" applyProtection="1">
      <alignment horizontal="center" vertical="center"/>
      <protection locked="0"/>
    </xf>
    <xf numFmtId="0" fontId="2" fillId="5" borderId="5" xfId="4" applyFont="1" applyFill="1" applyBorder="1" applyAlignment="1">
      <alignment horizontal="center" vertical="center"/>
    </xf>
    <xf numFmtId="0" fontId="2" fillId="5" borderId="5" xfId="4" applyFont="1" applyFill="1" applyBorder="1" applyAlignment="1">
      <alignment horizontal="left" vertical="center"/>
    </xf>
    <xf numFmtId="188" fontId="2" fillId="5" borderId="4" xfId="4" applyNumberFormat="1" applyFont="1" applyFill="1" applyBorder="1" applyAlignment="1">
      <alignment horizontal="left" vertical="center" wrapText="1"/>
    </xf>
    <xf numFmtId="189" fontId="2" fillId="5" borderId="1" xfId="2" applyNumberFormat="1" applyFont="1" applyFill="1" applyBorder="1" applyAlignment="1" applyProtection="1">
      <alignment vertical="center"/>
      <protection locked="0"/>
    </xf>
    <xf numFmtId="0" fontId="2" fillId="5" borderId="1" xfId="4" applyFont="1" applyFill="1" applyBorder="1" applyAlignment="1">
      <alignment horizontal="center" vertical="center"/>
    </xf>
    <xf numFmtId="0" fontId="2" fillId="5" borderId="1" xfId="4" applyFont="1" applyFill="1" applyBorder="1" applyAlignment="1">
      <alignment horizontal="left" vertical="center" wrapText="1"/>
    </xf>
    <xf numFmtId="188" fontId="2" fillId="5" borderId="4" xfId="4" applyNumberFormat="1" applyFont="1" applyFill="1" applyBorder="1" applyAlignment="1" applyProtection="1">
      <alignment horizontal="left" vertical="center" wrapText="1"/>
      <protection locked="0"/>
    </xf>
    <xf numFmtId="189" fontId="2" fillId="5" borderId="1" xfId="2" applyNumberFormat="1" applyFont="1" applyFill="1" applyBorder="1" applyAlignment="1" applyProtection="1">
      <alignment horizontal="center" vertical="center"/>
      <protection locked="0"/>
    </xf>
    <xf numFmtId="0" fontId="2" fillId="5" borderId="1" xfId="4" applyFont="1" applyFill="1" applyBorder="1" applyAlignment="1">
      <alignment horizontal="left" vertical="center"/>
    </xf>
    <xf numFmtId="188" fontId="2" fillId="8" borderId="4" xfId="8" applyNumberFormat="1" applyFont="1" applyFill="1" applyBorder="1" applyAlignment="1">
      <alignment horizontal="left" vertical="center" wrapText="1"/>
    </xf>
    <xf numFmtId="0" fontId="2" fillId="5" borderId="5" xfId="4" applyFont="1" applyFill="1" applyBorder="1" applyAlignment="1">
      <alignment vertical="center"/>
    </xf>
    <xf numFmtId="188" fontId="2" fillId="5" borderId="1" xfId="4" applyNumberFormat="1" applyFont="1" applyFill="1" applyBorder="1" applyAlignment="1">
      <alignment horizontal="right" vertical="center" wrapText="1"/>
    </xf>
    <xf numFmtId="189" fontId="2" fillId="5" borderId="1" xfId="2" applyNumberFormat="1" applyFont="1" applyFill="1" applyBorder="1" applyAlignment="1">
      <alignment horizontal="right" vertical="center"/>
    </xf>
    <xf numFmtId="43" fontId="6" fillId="9" borderId="1" xfId="3" applyFont="1" applyFill="1" applyBorder="1" applyAlignment="1" applyProtection="1">
      <alignment horizontal="right" vertical="center" wrapText="1"/>
    </xf>
    <xf numFmtId="43" fontId="6" fillId="9" borderId="1" xfId="3" applyFont="1" applyFill="1" applyBorder="1" applyAlignment="1" applyProtection="1">
      <alignment horizontal="right" vertical="center" wrapText="1"/>
      <protection locked="0"/>
    </xf>
    <xf numFmtId="43" fontId="13" fillId="9" borderId="1" xfId="3" applyFont="1" applyFill="1" applyBorder="1" applyAlignment="1" applyProtection="1">
      <alignment horizontal="right" vertical="center" wrapText="1"/>
    </xf>
    <xf numFmtId="0" fontId="1" fillId="4" borderId="1" xfId="4" quotePrefix="1" applyFont="1" applyFill="1" applyBorder="1" applyAlignment="1">
      <alignment horizontal="center" vertical="top"/>
    </xf>
    <xf numFmtId="0" fontId="1" fillId="4" borderId="6" xfId="4" applyFont="1" applyFill="1" applyBorder="1" applyAlignment="1">
      <alignment horizontal="left" vertical="top"/>
    </xf>
    <xf numFmtId="0" fontId="1" fillId="4" borderId="7" xfId="4" applyFont="1" applyFill="1" applyBorder="1" applyAlignment="1">
      <alignment horizontal="left" vertical="top"/>
    </xf>
    <xf numFmtId="0" fontId="1" fillId="4" borderId="4" xfId="4" applyFont="1" applyFill="1" applyBorder="1" applyAlignment="1">
      <alignment horizontal="left" vertical="top"/>
    </xf>
    <xf numFmtId="188" fontId="1" fillId="4" borderId="4" xfId="4" applyNumberFormat="1" applyFont="1" applyFill="1" applyBorder="1" applyAlignment="1">
      <alignment horizontal="left" vertical="center" wrapText="1"/>
    </xf>
    <xf numFmtId="189" fontId="2" fillId="4" borderId="1" xfId="2" applyNumberFormat="1" applyFont="1" applyFill="1" applyBorder="1" applyAlignment="1" applyProtection="1">
      <alignment horizontal="right" vertical="center"/>
      <protection locked="0"/>
    </xf>
    <xf numFmtId="0" fontId="1" fillId="10" borderId="1" xfId="4" quotePrefix="1" applyFont="1" applyFill="1" applyBorder="1" applyAlignment="1">
      <alignment horizontal="center" vertical="top"/>
    </xf>
    <xf numFmtId="0" fontId="5" fillId="10" borderId="6" xfId="4" applyFont="1" applyFill="1" applyBorder="1" applyAlignment="1">
      <alignment horizontal="left" vertical="top"/>
    </xf>
    <xf numFmtId="0" fontId="5" fillId="10" borderId="7" xfId="4" applyFont="1" applyFill="1" applyBorder="1" applyAlignment="1">
      <alignment horizontal="left" vertical="top"/>
    </xf>
    <xf numFmtId="0" fontId="1" fillId="10" borderId="4" xfId="4" applyFont="1" applyFill="1" applyBorder="1" applyAlignment="1">
      <alignment horizontal="left" vertical="top"/>
    </xf>
    <xf numFmtId="188" fontId="1" fillId="10" borderId="4" xfId="4" applyNumberFormat="1" applyFont="1" applyFill="1" applyBorder="1" applyAlignment="1">
      <alignment horizontal="left" vertical="center" wrapText="1"/>
    </xf>
    <xf numFmtId="189" fontId="1" fillId="10" borderId="1" xfId="2" applyNumberFormat="1" applyFont="1" applyFill="1" applyBorder="1" applyAlignment="1" applyProtection="1">
      <alignment horizontal="right" vertical="top"/>
      <protection locked="0"/>
    </xf>
    <xf numFmtId="1" fontId="6" fillId="0" borderId="6" xfId="3" quotePrefix="1" applyNumberFormat="1" applyFont="1" applyFill="1" applyBorder="1" applyAlignment="1">
      <alignment horizontal="center" vertical="center" wrapText="1"/>
    </xf>
    <xf numFmtId="43" fontId="6" fillId="0" borderId="4" xfId="3" applyFont="1" applyFill="1" applyBorder="1" applyAlignment="1" applyProtection="1">
      <alignment horizontal="right" vertical="center" wrapText="1"/>
      <protection locked="0"/>
    </xf>
    <xf numFmtId="43" fontId="6" fillId="0" borderId="4" xfId="3" applyFont="1" applyFill="1" applyBorder="1" applyAlignment="1" applyProtection="1">
      <alignment horizontal="right" vertical="center" wrapText="1"/>
    </xf>
    <xf numFmtId="43" fontId="7" fillId="3" borderId="4" xfId="3" applyFont="1" applyFill="1" applyBorder="1" applyAlignment="1" applyProtection="1">
      <alignment horizontal="right" vertical="center" wrapText="1"/>
    </xf>
    <xf numFmtId="0" fontId="7" fillId="0" borderId="8" xfId="6" applyFont="1" applyFill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6" fillId="0" borderId="0" xfId="5" applyFont="1" applyAlignment="1">
      <alignment vertical="top" wrapText="1"/>
    </xf>
    <xf numFmtId="1" fontId="6" fillId="0" borderId="10" xfId="3" quotePrefix="1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2" fillId="9" borderId="1" xfId="4" applyFont="1" applyFill="1" applyBorder="1" applyAlignment="1">
      <alignment horizontal="center" vertical="center"/>
    </xf>
    <xf numFmtId="0" fontId="2" fillId="9" borderId="1" xfId="4" applyFont="1" applyFill="1" applyBorder="1" applyAlignment="1">
      <alignment horizontal="left" vertical="center" wrapText="1"/>
    </xf>
    <xf numFmtId="188" fontId="2" fillId="9" borderId="4" xfId="4" applyNumberFormat="1" applyFont="1" applyFill="1" applyBorder="1" applyAlignment="1" applyProtection="1">
      <alignment horizontal="left" vertical="center" wrapText="1"/>
      <protection locked="0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2" fillId="9" borderId="6" xfId="4" applyFont="1" applyFill="1" applyBorder="1" applyAlignment="1" applyProtection="1">
      <alignment horizontal="center" vertical="center"/>
      <protection locked="0"/>
    </xf>
    <xf numFmtId="44" fontId="1" fillId="0" borderId="1" xfId="3" applyNumberFormat="1" applyFont="1" applyFill="1" applyBorder="1" applyAlignment="1" applyProtection="1">
      <alignment horizontal="left" vertical="center" wrapText="1"/>
      <protection locked="0"/>
    </xf>
    <xf numFmtId="189" fontId="2" fillId="5" borderId="1" xfId="2" applyNumberFormat="1" applyFont="1" applyFill="1" applyBorder="1" applyAlignment="1" applyProtection="1">
      <alignment horizontal="left" vertical="center"/>
      <protection locked="0"/>
    </xf>
    <xf numFmtId="0" fontId="2" fillId="8" borderId="6" xfId="7" applyFont="1" applyFill="1" applyBorder="1" applyAlignment="1">
      <alignment horizontal="left" vertical="center" wrapText="1"/>
    </xf>
    <xf numFmtId="0" fontId="2" fillId="8" borderId="4" xfId="7" applyFont="1" applyFill="1" applyBorder="1" applyAlignment="1">
      <alignment horizontal="left" vertical="center" wrapText="1"/>
    </xf>
    <xf numFmtId="0" fontId="2" fillId="5" borderId="6" xfId="4" applyFont="1" applyFill="1" applyBorder="1" applyAlignment="1">
      <alignment horizontal="center" vertical="center"/>
    </xf>
    <xf numFmtId="0" fontId="2" fillId="5" borderId="7" xfId="4" applyFont="1" applyFill="1" applyBorder="1" applyAlignment="1">
      <alignment horizontal="center" vertical="center"/>
    </xf>
    <xf numFmtId="0" fontId="2" fillId="5" borderId="4" xfId="4" applyFont="1" applyFill="1" applyBorder="1" applyAlignment="1">
      <alignment horizontal="center" vertical="center"/>
    </xf>
    <xf numFmtId="0" fontId="1" fillId="0" borderId="6" xfId="4" applyFont="1" applyBorder="1" applyAlignment="1">
      <alignment horizontal="left" vertical="top" wrapText="1"/>
    </xf>
    <xf numFmtId="0" fontId="1" fillId="0" borderId="7" xfId="4" applyFont="1" applyBorder="1" applyAlignment="1">
      <alignment horizontal="left" vertical="top" wrapText="1"/>
    </xf>
    <xf numFmtId="0" fontId="1" fillId="0" borderId="4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center" vertical="top"/>
    </xf>
    <xf numFmtId="0" fontId="2" fillId="5" borderId="6" xfId="4" applyFont="1" applyFill="1" applyBorder="1" applyAlignment="1" applyProtection="1">
      <alignment horizontal="left" vertical="center"/>
      <protection locked="0"/>
    </xf>
    <xf numFmtId="0" fontId="2" fillId="5" borderId="4" xfId="4" applyFont="1" applyFill="1" applyBorder="1" applyAlignment="1" applyProtection="1">
      <alignment horizontal="left" vertical="center"/>
      <protection locked="0"/>
    </xf>
    <xf numFmtId="0" fontId="2" fillId="8" borderId="6" xfId="8" applyFont="1" applyFill="1" applyBorder="1" applyAlignment="1">
      <alignment horizontal="left" vertical="center" wrapText="1"/>
    </xf>
    <xf numFmtId="0" fontId="2" fillId="8" borderId="4" xfId="8" applyFont="1" applyFill="1" applyBorder="1" applyAlignment="1">
      <alignment horizontal="left" vertical="center" wrapText="1"/>
    </xf>
    <xf numFmtId="0" fontId="2" fillId="5" borderId="6" xfId="4" applyFont="1" applyFill="1" applyBorder="1" applyAlignment="1">
      <alignment horizontal="left" vertical="center"/>
    </xf>
    <xf numFmtId="0" fontId="2" fillId="5" borderId="4" xfId="4" applyFont="1" applyFill="1" applyBorder="1" applyAlignment="1">
      <alignment horizontal="left" vertical="center"/>
    </xf>
    <xf numFmtId="0" fontId="2" fillId="0" borderId="0" xfId="4" applyFont="1" applyBorder="1" applyAlignment="1">
      <alignment horizontal="center" vertical="top"/>
    </xf>
    <xf numFmtId="0" fontId="2" fillId="0" borderId="0" xfId="4" applyFont="1" applyBorder="1" applyAlignment="1" applyProtection="1">
      <alignment horizontal="left" vertical="top"/>
      <protection locked="0"/>
    </xf>
    <xf numFmtId="43" fontId="7" fillId="3" borderId="2" xfId="3" applyFont="1" applyFill="1" applyBorder="1" applyAlignment="1" applyProtection="1">
      <alignment horizontal="left" vertical="center" wrapText="1"/>
    </xf>
    <xf numFmtId="43" fontId="7" fillId="3" borderId="2" xfId="3" applyFont="1" applyFill="1" applyBorder="1" applyAlignment="1" applyProtection="1">
      <alignment vertical="center" wrapText="1"/>
    </xf>
    <xf numFmtId="43" fontId="7" fillId="3" borderId="1" xfId="3" applyFont="1" applyFill="1" applyBorder="1" applyAlignment="1" applyProtection="1">
      <alignment horizontal="left" vertical="center" wrapText="1"/>
    </xf>
    <xf numFmtId="43" fontId="7" fillId="3" borderId="1" xfId="3" applyFont="1" applyFill="1" applyBorder="1" applyAlignment="1" applyProtection="1">
      <alignment vertical="center" wrapText="1"/>
    </xf>
    <xf numFmtId="43" fontId="7" fillId="3" borderId="5" xfId="3" applyFont="1" applyFill="1" applyBorder="1" applyAlignment="1" applyProtection="1">
      <alignment vertical="center" wrapText="1"/>
    </xf>
    <xf numFmtId="43" fontId="7" fillId="5" borderId="2" xfId="3" applyFont="1" applyFill="1" applyBorder="1" applyAlignment="1" applyProtection="1">
      <alignment horizontal="center" vertical="center"/>
    </xf>
    <xf numFmtId="43" fontId="7" fillId="3" borderId="1" xfId="3" applyFont="1" applyFill="1" applyBorder="1" applyAlignment="1" applyProtection="1">
      <alignment horizontal="left" vertical="center"/>
    </xf>
    <xf numFmtId="43" fontId="7" fillId="3" borderId="1" xfId="3" applyFont="1" applyFill="1" applyBorder="1" applyAlignment="1">
      <alignment horizontal="left" vertical="center" wrapText="1"/>
    </xf>
    <xf numFmtId="43" fontId="7" fillId="3" borderId="1" xfId="3" applyFont="1" applyFill="1" applyBorder="1" applyAlignment="1">
      <alignment vertical="center" wrapText="1"/>
    </xf>
    <xf numFmtId="43" fontId="7" fillId="3" borderId="3" xfId="3" applyFont="1" applyFill="1" applyBorder="1" applyAlignment="1" applyProtection="1">
      <alignment horizontal="left" vertical="center" wrapText="1"/>
    </xf>
    <xf numFmtId="0" fontId="7" fillId="0" borderId="0" xfId="6" applyFont="1" applyFill="1" applyBorder="1" applyAlignment="1" applyProtection="1">
      <alignment vertical="center"/>
      <protection locked="0"/>
    </xf>
    <xf numFmtId="0" fontId="7" fillId="11" borderId="0" xfId="6" applyFont="1" applyFill="1" applyBorder="1" applyAlignment="1" applyProtection="1">
      <alignment horizontal="left" vertical="center"/>
      <protection locked="0"/>
    </xf>
    <xf numFmtId="43" fontId="7" fillId="7" borderId="1" xfId="3" applyFont="1" applyFill="1" applyBorder="1" applyAlignment="1" applyProtection="1">
      <alignment horizontal="center" vertical="center"/>
    </xf>
    <xf numFmtId="43" fontId="6" fillId="7" borderId="6" xfId="3" applyFont="1" applyFill="1" applyBorder="1" applyAlignment="1" applyProtection="1">
      <alignment horizontal="center" vertical="center"/>
    </xf>
    <xf numFmtId="43" fontId="6" fillId="7" borderId="1" xfId="3" applyFont="1" applyFill="1" applyBorder="1" applyAlignment="1" applyProtection="1">
      <alignment horizontal="center" vertical="center"/>
    </xf>
    <xf numFmtId="43" fontId="7" fillId="7" borderId="4" xfId="3" applyFont="1" applyFill="1" applyBorder="1" applyAlignment="1" applyProtection="1">
      <alignment horizontal="center" vertical="center" wrapText="1"/>
    </xf>
    <xf numFmtId="43" fontId="7" fillId="7" borderId="1" xfId="3" applyFont="1" applyFill="1" applyBorder="1" applyAlignment="1" applyProtection="1">
      <alignment horizontal="center" vertical="center" wrapText="1"/>
    </xf>
    <xf numFmtId="43" fontId="6" fillId="7" borderId="1" xfId="3" applyFont="1" applyFill="1" applyBorder="1" applyAlignment="1" applyProtection="1">
      <alignment horizontal="center" vertical="center" wrapText="1"/>
    </xf>
    <xf numFmtId="43" fontId="6" fillId="7" borderId="1" xfId="3" applyFont="1" applyFill="1" applyBorder="1" applyAlignment="1">
      <alignment vertical="center" wrapText="1"/>
    </xf>
    <xf numFmtId="43" fontId="6" fillId="0" borderId="0" xfId="5" applyNumberFormat="1" applyFont="1"/>
  </cellXfs>
  <cellStyles count="9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Normal_PK01B May 25" xfId="6"/>
    <cellStyle name="Normal_Sheet1" xfId="7"/>
    <cellStyle name="Normal_Sheet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30" zoomScaleNormal="130" workbookViewId="0">
      <selection activeCell="A5" sqref="A5:F5"/>
    </sheetView>
  </sheetViews>
  <sheetFormatPr defaultColWidth="9" defaultRowHeight="12.5" x14ac:dyDescent="0.25"/>
  <cols>
    <col min="1" max="1" width="3.75" style="1" customWidth="1"/>
    <col min="2" max="2" width="13.25" style="1" customWidth="1"/>
    <col min="3" max="3" width="7.5" style="1" bestFit="1" customWidth="1"/>
    <col min="4" max="4" width="54" style="1" customWidth="1"/>
    <col min="5" max="5" width="13.58203125" style="41" hidden="1" customWidth="1"/>
    <col min="6" max="6" width="15.08203125" style="1" customWidth="1"/>
    <col min="7" max="7" width="14.33203125" style="1" customWidth="1"/>
    <col min="8" max="16384" width="9" style="1"/>
  </cols>
  <sheetData>
    <row r="1" spans="1:8" ht="20.25" customHeight="1" x14ac:dyDescent="0.25">
      <c r="A1" s="151" t="s">
        <v>0</v>
      </c>
      <c r="B1" s="151"/>
      <c r="C1" s="151"/>
      <c r="D1" s="151"/>
      <c r="E1" s="151"/>
      <c r="F1" s="151"/>
    </row>
    <row r="2" spans="1:8" ht="20.25" customHeight="1" x14ac:dyDescent="0.25">
      <c r="A2" s="152" t="s">
        <v>78</v>
      </c>
      <c r="B2" s="152"/>
      <c r="C2" s="152"/>
      <c r="D2" s="152"/>
      <c r="E2" s="152"/>
      <c r="F2" s="152"/>
    </row>
    <row r="3" spans="1:8" ht="20.25" customHeight="1" x14ac:dyDescent="0.25">
      <c r="A3" s="152" t="s">
        <v>80</v>
      </c>
      <c r="B3" s="152"/>
      <c r="C3" s="152"/>
      <c r="D3" s="152"/>
      <c r="E3" s="152"/>
      <c r="F3" s="152"/>
    </row>
    <row r="4" spans="1:8" ht="20.25" customHeight="1" x14ac:dyDescent="0.25">
      <c r="A4" s="152" t="s">
        <v>81</v>
      </c>
      <c r="B4" s="152"/>
      <c r="C4" s="152"/>
      <c r="D4" s="152"/>
      <c r="E4" s="152"/>
      <c r="F4" s="152"/>
    </row>
    <row r="5" spans="1:8" ht="20.25" customHeight="1" x14ac:dyDescent="0.25">
      <c r="A5" s="152" t="s">
        <v>79</v>
      </c>
      <c r="B5" s="152"/>
      <c r="C5" s="152"/>
      <c r="D5" s="152"/>
      <c r="E5" s="152"/>
      <c r="F5" s="152"/>
    </row>
    <row r="6" spans="1:8" ht="18.75" customHeight="1" x14ac:dyDescent="0.25">
      <c r="A6" s="2" t="s">
        <v>1</v>
      </c>
      <c r="B6" s="2" t="s">
        <v>2</v>
      </c>
      <c r="C6" s="2"/>
      <c r="D6" s="2" t="s">
        <v>3</v>
      </c>
      <c r="E6" s="3" t="s">
        <v>4</v>
      </c>
      <c r="F6" s="4" t="s">
        <v>5</v>
      </c>
    </row>
    <row r="7" spans="1:8" s="5" customFormat="1" ht="19.5" customHeight="1" x14ac:dyDescent="0.3">
      <c r="A7" s="89">
        <v>1</v>
      </c>
      <c r="B7" s="90" t="s">
        <v>6</v>
      </c>
      <c r="C7" s="149"/>
      <c r="D7" s="150"/>
      <c r="E7" s="91">
        <f>F7/31</f>
        <v>8693.5483870967746</v>
      </c>
      <c r="F7" s="92">
        <f>SUM(F8:F9)</f>
        <v>269500</v>
      </c>
    </row>
    <row r="8" spans="1:8" ht="17.25" customHeight="1" x14ac:dyDescent="0.25">
      <c r="A8" s="6"/>
      <c r="B8" s="7"/>
      <c r="C8" s="8">
        <v>1</v>
      </c>
      <c r="D8" s="122" t="s">
        <v>66</v>
      </c>
      <c r="E8" s="9"/>
      <c r="F8" s="134">
        <f>'Budget Plan '!T7</f>
        <v>240000</v>
      </c>
    </row>
    <row r="9" spans="1:8" ht="17.25" customHeight="1" x14ac:dyDescent="0.25">
      <c r="A9" s="6"/>
      <c r="B9" s="6"/>
      <c r="C9" s="8">
        <v>2</v>
      </c>
      <c r="D9" s="122" t="s">
        <v>67</v>
      </c>
      <c r="E9" s="9"/>
      <c r="F9" s="134">
        <f>'Budget Plan '!T8</f>
        <v>29500</v>
      </c>
    </row>
    <row r="10" spans="1:8" s="5" customFormat="1" ht="23.25" customHeight="1" x14ac:dyDescent="0.3">
      <c r="A10" s="93">
        <v>2</v>
      </c>
      <c r="B10" s="94" t="s">
        <v>7</v>
      </c>
      <c r="C10" s="145"/>
      <c r="D10" s="146"/>
      <c r="E10" s="95">
        <f>F10/31</f>
        <v>354.83870967741933</v>
      </c>
      <c r="F10" s="135">
        <f>SUM(F11:F12)</f>
        <v>11000</v>
      </c>
      <c r="H10" s="10"/>
    </row>
    <row r="11" spans="1:8" s="131" customFormat="1" ht="23.25" customHeight="1" x14ac:dyDescent="0.3">
      <c r="A11" s="128"/>
      <c r="B11" s="129"/>
      <c r="C11" s="133">
        <v>1</v>
      </c>
      <c r="D11" s="122" t="s">
        <v>66</v>
      </c>
      <c r="E11" s="130"/>
      <c r="F11" s="134">
        <f>'Budget Plan '!T10</f>
        <v>9000</v>
      </c>
      <c r="H11" s="132"/>
    </row>
    <row r="12" spans="1:8" s="131" customFormat="1" ht="23.25" customHeight="1" x14ac:dyDescent="0.3">
      <c r="A12" s="128"/>
      <c r="B12" s="129"/>
      <c r="C12" s="133">
        <v>2</v>
      </c>
      <c r="D12" s="122" t="s">
        <v>68</v>
      </c>
      <c r="E12" s="130"/>
      <c r="F12" s="134">
        <f>'Budget Plan '!T11</f>
        <v>2000</v>
      </c>
      <c r="H12" s="132"/>
    </row>
    <row r="13" spans="1:8" s="5" customFormat="1" ht="23.25" customHeight="1" x14ac:dyDescent="0.3">
      <c r="A13" s="93">
        <v>3</v>
      </c>
      <c r="B13" s="97" t="s">
        <v>8</v>
      </c>
      <c r="C13" s="147" t="s">
        <v>9</v>
      </c>
      <c r="D13" s="148"/>
      <c r="E13" s="98">
        <f>F13/31</f>
        <v>15354.838709677419</v>
      </c>
      <c r="F13" s="135">
        <f>SUM(F14:F17)</f>
        <v>476000</v>
      </c>
    </row>
    <row r="14" spans="1:8" ht="18.75" customHeight="1" x14ac:dyDescent="0.25">
      <c r="A14" s="11"/>
      <c r="B14" s="7"/>
      <c r="C14" s="57" t="s">
        <v>34</v>
      </c>
      <c r="D14" s="122" t="s">
        <v>69</v>
      </c>
      <c r="E14" s="12"/>
      <c r="F14" s="134">
        <f>'Budget Plan '!T13</f>
        <v>260000</v>
      </c>
    </row>
    <row r="15" spans="1:8" ht="18.75" customHeight="1" x14ac:dyDescent="0.25">
      <c r="A15" s="13"/>
      <c r="B15" s="7"/>
      <c r="C15" s="57">
        <v>2</v>
      </c>
      <c r="D15" s="122" t="s">
        <v>70</v>
      </c>
      <c r="E15" s="14"/>
      <c r="F15" s="134">
        <f>'Budget Plan '!T14</f>
        <v>0</v>
      </c>
    </row>
    <row r="16" spans="1:8" ht="30" x14ac:dyDescent="0.25">
      <c r="A16" s="13"/>
      <c r="B16" s="7"/>
      <c r="C16" s="57">
        <v>3</v>
      </c>
      <c r="D16" s="122" t="s">
        <v>71</v>
      </c>
      <c r="E16" s="14"/>
      <c r="F16" s="134">
        <f>'Budget Plan '!T15</f>
        <v>108000</v>
      </c>
    </row>
    <row r="17" spans="1:7" ht="30" x14ac:dyDescent="0.25">
      <c r="A17" s="13"/>
      <c r="B17" s="7"/>
      <c r="C17" s="57">
        <v>4</v>
      </c>
      <c r="D17" s="122" t="s">
        <v>72</v>
      </c>
      <c r="E17" s="14"/>
      <c r="F17" s="134">
        <f>'Budget Plan '!T16</f>
        <v>108000</v>
      </c>
    </row>
    <row r="18" spans="1:7" s="5" customFormat="1" ht="18.75" customHeight="1" x14ac:dyDescent="0.3">
      <c r="A18" s="89">
        <v>4</v>
      </c>
      <c r="B18" s="90" t="s">
        <v>10</v>
      </c>
      <c r="C18" s="149" t="s">
        <v>11</v>
      </c>
      <c r="D18" s="150"/>
      <c r="E18" s="91">
        <f>F18/31</f>
        <v>0</v>
      </c>
      <c r="F18" s="92">
        <v>0</v>
      </c>
    </row>
    <row r="19" spans="1:7" s="5" customFormat="1" ht="18.75" customHeight="1" x14ac:dyDescent="0.3">
      <c r="A19" s="89">
        <v>5</v>
      </c>
      <c r="B19" s="90" t="s">
        <v>12</v>
      </c>
      <c r="C19" s="149" t="s">
        <v>13</v>
      </c>
      <c r="D19" s="150"/>
      <c r="E19" s="91">
        <f>F19/31</f>
        <v>0</v>
      </c>
      <c r="F19" s="92">
        <v>0</v>
      </c>
    </row>
    <row r="20" spans="1:7" s="5" customFormat="1" ht="18.75" customHeight="1" x14ac:dyDescent="0.3">
      <c r="A20" s="93">
        <v>6</v>
      </c>
      <c r="B20" s="97" t="s">
        <v>14</v>
      </c>
      <c r="C20" s="149"/>
      <c r="D20" s="150"/>
      <c r="E20" s="91">
        <f>F20/31</f>
        <v>0</v>
      </c>
      <c r="F20" s="92">
        <v>0</v>
      </c>
    </row>
    <row r="21" spans="1:7" s="5" customFormat="1" ht="17.25" customHeight="1" x14ac:dyDescent="0.3">
      <c r="A21" s="93">
        <v>7</v>
      </c>
      <c r="B21" s="97" t="s">
        <v>15</v>
      </c>
      <c r="C21" s="149"/>
      <c r="D21" s="150"/>
      <c r="E21" s="91">
        <f>F21/31</f>
        <v>0</v>
      </c>
      <c r="F21" s="96">
        <v>0</v>
      </c>
    </row>
    <row r="22" spans="1:7" s="5" customFormat="1" ht="17.25" customHeight="1" x14ac:dyDescent="0.3">
      <c r="A22" s="89">
        <v>8</v>
      </c>
      <c r="B22" s="99" t="s">
        <v>16</v>
      </c>
      <c r="C22" s="136"/>
      <c r="D22" s="137"/>
      <c r="E22" s="91">
        <f>F22/31</f>
        <v>20564.516129032258</v>
      </c>
      <c r="F22" s="92">
        <f>SUM(F23:F30)</f>
        <v>637500</v>
      </c>
    </row>
    <row r="23" spans="1:7" ht="18" customHeight="1" x14ac:dyDescent="0.25">
      <c r="A23" s="6"/>
      <c r="B23" s="7"/>
      <c r="C23" s="117" t="s">
        <v>34</v>
      </c>
      <c r="D23" s="124" t="s">
        <v>69</v>
      </c>
      <c r="E23" s="12"/>
      <c r="F23" s="134">
        <f>'Budget Plan '!T23</f>
        <v>24000</v>
      </c>
      <c r="G23" s="15"/>
    </row>
    <row r="24" spans="1:7" ht="18" customHeight="1" x14ac:dyDescent="0.25">
      <c r="A24" s="16"/>
      <c r="B24" s="7"/>
      <c r="C24" s="117" t="s">
        <v>33</v>
      </c>
      <c r="D24" s="124" t="s">
        <v>74</v>
      </c>
      <c r="E24" s="12"/>
      <c r="F24" s="134">
        <f>'Budget Plan '!T24</f>
        <v>325000</v>
      </c>
      <c r="G24" s="15"/>
    </row>
    <row r="25" spans="1:7" ht="18" customHeight="1" x14ac:dyDescent="0.25">
      <c r="A25" s="16"/>
      <c r="B25" s="7"/>
      <c r="C25" s="117" t="s">
        <v>32</v>
      </c>
      <c r="D25" s="122" t="s">
        <v>75</v>
      </c>
      <c r="E25" s="12"/>
      <c r="F25" s="134">
        <f>'Budget Plan '!T25</f>
        <v>0</v>
      </c>
      <c r="G25" s="15"/>
    </row>
    <row r="26" spans="1:7" ht="18" customHeight="1" x14ac:dyDescent="0.25">
      <c r="A26" s="16"/>
      <c r="B26" s="7"/>
      <c r="C26" s="117" t="s">
        <v>31</v>
      </c>
      <c r="D26" s="122" t="s">
        <v>70</v>
      </c>
      <c r="E26" s="12"/>
      <c r="F26" s="134">
        <f>'Budget Plan '!T26</f>
        <v>0</v>
      </c>
      <c r="G26" s="15"/>
    </row>
    <row r="27" spans="1:7" ht="18" customHeight="1" x14ac:dyDescent="0.25">
      <c r="A27" s="16"/>
      <c r="B27" s="7"/>
      <c r="C27" s="117" t="s">
        <v>30</v>
      </c>
      <c r="D27" s="122" t="s">
        <v>76</v>
      </c>
      <c r="E27" s="12"/>
      <c r="F27" s="134">
        <f>'Budget Plan '!T27</f>
        <v>0</v>
      </c>
      <c r="G27" s="15"/>
    </row>
    <row r="28" spans="1:7" ht="30" x14ac:dyDescent="0.25">
      <c r="A28" s="16"/>
      <c r="B28" s="7"/>
      <c r="C28" s="117" t="s">
        <v>29</v>
      </c>
      <c r="D28" s="124" t="s">
        <v>71</v>
      </c>
      <c r="E28" s="12"/>
      <c r="F28" s="134">
        <f>'Budget Plan '!T28</f>
        <v>165000</v>
      </c>
      <c r="G28" s="15"/>
    </row>
    <row r="29" spans="1:7" ht="30" x14ac:dyDescent="0.25">
      <c r="A29" s="16"/>
      <c r="B29" s="7"/>
      <c r="C29" s="117" t="s">
        <v>28</v>
      </c>
      <c r="D29" s="124" t="s">
        <v>72</v>
      </c>
      <c r="E29" s="12"/>
      <c r="F29" s="134">
        <f>'Budget Plan '!T29</f>
        <v>82500</v>
      </c>
      <c r="G29" s="15"/>
    </row>
    <row r="30" spans="1:7" ht="18" customHeight="1" x14ac:dyDescent="0.25">
      <c r="A30" s="16"/>
      <c r="B30" s="7"/>
      <c r="C30" s="126">
        <v>8</v>
      </c>
      <c r="D30" s="127" t="s">
        <v>77</v>
      </c>
      <c r="E30" s="12"/>
      <c r="F30" s="134">
        <f>'Budget Plan '!T30</f>
        <v>41000</v>
      </c>
      <c r="G30" s="15"/>
    </row>
    <row r="31" spans="1:7" ht="22.5" customHeight="1" x14ac:dyDescent="0.25">
      <c r="A31" s="138" t="s">
        <v>17</v>
      </c>
      <c r="B31" s="139"/>
      <c r="C31" s="139"/>
      <c r="D31" s="140"/>
      <c r="E31" s="100">
        <f>SUM(E7,E10,E13,E18,E19,E20,E21,E22)</f>
        <v>44967.741935483871</v>
      </c>
      <c r="F31" s="101">
        <f>F22+F21+F20+F19+F18+F13+F10+F7</f>
        <v>1394000</v>
      </c>
      <c r="G31" s="17"/>
    </row>
    <row r="32" spans="1:7" ht="13" x14ac:dyDescent="0.25">
      <c r="A32" s="18"/>
      <c r="B32" s="18"/>
      <c r="C32" s="18"/>
      <c r="D32" s="19"/>
      <c r="E32" s="20"/>
      <c r="F32" s="21"/>
    </row>
    <row r="33" spans="1:7" ht="13" x14ac:dyDescent="0.25">
      <c r="A33" s="22" t="s">
        <v>18</v>
      </c>
      <c r="B33" s="23"/>
      <c r="C33" s="23"/>
      <c r="D33" s="24"/>
      <c r="E33" s="25"/>
      <c r="F33" s="26"/>
    </row>
    <row r="34" spans="1:7" ht="18" customHeight="1" x14ac:dyDescent="0.25">
      <c r="A34" s="27">
        <v>1</v>
      </c>
      <c r="B34" s="141" t="s">
        <v>19</v>
      </c>
      <c r="C34" s="142"/>
      <c r="D34" s="143"/>
      <c r="E34" s="28">
        <f t="shared" ref="E34:E42" si="0">F34/31</f>
        <v>0</v>
      </c>
      <c r="F34" s="29">
        <v>0</v>
      </c>
    </row>
    <row r="35" spans="1:7" ht="18" customHeight="1" x14ac:dyDescent="0.25">
      <c r="A35" s="27">
        <v>2</v>
      </c>
      <c r="B35" s="30" t="s">
        <v>20</v>
      </c>
      <c r="C35" s="31"/>
      <c r="D35" s="32"/>
      <c r="E35" s="28">
        <f t="shared" si="0"/>
        <v>0</v>
      </c>
      <c r="F35" s="33">
        <v>0</v>
      </c>
    </row>
    <row r="36" spans="1:7" ht="18" customHeight="1" x14ac:dyDescent="0.25">
      <c r="A36" s="27">
        <v>3</v>
      </c>
      <c r="B36" s="30" t="s">
        <v>21</v>
      </c>
      <c r="C36" s="31"/>
      <c r="D36" s="32"/>
      <c r="E36" s="28">
        <f t="shared" si="0"/>
        <v>0</v>
      </c>
      <c r="F36" s="33">
        <v>0</v>
      </c>
      <c r="G36" s="42"/>
    </row>
    <row r="37" spans="1:7" ht="18" customHeight="1" x14ac:dyDescent="0.25">
      <c r="A37" s="111">
        <v>4</v>
      </c>
      <c r="B37" s="112" t="s">
        <v>22</v>
      </c>
      <c r="C37" s="113"/>
      <c r="D37" s="114"/>
      <c r="E37" s="115">
        <f t="shared" si="0"/>
        <v>0</v>
      </c>
      <c r="F37" s="116">
        <v>0</v>
      </c>
      <c r="G37" s="15"/>
    </row>
    <row r="38" spans="1:7" ht="18" customHeight="1" x14ac:dyDescent="0.25">
      <c r="A38" s="27">
        <v>5</v>
      </c>
      <c r="B38" s="34" t="s">
        <v>23</v>
      </c>
      <c r="C38" s="35"/>
      <c r="D38" s="36"/>
      <c r="E38" s="37">
        <f t="shared" si="0"/>
        <v>0</v>
      </c>
      <c r="F38" s="33">
        <v>0</v>
      </c>
      <c r="G38" s="17"/>
    </row>
    <row r="39" spans="1:7" ht="18" customHeight="1" x14ac:dyDescent="0.25">
      <c r="A39" s="27">
        <v>6</v>
      </c>
      <c r="B39" s="30" t="s">
        <v>24</v>
      </c>
      <c r="C39" s="31"/>
      <c r="D39" s="32"/>
      <c r="E39" s="28">
        <f t="shared" si="0"/>
        <v>0</v>
      </c>
      <c r="F39" s="29">
        <f>F34-F35</f>
        <v>0</v>
      </c>
    </row>
    <row r="40" spans="1:7" ht="18" customHeight="1" x14ac:dyDescent="0.25">
      <c r="A40" s="27">
        <v>7</v>
      </c>
      <c r="B40" s="30" t="s">
        <v>25</v>
      </c>
      <c r="C40" s="31"/>
      <c r="D40" s="32"/>
      <c r="E40" s="28">
        <f t="shared" si="0"/>
        <v>0</v>
      </c>
      <c r="F40" s="29">
        <v>0</v>
      </c>
    </row>
    <row r="41" spans="1:7" ht="18" customHeight="1" x14ac:dyDescent="0.25">
      <c r="A41" s="105">
        <v>8</v>
      </c>
      <c r="B41" s="106" t="s">
        <v>26</v>
      </c>
      <c r="C41" s="107"/>
      <c r="D41" s="108"/>
      <c r="E41" s="109">
        <f t="shared" si="0"/>
        <v>0</v>
      </c>
      <c r="F41" s="110">
        <f>(F37+F40)-F38</f>
        <v>0</v>
      </c>
    </row>
    <row r="42" spans="1:7" ht="18" customHeight="1" x14ac:dyDescent="0.25">
      <c r="A42" s="27">
        <v>9</v>
      </c>
      <c r="B42" s="30" t="s">
        <v>27</v>
      </c>
      <c r="C42" s="31"/>
      <c r="D42" s="32"/>
      <c r="E42" s="28">
        <f t="shared" si="0"/>
        <v>0</v>
      </c>
      <c r="F42" s="38">
        <f>F34-F35-F41</f>
        <v>0</v>
      </c>
    </row>
    <row r="43" spans="1:7" ht="13" x14ac:dyDescent="0.25">
      <c r="A43" s="144"/>
      <c r="B43" s="144"/>
      <c r="C43" s="23"/>
      <c r="D43" s="39"/>
      <c r="E43" s="40"/>
      <c r="F43" s="26"/>
    </row>
    <row r="45" spans="1:7" x14ac:dyDescent="0.25">
      <c r="F45" s="15"/>
    </row>
  </sheetData>
  <mergeCells count="16">
    <mergeCell ref="C7:D7"/>
    <mergeCell ref="A1:F1"/>
    <mergeCell ref="A2:F2"/>
    <mergeCell ref="A3:F3"/>
    <mergeCell ref="A4:F4"/>
    <mergeCell ref="A5:F5"/>
    <mergeCell ref="C22:D22"/>
    <mergeCell ref="A31:D31"/>
    <mergeCell ref="B34:D34"/>
    <mergeCell ref="A43:B43"/>
    <mergeCell ref="C10:D10"/>
    <mergeCell ref="C13:D13"/>
    <mergeCell ref="C18:D18"/>
    <mergeCell ref="C19:D19"/>
    <mergeCell ref="C20:D20"/>
    <mergeCell ref="C21:D21"/>
  </mergeCells>
  <printOptions horizontalCentered="1"/>
  <pageMargins left="0" right="0" top="0.55118110236220474" bottom="0.35433070866141736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pane xSplit="3" ySplit="5" topLeftCell="D29" activePane="bottomRight" state="frozen"/>
      <selection pane="topRight" activeCell="D1" sqref="D1"/>
      <selection pane="bottomLeft" activeCell="A6" sqref="A6"/>
      <selection pane="bottomRight" activeCell="P31" activeCellId="3" sqref="D31:F31 H31:J31 L31:N31 P31:R31"/>
    </sheetView>
  </sheetViews>
  <sheetFormatPr defaultColWidth="9" defaultRowHeight="9" x14ac:dyDescent="0.2"/>
  <cols>
    <col min="1" max="1" width="2.75" style="45" customWidth="1"/>
    <col min="2" max="2" width="22.75" style="125" customWidth="1"/>
    <col min="3" max="3" width="9.75" style="43" customWidth="1"/>
    <col min="4" max="4" width="7.75" style="43" customWidth="1"/>
    <col min="5" max="5" width="8" style="43" customWidth="1"/>
    <col min="6" max="6" width="8.58203125" style="43" customWidth="1"/>
    <col min="7" max="7" width="8.58203125" style="44" customWidth="1"/>
    <col min="8" max="8" width="8.33203125" style="43" bestFit="1" customWidth="1"/>
    <col min="9" max="9" width="7.75" style="43" customWidth="1"/>
    <col min="10" max="10" width="7.25" style="43" customWidth="1"/>
    <col min="11" max="11" width="8.75" style="44" customWidth="1"/>
    <col min="12" max="12" width="7.75" style="43" customWidth="1"/>
    <col min="13" max="13" width="7.25" style="43" customWidth="1"/>
    <col min="14" max="14" width="7.5" style="43" customWidth="1"/>
    <col min="15" max="15" width="7.33203125" style="44" customWidth="1"/>
    <col min="16" max="16" width="7.25" style="43" customWidth="1"/>
    <col min="17" max="17" width="7.08203125" style="43" customWidth="1"/>
    <col min="18" max="18" width="7" style="43" customWidth="1"/>
    <col min="19" max="19" width="8.75" style="44" customWidth="1"/>
    <col min="20" max="20" width="9.25" style="43" customWidth="1"/>
    <col min="21" max="21" width="8.33203125" style="43" bestFit="1" customWidth="1"/>
    <col min="22" max="16384" width="9" style="43"/>
  </cols>
  <sheetData>
    <row r="1" spans="1:21" ht="14.5" customHeight="1" x14ac:dyDescent="0.2">
      <c r="A1" s="163" t="s">
        <v>65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1" ht="14.5" customHeight="1" x14ac:dyDescent="0.2">
      <c r="A2" s="164" t="s">
        <v>64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1" ht="5.25" customHeight="1" x14ac:dyDescent="0.2">
      <c r="A3" s="88"/>
      <c r="B3" s="121" t="s">
        <v>62</v>
      </c>
      <c r="C3" s="87"/>
      <c r="D3" s="86"/>
      <c r="E3" s="84"/>
      <c r="F3" s="84"/>
      <c r="G3" s="85"/>
      <c r="H3" s="84"/>
      <c r="I3" s="83"/>
      <c r="J3" s="83"/>
      <c r="K3" s="82"/>
      <c r="L3" s="83"/>
      <c r="M3" s="83"/>
      <c r="N3" s="83"/>
      <c r="O3" s="82"/>
      <c r="P3" s="83"/>
      <c r="Q3" s="83"/>
      <c r="R3" s="83"/>
      <c r="S3" s="82"/>
      <c r="T3" s="81"/>
      <c r="U3" s="80"/>
    </row>
    <row r="4" spans="1:21" ht="12.75" customHeight="1" x14ac:dyDescent="0.2">
      <c r="A4" s="165" t="s">
        <v>61</v>
      </c>
      <c r="B4" s="166"/>
      <c r="C4" s="79" t="s">
        <v>60</v>
      </c>
      <c r="D4" s="168" t="s">
        <v>59</v>
      </c>
      <c r="E4" s="169"/>
      <c r="F4" s="169"/>
      <c r="G4" s="169"/>
      <c r="H4" s="169" t="s">
        <v>58</v>
      </c>
      <c r="I4" s="169"/>
      <c r="J4" s="169"/>
      <c r="K4" s="169"/>
      <c r="L4" s="169" t="s">
        <v>57</v>
      </c>
      <c r="M4" s="169"/>
      <c r="N4" s="169"/>
      <c r="O4" s="169"/>
      <c r="P4" s="169" t="s">
        <v>56</v>
      </c>
      <c r="Q4" s="169"/>
      <c r="R4" s="169"/>
      <c r="S4" s="169"/>
      <c r="T4" s="169" t="s">
        <v>55</v>
      </c>
      <c r="U4" s="169" t="s">
        <v>54</v>
      </c>
    </row>
    <row r="5" spans="1:21" ht="12" customHeight="1" x14ac:dyDescent="0.2">
      <c r="A5" s="167"/>
      <c r="B5" s="166"/>
      <c r="C5" s="78" t="s">
        <v>53</v>
      </c>
      <c r="D5" s="77" t="s">
        <v>52</v>
      </c>
      <c r="E5" s="76" t="s">
        <v>51</v>
      </c>
      <c r="F5" s="76" t="s">
        <v>50</v>
      </c>
      <c r="G5" s="74" t="s">
        <v>17</v>
      </c>
      <c r="H5" s="76" t="s">
        <v>49</v>
      </c>
      <c r="I5" s="76" t="s">
        <v>48</v>
      </c>
      <c r="J5" s="76" t="s">
        <v>47</v>
      </c>
      <c r="K5" s="74" t="s">
        <v>17</v>
      </c>
      <c r="L5" s="75" t="s">
        <v>46</v>
      </c>
      <c r="M5" s="75" t="s">
        <v>45</v>
      </c>
      <c r="N5" s="75" t="s">
        <v>44</v>
      </c>
      <c r="O5" s="74" t="s">
        <v>43</v>
      </c>
      <c r="P5" s="75" t="s">
        <v>42</v>
      </c>
      <c r="Q5" s="75" t="s">
        <v>41</v>
      </c>
      <c r="R5" s="75" t="s">
        <v>40</v>
      </c>
      <c r="S5" s="74" t="s">
        <v>17</v>
      </c>
      <c r="T5" s="170"/>
      <c r="U5" s="171"/>
    </row>
    <row r="6" spans="1:21" ht="17.25" customHeight="1" x14ac:dyDescent="0.2">
      <c r="A6" s="159" t="s">
        <v>6</v>
      </c>
      <c r="B6" s="159"/>
      <c r="C6" s="59">
        <f t="shared" ref="C6:S6" si="0">SUM(C7:C8)</f>
        <v>269500</v>
      </c>
      <c r="D6" s="59">
        <f t="shared" si="0"/>
        <v>0</v>
      </c>
      <c r="E6" s="60">
        <f t="shared" si="0"/>
        <v>0</v>
      </c>
      <c r="F6" s="60">
        <f t="shared" si="0"/>
        <v>0</v>
      </c>
      <c r="G6" s="63">
        <f t="shared" si="0"/>
        <v>0</v>
      </c>
      <c r="H6" s="60">
        <f t="shared" si="0"/>
        <v>65000</v>
      </c>
      <c r="I6" s="60">
        <f t="shared" si="0"/>
        <v>65000</v>
      </c>
      <c r="J6" s="60">
        <f t="shared" si="0"/>
        <v>65000</v>
      </c>
      <c r="K6" s="63">
        <f t="shared" si="0"/>
        <v>195000</v>
      </c>
      <c r="L6" s="60">
        <f t="shared" si="0"/>
        <v>62500</v>
      </c>
      <c r="M6" s="60">
        <f t="shared" si="0"/>
        <v>2500</v>
      </c>
      <c r="N6" s="60">
        <f>SUM(N7:N8)</f>
        <v>2500</v>
      </c>
      <c r="O6" s="63">
        <f>SUM(O7:O8)</f>
        <v>67500</v>
      </c>
      <c r="P6" s="73">
        <f t="shared" si="0"/>
        <v>2500</v>
      </c>
      <c r="Q6" s="73">
        <f t="shared" si="0"/>
        <v>2500</v>
      </c>
      <c r="R6" s="73">
        <f t="shared" si="0"/>
        <v>2000</v>
      </c>
      <c r="S6" s="72">
        <f t="shared" si="0"/>
        <v>7000</v>
      </c>
      <c r="T6" s="62">
        <f>S6+O6+K6+G6</f>
        <v>269500</v>
      </c>
      <c r="U6" s="59">
        <f>C6-T6</f>
        <v>0</v>
      </c>
    </row>
    <row r="7" spans="1:21" s="51" customFormat="1" ht="39.75" customHeight="1" x14ac:dyDescent="0.3">
      <c r="A7" s="71">
        <v>1</v>
      </c>
      <c r="B7" s="122" t="s">
        <v>66</v>
      </c>
      <c r="C7" s="55">
        <v>240000</v>
      </c>
      <c r="D7" s="55">
        <v>0</v>
      </c>
      <c r="E7" s="55">
        <v>0</v>
      </c>
      <c r="F7" s="103"/>
      <c r="G7" s="104">
        <f>SUM(D7:F7)</f>
        <v>0</v>
      </c>
      <c r="H7" s="103">
        <v>60000</v>
      </c>
      <c r="I7" s="103">
        <v>60000</v>
      </c>
      <c r="J7" s="103">
        <v>60000</v>
      </c>
      <c r="K7" s="104">
        <f>SUM(H7:J7)</f>
        <v>180000</v>
      </c>
      <c r="L7" s="103">
        <v>60000</v>
      </c>
      <c r="M7" s="103">
        <v>0</v>
      </c>
      <c r="N7" s="55">
        <v>0</v>
      </c>
      <c r="O7" s="68">
        <f>SUM(L7:N7)</f>
        <v>60000</v>
      </c>
      <c r="P7" s="55">
        <v>0</v>
      </c>
      <c r="Q7" s="55">
        <v>0</v>
      </c>
      <c r="R7" s="55">
        <v>0</v>
      </c>
      <c r="S7" s="68">
        <f>SUM(P7:R7)</f>
        <v>0</v>
      </c>
      <c r="T7" s="53">
        <f>G7+K7+O7+S7</f>
        <v>240000</v>
      </c>
      <c r="U7" s="67">
        <f>C7-T7</f>
        <v>0</v>
      </c>
    </row>
    <row r="8" spans="1:21" s="51" customFormat="1" ht="27.75" customHeight="1" x14ac:dyDescent="0.3">
      <c r="A8" s="71">
        <v>2</v>
      </c>
      <c r="B8" s="122" t="s">
        <v>67</v>
      </c>
      <c r="C8" s="55">
        <v>29500</v>
      </c>
      <c r="D8" s="55"/>
      <c r="E8" s="55"/>
      <c r="F8" s="55"/>
      <c r="G8" s="104">
        <f>SUM(D8:F8)</f>
        <v>0</v>
      </c>
      <c r="H8" s="55">
        <v>5000</v>
      </c>
      <c r="I8" s="55">
        <v>5000</v>
      </c>
      <c r="J8" s="55">
        <v>5000</v>
      </c>
      <c r="K8" s="104">
        <f>SUM(H8:J8)</f>
        <v>15000</v>
      </c>
      <c r="L8" s="55">
        <v>2500</v>
      </c>
      <c r="M8" s="55">
        <v>2500</v>
      </c>
      <c r="N8" s="55">
        <v>2500</v>
      </c>
      <c r="O8" s="68">
        <f>SUM(L8:N8)</f>
        <v>7500</v>
      </c>
      <c r="P8" s="55">
        <v>2500</v>
      </c>
      <c r="Q8" s="55">
        <v>2500</v>
      </c>
      <c r="R8" s="55">
        <v>2000</v>
      </c>
      <c r="S8" s="68">
        <f>SUM(P8:R8)</f>
        <v>7000</v>
      </c>
      <c r="T8" s="53">
        <f>G8+K8+O8+S8</f>
        <v>29500</v>
      </c>
      <c r="U8" s="67">
        <f t="shared" ref="U8:U29" si="1">C8-T8</f>
        <v>0</v>
      </c>
    </row>
    <row r="9" spans="1:21" s="51" customFormat="1" ht="16.5" customHeight="1" x14ac:dyDescent="0.3">
      <c r="A9" s="155" t="s">
        <v>39</v>
      </c>
      <c r="B9" s="156"/>
      <c r="C9" s="59">
        <f>SUM(C10:C11)</f>
        <v>11000</v>
      </c>
      <c r="D9" s="62">
        <f>D10+D11</f>
        <v>0</v>
      </c>
      <c r="E9" s="62">
        <f t="shared" ref="E9:T9" si="2">E10+E11</f>
        <v>0</v>
      </c>
      <c r="F9" s="62">
        <f t="shared" si="2"/>
        <v>0</v>
      </c>
      <c r="G9" s="62">
        <f t="shared" si="2"/>
        <v>0</v>
      </c>
      <c r="H9" s="62">
        <f t="shared" si="2"/>
        <v>1500</v>
      </c>
      <c r="I9" s="62">
        <f t="shared" si="2"/>
        <v>1500</v>
      </c>
      <c r="J9" s="62">
        <f t="shared" si="2"/>
        <v>1500</v>
      </c>
      <c r="K9" s="62">
        <f t="shared" si="2"/>
        <v>4500</v>
      </c>
      <c r="L9" s="62">
        <f t="shared" si="2"/>
        <v>750</v>
      </c>
      <c r="M9" s="62">
        <f t="shared" si="2"/>
        <v>750</v>
      </c>
      <c r="N9" s="62">
        <f t="shared" si="2"/>
        <v>750</v>
      </c>
      <c r="O9" s="62">
        <f t="shared" si="2"/>
        <v>2250</v>
      </c>
      <c r="P9" s="62">
        <f t="shared" si="2"/>
        <v>750</v>
      </c>
      <c r="Q9" s="62">
        <f t="shared" si="2"/>
        <v>750</v>
      </c>
      <c r="R9" s="62">
        <f t="shared" si="2"/>
        <v>2750</v>
      </c>
      <c r="S9" s="62">
        <f t="shared" si="2"/>
        <v>4250</v>
      </c>
      <c r="T9" s="62">
        <f t="shared" si="2"/>
        <v>11000</v>
      </c>
      <c r="U9" s="59">
        <f t="shared" si="1"/>
        <v>0</v>
      </c>
    </row>
    <row r="10" spans="1:21" s="51" customFormat="1" ht="39" customHeight="1" x14ac:dyDescent="0.3">
      <c r="A10" s="57" t="s">
        <v>34</v>
      </c>
      <c r="B10" s="122" t="s">
        <v>66</v>
      </c>
      <c r="C10" s="55">
        <v>9000</v>
      </c>
      <c r="D10" s="55"/>
      <c r="E10" s="55"/>
      <c r="F10" s="55"/>
      <c r="G10" s="69">
        <f>SUM(D10:F10)</f>
        <v>0</v>
      </c>
      <c r="H10" s="55">
        <v>1500</v>
      </c>
      <c r="I10" s="55">
        <v>1500</v>
      </c>
      <c r="J10" s="55">
        <v>1500</v>
      </c>
      <c r="K10" s="54">
        <f>SUM(H10:J10)</f>
        <v>4500</v>
      </c>
      <c r="L10" s="55">
        <v>750</v>
      </c>
      <c r="M10" s="55">
        <v>750</v>
      </c>
      <c r="N10" s="55">
        <v>750</v>
      </c>
      <c r="O10" s="68">
        <f>SUM(L10:N10)</f>
        <v>2250</v>
      </c>
      <c r="P10" s="55">
        <v>750</v>
      </c>
      <c r="Q10" s="55">
        <v>750</v>
      </c>
      <c r="R10" s="55">
        <v>750</v>
      </c>
      <c r="S10" s="68">
        <f>SUM(P10:R10)</f>
        <v>2250</v>
      </c>
      <c r="T10" s="53">
        <f t="shared" ref="T10:T19" si="3">G10+K10+O10+S10</f>
        <v>9000</v>
      </c>
      <c r="U10" s="67">
        <f>C10-T10</f>
        <v>0</v>
      </c>
    </row>
    <row r="11" spans="1:21" s="51" customFormat="1" ht="29.25" customHeight="1" x14ac:dyDescent="0.3">
      <c r="A11" s="57" t="s">
        <v>33</v>
      </c>
      <c r="B11" s="122" t="s">
        <v>68</v>
      </c>
      <c r="C11" s="55">
        <v>2000</v>
      </c>
      <c r="D11" s="55">
        <v>0</v>
      </c>
      <c r="E11" s="55">
        <v>0</v>
      </c>
      <c r="F11" s="55">
        <v>0</v>
      </c>
      <c r="G11" s="69">
        <f>SUM(D11:F11)</f>
        <v>0</v>
      </c>
      <c r="H11" s="55">
        <v>0</v>
      </c>
      <c r="I11" s="55">
        <v>0</v>
      </c>
      <c r="J11" s="55">
        <v>0</v>
      </c>
      <c r="K11" s="54">
        <f>SUM(H11:J11)</f>
        <v>0</v>
      </c>
      <c r="L11" s="55">
        <v>0</v>
      </c>
      <c r="M11" s="55">
        <v>0</v>
      </c>
      <c r="N11" s="55">
        <v>0</v>
      </c>
      <c r="O11" s="68">
        <f>SUM(L11:N11)</f>
        <v>0</v>
      </c>
      <c r="P11" s="55">
        <v>0</v>
      </c>
      <c r="Q11" s="55">
        <v>0</v>
      </c>
      <c r="R11" s="55">
        <v>2000</v>
      </c>
      <c r="S11" s="68">
        <f>SUM(P11:R11)</f>
        <v>2000</v>
      </c>
      <c r="T11" s="53">
        <f t="shared" si="3"/>
        <v>2000</v>
      </c>
      <c r="U11" s="67">
        <f>C11-T11</f>
        <v>0</v>
      </c>
    </row>
    <row r="12" spans="1:21" s="51" customFormat="1" ht="16.5" customHeight="1" x14ac:dyDescent="0.3">
      <c r="A12" s="160" t="s">
        <v>38</v>
      </c>
      <c r="B12" s="161"/>
      <c r="C12" s="62">
        <f t="shared" ref="C12:S12" si="4">SUM(C13:C16)</f>
        <v>476000</v>
      </c>
      <c r="D12" s="60">
        <f t="shared" si="4"/>
        <v>0</v>
      </c>
      <c r="E12" s="60">
        <f t="shared" si="4"/>
        <v>0</v>
      </c>
      <c r="F12" s="60">
        <f t="shared" si="4"/>
        <v>32900</v>
      </c>
      <c r="G12" s="61">
        <f t="shared" si="4"/>
        <v>32900</v>
      </c>
      <c r="H12" s="60">
        <f t="shared" si="4"/>
        <v>278000</v>
      </c>
      <c r="I12" s="60">
        <f t="shared" si="4"/>
        <v>33100</v>
      </c>
      <c r="J12" s="60">
        <f t="shared" si="4"/>
        <v>30000</v>
      </c>
      <c r="K12" s="61">
        <f t="shared" si="4"/>
        <v>341100</v>
      </c>
      <c r="L12" s="60">
        <f t="shared" si="4"/>
        <v>30000</v>
      </c>
      <c r="M12" s="60">
        <f t="shared" si="4"/>
        <v>30000</v>
      </c>
      <c r="N12" s="60">
        <f t="shared" si="4"/>
        <v>30000</v>
      </c>
      <c r="O12" s="61">
        <f t="shared" si="4"/>
        <v>90000</v>
      </c>
      <c r="P12" s="60">
        <f t="shared" si="4"/>
        <v>12000</v>
      </c>
      <c r="Q12" s="60">
        <f t="shared" si="4"/>
        <v>0</v>
      </c>
      <c r="R12" s="60">
        <f t="shared" si="4"/>
        <v>0</v>
      </c>
      <c r="S12" s="61">
        <f t="shared" si="4"/>
        <v>12000</v>
      </c>
      <c r="T12" s="62">
        <f t="shared" si="3"/>
        <v>476000</v>
      </c>
      <c r="U12" s="59">
        <f>C12-T12</f>
        <v>0</v>
      </c>
    </row>
    <row r="13" spans="1:21" s="51" customFormat="1" ht="24.75" customHeight="1" x14ac:dyDescent="0.3">
      <c r="A13" s="57" t="s">
        <v>34</v>
      </c>
      <c r="B13" s="122" t="s">
        <v>69</v>
      </c>
      <c r="C13" s="55">
        <v>260000</v>
      </c>
      <c r="D13" s="55">
        <v>0</v>
      </c>
      <c r="E13" s="55">
        <v>0</v>
      </c>
      <c r="F13" s="55"/>
      <c r="G13" s="69">
        <f>SUM(D13:F13)</f>
        <v>0</v>
      </c>
      <c r="H13" s="55">
        <v>260000</v>
      </c>
      <c r="I13" s="55">
        <v>0</v>
      </c>
      <c r="J13" s="55">
        <v>0</v>
      </c>
      <c r="K13" s="54">
        <f>SUM(H13:J13)</f>
        <v>260000</v>
      </c>
      <c r="L13" s="55">
        <v>0</v>
      </c>
      <c r="M13" s="55">
        <v>0</v>
      </c>
      <c r="N13" s="55">
        <v>0</v>
      </c>
      <c r="O13" s="68">
        <f>SUM(L13:N13)</f>
        <v>0</v>
      </c>
      <c r="P13" s="55">
        <v>0</v>
      </c>
      <c r="Q13" s="70"/>
      <c r="R13" s="70">
        <v>0</v>
      </c>
      <c r="S13" s="68">
        <f>SUM(P13:R13)</f>
        <v>0</v>
      </c>
      <c r="T13" s="53">
        <f t="shared" si="3"/>
        <v>260000</v>
      </c>
      <c r="U13" s="67">
        <f t="shared" si="1"/>
        <v>0</v>
      </c>
    </row>
    <row r="14" spans="1:21" s="51" customFormat="1" ht="37.5" customHeight="1" x14ac:dyDescent="0.3">
      <c r="A14" s="57">
        <v>2</v>
      </c>
      <c r="B14" s="122" t="s">
        <v>70</v>
      </c>
      <c r="C14" s="55">
        <v>0</v>
      </c>
      <c r="D14" s="55">
        <v>0</v>
      </c>
      <c r="E14" s="55">
        <v>0</v>
      </c>
      <c r="F14" s="55">
        <v>0</v>
      </c>
      <c r="G14" s="69">
        <f>SUM(D14:F14)</f>
        <v>0</v>
      </c>
      <c r="H14" s="55">
        <v>0</v>
      </c>
      <c r="I14" s="55">
        <v>0</v>
      </c>
      <c r="J14" s="55">
        <v>0</v>
      </c>
      <c r="K14" s="54">
        <f>SUM(H14:J14)</f>
        <v>0</v>
      </c>
      <c r="L14" s="55">
        <v>0</v>
      </c>
      <c r="M14" s="55">
        <v>0</v>
      </c>
      <c r="N14" s="55">
        <v>0</v>
      </c>
      <c r="O14" s="68">
        <f>SUM(L14:N14)</f>
        <v>0</v>
      </c>
      <c r="P14" s="55"/>
      <c r="Q14" s="55">
        <v>0</v>
      </c>
      <c r="R14" s="55">
        <v>0</v>
      </c>
      <c r="S14" s="68">
        <f>SUM(P14:R14)</f>
        <v>0</v>
      </c>
      <c r="T14" s="53">
        <f t="shared" si="3"/>
        <v>0</v>
      </c>
      <c r="U14" s="67">
        <f t="shared" si="1"/>
        <v>0</v>
      </c>
    </row>
    <row r="15" spans="1:21" s="51" customFormat="1" ht="70.5" customHeight="1" x14ac:dyDescent="0.3">
      <c r="A15" s="57">
        <v>3</v>
      </c>
      <c r="B15" s="122" t="s">
        <v>71</v>
      </c>
      <c r="C15" s="55">
        <v>108000</v>
      </c>
      <c r="D15" s="55">
        <v>0</v>
      </c>
      <c r="E15" s="55">
        <v>0</v>
      </c>
      <c r="F15" s="55">
        <v>0</v>
      </c>
      <c r="G15" s="69">
        <f>SUM(D15:F15)</f>
        <v>0</v>
      </c>
      <c r="H15" s="55">
        <v>18000</v>
      </c>
      <c r="I15" s="55">
        <v>18000</v>
      </c>
      <c r="J15" s="55">
        <v>18000</v>
      </c>
      <c r="K15" s="54">
        <f>SUM(H15:J15)</f>
        <v>54000</v>
      </c>
      <c r="L15" s="55">
        <v>18000</v>
      </c>
      <c r="M15" s="55">
        <v>18000</v>
      </c>
      <c r="N15" s="55">
        <v>18000</v>
      </c>
      <c r="O15" s="68">
        <f>SUM(L15:N15)</f>
        <v>54000</v>
      </c>
      <c r="P15" s="55">
        <v>0</v>
      </c>
      <c r="Q15" s="55">
        <v>0</v>
      </c>
      <c r="R15" s="55">
        <v>0</v>
      </c>
      <c r="S15" s="68">
        <f>SUM(P15:R15)</f>
        <v>0</v>
      </c>
      <c r="T15" s="53">
        <f t="shared" si="3"/>
        <v>108000</v>
      </c>
      <c r="U15" s="67">
        <f t="shared" si="1"/>
        <v>0</v>
      </c>
    </row>
    <row r="16" spans="1:21" s="51" customFormat="1" ht="75" customHeight="1" x14ac:dyDescent="0.3">
      <c r="A16" s="57">
        <v>4</v>
      </c>
      <c r="B16" s="122" t="s">
        <v>72</v>
      </c>
      <c r="C16" s="55">
        <v>108000</v>
      </c>
      <c r="D16" s="55">
        <v>0</v>
      </c>
      <c r="E16" s="55"/>
      <c r="F16" s="55">
        <v>32900</v>
      </c>
      <c r="G16" s="69">
        <f>SUM(D16:F16)</f>
        <v>32900</v>
      </c>
      <c r="H16" s="55"/>
      <c r="I16" s="55">
        <v>15100</v>
      </c>
      <c r="J16" s="55">
        <v>12000</v>
      </c>
      <c r="K16" s="54">
        <f>SUM(H16:J16)</f>
        <v>27100</v>
      </c>
      <c r="L16" s="55">
        <v>12000</v>
      </c>
      <c r="M16" s="55">
        <v>12000</v>
      </c>
      <c r="N16" s="55">
        <v>12000</v>
      </c>
      <c r="O16" s="68">
        <f>SUM(L16:N16)</f>
        <v>36000</v>
      </c>
      <c r="P16" s="55">
        <v>12000</v>
      </c>
      <c r="Q16" s="55"/>
      <c r="R16" s="70">
        <v>0</v>
      </c>
      <c r="S16" s="68">
        <f>SUM(P16:R16)</f>
        <v>12000</v>
      </c>
      <c r="T16" s="53">
        <f t="shared" si="3"/>
        <v>108000</v>
      </c>
      <c r="U16" s="67">
        <f>C16-T16</f>
        <v>0</v>
      </c>
    </row>
    <row r="17" spans="1:21" s="51" customFormat="1" ht="15.75" customHeight="1" x14ac:dyDescent="0.3">
      <c r="A17" s="162" t="s">
        <v>10</v>
      </c>
      <c r="B17" s="162"/>
      <c r="C17" s="62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6"/>
      <c r="U17" s="59"/>
    </row>
    <row r="18" spans="1:21" s="51" customFormat="1" ht="15.75" customHeight="1" x14ac:dyDescent="0.3">
      <c r="A18" s="155" t="s">
        <v>12</v>
      </c>
      <c r="B18" s="155"/>
      <c r="C18" s="120">
        <f>SUM(C19)</f>
        <v>0</v>
      </c>
      <c r="D18" s="60">
        <f t="shared" ref="D18:S18" si="5">SUM(D19)</f>
        <v>0</v>
      </c>
      <c r="E18" s="60">
        <f t="shared" si="5"/>
        <v>0</v>
      </c>
      <c r="F18" s="60">
        <f t="shared" si="5"/>
        <v>0</v>
      </c>
      <c r="G18" s="63">
        <f t="shared" si="5"/>
        <v>0</v>
      </c>
      <c r="H18" s="60">
        <f t="shared" si="5"/>
        <v>0</v>
      </c>
      <c r="I18" s="60">
        <f t="shared" si="5"/>
        <v>0</v>
      </c>
      <c r="J18" s="60">
        <f t="shared" si="5"/>
        <v>0</v>
      </c>
      <c r="K18" s="63">
        <f t="shared" si="5"/>
        <v>0</v>
      </c>
      <c r="L18" s="60">
        <f t="shared" si="5"/>
        <v>0</v>
      </c>
      <c r="M18" s="60">
        <f t="shared" si="5"/>
        <v>0</v>
      </c>
      <c r="N18" s="60">
        <f t="shared" si="5"/>
        <v>0</v>
      </c>
      <c r="O18" s="63">
        <f t="shared" si="5"/>
        <v>0</v>
      </c>
      <c r="P18" s="60">
        <f t="shared" si="5"/>
        <v>0</v>
      </c>
      <c r="Q18" s="60">
        <f t="shared" si="5"/>
        <v>0</v>
      </c>
      <c r="R18" s="60">
        <f t="shared" si="5"/>
        <v>0</v>
      </c>
      <c r="S18" s="63">
        <f t="shared" si="5"/>
        <v>0</v>
      </c>
      <c r="T18" s="62">
        <f t="shared" si="3"/>
        <v>0</v>
      </c>
      <c r="U18" s="59">
        <f t="shared" si="1"/>
        <v>0</v>
      </c>
    </row>
    <row r="19" spans="1:21" s="64" customFormat="1" ht="21" customHeight="1" x14ac:dyDescent="0.3">
      <c r="A19" s="65">
        <v>1</v>
      </c>
      <c r="B19" s="123" t="s">
        <v>73</v>
      </c>
      <c r="C19" s="119">
        <v>0</v>
      </c>
      <c r="D19" s="53">
        <v>0</v>
      </c>
      <c r="E19" s="53">
        <v>0</v>
      </c>
      <c r="F19" s="53">
        <v>0</v>
      </c>
      <c r="G19" s="54">
        <f>SUM(D19:F19)</f>
        <v>0</v>
      </c>
      <c r="H19" s="53">
        <v>0</v>
      </c>
      <c r="I19" s="53">
        <v>0</v>
      </c>
      <c r="J19" s="53">
        <v>0</v>
      </c>
      <c r="K19" s="54">
        <f>SUM(H19:J19)</f>
        <v>0</v>
      </c>
      <c r="L19" s="53">
        <v>0</v>
      </c>
      <c r="M19" s="53">
        <v>0</v>
      </c>
      <c r="N19" s="102">
        <v>0</v>
      </c>
      <c r="O19" s="54">
        <f>SUM(L19:N19)</f>
        <v>0</v>
      </c>
      <c r="P19" s="53">
        <v>0</v>
      </c>
      <c r="Q19" s="53"/>
      <c r="R19" s="53">
        <v>0</v>
      </c>
      <c r="S19" s="54">
        <f>SUM(P19:R19)</f>
        <v>0</v>
      </c>
      <c r="T19" s="53">
        <f t="shared" si="3"/>
        <v>0</v>
      </c>
      <c r="U19" s="52">
        <f t="shared" si="1"/>
        <v>0</v>
      </c>
    </row>
    <row r="20" spans="1:21" s="51" customFormat="1" ht="11.25" customHeight="1" x14ac:dyDescent="0.3">
      <c r="A20" s="153" t="s">
        <v>37</v>
      </c>
      <c r="B20" s="154"/>
      <c r="C20" s="62"/>
      <c r="D20" s="62"/>
      <c r="E20" s="62"/>
      <c r="F20" s="62"/>
      <c r="G20" s="62"/>
      <c r="H20" s="60"/>
      <c r="I20" s="60"/>
      <c r="J20" s="60"/>
      <c r="K20" s="63"/>
      <c r="L20" s="62"/>
      <c r="M20" s="62"/>
      <c r="N20" s="62"/>
      <c r="O20" s="62"/>
      <c r="P20" s="62"/>
      <c r="Q20" s="62"/>
      <c r="R20" s="62"/>
      <c r="S20" s="63"/>
      <c r="T20" s="62"/>
      <c r="U20" s="52">
        <f t="shared" si="1"/>
        <v>0</v>
      </c>
    </row>
    <row r="21" spans="1:21" s="51" customFormat="1" ht="10.5" customHeight="1" x14ac:dyDescent="0.3">
      <c r="A21" s="155" t="s">
        <v>36</v>
      </c>
      <c r="B21" s="156"/>
      <c r="C21" s="62">
        <v>0</v>
      </c>
      <c r="D21" s="60"/>
      <c r="E21" s="60"/>
      <c r="F21" s="60"/>
      <c r="G21" s="63"/>
      <c r="H21" s="60"/>
      <c r="I21" s="60"/>
      <c r="J21" s="60"/>
      <c r="K21" s="63"/>
      <c r="L21" s="60"/>
      <c r="M21" s="60"/>
      <c r="N21" s="60"/>
      <c r="O21" s="63"/>
      <c r="P21" s="60"/>
      <c r="Q21" s="60"/>
      <c r="R21" s="60"/>
      <c r="S21" s="63"/>
      <c r="T21" s="62"/>
      <c r="U21" s="59">
        <f t="shared" si="1"/>
        <v>0</v>
      </c>
    </row>
    <row r="22" spans="1:21" s="51" customFormat="1" ht="16.5" customHeight="1" x14ac:dyDescent="0.3">
      <c r="A22" s="155" t="s">
        <v>35</v>
      </c>
      <c r="B22" s="157"/>
      <c r="C22" s="62">
        <f>SUM(C23:C30)</f>
        <v>637500</v>
      </c>
      <c r="D22" s="60">
        <f>SUM(D23:D30)</f>
        <v>0</v>
      </c>
      <c r="E22" s="60">
        <f>SUM(E23:E30)</f>
        <v>0</v>
      </c>
      <c r="F22" s="60">
        <f>SUM(F23:F29)</f>
        <v>0</v>
      </c>
      <c r="G22" s="61">
        <f>SUM(G23:G29)</f>
        <v>0</v>
      </c>
      <c r="H22" s="60">
        <f>SUM(H23:H30)</f>
        <v>89750</v>
      </c>
      <c r="I22" s="60">
        <f>SUM(I23:I29)</f>
        <v>117000</v>
      </c>
      <c r="J22" s="60">
        <f>SUM(J23:J29)</f>
        <v>44000</v>
      </c>
      <c r="K22" s="61">
        <f>SUM(K23:K30)</f>
        <v>250750</v>
      </c>
      <c r="L22" s="60">
        <f>SUM(L23:L29)</f>
        <v>117000</v>
      </c>
      <c r="M22" s="60">
        <f>SUM(M23:M30)</f>
        <v>46750</v>
      </c>
      <c r="N22" s="60">
        <f t="shared" ref="N22:S22" si="6">SUM(N23:N29)</f>
        <v>117000</v>
      </c>
      <c r="O22" s="61">
        <f>SUM(O23:O30)</f>
        <v>280750</v>
      </c>
      <c r="P22" s="60">
        <f t="shared" si="6"/>
        <v>8250</v>
      </c>
      <c r="Q22" s="60">
        <f t="shared" si="6"/>
        <v>8250</v>
      </c>
      <c r="R22" s="60">
        <f t="shared" si="6"/>
        <v>89500</v>
      </c>
      <c r="S22" s="61">
        <f t="shared" si="6"/>
        <v>106000</v>
      </c>
      <c r="T22" s="62">
        <f>G22+K22+O22+S22</f>
        <v>637500</v>
      </c>
      <c r="U22" s="59"/>
    </row>
    <row r="23" spans="1:21" s="51" customFormat="1" ht="27.75" customHeight="1" x14ac:dyDescent="0.3">
      <c r="A23" s="117" t="s">
        <v>34</v>
      </c>
      <c r="B23" s="124" t="s">
        <v>69</v>
      </c>
      <c r="C23" s="118">
        <v>24000</v>
      </c>
      <c r="D23" s="56">
        <v>0</v>
      </c>
      <c r="E23" s="55">
        <v>0</v>
      </c>
      <c r="F23" s="55"/>
      <c r="G23" s="54">
        <f t="shared" ref="G23:G30" si="7">SUM(D23:F23)</f>
        <v>0</v>
      </c>
      <c r="H23" s="55">
        <v>24000</v>
      </c>
      <c r="I23" s="55">
        <v>0</v>
      </c>
      <c r="J23" s="55">
        <v>0</v>
      </c>
      <c r="K23" s="54">
        <f t="shared" ref="K23:K30" si="8">SUM(H23:J23)</f>
        <v>24000</v>
      </c>
      <c r="L23" s="55">
        <v>0</v>
      </c>
      <c r="M23" s="55">
        <v>0</v>
      </c>
      <c r="N23" s="55">
        <v>0</v>
      </c>
      <c r="O23" s="54">
        <f t="shared" ref="O23:O30" si="9">SUM(L23:N23)</f>
        <v>0</v>
      </c>
      <c r="P23" s="103">
        <v>0</v>
      </c>
      <c r="Q23" s="55">
        <v>0</v>
      </c>
      <c r="R23" s="55">
        <v>0</v>
      </c>
      <c r="S23" s="54">
        <f t="shared" ref="S23:S28" si="10">SUM(P23:R23)</f>
        <v>0</v>
      </c>
      <c r="T23" s="53">
        <f t="shared" ref="T23:T28" si="11">G23+K23+O23+S23</f>
        <v>24000</v>
      </c>
      <c r="U23" s="52">
        <f t="shared" si="1"/>
        <v>0</v>
      </c>
    </row>
    <row r="24" spans="1:21" s="51" customFormat="1" ht="27.75" customHeight="1" x14ac:dyDescent="0.3">
      <c r="A24" s="117" t="s">
        <v>33</v>
      </c>
      <c r="B24" s="124" t="s">
        <v>74</v>
      </c>
      <c r="C24" s="118">
        <v>325000</v>
      </c>
      <c r="D24" s="56">
        <v>0</v>
      </c>
      <c r="E24" s="55">
        <v>0</v>
      </c>
      <c r="F24" s="55"/>
      <c r="G24" s="54">
        <f>SUM(D24:F24)</f>
        <v>0</v>
      </c>
      <c r="H24" s="55"/>
      <c r="I24" s="55">
        <v>81250</v>
      </c>
      <c r="J24" s="55"/>
      <c r="K24" s="54">
        <f>SUM(H24:J24)</f>
        <v>81250</v>
      </c>
      <c r="L24" s="55">
        <v>81250</v>
      </c>
      <c r="M24" s="55">
        <v>0</v>
      </c>
      <c r="N24" s="55">
        <v>81250</v>
      </c>
      <c r="O24" s="54">
        <f t="shared" si="9"/>
        <v>162500</v>
      </c>
      <c r="P24" s="103"/>
      <c r="Q24" s="55">
        <v>0</v>
      </c>
      <c r="R24" s="55">
        <v>81250</v>
      </c>
      <c r="S24" s="54">
        <f t="shared" si="10"/>
        <v>81250</v>
      </c>
      <c r="T24" s="53">
        <f t="shared" si="11"/>
        <v>325000</v>
      </c>
      <c r="U24" s="52">
        <f t="shared" si="1"/>
        <v>0</v>
      </c>
    </row>
    <row r="25" spans="1:21" s="51" customFormat="1" ht="21.75" customHeight="1" x14ac:dyDescent="0.3">
      <c r="A25" s="117" t="s">
        <v>32</v>
      </c>
      <c r="B25" s="122" t="s">
        <v>75</v>
      </c>
      <c r="C25" s="118">
        <v>0</v>
      </c>
      <c r="D25" s="56">
        <v>0</v>
      </c>
      <c r="E25" s="55">
        <v>0</v>
      </c>
      <c r="F25" s="55">
        <v>0</v>
      </c>
      <c r="G25" s="54">
        <f t="shared" si="7"/>
        <v>0</v>
      </c>
      <c r="H25" s="55">
        <v>0</v>
      </c>
      <c r="I25" s="55">
        <v>0</v>
      </c>
      <c r="J25" s="55">
        <v>0</v>
      </c>
      <c r="K25" s="54">
        <f t="shared" si="8"/>
        <v>0</v>
      </c>
      <c r="L25" s="55">
        <v>0</v>
      </c>
      <c r="M25" s="55">
        <v>0</v>
      </c>
      <c r="N25" s="55">
        <v>0</v>
      </c>
      <c r="O25" s="54">
        <f t="shared" si="9"/>
        <v>0</v>
      </c>
      <c r="P25" s="103"/>
      <c r="Q25" s="55">
        <v>0</v>
      </c>
      <c r="R25" s="55">
        <v>0</v>
      </c>
      <c r="S25" s="54">
        <f t="shared" si="10"/>
        <v>0</v>
      </c>
      <c r="T25" s="53">
        <f t="shared" si="11"/>
        <v>0</v>
      </c>
      <c r="U25" s="52">
        <f t="shared" si="1"/>
        <v>0</v>
      </c>
    </row>
    <row r="26" spans="1:21" s="51" customFormat="1" ht="21.75" customHeight="1" x14ac:dyDescent="0.3">
      <c r="A26" s="117" t="s">
        <v>31</v>
      </c>
      <c r="B26" s="122" t="s">
        <v>70</v>
      </c>
      <c r="C26" s="118">
        <v>0</v>
      </c>
      <c r="D26" s="56">
        <v>0</v>
      </c>
      <c r="E26" s="55">
        <v>0</v>
      </c>
      <c r="F26" s="55">
        <v>0</v>
      </c>
      <c r="G26" s="54">
        <f t="shared" si="7"/>
        <v>0</v>
      </c>
      <c r="H26" s="55">
        <v>0</v>
      </c>
      <c r="I26" s="55">
        <v>0</v>
      </c>
      <c r="J26" s="55">
        <v>0</v>
      </c>
      <c r="K26" s="54">
        <f t="shared" si="8"/>
        <v>0</v>
      </c>
      <c r="L26" s="55">
        <v>0</v>
      </c>
      <c r="M26" s="55">
        <v>0</v>
      </c>
      <c r="N26" s="55">
        <v>0</v>
      </c>
      <c r="O26" s="54">
        <f t="shared" si="9"/>
        <v>0</v>
      </c>
      <c r="P26" s="103">
        <v>0</v>
      </c>
      <c r="Q26" s="55">
        <v>0</v>
      </c>
      <c r="R26" s="55">
        <v>0</v>
      </c>
      <c r="S26" s="54">
        <f t="shared" si="10"/>
        <v>0</v>
      </c>
      <c r="T26" s="53">
        <f t="shared" si="11"/>
        <v>0</v>
      </c>
      <c r="U26" s="52">
        <f t="shared" si="1"/>
        <v>0</v>
      </c>
    </row>
    <row r="27" spans="1:21" s="51" customFormat="1" ht="21.75" customHeight="1" x14ac:dyDescent="0.3">
      <c r="A27" s="117" t="s">
        <v>30</v>
      </c>
      <c r="B27" s="122" t="s">
        <v>76</v>
      </c>
      <c r="C27" s="118">
        <v>0</v>
      </c>
      <c r="D27" s="56">
        <v>0</v>
      </c>
      <c r="E27" s="55">
        <v>0</v>
      </c>
      <c r="F27" s="55">
        <v>0</v>
      </c>
      <c r="G27" s="54">
        <f t="shared" si="7"/>
        <v>0</v>
      </c>
      <c r="H27" s="55">
        <v>0</v>
      </c>
      <c r="I27" s="55">
        <v>0</v>
      </c>
      <c r="J27" s="55">
        <v>0</v>
      </c>
      <c r="K27" s="54">
        <f t="shared" si="8"/>
        <v>0</v>
      </c>
      <c r="L27" s="55">
        <v>0</v>
      </c>
      <c r="M27" s="55">
        <v>0</v>
      </c>
      <c r="N27" s="55">
        <v>0</v>
      </c>
      <c r="O27" s="54">
        <f t="shared" si="9"/>
        <v>0</v>
      </c>
      <c r="P27" s="103">
        <v>0</v>
      </c>
      <c r="Q27" s="55">
        <v>0</v>
      </c>
      <c r="R27" s="55">
        <v>0</v>
      </c>
      <c r="S27" s="54">
        <f t="shared" si="10"/>
        <v>0</v>
      </c>
      <c r="T27" s="53">
        <f t="shared" si="11"/>
        <v>0</v>
      </c>
      <c r="U27" s="52">
        <f t="shared" si="1"/>
        <v>0</v>
      </c>
    </row>
    <row r="28" spans="1:21" s="51" customFormat="1" ht="70.5" customHeight="1" x14ac:dyDescent="0.3">
      <c r="A28" s="117" t="s">
        <v>29</v>
      </c>
      <c r="B28" s="124" t="s">
        <v>71</v>
      </c>
      <c r="C28" s="118">
        <v>165000</v>
      </c>
      <c r="D28" s="56">
        <v>0</v>
      </c>
      <c r="E28" s="55">
        <v>0</v>
      </c>
      <c r="F28" s="55">
        <v>0</v>
      </c>
      <c r="G28" s="54">
        <f t="shared" si="7"/>
        <v>0</v>
      </c>
      <c r="H28" s="55">
        <v>27500</v>
      </c>
      <c r="I28" s="55">
        <v>27500</v>
      </c>
      <c r="J28" s="55">
        <v>27500</v>
      </c>
      <c r="K28" s="54">
        <f t="shared" si="8"/>
        <v>82500</v>
      </c>
      <c r="L28" s="55">
        <v>27500</v>
      </c>
      <c r="M28" s="55">
        <v>27500</v>
      </c>
      <c r="N28" s="55">
        <v>27500</v>
      </c>
      <c r="O28" s="54">
        <f t="shared" si="9"/>
        <v>82500</v>
      </c>
      <c r="P28" s="103">
        <v>0</v>
      </c>
      <c r="Q28" s="55">
        <v>0</v>
      </c>
      <c r="R28" s="55">
        <v>0</v>
      </c>
      <c r="S28" s="54">
        <f t="shared" si="10"/>
        <v>0</v>
      </c>
      <c r="T28" s="53">
        <f t="shared" si="11"/>
        <v>165000</v>
      </c>
      <c r="U28" s="52">
        <f t="shared" si="1"/>
        <v>0</v>
      </c>
    </row>
    <row r="29" spans="1:21" s="51" customFormat="1" ht="73.5" customHeight="1" x14ac:dyDescent="0.3">
      <c r="A29" s="117" t="s">
        <v>28</v>
      </c>
      <c r="B29" s="124" t="s">
        <v>72</v>
      </c>
      <c r="C29" s="118">
        <v>82500</v>
      </c>
      <c r="D29" s="56">
        <v>0</v>
      </c>
      <c r="E29" s="55">
        <v>0</v>
      </c>
      <c r="F29" s="58"/>
      <c r="G29" s="54">
        <f t="shared" si="7"/>
        <v>0</v>
      </c>
      <c r="H29" s="58">
        <v>8250</v>
      </c>
      <c r="I29" s="58">
        <v>8250</v>
      </c>
      <c r="J29" s="58">
        <v>16500</v>
      </c>
      <c r="K29" s="54">
        <f t="shared" si="8"/>
        <v>33000</v>
      </c>
      <c r="L29" s="58">
        <v>8250</v>
      </c>
      <c r="M29" s="58">
        <v>8250</v>
      </c>
      <c r="N29" s="58">
        <v>8250</v>
      </c>
      <c r="O29" s="54">
        <f t="shared" si="9"/>
        <v>24750</v>
      </c>
      <c r="P29" s="58">
        <v>8250</v>
      </c>
      <c r="Q29" s="58">
        <v>8250</v>
      </c>
      <c r="R29" s="58">
        <v>8250</v>
      </c>
      <c r="S29" s="54">
        <f>SUM(P29:R29)</f>
        <v>24750</v>
      </c>
      <c r="T29" s="53">
        <f>G29+K29+O29+S29</f>
        <v>82500</v>
      </c>
      <c r="U29" s="52">
        <f t="shared" si="1"/>
        <v>0</v>
      </c>
    </row>
    <row r="30" spans="1:21" s="51" customFormat="1" ht="52.5" customHeight="1" x14ac:dyDescent="0.3">
      <c r="A30" s="126">
        <v>8</v>
      </c>
      <c r="B30" s="127" t="s">
        <v>77</v>
      </c>
      <c r="C30" s="118">
        <v>41000</v>
      </c>
      <c r="D30" s="56"/>
      <c r="E30" s="55"/>
      <c r="F30" s="58"/>
      <c r="G30" s="54">
        <f t="shared" si="7"/>
        <v>0</v>
      </c>
      <c r="H30" s="58">
        <v>30000</v>
      </c>
      <c r="I30" s="58"/>
      <c r="J30" s="58"/>
      <c r="K30" s="54">
        <f t="shared" si="8"/>
        <v>30000</v>
      </c>
      <c r="L30" s="58"/>
      <c r="M30" s="58">
        <v>11000</v>
      </c>
      <c r="N30" s="58"/>
      <c r="O30" s="54">
        <f t="shared" si="9"/>
        <v>11000</v>
      </c>
      <c r="P30" s="58"/>
      <c r="Q30" s="58"/>
      <c r="R30" s="58"/>
      <c r="S30" s="54">
        <f>SUM(P30:R30)</f>
        <v>0</v>
      </c>
      <c r="T30" s="53">
        <f>G30+K30+O30+S30</f>
        <v>41000</v>
      </c>
      <c r="U30" s="52"/>
    </row>
    <row r="31" spans="1:21" ht="16.5" customHeight="1" x14ac:dyDescent="0.2">
      <c r="A31" s="158" t="s">
        <v>63</v>
      </c>
      <c r="B31" s="158"/>
      <c r="C31" s="50">
        <f>SUM(C6,C9,C12,C17,C18,C20,C21,C22)</f>
        <v>1394000</v>
      </c>
      <c r="D31" s="49">
        <f>D22+D21+D18+D17+D12+D9+D6+D20</f>
        <v>0</v>
      </c>
      <c r="E31" s="49">
        <f>E22+E21+E18+E17+E12+E9+E6+E20</f>
        <v>0</v>
      </c>
      <c r="F31" s="49">
        <f>F22+F21+F18+F17+F12+F9+F6+F20</f>
        <v>32900</v>
      </c>
      <c r="G31" s="48">
        <f>SUM(D31:F31)</f>
        <v>32900</v>
      </c>
      <c r="H31" s="49">
        <f>H22+H21+H18+H17+H12+H9+H6+H20</f>
        <v>434250</v>
      </c>
      <c r="I31" s="49">
        <f>I22+I21+I18+I17+I12+I9+I6+I20</f>
        <v>216600</v>
      </c>
      <c r="J31" s="49">
        <f>J22+J21+J18+J17+J12+J9+J6+J20</f>
        <v>140500</v>
      </c>
      <c r="K31" s="48">
        <f>SUM(H31:J31)</f>
        <v>791350</v>
      </c>
      <c r="L31" s="49">
        <f>L22+L21+L18+L17+L12+L9+L6+L20</f>
        <v>210250</v>
      </c>
      <c r="M31" s="49">
        <f>M22+M21+M18+M17+M12+M9+M6+M20</f>
        <v>80000</v>
      </c>
      <c r="N31" s="49">
        <f>N22+N21+N18+N17+N12+N9+N6+N20</f>
        <v>150250</v>
      </c>
      <c r="O31" s="48">
        <f>SUM(L31:N31)</f>
        <v>440500</v>
      </c>
      <c r="P31" s="49">
        <f>P22+P21+P18+P17+P12+P9+P6+P20</f>
        <v>23500</v>
      </c>
      <c r="Q31" s="49">
        <f>Q22+Q21+Q18+Q17+Q12+Q9+Q6+Q20</f>
        <v>11500</v>
      </c>
      <c r="R31" s="49">
        <f>R22+R21+R18+R17+R12+R9+R6+R20</f>
        <v>94250</v>
      </c>
      <c r="S31" s="48">
        <f>SUM(P31:R31)</f>
        <v>129250</v>
      </c>
      <c r="T31" s="47">
        <f>SUM(G31,K31,O31,S31)</f>
        <v>1394000</v>
      </c>
      <c r="U31" s="46">
        <f>U22+U21+U18+U17+U12+U9+U6+U20</f>
        <v>0</v>
      </c>
    </row>
    <row r="36" spans="1:20" x14ac:dyDescent="0.2">
      <c r="A36" s="43"/>
    </row>
    <row r="37" spans="1:20" x14ac:dyDescent="0.2">
      <c r="A37" s="43"/>
    </row>
    <row r="38" spans="1:20" x14ac:dyDescent="0.2">
      <c r="A38" s="43"/>
      <c r="G38" s="43"/>
      <c r="O38" s="43"/>
      <c r="S38" s="43"/>
      <c r="T38" s="172">
        <f>T6+T9+T12+T17+T18+T22</f>
        <v>1394000</v>
      </c>
    </row>
    <row r="39" spans="1:20" x14ac:dyDescent="0.2">
      <c r="A39" s="43"/>
      <c r="G39" s="43"/>
      <c r="O39" s="43"/>
      <c r="S39" s="43"/>
    </row>
    <row r="40" spans="1:20" x14ac:dyDescent="0.2">
      <c r="A40" s="43"/>
      <c r="G40" s="43"/>
      <c r="O40" s="43"/>
      <c r="S40" s="43"/>
    </row>
    <row r="41" spans="1:20" x14ac:dyDescent="0.2">
      <c r="A41" s="43"/>
      <c r="G41" s="43"/>
      <c r="O41" s="43"/>
      <c r="S41" s="43"/>
      <c r="T41" s="172">
        <f>T31-T38</f>
        <v>0</v>
      </c>
    </row>
    <row r="42" spans="1:20" x14ac:dyDescent="0.2">
      <c r="A42" s="43"/>
      <c r="G42" s="43"/>
      <c r="O42" s="43"/>
      <c r="S42" s="43"/>
    </row>
    <row r="43" spans="1:20" x14ac:dyDescent="0.2">
      <c r="A43" s="43"/>
      <c r="G43" s="43"/>
      <c r="O43" s="43"/>
      <c r="S43" s="43"/>
    </row>
    <row r="44" spans="1:20" x14ac:dyDescent="0.2">
      <c r="A44" s="43"/>
      <c r="G44" s="43"/>
      <c r="O44" s="43"/>
      <c r="S44" s="43"/>
    </row>
    <row r="45" spans="1:20" x14ac:dyDescent="0.2">
      <c r="A45" s="43"/>
      <c r="G45" s="43"/>
      <c r="O45" s="43"/>
      <c r="S45" s="43"/>
    </row>
    <row r="46" spans="1:20" x14ac:dyDescent="0.2">
      <c r="A46" s="43"/>
      <c r="G46" s="43"/>
      <c r="O46" s="43"/>
      <c r="S46" s="43"/>
    </row>
    <row r="47" spans="1:20" x14ac:dyDescent="0.2">
      <c r="A47" s="43"/>
      <c r="G47" s="43"/>
      <c r="O47" s="43"/>
      <c r="S47" s="43"/>
    </row>
    <row r="48" spans="1:20" x14ac:dyDescent="0.2">
      <c r="A48" s="43"/>
      <c r="G48" s="43"/>
      <c r="O48" s="43"/>
      <c r="S48" s="43"/>
    </row>
    <row r="49" spans="1:19" x14ac:dyDescent="0.2">
      <c r="A49" s="43"/>
      <c r="G49" s="43"/>
      <c r="O49" s="43"/>
      <c r="S49" s="43"/>
    </row>
    <row r="50" spans="1:19" x14ac:dyDescent="0.2">
      <c r="A50" s="43"/>
      <c r="G50" s="43"/>
      <c r="O50" s="43"/>
      <c r="S50" s="43"/>
    </row>
    <row r="51" spans="1:19" x14ac:dyDescent="0.2">
      <c r="A51" s="43"/>
      <c r="G51" s="43"/>
      <c r="O51" s="43"/>
      <c r="S51" s="43"/>
    </row>
    <row r="52" spans="1:19" x14ac:dyDescent="0.2">
      <c r="A52" s="43"/>
      <c r="G52" s="43"/>
      <c r="O52" s="43"/>
      <c r="S52" s="43"/>
    </row>
    <row r="53" spans="1:19" x14ac:dyDescent="0.2">
      <c r="A53" s="43"/>
      <c r="G53" s="43"/>
      <c r="O53" s="43"/>
      <c r="S53" s="43"/>
    </row>
    <row r="54" spans="1:19" x14ac:dyDescent="0.2">
      <c r="A54" s="43"/>
      <c r="G54" s="43"/>
      <c r="O54" s="43"/>
      <c r="S54" s="43"/>
    </row>
    <row r="55" spans="1:19" x14ac:dyDescent="0.2">
      <c r="A55" s="43"/>
      <c r="G55" s="43"/>
      <c r="O55" s="43"/>
      <c r="S55" s="43"/>
    </row>
    <row r="56" spans="1:19" x14ac:dyDescent="0.2">
      <c r="A56" s="43"/>
      <c r="G56" s="43"/>
      <c r="O56" s="43"/>
      <c r="S56" s="43"/>
    </row>
    <row r="57" spans="1:19" x14ac:dyDescent="0.2">
      <c r="A57" s="43"/>
      <c r="G57" s="43"/>
      <c r="O57" s="43"/>
      <c r="S57" s="43"/>
    </row>
    <row r="58" spans="1:19" x14ac:dyDescent="0.2">
      <c r="A58" s="43"/>
      <c r="G58" s="43"/>
      <c r="O58" s="43"/>
      <c r="S58" s="43"/>
    </row>
    <row r="59" spans="1:19" x14ac:dyDescent="0.2">
      <c r="A59" s="43"/>
      <c r="G59" s="43"/>
      <c r="O59" s="43"/>
      <c r="S59" s="43"/>
    </row>
    <row r="60" spans="1:19" x14ac:dyDescent="0.2">
      <c r="A60" s="43"/>
      <c r="G60" s="43"/>
      <c r="O60" s="43"/>
      <c r="S60" s="43"/>
    </row>
    <row r="61" spans="1:19" x14ac:dyDescent="0.2">
      <c r="A61" s="43"/>
      <c r="G61" s="43"/>
      <c r="O61" s="43"/>
      <c r="S61" s="43"/>
    </row>
    <row r="62" spans="1:19" x14ac:dyDescent="0.2">
      <c r="A62" s="43"/>
      <c r="G62" s="43"/>
      <c r="O62" s="43"/>
      <c r="S62" s="43"/>
    </row>
    <row r="63" spans="1:19" x14ac:dyDescent="0.2">
      <c r="A63" s="43"/>
      <c r="G63" s="43"/>
      <c r="O63" s="43"/>
      <c r="S63" s="43"/>
    </row>
    <row r="64" spans="1:19" x14ac:dyDescent="0.2">
      <c r="A64" s="43"/>
      <c r="G64" s="43"/>
      <c r="O64" s="43"/>
      <c r="S64" s="43"/>
    </row>
    <row r="65" spans="1:19" x14ac:dyDescent="0.2">
      <c r="A65" s="43"/>
      <c r="G65" s="43"/>
      <c r="O65" s="43"/>
      <c r="S65" s="43"/>
    </row>
    <row r="66" spans="1:19" x14ac:dyDescent="0.2">
      <c r="A66" s="43"/>
      <c r="G66" s="43"/>
      <c r="O66" s="43"/>
      <c r="S66" s="43"/>
    </row>
    <row r="67" spans="1:19" x14ac:dyDescent="0.2">
      <c r="A67" s="43"/>
      <c r="G67" s="43"/>
      <c r="O67" s="43"/>
      <c r="S67" s="43"/>
    </row>
    <row r="68" spans="1:19" x14ac:dyDescent="0.2">
      <c r="A68" s="43"/>
      <c r="G68" s="43"/>
      <c r="O68" s="43"/>
      <c r="S68" s="43"/>
    </row>
    <row r="69" spans="1:19" x14ac:dyDescent="0.2">
      <c r="A69" s="43"/>
      <c r="G69" s="43"/>
      <c r="O69" s="43"/>
      <c r="S69" s="43"/>
    </row>
    <row r="70" spans="1:19" x14ac:dyDescent="0.2">
      <c r="A70" s="43"/>
      <c r="G70" s="43"/>
      <c r="O70" s="43"/>
      <c r="S70" s="43"/>
    </row>
    <row r="71" spans="1:19" x14ac:dyDescent="0.2">
      <c r="A71" s="43"/>
      <c r="G71" s="43"/>
      <c r="O71" s="43"/>
      <c r="S71" s="43"/>
    </row>
    <row r="72" spans="1:19" x14ac:dyDescent="0.2">
      <c r="A72" s="43"/>
      <c r="G72" s="43"/>
      <c r="O72" s="43"/>
      <c r="S72" s="43"/>
    </row>
    <row r="73" spans="1:19" x14ac:dyDescent="0.2">
      <c r="A73" s="43"/>
      <c r="G73" s="43"/>
      <c r="O73" s="43"/>
      <c r="S73" s="43"/>
    </row>
    <row r="74" spans="1:19" x14ac:dyDescent="0.2">
      <c r="A74" s="43"/>
      <c r="G74" s="43"/>
      <c r="O74" s="43"/>
      <c r="S74" s="43"/>
    </row>
    <row r="75" spans="1:19" x14ac:dyDescent="0.2">
      <c r="A75" s="43"/>
      <c r="G75" s="43"/>
      <c r="O75" s="43"/>
      <c r="S75" s="43"/>
    </row>
    <row r="76" spans="1:19" x14ac:dyDescent="0.2">
      <c r="A76" s="43"/>
      <c r="G76" s="43"/>
      <c r="O76" s="43"/>
      <c r="S76" s="43"/>
    </row>
    <row r="77" spans="1:19" x14ac:dyDescent="0.2">
      <c r="A77" s="43"/>
      <c r="G77" s="43"/>
      <c r="O77" s="43"/>
      <c r="S77" s="43"/>
    </row>
    <row r="78" spans="1:19" x14ac:dyDescent="0.2">
      <c r="A78" s="43"/>
      <c r="G78" s="43"/>
      <c r="O78" s="43"/>
      <c r="S78" s="43"/>
    </row>
    <row r="79" spans="1:19" x14ac:dyDescent="0.2">
      <c r="A79" s="43"/>
      <c r="G79" s="43"/>
      <c r="O79" s="43"/>
      <c r="S79" s="43"/>
    </row>
    <row r="80" spans="1:19" x14ac:dyDescent="0.2">
      <c r="A80" s="43"/>
      <c r="G80" s="43"/>
      <c r="O80" s="43"/>
      <c r="S80" s="43"/>
    </row>
    <row r="81" spans="1:19" x14ac:dyDescent="0.2">
      <c r="A81" s="43"/>
      <c r="G81" s="43"/>
      <c r="O81" s="43"/>
      <c r="S81" s="43"/>
    </row>
    <row r="82" spans="1:19" x14ac:dyDescent="0.2">
      <c r="A82" s="43"/>
      <c r="G82" s="43"/>
      <c r="O82" s="43"/>
      <c r="S82" s="43"/>
    </row>
  </sheetData>
  <mergeCells count="18">
    <mergeCell ref="A1:U1"/>
    <mergeCell ref="A2:U2"/>
    <mergeCell ref="A4:B5"/>
    <mergeCell ref="D4:G4"/>
    <mergeCell ref="H4:K4"/>
    <mergeCell ref="L4:O4"/>
    <mergeCell ref="P4:S4"/>
    <mergeCell ref="T4:T5"/>
    <mergeCell ref="U4:U5"/>
    <mergeCell ref="A20:B20"/>
    <mergeCell ref="A21:B21"/>
    <mergeCell ref="A22:B22"/>
    <mergeCell ref="A31:B31"/>
    <mergeCell ref="A6:B6"/>
    <mergeCell ref="A9:B9"/>
    <mergeCell ref="A12:B12"/>
    <mergeCell ref="A17:B17"/>
    <mergeCell ref="A18:B18"/>
  </mergeCells>
  <printOptions horizontalCentered="1"/>
  <pageMargins left="0" right="0" top="0.39370078740157483" bottom="0.19685039370078741" header="0.31496062992125984" footer="0.31496062992125984"/>
  <pageSetup paperSize="9" scale="77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 Down</vt:lpstr>
      <vt:lpstr>Budget Plan 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</cp:lastModifiedBy>
  <cp:lastPrinted>2017-09-06T08:05:04Z</cp:lastPrinted>
  <dcterms:created xsi:type="dcterms:W3CDTF">2014-10-02T07:42:17Z</dcterms:created>
  <dcterms:modified xsi:type="dcterms:W3CDTF">2017-12-14T02:38:15Z</dcterms:modified>
</cp:coreProperties>
</file>