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70" windowWidth="19320" windowHeight="7100" activeTab="1"/>
  </bookViews>
  <sheets>
    <sheet name="Draw Down" sheetId="1" r:id="rId1"/>
    <sheet name="Budget Plan " sheetId="4" r:id="rId2"/>
    <sheet name="Sheet2" sheetId="2" r:id="rId3"/>
  </sheets>
  <calcPr calcId="145621"/>
</workbook>
</file>

<file path=xl/calcChain.xml><?xml version="1.0" encoding="utf-8"?>
<calcChain xmlns="http://schemas.openxmlformats.org/spreadsheetml/2006/main">
  <c r="T41" i="4" l="1"/>
  <c r="K17" i="4"/>
  <c r="K37" i="4"/>
  <c r="T37" i="4" s="1"/>
  <c r="U37" i="4" s="1"/>
  <c r="L6" i="4"/>
  <c r="J10" i="4"/>
  <c r="J6" i="4"/>
  <c r="I6" i="4"/>
  <c r="I10" i="4"/>
  <c r="I14" i="4"/>
  <c r="I27" i="4"/>
  <c r="L41" i="4"/>
  <c r="S28" i="4"/>
  <c r="E27" i="4"/>
  <c r="F27" i="4"/>
  <c r="J27" i="4"/>
  <c r="T29" i="4"/>
  <c r="K35" i="4"/>
  <c r="K36" i="4"/>
  <c r="T36" i="4" s="1"/>
  <c r="U36" i="4" s="1"/>
  <c r="K38" i="4"/>
  <c r="T38" i="4" s="1"/>
  <c r="U38" i="4" s="1"/>
  <c r="K39" i="4"/>
  <c r="T39" i="4" s="1"/>
  <c r="U39" i="4" s="1"/>
  <c r="K9" i="4"/>
  <c r="H27" i="4"/>
  <c r="J23" i="4"/>
  <c r="J21" i="4" s="1"/>
  <c r="I23" i="4"/>
  <c r="I21" i="4" s="1"/>
  <c r="H23" i="4"/>
  <c r="H21" i="4"/>
  <c r="J14" i="4"/>
  <c r="H14" i="4"/>
  <c r="H10" i="4"/>
  <c r="K12" i="4"/>
  <c r="I41" i="4" l="1"/>
  <c r="S8" i="4"/>
  <c r="O8" i="4"/>
  <c r="K8" i="4"/>
  <c r="R6" i="4"/>
  <c r="Q6" i="4"/>
  <c r="P6" i="4"/>
  <c r="N6" i="4"/>
  <c r="M6" i="4"/>
  <c r="H6" i="4"/>
  <c r="F6" i="4"/>
  <c r="J41" i="4"/>
  <c r="C47" i="4" l="1"/>
  <c r="G28" i="4"/>
  <c r="G15" i="4"/>
  <c r="C21" i="4"/>
  <c r="G24" i="4"/>
  <c r="K24" i="4"/>
  <c r="O24" i="4"/>
  <c r="S24" i="4"/>
  <c r="T24" i="4" l="1"/>
  <c r="U24" i="4" s="1"/>
  <c r="E19" i="1"/>
  <c r="K30" i="4"/>
  <c r="D27" i="4"/>
  <c r="O40" i="4"/>
  <c r="K40" i="4"/>
  <c r="S40" i="4"/>
  <c r="C27" i="4"/>
  <c r="C6" i="4"/>
  <c r="D6" i="4"/>
  <c r="E6" i="4"/>
  <c r="G7" i="4"/>
  <c r="K7" i="4"/>
  <c r="O7" i="4"/>
  <c r="S7" i="4"/>
  <c r="G9" i="4"/>
  <c r="K6" i="4"/>
  <c r="O9" i="4"/>
  <c r="S9" i="4"/>
  <c r="C10" i="4"/>
  <c r="D10" i="4"/>
  <c r="E10" i="4"/>
  <c r="F10" i="4"/>
  <c r="G11" i="4"/>
  <c r="K11" i="4"/>
  <c r="O11" i="4"/>
  <c r="S11" i="4"/>
  <c r="G13" i="4"/>
  <c r="K13" i="4"/>
  <c r="O13" i="4"/>
  <c r="S13" i="4"/>
  <c r="S10" i="4" s="1"/>
  <c r="C14" i="4"/>
  <c r="D14" i="4"/>
  <c r="E14" i="4"/>
  <c r="F14" i="4"/>
  <c r="K15" i="4"/>
  <c r="O15" i="4"/>
  <c r="S15" i="4"/>
  <c r="G17" i="4"/>
  <c r="G14" i="4" s="1"/>
  <c r="O17" i="4"/>
  <c r="S17" i="4"/>
  <c r="G18" i="4"/>
  <c r="K18" i="4"/>
  <c r="O18" i="4"/>
  <c r="S18" i="4"/>
  <c r="G20" i="4"/>
  <c r="K20" i="4"/>
  <c r="O20" i="4"/>
  <c r="S20" i="4"/>
  <c r="C23" i="4"/>
  <c r="D23" i="4"/>
  <c r="E23" i="4"/>
  <c r="F23" i="4"/>
  <c r="R41" i="4"/>
  <c r="S23" i="4"/>
  <c r="G23" i="4"/>
  <c r="K23" i="4"/>
  <c r="U25" i="4"/>
  <c r="U26" i="4"/>
  <c r="K28" i="4"/>
  <c r="O28" i="4"/>
  <c r="O30" i="4"/>
  <c r="S30" i="4"/>
  <c r="K31" i="4"/>
  <c r="O31" i="4"/>
  <c r="S31" i="4"/>
  <c r="K32" i="4"/>
  <c r="O32" i="4"/>
  <c r="S32" i="4"/>
  <c r="K33" i="4"/>
  <c r="O33" i="4"/>
  <c r="S33" i="4"/>
  <c r="K34" i="4"/>
  <c r="O34" i="4"/>
  <c r="S34" i="4"/>
  <c r="O35" i="4"/>
  <c r="S35" i="4"/>
  <c r="E18" i="1"/>
  <c r="E20" i="1"/>
  <c r="E21" i="1"/>
  <c r="E34" i="1"/>
  <c r="E35" i="1"/>
  <c r="E36" i="1"/>
  <c r="E37" i="1"/>
  <c r="E38" i="1"/>
  <c r="F39" i="1"/>
  <c r="E39" i="1" s="1"/>
  <c r="E40" i="1"/>
  <c r="F41" i="1"/>
  <c r="F42" i="1" s="1"/>
  <c r="E42" i="1" s="1"/>
  <c r="G40" i="4"/>
  <c r="G31" i="4"/>
  <c r="T31" i="4" s="1"/>
  <c r="G32" i="4"/>
  <c r="T32" i="4" s="1"/>
  <c r="G34" i="4"/>
  <c r="T34" i="4" s="1"/>
  <c r="U34" i="4" s="1"/>
  <c r="G33" i="4"/>
  <c r="T33" i="4" s="1"/>
  <c r="U33" i="4" s="1"/>
  <c r="G35" i="4"/>
  <c r="T35" i="4" s="1"/>
  <c r="U35" i="4" s="1"/>
  <c r="S27" i="4" l="1"/>
  <c r="O27" i="4"/>
  <c r="K27" i="4"/>
  <c r="T40" i="4"/>
  <c r="U40" i="4" s="1"/>
  <c r="O6" i="4"/>
  <c r="K14" i="4"/>
  <c r="C41" i="4"/>
  <c r="S14" i="4"/>
  <c r="T13" i="4"/>
  <c r="N41" i="4"/>
  <c r="O10" i="4"/>
  <c r="U31" i="4"/>
  <c r="P41" i="4"/>
  <c r="U13" i="4"/>
  <c r="F12" i="1"/>
  <c r="Q41" i="4"/>
  <c r="M41" i="4"/>
  <c r="T11" i="4"/>
  <c r="F25" i="1"/>
  <c r="T18" i="4"/>
  <c r="T17" i="4"/>
  <c r="S6" i="4"/>
  <c r="O14" i="4"/>
  <c r="F27" i="1"/>
  <c r="E41" i="1"/>
  <c r="F30" i="1"/>
  <c r="T7" i="4"/>
  <c r="K10" i="4"/>
  <c r="T9" i="4"/>
  <c r="E41" i="4"/>
  <c r="O23" i="4"/>
  <c r="T23" i="4" s="1"/>
  <c r="U23" i="4" s="1"/>
  <c r="T20" i="4"/>
  <c r="G10" i="4"/>
  <c r="D41" i="4"/>
  <c r="F41" i="4"/>
  <c r="T28" i="4"/>
  <c r="H41" i="4"/>
  <c r="K41" i="4" s="1"/>
  <c r="T15" i="4"/>
  <c r="G6" i="4"/>
  <c r="G41" i="4" l="1"/>
  <c r="S41" i="4"/>
  <c r="T6" i="4"/>
  <c r="U6" i="4" s="1"/>
  <c r="O41" i="4"/>
  <c r="T14" i="4"/>
  <c r="U14" i="4" s="1"/>
  <c r="F28" i="1"/>
  <c r="U18" i="4"/>
  <c r="F16" i="1"/>
  <c r="U7" i="4"/>
  <c r="F8" i="1"/>
  <c r="U17" i="4"/>
  <c r="F15" i="1"/>
  <c r="U9" i="4"/>
  <c r="F9" i="1"/>
  <c r="T10" i="4"/>
  <c r="U10" i="4" s="1"/>
  <c r="F11" i="1"/>
  <c r="F10" i="1" s="1"/>
  <c r="E10" i="1" s="1"/>
  <c r="U15" i="4"/>
  <c r="F14" i="1"/>
  <c r="U28" i="4"/>
  <c r="F23" i="1"/>
  <c r="U32" i="4"/>
  <c r="F26" i="1"/>
  <c r="U11" i="4"/>
  <c r="U20" i="4"/>
  <c r="F17" i="1"/>
  <c r="F29" i="1"/>
  <c r="C48" i="4"/>
  <c r="G30" i="4"/>
  <c r="T30" i="4" l="1"/>
  <c r="G27" i="4"/>
  <c r="F13" i="1"/>
  <c r="E13" i="1" s="1"/>
  <c r="F7" i="1"/>
  <c r="E7" i="1" s="1"/>
  <c r="U30" i="4"/>
  <c r="F24" i="1"/>
  <c r="F22" i="1" s="1"/>
  <c r="T27" i="4"/>
  <c r="U27" i="4" s="1"/>
  <c r="U41" i="4" s="1"/>
  <c r="E22" i="1" l="1"/>
  <c r="E31" i="1" s="1"/>
  <c r="F31" i="1"/>
</calcChain>
</file>

<file path=xl/sharedStrings.xml><?xml version="1.0" encoding="utf-8"?>
<sst xmlns="http://schemas.openxmlformats.org/spreadsheetml/2006/main" count="116" uniqueCount="100">
  <si>
    <t>Draw Down Request</t>
  </si>
  <si>
    <t>No.</t>
  </si>
  <si>
    <t>Object Class</t>
  </si>
  <si>
    <t>Details</t>
  </si>
  <si>
    <t>Amount (USD)</t>
  </si>
  <si>
    <t>Amount (Baht)</t>
  </si>
  <si>
    <t>Personnel</t>
  </si>
  <si>
    <t>Fringe Benefits</t>
  </si>
  <si>
    <t xml:space="preserve">Travel </t>
  </si>
  <si>
    <t>Activities:</t>
  </si>
  <si>
    <t>Equipment</t>
  </si>
  <si>
    <t>Equipment :</t>
  </si>
  <si>
    <t>Supplies</t>
  </si>
  <si>
    <t>Supplies :</t>
  </si>
  <si>
    <t xml:space="preserve">Contractual </t>
  </si>
  <si>
    <t>Construction</t>
  </si>
  <si>
    <t>Other</t>
  </si>
  <si>
    <t>Total</t>
  </si>
  <si>
    <t>Summary of current financial status</t>
  </si>
  <si>
    <t>Total new budget approved + Carry over (Atlanta) not included cash on hand</t>
  </si>
  <si>
    <t>Total cumulative draw down ยอดเงินที่ได้เบิกไปแล้วทั้งสิ้น</t>
  </si>
  <si>
    <t xml:space="preserve">Total cumulative expenses this fiscal year ค่าใช้จ่ายทั้งสิ้น </t>
  </si>
  <si>
    <t xml:space="preserve">Total obligated  *see attached - CoAgFin </t>
  </si>
  <si>
    <t>Cash on hand เงินสดคงเหลือ</t>
  </si>
  <si>
    <t>Balance (Total budget - cumulative drawdown)  งบประมาณคงเหลือ</t>
  </si>
  <si>
    <t>Requesting the obligated expenses in next quarter ค่าใช้จ่ายที่คาดว่าจะเกิดขึ้น</t>
  </si>
  <si>
    <t>Recommended amount for this requested ยอดเงินที่ควรรับ</t>
  </si>
  <si>
    <t>Available for further activities (Atlanta) งบประมาณคงเหลือที่สามารถเบิกได้ในครั้งต่อไป</t>
  </si>
  <si>
    <t>7</t>
  </si>
  <si>
    <t>6</t>
  </si>
  <si>
    <t>5</t>
  </si>
  <si>
    <t>4</t>
  </si>
  <si>
    <t>3</t>
  </si>
  <si>
    <t>2</t>
  </si>
  <si>
    <t>1</t>
  </si>
  <si>
    <t>Others</t>
  </si>
  <si>
    <t>Construcion</t>
  </si>
  <si>
    <t>Contractual</t>
  </si>
  <si>
    <t>Travel</t>
  </si>
  <si>
    <t>Fringe Benefit</t>
  </si>
  <si>
    <t>Aug.</t>
  </si>
  <si>
    <t>July</t>
  </si>
  <si>
    <t>June</t>
  </si>
  <si>
    <t xml:space="preserve">Total </t>
  </si>
  <si>
    <t>May</t>
  </si>
  <si>
    <t>April</t>
  </si>
  <si>
    <t>March</t>
  </si>
  <si>
    <t>Feb.</t>
  </si>
  <si>
    <t>Jan.</t>
  </si>
  <si>
    <t xml:space="preserve">Dec. </t>
  </si>
  <si>
    <t>Nov.</t>
  </si>
  <si>
    <t>Oct.</t>
  </si>
  <si>
    <t>Sep.</t>
  </si>
  <si>
    <t>Budget</t>
  </si>
  <si>
    <t xml:space="preserve">Balance </t>
  </si>
  <si>
    <t>Expected expenses</t>
  </si>
  <si>
    <t>Quarter 4</t>
  </si>
  <si>
    <t>Quarter 3</t>
  </si>
  <si>
    <t>Quarter 2</t>
  </si>
  <si>
    <t>Quarter 1</t>
  </si>
  <si>
    <t>Approved</t>
  </si>
  <si>
    <t>Object Classes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</si>
  <si>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</si>
  <si>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Total Budget for FY 2018</t>
  </si>
  <si>
    <r>
      <rPr>
        <b/>
        <sz val="7"/>
        <color indexed="10"/>
        <rFont val="Arial"/>
        <family val="2"/>
      </rPr>
      <t>FY 2018:</t>
    </r>
    <r>
      <rPr>
        <b/>
        <sz val="7"/>
        <rFont val="Arial"/>
        <family val="2"/>
      </rPr>
      <t xml:space="preserve"> Monthly Budget Plan: to be spent during </t>
    </r>
    <r>
      <rPr>
        <b/>
        <sz val="7"/>
        <color indexed="10"/>
        <rFont val="Arial"/>
        <family val="2"/>
      </rPr>
      <t>September 2017 - December 2017</t>
    </r>
  </si>
  <si>
    <t>PIF-PCM-HF:Team lead: Provincial ending AIDS plan and resource mobilization</t>
  </si>
  <si>
    <t>PIF-PCM-HF:Compensation for government staff</t>
  </si>
  <si>
    <t>PIF-PCM-HF:Annual medical check up (team lead)</t>
  </si>
  <si>
    <t>PIF-PCM-HF:Strengthening PCM function (Central meeting)</t>
  </si>
  <si>
    <t>PIF-PCM-HF:Workshop to report results of PCM and SIME (Central meeting)</t>
  </si>
  <si>
    <t>PIF-PCM-HF:Workshop on provincial ending AIDS plan and resource mobilization plan development- overview Ending AIDS Plan I: (overview meeting with individual province targeted 11 provinces)</t>
  </si>
  <si>
    <t>PIF-PCM-HF:Provincial (M&amp;E unit) meeting for using SI to develop provincial ending AIDS plan Ending AIDS Plan II:(11 provinces x 2 time) travel (by flight x 5 provinces, By car x 6 provinces)</t>
  </si>
  <si>
    <t>PIF-PCM-HF:Regular PCM meetings (General PCM and accreditation)</t>
  </si>
  <si>
    <t>PIF-PCM-HF:Provincial AIDS sub-Committee meeting</t>
  </si>
  <si>
    <t>PIF-PCM-HF:Workshop Mangement and Meeting facility</t>
  </si>
  <si>
    <t>Exchange rate management</t>
  </si>
  <si>
    <t>Project Code: PIF PCM HF</t>
  </si>
  <si>
    <r>
      <t xml:space="preserve">Summary of activities  to be </t>
    </r>
    <r>
      <rPr>
        <b/>
        <sz val="10"/>
        <color indexed="10"/>
        <rFont val="Arial"/>
        <family val="2"/>
      </rPr>
      <t>spent during  Oct 2017-Aug 2018</t>
    </r>
  </si>
  <si>
    <r>
      <t>Date</t>
    </r>
    <r>
      <rPr>
        <b/>
        <sz val="10"/>
        <color indexed="10"/>
        <rFont val="Arial"/>
        <family val="2"/>
      </rPr>
      <t>: 13 Dec 2017</t>
    </r>
  </si>
  <si>
    <r>
      <t xml:space="preserve">Subject: Request for </t>
    </r>
    <r>
      <rPr>
        <b/>
        <sz val="10"/>
        <color indexed="10"/>
        <rFont val="Arial"/>
        <family val="2"/>
      </rPr>
      <t>2nd Draw Down FY2018</t>
    </r>
  </si>
  <si>
    <t>Project Name: PIF S&amp;D</t>
  </si>
  <si>
    <t>Project coordinator</t>
  </si>
  <si>
    <t>Admin/ management officer</t>
  </si>
  <si>
    <t>Compensation for government staff (Central staff)</t>
  </si>
  <si>
    <t>Annual medical check up for full time staff</t>
  </si>
  <si>
    <t>PIF S&amp;D: Workshop to finalize guideline of the intervention package for promoting health care facilities without S&amp;D</t>
  </si>
  <si>
    <t>PIF-S&amp;D:Training workshop on quality improvement for reducing S&amp;D in health care facilities</t>
  </si>
  <si>
    <t>PIF-S&amp;D:(RST) Site monitoring activity</t>
  </si>
  <si>
    <t>PIF-S&amp;D: Site monitoring activity</t>
  </si>
  <si>
    <t>PIF-S&amp;D: Working group/committee meeting on S&amp;D collaborative quality improvement</t>
  </si>
  <si>
    <t>PIF S&amp;D: Workshop to finalize guideline of the intervention package for promoting S&amp;D-free health care facilities:local paticipants</t>
  </si>
  <si>
    <t>PIF S&amp;D: Workshop to finalize guideline of the intervention package for promoting S&amp;D-free health care facilities:resource persons</t>
  </si>
  <si>
    <t>PIF-S&amp;D: Training workshop on quality improvement for reducing S&amp;D in health care facilities</t>
  </si>
  <si>
    <t>PIF-S&amp;D: Provincial activities: Intervention package on promoting health care facilities without S&amp;D</t>
  </si>
  <si>
    <t>PIF-S&amp;D: S&amp;D-QI coaching</t>
  </si>
  <si>
    <t>PIF-S&amp;D: Meeting facility and management</t>
  </si>
  <si>
    <t>PIF-S&amp;D: Photocopying, printing, documentation</t>
  </si>
  <si>
    <t>PIF-S&amp;D: Materials for promoting S&amp;D reduction</t>
  </si>
  <si>
    <t>PIF-S&amp;D: Communication cost and relevant service fee</t>
  </si>
  <si>
    <t>PIF-S&amp;D: Exchange rate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</si>
</sst>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฿&quot;* #,##0.00_-;\-&quot;฿&quot;* #,##0.00_-;_-&quot;฿&quot;* &quot;-&quot;??_-;_-@_-"/>
    <numFmt numFmtId="43" formatCode="_-* #,##0.00_-;\-* #,##0.00_-;_-* &quot;-&quot;??_-;_-@_-"/>
    <numFmt numFmtId="187" formatCode="_(* #,##0.00_);_(* \(#,##0.00\);_(* &quot;-&quot;??_);_(@_)"/>
    <numFmt numFmtId="188" formatCode="_-[$$-409]* #,##0.00_ ;_-[$$-409]* \-#,##0.00\ ;_-[$$-409]* &quot;-&quot;??_ ;_-@_ "/>
    <numFmt numFmtId="189" formatCode="_-[$฿-41E]* #,##0.00_-;\-[$฿-41E]* #,##0.00_-;_-[$฿-41E]* &quot;-&quot;??_-;_-@_-"/>
    <numFmt numFmtId="190" formatCode="_-* #,##0_-;\-* #,##0_-;_-* &quot;-&quot;??_-;_-@_-"/>
  </numFmts>
  <fonts count="20" x14ac:knownFonts="1">
    <font>
      <sz val="11"/>
      <color theme="1"/>
      <name val="Tahoma"/>
      <family val="2"/>
      <charset val="22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Tahoma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7"/>
      <color indexed="10"/>
      <name val="Arial"/>
      <family val="2"/>
    </font>
    <font>
      <b/>
      <sz val="10"/>
      <color indexed="10"/>
      <name val="Arial"/>
      <family val="2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</font>
    <font>
      <sz val="10"/>
      <color theme="1"/>
      <name val="Arial"/>
      <family val="2"/>
    </font>
    <font>
      <sz val="7"/>
      <color rgb="FFFF0000"/>
      <name val="Arial"/>
      <family val="2"/>
    </font>
    <font>
      <b/>
      <sz val="7"/>
      <color rgb="FFFF0000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Tahoma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22"/>
      </patternFill>
    </fill>
    <fill>
      <patternFill patternType="solid">
        <fgColor theme="8" tint="0.59999389629810485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0" fillId="0" borderId="0" applyFont="0" applyFill="0" applyBorder="0" applyAlignment="0" applyProtection="0"/>
    <xf numFmtId="187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1" fillId="0" borderId="0"/>
    <xf numFmtId="0" fontId="1" fillId="0" borderId="0"/>
    <xf numFmtId="0" fontId="4" fillId="0" borderId="0"/>
    <xf numFmtId="0" fontId="4" fillId="0" borderId="0"/>
  </cellStyleXfs>
  <cellXfs count="213">
    <xf numFmtId="0" fontId="0" fillId="0" borderId="0" xfId="0"/>
    <xf numFmtId="0" fontId="1" fillId="0" borderId="0" xfId="0" applyFont="1"/>
    <xf numFmtId="0" fontId="2" fillId="2" borderId="1" xfId="4" applyFont="1" applyFill="1" applyBorder="1" applyAlignment="1">
      <alignment horizontal="center" vertical="center"/>
    </xf>
    <xf numFmtId="188" fontId="2" fillId="2" borderId="1" xfId="2" applyNumberFormat="1" applyFont="1" applyFill="1" applyBorder="1" applyAlignment="1">
      <alignment horizontal="center" vertical="center" wrapText="1"/>
    </xf>
    <xf numFmtId="189" fontId="2" fillId="2" borderId="1" xfId="2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4" applyFont="1" applyFill="1" applyBorder="1" applyAlignment="1">
      <alignment vertical="center"/>
    </xf>
    <xf numFmtId="0" fontId="2" fillId="0" borderId="1" xfId="4" applyFont="1" applyFill="1" applyBorder="1" applyAlignment="1">
      <alignment vertical="top"/>
    </xf>
    <xf numFmtId="0" fontId="1" fillId="0" borderId="1" xfId="4" applyFont="1" applyFill="1" applyBorder="1" applyAlignment="1">
      <alignment horizontal="center" vertical="center"/>
    </xf>
    <xf numFmtId="188" fontId="1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2" xfId="4" applyFont="1" applyFill="1" applyBorder="1" applyAlignment="1">
      <alignment vertical="top"/>
    </xf>
    <xf numFmtId="188" fontId="12" fillId="0" borderId="1" xfId="0" applyNumberFormat="1" applyFont="1" applyFill="1" applyBorder="1" applyAlignment="1">
      <alignment vertical="center" wrapText="1"/>
    </xf>
    <xf numFmtId="0" fontId="2" fillId="0" borderId="3" xfId="4" applyFont="1" applyFill="1" applyBorder="1" applyAlignment="1">
      <alignment vertical="top"/>
    </xf>
    <xf numFmtId="188" fontId="12" fillId="0" borderId="4" xfId="0" applyNumberFormat="1" applyFont="1" applyFill="1" applyBorder="1" applyAlignment="1">
      <alignment vertical="center" wrapText="1"/>
    </xf>
    <xf numFmtId="189" fontId="1" fillId="0" borderId="0" xfId="0" applyNumberFormat="1" applyFont="1"/>
    <xf numFmtId="0" fontId="2" fillId="0" borderId="6" xfId="4" applyFont="1" applyFill="1" applyBorder="1" applyAlignment="1">
      <alignment vertical="center"/>
    </xf>
    <xf numFmtId="43" fontId="1" fillId="0" borderId="0" xfId="0" applyNumberFormat="1" applyFont="1"/>
    <xf numFmtId="0" fontId="2" fillId="0" borderId="0" xfId="4" applyFont="1" applyFill="1" applyBorder="1" applyAlignment="1">
      <alignment horizontal="center" vertical="top"/>
    </xf>
    <xf numFmtId="0" fontId="2" fillId="0" borderId="0" xfId="4" applyFont="1" applyFill="1" applyBorder="1" applyAlignment="1">
      <alignment horizontal="right" vertical="top"/>
    </xf>
    <xf numFmtId="188" fontId="2" fillId="0" borderId="0" xfId="4" applyNumberFormat="1" applyFont="1" applyFill="1" applyBorder="1" applyAlignment="1">
      <alignment horizontal="right" vertical="center" wrapText="1"/>
    </xf>
    <xf numFmtId="189" fontId="2" fillId="0" borderId="0" xfId="2" applyNumberFormat="1" applyFont="1" applyFill="1" applyBorder="1" applyAlignment="1">
      <alignment horizontal="right" vertical="top"/>
    </xf>
    <xf numFmtId="0" fontId="2" fillId="0" borderId="0" xfId="4" applyFont="1" applyBorder="1" applyAlignment="1">
      <alignment horizontal="left" vertical="top"/>
    </xf>
    <xf numFmtId="0" fontId="2" fillId="0" borderId="0" xfId="4" applyFont="1" applyBorder="1" applyAlignment="1">
      <alignment horizontal="center" vertical="top"/>
    </xf>
    <xf numFmtId="0" fontId="2" fillId="0" borderId="0" xfId="4" applyFont="1" applyBorder="1" applyAlignment="1">
      <alignment vertical="top"/>
    </xf>
    <xf numFmtId="188" fontId="2" fillId="0" borderId="0" xfId="4" applyNumberFormat="1" applyFont="1" applyBorder="1" applyAlignment="1">
      <alignment vertical="center" wrapText="1"/>
    </xf>
    <xf numFmtId="189" fontId="1" fillId="0" borderId="0" xfId="2" applyNumberFormat="1" applyFont="1" applyBorder="1" applyAlignment="1">
      <alignment horizontal="right" vertical="top"/>
    </xf>
    <xf numFmtId="0" fontId="1" fillId="0" borderId="1" xfId="4" quotePrefix="1" applyFont="1" applyBorder="1" applyAlignment="1">
      <alignment horizontal="center" vertical="top"/>
    </xf>
    <xf numFmtId="188" fontId="1" fillId="0" borderId="4" xfId="4" applyNumberFormat="1" applyFont="1" applyBorder="1" applyAlignment="1">
      <alignment horizontal="left" vertical="center" wrapText="1"/>
    </xf>
    <xf numFmtId="189" fontId="1" fillId="0" borderId="1" xfId="2" applyNumberFormat="1" applyFont="1" applyBorder="1" applyAlignment="1">
      <alignment horizontal="right" vertical="top"/>
    </xf>
    <xf numFmtId="0" fontId="1" fillId="0" borderId="6" xfId="4" applyFont="1" applyBorder="1" applyAlignment="1">
      <alignment horizontal="left" vertical="top"/>
    </xf>
    <xf numFmtId="0" fontId="1" fillId="0" borderId="7" xfId="4" applyFont="1" applyBorder="1" applyAlignment="1">
      <alignment horizontal="left" vertical="top"/>
    </xf>
    <xf numFmtId="0" fontId="1" fillId="0" borderId="4" xfId="4" applyFont="1" applyBorder="1" applyAlignment="1">
      <alignment horizontal="left" vertical="top"/>
    </xf>
    <xf numFmtId="189" fontId="1" fillId="2" borderId="1" xfId="2" applyNumberFormat="1" applyFont="1" applyFill="1" applyBorder="1" applyAlignment="1" applyProtection="1">
      <alignment horizontal="right" vertical="top"/>
      <protection locked="0"/>
    </xf>
    <xf numFmtId="0" fontId="1" fillId="0" borderId="6" xfId="4" applyFont="1" applyFill="1" applyBorder="1" applyAlignment="1">
      <alignment horizontal="left" vertical="top"/>
    </xf>
    <xf numFmtId="0" fontId="1" fillId="0" borderId="7" xfId="4" applyFont="1" applyFill="1" applyBorder="1" applyAlignment="1">
      <alignment horizontal="left" vertical="top"/>
    </xf>
    <xf numFmtId="0" fontId="1" fillId="0" borderId="4" xfId="4" applyFont="1" applyFill="1" applyBorder="1" applyAlignment="1">
      <alignment horizontal="left" vertical="top"/>
    </xf>
    <xf numFmtId="188" fontId="1" fillId="0" borderId="4" xfId="4" applyNumberFormat="1" applyFont="1" applyFill="1" applyBorder="1" applyAlignment="1">
      <alignment horizontal="left" vertical="center" wrapText="1"/>
    </xf>
    <xf numFmtId="189" fontId="1" fillId="0" borderId="1" xfId="2" applyNumberFormat="1" applyFont="1" applyBorder="1" applyAlignment="1">
      <alignment wrapText="1"/>
    </xf>
    <xf numFmtId="0" fontId="1" fillId="0" borderId="0" xfId="4" applyFont="1" applyBorder="1" applyAlignment="1">
      <alignment vertical="top"/>
    </xf>
    <xf numFmtId="188" fontId="1" fillId="0" borderId="0" xfId="4" applyNumberFormat="1" applyFont="1" applyBorder="1" applyAlignment="1">
      <alignment vertical="center" wrapText="1"/>
    </xf>
    <xf numFmtId="188" fontId="1" fillId="0" borderId="0" xfId="0" applyNumberFormat="1" applyFont="1" applyAlignment="1">
      <alignment vertical="center" wrapText="1"/>
    </xf>
    <xf numFmtId="43" fontId="1" fillId="0" borderId="0" xfId="1" applyFont="1"/>
    <xf numFmtId="0" fontId="6" fillId="0" borderId="0" xfId="5" applyFont="1"/>
    <xf numFmtId="0" fontId="13" fillId="0" borderId="0" xfId="5" applyFont="1"/>
    <xf numFmtId="1" fontId="6" fillId="0" borderId="0" xfId="5" applyNumberFormat="1" applyFont="1"/>
    <xf numFmtId="43" fontId="6" fillId="0" borderId="0" xfId="5" applyNumberFormat="1" applyFont="1"/>
    <xf numFmtId="43" fontId="7" fillId="5" borderId="1" xfId="3" applyFont="1" applyFill="1" applyBorder="1" applyAlignment="1" applyProtection="1">
      <alignment horizontal="right" vertical="center"/>
    </xf>
    <xf numFmtId="43" fontId="7" fillId="5" borderId="1" xfId="3" applyFont="1" applyFill="1" applyBorder="1" applyAlignment="1" applyProtection="1">
      <alignment horizontal="right" vertical="center" wrapText="1"/>
    </xf>
    <xf numFmtId="43" fontId="14" fillId="5" borderId="1" xfId="3" applyFont="1" applyFill="1" applyBorder="1" applyAlignment="1" applyProtection="1">
      <alignment horizontal="right" vertical="center" wrapText="1"/>
    </xf>
    <xf numFmtId="43" fontId="6" fillId="5" borderId="1" xfId="3" applyFont="1" applyFill="1" applyBorder="1" applyAlignment="1" applyProtection="1">
      <alignment horizontal="right" vertical="center" wrapText="1"/>
    </xf>
    <xf numFmtId="0" fontId="6" fillId="0" borderId="0" xfId="5" applyFont="1" applyAlignment="1">
      <alignment vertical="center" wrapText="1"/>
    </xf>
    <xf numFmtId="43" fontId="7" fillId="0" borderId="1" xfId="3" applyFont="1" applyFill="1" applyBorder="1" applyAlignment="1" applyProtection="1">
      <alignment horizontal="right" vertical="center"/>
    </xf>
    <xf numFmtId="43" fontId="6" fillId="0" borderId="1" xfId="3" applyFont="1" applyFill="1" applyBorder="1" applyAlignment="1" applyProtection="1">
      <alignment horizontal="right" vertical="center" wrapText="1"/>
    </xf>
    <xf numFmtId="43" fontId="13" fillId="0" borderId="1" xfId="3" applyFont="1" applyFill="1" applyBorder="1" applyAlignment="1" applyProtection="1">
      <alignment horizontal="right" vertical="center" wrapText="1"/>
    </xf>
    <xf numFmtId="43" fontId="6" fillId="0" borderId="1" xfId="3" applyFont="1" applyFill="1" applyBorder="1" applyAlignment="1" applyProtection="1">
      <alignment horizontal="right" vertical="center" wrapText="1"/>
      <protection locked="0"/>
    </xf>
    <xf numFmtId="43" fontId="6" fillId="0" borderId="1" xfId="3" applyFont="1" applyFill="1" applyBorder="1" applyAlignment="1">
      <alignment horizontal="right" vertical="center" wrapText="1"/>
    </xf>
    <xf numFmtId="1" fontId="6" fillId="0" borderId="1" xfId="3" quotePrefix="1" applyNumberFormat="1" applyFont="1" applyFill="1" applyBorder="1" applyAlignment="1">
      <alignment horizontal="center" vertical="center" wrapText="1"/>
    </xf>
    <xf numFmtId="43" fontId="6" fillId="0" borderId="1" xfId="1" applyFont="1" applyFill="1" applyBorder="1" applyAlignment="1" applyProtection="1">
      <alignment horizontal="right" vertical="center" wrapText="1"/>
      <protection locked="0"/>
    </xf>
    <xf numFmtId="43" fontId="7" fillId="3" borderId="1" xfId="3" applyFont="1" applyFill="1" applyBorder="1" applyAlignment="1" applyProtection="1">
      <alignment horizontal="right" vertical="center"/>
    </xf>
    <xf numFmtId="43" fontId="6" fillId="3" borderId="1" xfId="3" applyFont="1" applyFill="1" applyBorder="1" applyAlignment="1" applyProtection="1">
      <alignment horizontal="right" vertical="center" wrapText="1"/>
    </xf>
    <xf numFmtId="43" fontId="13" fillId="3" borderId="1" xfId="3" applyFont="1" applyFill="1" applyBorder="1" applyAlignment="1" applyProtection="1">
      <alignment horizontal="right" vertical="center" wrapText="1"/>
    </xf>
    <xf numFmtId="43" fontId="7" fillId="3" borderId="1" xfId="3" applyFont="1" applyFill="1" applyBorder="1" applyAlignment="1" applyProtection="1">
      <alignment horizontal="right" vertical="center" wrapText="1"/>
    </xf>
    <xf numFmtId="43" fontId="14" fillId="3" borderId="1" xfId="3" applyFont="1" applyFill="1" applyBorder="1" applyAlignment="1" applyProtection="1">
      <alignment horizontal="right" vertical="center" wrapText="1"/>
    </xf>
    <xf numFmtId="0" fontId="6" fillId="0" borderId="0" xfId="5" applyFont="1" applyFill="1" applyAlignment="1">
      <alignment vertical="center" wrapText="1"/>
    </xf>
    <xf numFmtId="0" fontId="6" fillId="0" borderId="1" xfId="3" applyNumberFormat="1" applyFont="1" applyFill="1" applyBorder="1" applyAlignment="1" applyProtection="1">
      <alignment horizontal="center" vertical="center" wrapText="1"/>
    </xf>
    <xf numFmtId="43" fontId="7" fillId="6" borderId="1" xfId="3" applyFont="1" applyFill="1" applyBorder="1" applyAlignment="1" applyProtection="1">
      <alignment horizontal="right" vertical="center" wrapText="1"/>
    </xf>
    <xf numFmtId="43" fontId="6" fillId="0" borderId="1" xfId="3" applyFont="1" applyFill="1" applyBorder="1" applyAlignment="1" applyProtection="1">
      <alignment horizontal="right" vertical="center"/>
    </xf>
    <xf numFmtId="43" fontId="13" fillId="0" borderId="1" xfId="3" applyFont="1" applyBorder="1" applyAlignment="1" applyProtection="1">
      <alignment horizontal="right" vertical="center" wrapText="1"/>
    </xf>
    <xf numFmtId="43" fontId="13" fillId="0" borderId="1" xfId="3" applyFont="1" applyFill="1" applyBorder="1" applyAlignment="1" applyProtection="1">
      <alignment horizontal="right" vertical="center" wrapText="1"/>
      <protection locked="0"/>
    </xf>
    <xf numFmtId="43" fontId="6" fillId="0" borderId="1" xfId="3" applyFont="1" applyBorder="1" applyAlignment="1">
      <alignment vertical="center" wrapText="1"/>
    </xf>
    <xf numFmtId="43" fontId="14" fillId="3" borderId="1" xfId="3" applyFont="1" applyFill="1" applyBorder="1" applyAlignment="1" applyProtection="1">
      <alignment horizontal="right" vertical="center"/>
    </xf>
    <xf numFmtId="43" fontId="14" fillId="7" borderId="1" xfId="3" applyFont="1" applyFill="1" applyBorder="1" applyAlignment="1" applyProtection="1">
      <alignment horizontal="center" vertical="center" wrapText="1"/>
    </xf>
    <xf numFmtId="43" fontId="7" fillId="7" borderId="1" xfId="3" applyFont="1" applyFill="1" applyBorder="1" applyAlignment="1" applyProtection="1">
      <alignment horizontal="center" vertical="center" wrapText="1"/>
    </xf>
    <xf numFmtId="43" fontId="7" fillId="7" borderId="1" xfId="3" applyFont="1" applyFill="1" applyBorder="1" applyAlignment="1" applyProtection="1">
      <alignment horizontal="center" vertical="center"/>
    </xf>
    <xf numFmtId="43" fontId="7" fillId="7" borderId="4" xfId="3" applyFont="1" applyFill="1" applyBorder="1" applyAlignment="1" applyProtection="1">
      <alignment horizontal="center" vertical="center"/>
    </xf>
    <xf numFmtId="43" fontId="7" fillId="7" borderId="2" xfId="3" applyFont="1" applyFill="1" applyBorder="1" applyAlignment="1" applyProtection="1">
      <alignment horizontal="center" vertical="center"/>
    </xf>
    <xf numFmtId="43" fontId="7" fillId="7" borderId="5" xfId="3" applyFont="1" applyFill="1" applyBorder="1" applyAlignment="1" applyProtection="1">
      <alignment horizontal="center" vertical="center"/>
    </xf>
    <xf numFmtId="4" fontId="6" fillId="0" borderId="0" xfId="6" applyNumberFormat="1" applyFont="1" applyFill="1" applyBorder="1" applyAlignment="1">
      <alignment horizontal="right" vertical="center"/>
    </xf>
    <xf numFmtId="0" fontId="7" fillId="0" borderId="0" xfId="6" applyFont="1" applyFill="1" applyBorder="1" applyAlignment="1" applyProtection="1">
      <alignment vertical="center"/>
      <protection locked="0"/>
    </xf>
    <xf numFmtId="0" fontId="14" fillId="0" borderId="8" xfId="6" applyFont="1" applyFill="1" applyBorder="1" applyAlignment="1" applyProtection="1">
      <alignment vertical="center"/>
      <protection locked="0"/>
    </xf>
    <xf numFmtId="0" fontId="7" fillId="0" borderId="8" xfId="6" applyFont="1" applyFill="1" applyBorder="1" applyAlignment="1" applyProtection="1">
      <alignment vertical="center"/>
      <protection locked="0"/>
    </xf>
    <xf numFmtId="4" fontId="6" fillId="0" borderId="0" xfId="6" applyNumberFormat="1" applyFont="1" applyFill="1" applyBorder="1" applyAlignment="1" applyProtection="1">
      <alignment horizontal="right" vertical="center" wrapText="1"/>
      <protection locked="0"/>
    </xf>
    <xf numFmtId="4" fontId="13" fillId="0" borderId="0" xfId="6" applyNumberFormat="1" applyFont="1" applyFill="1" applyBorder="1" applyAlignment="1" applyProtection="1">
      <alignment horizontal="right" vertical="center" wrapText="1"/>
      <protection locked="0"/>
    </xf>
    <xf numFmtId="4" fontId="6" fillId="0" borderId="0" xfId="6" applyNumberFormat="1" applyFont="1" applyFill="1" applyBorder="1" applyAlignment="1" applyProtection="1">
      <alignment horizontal="center" vertical="top" wrapText="1"/>
      <protection locked="0"/>
    </xf>
    <xf numFmtId="0" fontId="7" fillId="0" borderId="0" xfId="6" applyFont="1" applyFill="1" applyBorder="1" applyAlignment="1" applyProtection="1">
      <alignment horizontal="left" vertical="center" wrapText="1"/>
      <protection locked="0"/>
    </xf>
    <xf numFmtId="1" fontId="7" fillId="0" borderId="0" xfId="6" applyNumberFormat="1" applyFont="1" applyFill="1" applyBorder="1" applyAlignment="1" applyProtection="1">
      <alignment horizontal="center" vertical="center"/>
      <protection locked="0"/>
    </xf>
    <xf numFmtId="0" fontId="2" fillId="5" borderId="5" xfId="4" applyFont="1" applyFill="1" applyBorder="1" applyAlignment="1">
      <alignment horizontal="center" vertical="center"/>
    </xf>
    <xf numFmtId="0" fontId="2" fillId="5" borderId="5" xfId="4" applyFont="1" applyFill="1" applyBorder="1" applyAlignment="1">
      <alignment horizontal="left" vertical="center"/>
    </xf>
    <xf numFmtId="188" fontId="2" fillId="5" borderId="4" xfId="4" applyNumberFormat="1" applyFont="1" applyFill="1" applyBorder="1" applyAlignment="1">
      <alignment horizontal="left" vertical="center" wrapText="1"/>
    </xf>
    <xf numFmtId="189" fontId="2" fillId="5" borderId="1" xfId="2" applyNumberFormat="1" applyFont="1" applyFill="1" applyBorder="1" applyAlignment="1" applyProtection="1">
      <alignment vertical="center"/>
      <protection locked="0"/>
    </xf>
    <xf numFmtId="0" fontId="2" fillId="5" borderId="1" xfId="4" applyFont="1" applyFill="1" applyBorder="1" applyAlignment="1">
      <alignment horizontal="center" vertical="center"/>
    </xf>
    <xf numFmtId="0" fontId="2" fillId="5" borderId="1" xfId="4" applyFont="1" applyFill="1" applyBorder="1" applyAlignment="1">
      <alignment horizontal="left" vertical="center" wrapText="1"/>
    </xf>
    <xf numFmtId="188" fontId="2" fillId="5" borderId="4" xfId="4" applyNumberFormat="1" applyFont="1" applyFill="1" applyBorder="1" applyAlignment="1" applyProtection="1">
      <alignment horizontal="left" vertical="center" wrapText="1"/>
      <protection locked="0"/>
    </xf>
    <xf numFmtId="189" fontId="2" fillId="5" borderId="1" xfId="2" applyNumberFormat="1" applyFont="1" applyFill="1" applyBorder="1" applyAlignment="1" applyProtection="1">
      <alignment horizontal="center" vertical="center"/>
      <protection locked="0"/>
    </xf>
    <xf numFmtId="0" fontId="2" fillId="5" borderId="1" xfId="4" applyFont="1" applyFill="1" applyBorder="1" applyAlignment="1">
      <alignment horizontal="left" vertical="center"/>
    </xf>
    <xf numFmtId="188" fontId="2" fillId="8" borderId="4" xfId="8" applyNumberFormat="1" applyFont="1" applyFill="1" applyBorder="1" applyAlignment="1">
      <alignment horizontal="left" vertical="center" wrapText="1"/>
    </xf>
    <xf numFmtId="0" fontId="2" fillId="5" borderId="5" xfId="4" applyFont="1" applyFill="1" applyBorder="1" applyAlignment="1">
      <alignment vertical="center"/>
    </xf>
    <xf numFmtId="188" fontId="2" fillId="5" borderId="1" xfId="4" applyNumberFormat="1" applyFont="1" applyFill="1" applyBorder="1" applyAlignment="1">
      <alignment horizontal="right" vertical="center" wrapText="1"/>
    </xf>
    <xf numFmtId="189" fontId="2" fillId="5" borderId="1" xfId="2" applyNumberFormat="1" applyFont="1" applyFill="1" applyBorder="1" applyAlignment="1">
      <alignment horizontal="right" vertical="center"/>
    </xf>
    <xf numFmtId="43" fontId="6" fillId="9" borderId="1" xfId="3" applyFont="1" applyFill="1" applyBorder="1" applyAlignment="1" applyProtection="1">
      <alignment horizontal="right" vertical="center" wrapText="1"/>
    </xf>
    <xf numFmtId="43" fontId="6" fillId="9" borderId="1" xfId="3" applyFont="1" applyFill="1" applyBorder="1" applyAlignment="1" applyProtection="1">
      <alignment horizontal="right" vertical="center" wrapText="1"/>
      <protection locked="0"/>
    </xf>
    <xf numFmtId="43" fontId="13" fillId="9" borderId="1" xfId="3" applyFont="1" applyFill="1" applyBorder="1" applyAlignment="1" applyProtection="1">
      <alignment horizontal="right" vertical="center" wrapText="1"/>
    </xf>
    <xf numFmtId="0" fontId="1" fillId="4" borderId="1" xfId="4" quotePrefix="1" applyFont="1" applyFill="1" applyBorder="1" applyAlignment="1">
      <alignment horizontal="center" vertical="top"/>
    </xf>
    <xf numFmtId="0" fontId="1" fillId="4" borderId="6" xfId="4" applyFont="1" applyFill="1" applyBorder="1" applyAlignment="1">
      <alignment horizontal="left" vertical="top"/>
    </xf>
    <xf numFmtId="0" fontId="1" fillId="4" borderId="7" xfId="4" applyFont="1" applyFill="1" applyBorder="1" applyAlignment="1">
      <alignment horizontal="left" vertical="top"/>
    </xf>
    <xf numFmtId="0" fontId="1" fillId="4" borderId="4" xfId="4" applyFont="1" applyFill="1" applyBorder="1" applyAlignment="1">
      <alignment horizontal="left" vertical="top"/>
    </xf>
    <xf numFmtId="188" fontId="1" fillId="4" borderId="4" xfId="4" applyNumberFormat="1" applyFont="1" applyFill="1" applyBorder="1" applyAlignment="1">
      <alignment horizontal="left" vertical="center" wrapText="1"/>
    </xf>
    <xf numFmtId="189" fontId="2" fillId="4" borderId="1" xfId="2" applyNumberFormat="1" applyFont="1" applyFill="1" applyBorder="1" applyAlignment="1" applyProtection="1">
      <alignment horizontal="right" vertical="center"/>
      <protection locked="0"/>
    </xf>
    <xf numFmtId="0" fontId="1" fillId="10" borderId="1" xfId="4" quotePrefix="1" applyFont="1" applyFill="1" applyBorder="1" applyAlignment="1">
      <alignment horizontal="center" vertical="top"/>
    </xf>
    <xf numFmtId="0" fontId="5" fillId="10" borderId="6" xfId="4" applyFont="1" applyFill="1" applyBorder="1" applyAlignment="1">
      <alignment horizontal="left" vertical="top"/>
    </xf>
    <xf numFmtId="0" fontId="5" fillId="10" borderId="7" xfId="4" applyFont="1" applyFill="1" applyBorder="1" applyAlignment="1">
      <alignment horizontal="left" vertical="top"/>
    </xf>
    <xf numFmtId="0" fontId="1" fillId="10" borderId="4" xfId="4" applyFont="1" applyFill="1" applyBorder="1" applyAlignment="1">
      <alignment horizontal="left" vertical="top"/>
    </xf>
    <xf numFmtId="188" fontId="1" fillId="10" borderId="4" xfId="4" applyNumberFormat="1" applyFont="1" applyFill="1" applyBorder="1" applyAlignment="1">
      <alignment horizontal="left" vertical="center" wrapText="1"/>
    </xf>
    <xf numFmtId="189" fontId="1" fillId="10" borderId="1" xfId="2" applyNumberFormat="1" applyFont="1" applyFill="1" applyBorder="1" applyAlignment="1" applyProtection="1">
      <alignment horizontal="right" vertical="top"/>
      <protection locked="0"/>
    </xf>
    <xf numFmtId="1" fontId="6" fillId="0" borderId="6" xfId="3" quotePrefix="1" applyNumberFormat="1" applyFont="1" applyFill="1" applyBorder="1" applyAlignment="1">
      <alignment horizontal="center" vertical="center" wrapText="1"/>
    </xf>
    <xf numFmtId="0" fontId="7" fillId="0" borderId="8" xfId="6" applyFont="1" applyFill="1" applyBorder="1" applyAlignment="1" applyProtection="1">
      <alignment horizontal="left" vertical="top" wrapText="1"/>
      <protection locked="0"/>
    </xf>
    <xf numFmtId="0" fontId="15" fillId="0" borderId="1" xfId="0" applyFont="1" applyBorder="1" applyAlignment="1">
      <alignment vertical="top" wrapText="1"/>
    </xf>
    <xf numFmtId="0" fontId="15" fillId="0" borderId="1" xfId="0" applyFont="1" applyFill="1" applyBorder="1" applyAlignment="1">
      <alignment vertical="top" wrapText="1"/>
    </xf>
    <xf numFmtId="0" fontId="6" fillId="0" borderId="0" xfId="5" applyFont="1" applyAlignment="1">
      <alignment vertical="top" wrapText="1"/>
    </xf>
    <xf numFmtId="1" fontId="6" fillId="0" borderId="10" xfId="3" quotePrefix="1" applyNumberFormat="1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left" vertical="center" wrapText="1"/>
    </xf>
    <xf numFmtId="0" fontId="2" fillId="9" borderId="1" xfId="4" applyFont="1" applyFill="1" applyBorder="1" applyAlignment="1">
      <alignment horizontal="center" vertical="center"/>
    </xf>
    <xf numFmtId="0" fontId="2" fillId="9" borderId="1" xfId="4" applyFont="1" applyFill="1" applyBorder="1" applyAlignment="1">
      <alignment horizontal="left" vertical="center" wrapText="1"/>
    </xf>
    <xf numFmtId="188" fontId="2" fillId="9" borderId="4" xfId="4" applyNumberFormat="1" applyFont="1" applyFill="1" applyBorder="1" applyAlignment="1" applyProtection="1">
      <alignment horizontal="left" vertical="center" wrapText="1"/>
      <protection locked="0"/>
    </xf>
    <xf numFmtId="0" fontId="1" fillId="9" borderId="0" xfId="0" applyFont="1" applyFill="1" applyAlignment="1">
      <alignment vertical="center"/>
    </xf>
    <xf numFmtId="0" fontId="1" fillId="9" borderId="0" xfId="0" applyFont="1" applyFill="1" applyAlignment="1">
      <alignment horizontal="center" vertical="center"/>
    </xf>
    <xf numFmtId="0" fontId="2" fillId="9" borderId="6" xfId="4" applyFont="1" applyFill="1" applyBorder="1" applyAlignment="1" applyProtection="1">
      <alignment horizontal="center" vertical="center"/>
      <protection locked="0"/>
    </xf>
    <xf numFmtId="44" fontId="1" fillId="0" borderId="1" xfId="3" applyNumberFormat="1" applyFont="1" applyFill="1" applyBorder="1" applyAlignment="1" applyProtection="1">
      <alignment horizontal="left" vertical="center" wrapText="1"/>
      <protection locked="0"/>
    </xf>
    <xf numFmtId="189" fontId="2" fillId="5" borderId="1" xfId="2" applyNumberFormat="1" applyFont="1" applyFill="1" applyBorder="1" applyAlignment="1" applyProtection="1">
      <alignment horizontal="left" vertical="center"/>
      <protection locked="0"/>
    </xf>
    <xf numFmtId="0" fontId="17" fillId="0" borderId="11" xfId="0" applyFont="1" applyBorder="1" applyAlignment="1">
      <alignment horizontal="right" vertical="top" wrapText="1"/>
    </xf>
    <xf numFmtId="0" fontId="17" fillId="0" borderId="1" xfId="0" applyFont="1" applyBorder="1" applyAlignment="1">
      <alignment horizontal="left" vertical="top" wrapText="1"/>
    </xf>
    <xf numFmtId="43" fontId="7" fillId="9" borderId="1" xfId="3" applyFont="1" applyFill="1" applyBorder="1" applyAlignment="1" applyProtection="1">
      <alignment horizontal="right" vertical="center" wrapText="1"/>
    </xf>
    <xf numFmtId="43" fontId="7" fillId="9" borderId="1" xfId="3" applyFont="1" applyFill="1" applyBorder="1" applyAlignment="1" applyProtection="1">
      <alignment horizontal="right" vertical="center"/>
    </xf>
    <xf numFmtId="0" fontId="6" fillId="9" borderId="0" xfId="5" applyFont="1" applyFill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17" fillId="0" borderId="1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right" vertical="center" wrapText="1"/>
    </xf>
    <xf numFmtId="0" fontId="17" fillId="0" borderId="1" xfId="0" applyFont="1" applyFill="1" applyBorder="1" applyAlignment="1">
      <alignment horizontal="right" vertical="center" wrapText="1"/>
    </xf>
    <xf numFmtId="0" fontId="17" fillId="0" borderId="1" xfId="0" applyFont="1" applyFill="1" applyBorder="1" applyAlignment="1">
      <alignment horizontal="left" vertical="center" wrapText="1"/>
    </xf>
    <xf numFmtId="43" fontId="18" fillId="3" borderId="1" xfId="3" applyFont="1" applyFill="1" applyBorder="1" applyAlignment="1" applyProtection="1">
      <alignment horizontal="right" vertical="center"/>
    </xf>
    <xf numFmtId="43" fontId="19" fillId="0" borderId="1" xfId="3" applyFont="1" applyFill="1" applyBorder="1" applyAlignment="1" applyProtection="1">
      <alignment horizontal="right" vertical="center" wrapText="1"/>
      <protection locked="0"/>
    </xf>
    <xf numFmtId="43" fontId="18" fillId="3" borderId="1" xfId="3" applyFont="1" applyFill="1" applyBorder="1" applyAlignment="1" applyProtection="1">
      <alignment horizontal="right" vertical="center" wrapText="1"/>
    </xf>
    <xf numFmtId="43" fontId="18" fillId="3" borderId="4" xfId="3" applyFont="1" applyFill="1" applyBorder="1" applyAlignment="1" applyProtection="1">
      <alignment horizontal="right" vertical="center" wrapText="1"/>
    </xf>
    <xf numFmtId="43" fontId="19" fillId="9" borderId="4" xfId="3" applyFont="1" applyFill="1" applyBorder="1" applyAlignment="1" applyProtection="1">
      <alignment horizontal="right" vertical="center" wrapText="1"/>
    </xf>
    <xf numFmtId="43" fontId="19" fillId="0" borderId="4" xfId="3" applyFont="1" applyFill="1" applyBorder="1" applyAlignment="1" applyProtection="1">
      <alignment horizontal="right" vertical="center" wrapText="1"/>
    </xf>
    <xf numFmtId="43" fontId="18" fillId="5" borderId="1" xfId="3" applyFont="1" applyFill="1" applyBorder="1" applyAlignment="1" applyProtection="1">
      <alignment horizontal="center" vertical="center"/>
    </xf>
    <xf numFmtId="187" fontId="15" fillId="0" borderId="1" xfId="1" applyNumberFormat="1" applyFont="1" applyBorder="1" applyAlignment="1">
      <alignment vertical="center" wrapText="1"/>
    </xf>
    <xf numFmtId="190" fontId="6" fillId="0" borderId="0" xfId="1" applyNumberFormat="1" applyFont="1"/>
    <xf numFmtId="190" fontId="6" fillId="0" borderId="0" xfId="5" applyNumberFormat="1" applyFont="1"/>
    <xf numFmtId="43" fontId="19" fillId="0" borderId="1" xfId="3" applyFont="1" applyFill="1" applyBorder="1" applyAlignment="1" applyProtection="1">
      <alignment horizontal="right" vertical="top" wrapText="1"/>
      <protection locked="0"/>
    </xf>
    <xf numFmtId="43" fontId="6" fillId="0" borderId="1" xfId="3" applyFont="1" applyFill="1" applyBorder="1" applyAlignment="1" applyProtection="1">
      <alignment horizontal="right" vertical="top" wrapText="1"/>
      <protection locked="0"/>
    </xf>
    <xf numFmtId="43" fontId="13" fillId="9" borderId="1" xfId="3" applyFont="1" applyFill="1" applyBorder="1" applyAlignment="1" applyProtection="1">
      <alignment horizontal="right" vertical="top" wrapText="1"/>
    </xf>
    <xf numFmtId="43" fontId="13" fillId="0" borderId="1" xfId="3" applyFont="1" applyBorder="1" applyAlignment="1" applyProtection="1">
      <alignment horizontal="right" vertical="top" wrapText="1"/>
    </xf>
    <xf numFmtId="43" fontId="6" fillId="0" borderId="1" xfId="3" applyFont="1" applyFill="1" applyBorder="1" applyAlignment="1" applyProtection="1">
      <alignment horizontal="right" vertical="top" wrapText="1"/>
    </xf>
    <xf numFmtId="43" fontId="6" fillId="0" borderId="1" xfId="3" applyFont="1" applyFill="1" applyBorder="1" applyAlignment="1" applyProtection="1">
      <alignment horizontal="right" vertical="top"/>
    </xf>
    <xf numFmtId="0" fontId="2" fillId="8" borderId="6" xfId="7" applyFont="1" applyFill="1" applyBorder="1" applyAlignment="1">
      <alignment horizontal="left" vertical="center" wrapText="1"/>
    </xf>
    <xf numFmtId="0" fontId="2" fillId="8" borderId="4" xfId="7" applyFont="1" applyFill="1" applyBorder="1" applyAlignment="1">
      <alignment horizontal="left" vertical="center" wrapText="1"/>
    </xf>
    <xf numFmtId="0" fontId="2" fillId="5" borderId="6" xfId="4" applyFont="1" applyFill="1" applyBorder="1" applyAlignment="1">
      <alignment horizontal="center" vertical="center"/>
    </xf>
    <xf numFmtId="0" fontId="2" fillId="5" borderId="7" xfId="4" applyFont="1" applyFill="1" applyBorder="1" applyAlignment="1">
      <alignment horizontal="center" vertical="center"/>
    </xf>
    <xf numFmtId="0" fontId="2" fillId="5" borderId="4" xfId="4" applyFont="1" applyFill="1" applyBorder="1" applyAlignment="1">
      <alignment horizontal="center" vertical="center"/>
    </xf>
    <xf numFmtId="0" fontId="1" fillId="0" borderId="6" xfId="4" applyFont="1" applyBorder="1" applyAlignment="1">
      <alignment horizontal="left" vertical="top" wrapText="1"/>
    </xf>
    <xf numFmtId="0" fontId="1" fillId="0" borderId="7" xfId="4" applyFont="1" applyBorder="1" applyAlignment="1">
      <alignment horizontal="left" vertical="top" wrapText="1"/>
    </xf>
    <xf numFmtId="0" fontId="1" fillId="0" borderId="4" xfId="4" applyFont="1" applyBorder="1" applyAlignment="1">
      <alignment horizontal="left" vertical="top" wrapText="1"/>
    </xf>
    <xf numFmtId="0" fontId="2" fillId="0" borderId="9" xfId="4" applyFont="1" applyBorder="1" applyAlignment="1">
      <alignment horizontal="center" vertical="top"/>
    </xf>
    <xf numFmtId="0" fontId="2" fillId="5" borderId="6" xfId="4" applyFont="1" applyFill="1" applyBorder="1" applyAlignment="1" applyProtection="1">
      <alignment horizontal="left" vertical="center"/>
      <protection locked="0"/>
    </xf>
    <xf numFmtId="0" fontId="2" fillId="5" borderId="4" xfId="4" applyFont="1" applyFill="1" applyBorder="1" applyAlignment="1" applyProtection="1">
      <alignment horizontal="left" vertical="center"/>
      <protection locked="0"/>
    </xf>
    <xf numFmtId="0" fontId="2" fillId="8" borderId="6" xfId="8" applyFont="1" applyFill="1" applyBorder="1" applyAlignment="1">
      <alignment horizontal="left" vertical="center" wrapText="1"/>
    </xf>
    <xf numFmtId="0" fontId="2" fillId="8" borderId="4" xfId="8" applyFont="1" applyFill="1" applyBorder="1" applyAlignment="1">
      <alignment horizontal="left" vertical="center" wrapText="1"/>
    </xf>
    <xf numFmtId="0" fontId="2" fillId="5" borderId="6" xfId="4" applyFont="1" applyFill="1" applyBorder="1" applyAlignment="1">
      <alignment horizontal="left" vertical="center"/>
    </xf>
    <xf numFmtId="0" fontId="2" fillId="5" borderId="4" xfId="4" applyFont="1" applyFill="1" applyBorder="1" applyAlignment="1">
      <alignment horizontal="left" vertical="center"/>
    </xf>
    <xf numFmtId="0" fontId="2" fillId="0" borderId="0" xfId="4" applyFont="1" applyBorder="1" applyAlignment="1">
      <alignment horizontal="center" vertical="top"/>
    </xf>
    <xf numFmtId="0" fontId="2" fillId="0" borderId="0" xfId="4" applyFont="1" applyBorder="1" applyAlignment="1" applyProtection="1">
      <alignment horizontal="left" vertical="top"/>
      <protection locked="0"/>
    </xf>
    <xf numFmtId="43" fontId="13" fillId="0" borderId="5" xfId="3" applyFont="1" applyFill="1" applyBorder="1" applyAlignment="1" applyProtection="1">
      <alignment horizontal="center" vertical="center" wrapText="1"/>
      <protection locked="0"/>
    </xf>
    <xf numFmtId="43" fontId="13" fillId="0" borderId="2" xfId="3" applyFont="1" applyFill="1" applyBorder="1" applyAlignment="1" applyProtection="1">
      <alignment horizontal="center" vertical="center" wrapText="1"/>
      <protection locked="0"/>
    </xf>
    <xf numFmtId="0" fontId="17" fillId="0" borderId="5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left" vertical="center" wrapText="1"/>
    </xf>
    <xf numFmtId="0" fontId="17" fillId="0" borderId="2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43" fontId="6" fillId="0" borderId="5" xfId="3" applyFont="1" applyFill="1" applyBorder="1" applyAlignment="1" applyProtection="1">
      <alignment horizontal="center" vertical="center" wrapText="1"/>
      <protection locked="0"/>
    </xf>
    <xf numFmtId="43" fontId="6" fillId="0" borderId="2" xfId="3" applyFont="1" applyFill="1" applyBorder="1" applyAlignment="1" applyProtection="1">
      <alignment horizontal="center" vertical="center" wrapText="1"/>
      <protection locked="0"/>
    </xf>
    <xf numFmtId="43" fontId="13" fillId="0" borderId="5" xfId="3" applyFont="1" applyFill="1" applyBorder="1" applyAlignment="1" applyProtection="1">
      <alignment horizontal="center" vertical="center" wrapText="1"/>
    </xf>
    <xf numFmtId="43" fontId="13" fillId="0" borderId="2" xfId="3" applyFont="1" applyFill="1" applyBorder="1" applyAlignment="1" applyProtection="1">
      <alignment horizontal="center" vertical="center" wrapText="1"/>
    </xf>
    <xf numFmtId="43" fontId="6" fillId="0" borderId="5" xfId="3" applyFont="1" applyFill="1" applyBorder="1" applyAlignment="1">
      <alignment horizontal="center" vertical="center" wrapText="1"/>
    </xf>
    <xf numFmtId="43" fontId="6" fillId="0" borderId="2" xfId="3" applyFont="1" applyFill="1" applyBorder="1" applyAlignment="1">
      <alignment horizontal="center" vertical="center" wrapText="1"/>
    </xf>
    <xf numFmtId="187" fontId="15" fillId="0" borderId="5" xfId="1" applyNumberFormat="1" applyFont="1" applyBorder="1" applyAlignment="1">
      <alignment horizontal="center" vertical="center" wrapText="1"/>
    </xf>
    <xf numFmtId="187" fontId="15" fillId="0" borderId="2" xfId="1" applyNumberFormat="1" applyFont="1" applyBorder="1" applyAlignment="1">
      <alignment horizontal="center" vertical="center" wrapText="1"/>
    </xf>
    <xf numFmtId="43" fontId="19" fillId="0" borderId="5" xfId="3" applyFont="1" applyFill="1" applyBorder="1" applyAlignment="1" applyProtection="1">
      <alignment horizontal="center" vertical="center" wrapText="1"/>
      <protection locked="0"/>
    </xf>
    <xf numFmtId="43" fontId="19" fillId="0" borderId="2" xfId="3" applyFont="1" applyFill="1" applyBorder="1" applyAlignment="1" applyProtection="1">
      <alignment horizontal="center" vertical="center" wrapText="1"/>
      <protection locked="0"/>
    </xf>
    <xf numFmtId="43" fontId="7" fillId="3" borderId="2" xfId="3" applyFont="1" applyFill="1" applyBorder="1" applyAlignment="1" applyProtection="1">
      <alignment horizontal="left" vertical="center" wrapText="1"/>
    </xf>
    <xf numFmtId="43" fontId="7" fillId="3" borderId="2" xfId="3" applyFont="1" applyFill="1" applyBorder="1" applyAlignment="1" applyProtection="1">
      <alignment vertical="center" wrapText="1"/>
    </xf>
    <xf numFmtId="43" fontId="7" fillId="3" borderId="1" xfId="3" applyFont="1" applyFill="1" applyBorder="1" applyAlignment="1" applyProtection="1">
      <alignment horizontal="left" vertical="center" wrapText="1"/>
    </xf>
    <xf numFmtId="43" fontId="7" fillId="3" borderId="1" xfId="3" applyFont="1" applyFill="1" applyBorder="1" applyAlignment="1" applyProtection="1">
      <alignment vertical="center" wrapText="1"/>
    </xf>
    <xf numFmtId="43" fontId="7" fillId="3" borderId="5" xfId="3" applyFont="1" applyFill="1" applyBorder="1" applyAlignment="1" applyProtection="1">
      <alignment vertical="center" wrapText="1"/>
    </xf>
    <xf numFmtId="43" fontId="7" fillId="5" borderId="2" xfId="3" applyFont="1" applyFill="1" applyBorder="1" applyAlignment="1" applyProtection="1">
      <alignment horizontal="center" vertical="center"/>
    </xf>
    <xf numFmtId="43" fontId="7" fillId="3" borderId="1" xfId="3" applyFont="1" applyFill="1" applyBorder="1" applyAlignment="1" applyProtection="1">
      <alignment horizontal="left" vertical="center"/>
    </xf>
    <xf numFmtId="43" fontId="7" fillId="3" borderId="1" xfId="3" applyFont="1" applyFill="1" applyBorder="1" applyAlignment="1">
      <alignment horizontal="left" vertical="center" wrapText="1"/>
    </xf>
    <xf numFmtId="43" fontId="7" fillId="3" borderId="1" xfId="3" applyFont="1" applyFill="1" applyBorder="1" applyAlignment="1">
      <alignment vertical="center" wrapText="1"/>
    </xf>
    <xf numFmtId="43" fontId="7" fillId="3" borderId="3" xfId="3" applyFont="1" applyFill="1" applyBorder="1" applyAlignment="1" applyProtection="1">
      <alignment horizontal="left" vertical="center" wrapText="1"/>
    </xf>
    <xf numFmtId="0" fontId="17" fillId="0" borderId="5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7" fillId="0" borderId="0" xfId="6" applyFont="1" applyFill="1" applyBorder="1" applyAlignment="1" applyProtection="1">
      <alignment vertical="center"/>
      <protection locked="0"/>
    </xf>
    <xf numFmtId="0" fontId="7" fillId="11" borderId="0" xfId="6" applyFont="1" applyFill="1" applyBorder="1" applyAlignment="1" applyProtection="1">
      <alignment horizontal="left" vertical="center"/>
      <protection locked="0"/>
    </xf>
    <xf numFmtId="43" fontId="7" fillId="7" borderId="1" xfId="3" applyFont="1" applyFill="1" applyBorder="1" applyAlignment="1" applyProtection="1">
      <alignment horizontal="center" vertical="center"/>
    </xf>
    <xf numFmtId="43" fontId="6" fillId="7" borderId="6" xfId="3" applyFont="1" applyFill="1" applyBorder="1" applyAlignment="1" applyProtection="1">
      <alignment horizontal="center" vertical="center"/>
    </xf>
    <xf numFmtId="43" fontId="6" fillId="7" borderId="1" xfId="3" applyFont="1" applyFill="1" applyBorder="1" applyAlignment="1" applyProtection="1">
      <alignment horizontal="center" vertical="center"/>
    </xf>
    <xf numFmtId="43" fontId="7" fillId="7" borderId="4" xfId="3" applyFont="1" applyFill="1" applyBorder="1" applyAlignment="1" applyProtection="1">
      <alignment horizontal="center" vertical="center" wrapText="1"/>
    </xf>
    <xf numFmtId="43" fontId="7" fillId="7" borderId="1" xfId="3" applyFont="1" applyFill="1" applyBorder="1" applyAlignment="1" applyProtection="1">
      <alignment horizontal="center" vertical="center" wrapText="1"/>
    </xf>
    <xf numFmtId="43" fontId="6" fillId="7" borderId="1" xfId="3" applyFont="1" applyFill="1" applyBorder="1" applyAlignment="1" applyProtection="1">
      <alignment horizontal="center" vertical="center" wrapText="1"/>
    </xf>
    <xf numFmtId="43" fontId="6" fillId="7" borderId="1" xfId="3" applyFont="1" applyFill="1" applyBorder="1" applyAlignment="1">
      <alignment vertical="center" wrapText="1"/>
    </xf>
  </cellXfs>
  <cellStyles count="9">
    <cellStyle name="Comma" xfId="1" builtinId="3"/>
    <cellStyle name="Comma 2" xfId="2"/>
    <cellStyle name="Comma 3" xfId="3"/>
    <cellStyle name="Normal" xfId="0" builtinId="0"/>
    <cellStyle name="Normal 2" xfId="4"/>
    <cellStyle name="Normal 3" xfId="5"/>
    <cellStyle name="Normal_PK01B May 25" xfId="6"/>
    <cellStyle name="Normal_Sheet1" xfId="7"/>
    <cellStyle name="Normal_Sheet3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zoomScale="130" zoomScaleNormal="130" workbookViewId="0">
      <selection activeCell="A5" sqref="A5:F5"/>
    </sheetView>
  </sheetViews>
  <sheetFormatPr defaultColWidth="9" defaultRowHeight="12.5" x14ac:dyDescent="0.25"/>
  <cols>
    <col min="1" max="1" width="3.75" style="1" customWidth="1"/>
    <col min="2" max="2" width="13.25" style="1" customWidth="1"/>
    <col min="3" max="3" width="7.5" style="1" bestFit="1" customWidth="1"/>
    <col min="4" max="4" width="54" style="1" customWidth="1"/>
    <col min="5" max="5" width="13.58203125" style="41" hidden="1" customWidth="1"/>
    <col min="6" max="6" width="15.08203125" style="1" customWidth="1"/>
    <col min="7" max="7" width="14.33203125" style="1" customWidth="1"/>
    <col min="8" max="16384" width="9" style="1"/>
  </cols>
  <sheetData>
    <row r="1" spans="1:8" ht="20.25" customHeight="1" x14ac:dyDescent="0.25">
      <c r="A1" s="172" t="s">
        <v>0</v>
      </c>
      <c r="B1" s="172"/>
      <c r="C1" s="172"/>
      <c r="D1" s="172"/>
      <c r="E1" s="172"/>
      <c r="F1" s="172"/>
    </row>
    <row r="2" spans="1:8" ht="20.25" customHeight="1" x14ac:dyDescent="0.25">
      <c r="A2" s="173" t="s">
        <v>76</v>
      </c>
      <c r="B2" s="173"/>
      <c r="C2" s="173"/>
      <c r="D2" s="173"/>
      <c r="E2" s="173"/>
      <c r="F2" s="173"/>
    </row>
    <row r="3" spans="1:8" ht="20.25" customHeight="1" x14ac:dyDescent="0.25">
      <c r="A3" s="173" t="s">
        <v>78</v>
      </c>
      <c r="B3" s="173"/>
      <c r="C3" s="173"/>
      <c r="D3" s="173"/>
      <c r="E3" s="173"/>
      <c r="F3" s="173"/>
    </row>
    <row r="4" spans="1:8" ht="20.25" customHeight="1" x14ac:dyDescent="0.25">
      <c r="A4" s="173" t="s">
        <v>79</v>
      </c>
      <c r="B4" s="173"/>
      <c r="C4" s="173"/>
      <c r="D4" s="173"/>
      <c r="E4" s="173"/>
      <c r="F4" s="173"/>
    </row>
    <row r="5" spans="1:8" ht="20.25" customHeight="1" x14ac:dyDescent="0.25">
      <c r="A5" s="173" t="s">
        <v>77</v>
      </c>
      <c r="B5" s="173"/>
      <c r="C5" s="173"/>
      <c r="D5" s="173"/>
      <c r="E5" s="173"/>
      <c r="F5" s="173"/>
    </row>
    <row r="6" spans="1:8" ht="18.75" customHeight="1" x14ac:dyDescent="0.25">
      <c r="A6" s="2" t="s">
        <v>1</v>
      </c>
      <c r="B6" s="2" t="s">
        <v>2</v>
      </c>
      <c r="C6" s="2"/>
      <c r="D6" s="2" t="s">
        <v>3</v>
      </c>
      <c r="E6" s="3" t="s">
        <v>4</v>
      </c>
      <c r="F6" s="4" t="s">
        <v>5</v>
      </c>
    </row>
    <row r="7" spans="1:8" s="5" customFormat="1" ht="19.5" customHeight="1" x14ac:dyDescent="0.3">
      <c r="A7" s="87">
        <v>1</v>
      </c>
      <c r="B7" s="88" t="s">
        <v>6</v>
      </c>
      <c r="C7" s="170"/>
      <c r="D7" s="171"/>
      <c r="E7" s="89">
        <f>F7/31</f>
        <v>2709.6774193548385</v>
      </c>
      <c r="F7" s="90">
        <f>SUM(F8:F9)</f>
        <v>84000</v>
      </c>
    </row>
    <row r="8" spans="1:8" ht="17.25" customHeight="1" x14ac:dyDescent="0.25">
      <c r="A8" s="6"/>
      <c r="B8" s="7"/>
      <c r="C8" s="8">
        <v>1</v>
      </c>
      <c r="D8" s="117" t="s">
        <v>65</v>
      </c>
      <c r="E8" s="9"/>
      <c r="F8" s="128">
        <f>'Budget Plan '!T7</f>
        <v>66000</v>
      </c>
    </row>
    <row r="9" spans="1:8" ht="17.25" customHeight="1" x14ac:dyDescent="0.25">
      <c r="A9" s="6"/>
      <c r="B9" s="6"/>
      <c r="C9" s="8">
        <v>2</v>
      </c>
      <c r="D9" s="117" t="s">
        <v>66</v>
      </c>
      <c r="E9" s="9"/>
      <c r="F9" s="128">
        <f>'Budget Plan '!T9</f>
        <v>18000</v>
      </c>
    </row>
    <row r="10" spans="1:8" s="5" customFormat="1" ht="23.25" customHeight="1" x14ac:dyDescent="0.3">
      <c r="A10" s="91">
        <v>2</v>
      </c>
      <c r="B10" s="92" t="s">
        <v>7</v>
      </c>
      <c r="C10" s="166"/>
      <c r="D10" s="167"/>
      <c r="E10" s="93">
        <f>F10/31</f>
        <v>48.387096774193552</v>
      </c>
      <c r="F10" s="129">
        <f>SUM(F11:F12)</f>
        <v>1500</v>
      </c>
      <c r="H10" s="10"/>
    </row>
    <row r="11" spans="1:8" s="125" customFormat="1" ht="23.25" customHeight="1" x14ac:dyDescent="0.3">
      <c r="A11" s="122"/>
      <c r="B11" s="123"/>
      <c r="C11" s="127">
        <v>1</v>
      </c>
      <c r="D11" s="117" t="s">
        <v>65</v>
      </c>
      <c r="E11" s="124"/>
      <c r="F11" s="128">
        <f>'Budget Plan '!T11</f>
        <v>1500</v>
      </c>
      <c r="H11" s="126"/>
    </row>
    <row r="12" spans="1:8" s="125" customFormat="1" ht="23.25" customHeight="1" x14ac:dyDescent="0.3">
      <c r="A12" s="122"/>
      <c r="B12" s="123"/>
      <c r="C12" s="127">
        <v>2</v>
      </c>
      <c r="D12" s="117" t="s">
        <v>67</v>
      </c>
      <c r="E12" s="124"/>
      <c r="F12" s="128">
        <f>'Budget Plan '!T13</f>
        <v>0</v>
      </c>
      <c r="H12" s="126"/>
    </row>
    <row r="13" spans="1:8" s="5" customFormat="1" ht="23.25" customHeight="1" x14ac:dyDescent="0.3">
      <c r="A13" s="91">
        <v>3</v>
      </c>
      <c r="B13" s="95" t="s">
        <v>8</v>
      </c>
      <c r="C13" s="168" t="s">
        <v>9</v>
      </c>
      <c r="D13" s="169"/>
      <c r="E13" s="96">
        <f>F13/31</f>
        <v>47960.322580645159</v>
      </c>
      <c r="F13" s="129">
        <f>SUM(F14:F17)</f>
        <v>1486770</v>
      </c>
    </row>
    <row r="14" spans="1:8" ht="18.75" customHeight="1" x14ac:dyDescent="0.25">
      <c r="A14" s="11"/>
      <c r="B14" s="7"/>
      <c r="C14" s="57" t="s">
        <v>34</v>
      </c>
      <c r="D14" s="117" t="s">
        <v>68</v>
      </c>
      <c r="E14" s="12"/>
      <c r="F14" s="128">
        <f>'Budget Plan '!T15</f>
        <v>69650</v>
      </c>
    </row>
    <row r="15" spans="1:8" ht="18.75" customHeight="1" x14ac:dyDescent="0.25">
      <c r="A15" s="13"/>
      <c r="B15" s="7"/>
      <c r="C15" s="57">
        <v>2</v>
      </c>
      <c r="D15" s="117" t="s">
        <v>69</v>
      </c>
      <c r="E15" s="14"/>
      <c r="F15" s="128">
        <f>'Budget Plan '!T17</f>
        <v>1402000</v>
      </c>
    </row>
    <row r="16" spans="1:8" ht="30" x14ac:dyDescent="0.25">
      <c r="A16" s="13"/>
      <c r="B16" s="7"/>
      <c r="C16" s="57">
        <v>3</v>
      </c>
      <c r="D16" s="117" t="s">
        <v>70</v>
      </c>
      <c r="E16" s="14"/>
      <c r="F16" s="128">
        <f>'Budget Plan '!T18</f>
        <v>0</v>
      </c>
    </row>
    <row r="17" spans="1:7" ht="30" x14ac:dyDescent="0.25">
      <c r="A17" s="13"/>
      <c r="B17" s="7"/>
      <c r="C17" s="57">
        <v>4</v>
      </c>
      <c r="D17" s="117" t="s">
        <v>71</v>
      </c>
      <c r="E17" s="14"/>
      <c r="F17" s="128">
        <f>'Budget Plan '!T20</f>
        <v>15120</v>
      </c>
    </row>
    <row r="18" spans="1:7" s="5" customFormat="1" ht="18.75" customHeight="1" x14ac:dyDescent="0.3">
      <c r="A18" s="87">
        <v>4</v>
      </c>
      <c r="B18" s="88" t="s">
        <v>10</v>
      </c>
      <c r="C18" s="170" t="s">
        <v>11</v>
      </c>
      <c r="D18" s="171"/>
      <c r="E18" s="89">
        <f>F18/31</f>
        <v>0</v>
      </c>
      <c r="F18" s="90">
        <v>0</v>
      </c>
    </row>
    <row r="19" spans="1:7" s="5" customFormat="1" ht="18.75" customHeight="1" x14ac:dyDescent="0.3">
      <c r="A19" s="87">
        <v>5</v>
      </c>
      <c r="B19" s="88" t="s">
        <v>12</v>
      </c>
      <c r="C19" s="170" t="s">
        <v>13</v>
      </c>
      <c r="D19" s="171"/>
      <c r="E19" s="89">
        <f>F19/31</f>
        <v>0</v>
      </c>
      <c r="F19" s="90">
        <v>0</v>
      </c>
    </row>
    <row r="20" spans="1:7" s="5" customFormat="1" ht="18.75" customHeight="1" x14ac:dyDescent="0.3">
      <c r="A20" s="91">
        <v>6</v>
      </c>
      <c r="B20" s="95" t="s">
        <v>14</v>
      </c>
      <c r="C20" s="170"/>
      <c r="D20" s="171"/>
      <c r="E20" s="89">
        <f>F20/31</f>
        <v>0</v>
      </c>
      <c r="F20" s="90">
        <v>0</v>
      </c>
    </row>
    <row r="21" spans="1:7" s="5" customFormat="1" ht="17.25" customHeight="1" x14ac:dyDescent="0.3">
      <c r="A21" s="91">
        <v>7</v>
      </c>
      <c r="B21" s="95" t="s">
        <v>15</v>
      </c>
      <c r="C21" s="170"/>
      <c r="D21" s="171"/>
      <c r="E21" s="89">
        <f>F21/31</f>
        <v>0</v>
      </c>
      <c r="F21" s="94">
        <v>0</v>
      </c>
    </row>
    <row r="22" spans="1:7" s="5" customFormat="1" ht="17.25" customHeight="1" x14ac:dyDescent="0.3">
      <c r="A22" s="87">
        <v>8</v>
      </c>
      <c r="B22" s="97" t="s">
        <v>16</v>
      </c>
      <c r="C22" s="157"/>
      <c r="D22" s="158"/>
      <c r="E22" s="89">
        <f>F22/31</f>
        <v>2469.3548387096776</v>
      </c>
      <c r="F22" s="90">
        <f>SUM(F23:F30)</f>
        <v>76550</v>
      </c>
    </row>
    <row r="23" spans="1:7" ht="18" customHeight="1" x14ac:dyDescent="0.25">
      <c r="A23" s="6"/>
      <c r="B23" s="7"/>
      <c r="C23" s="115" t="s">
        <v>34</v>
      </c>
      <c r="D23" s="118" t="s">
        <v>68</v>
      </c>
      <c r="E23" s="12"/>
      <c r="F23" s="128">
        <f>'Budget Plan '!T28</f>
        <v>13550</v>
      </c>
      <c r="G23" s="15"/>
    </row>
    <row r="24" spans="1:7" ht="18" customHeight="1" x14ac:dyDescent="0.25">
      <c r="A24" s="16"/>
      <c r="B24" s="7"/>
      <c r="C24" s="115" t="s">
        <v>33</v>
      </c>
      <c r="D24" s="118" t="s">
        <v>72</v>
      </c>
      <c r="E24" s="12"/>
      <c r="F24" s="128">
        <f>'Budget Plan '!T30</f>
        <v>0</v>
      </c>
      <c r="G24" s="15"/>
    </row>
    <row r="25" spans="1:7" ht="18" customHeight="1" x14ac:dyDescent="0.25">
      <c r="A25" s="16"/>
      <c r="B25" s="7"/>
      <c r="C25" s="115" t="s">
        <v>32</v>
      </c>
      <c r="D25" s="117" t="s">
        <v>73</v>
      </c>
      <c r="E25" s="12"/>
      <c r="F25" s="128">
        <f>'Budget Plan '!T31</f>
        <v>0</v>
      </c>
      <c r="G25" s="15"/>
    </row>
    <row r="26" spans="1:7" ht="18" customHeight="1" x14ac:dyDescent="0.25">
      <c r="A26" s="16"/>
      <c r="B26" s="7"/>
      <c r="C26" s="115" t="s">
        <v>31</v>
      </c>
      <c r="D26" s="117" t="s">
        <v>69</v>
      </c>
      <c r="E26" s="12"/>
      <c r="F26" s="128">
        <f>'Budget Plan '!T32</f>
        <v>0</v>
      </c>
      <c r="G26" s="15"/>
    </row>
    <row r="27" spans="1:7" ht="18" customHeight="1" x14ac:dyDescent="0.25">
      <c r="A27" s="16"/>
      <c r="B27" s="7"/>
      <c r="C27" s="115" t="s">
        <v>30</v>
      </c>
      <c r="D27" s="117" t="s">
        <v>74</v>
      </c>
      <c r="E27" s="12"/>
      <c r="F27" s="128">
        <f>'Budget Plan '!T33</f>
        <v>0</v>
      </c>
      <c r="G27" s="15"/>
    </row>
    <row r="28" spans="1:7" ht="30" x14ac:dyDescent="0.25">
      <c r="A28" s="16"/>
      <c r="B28" s="7"/>
      <c r="C28" s="115" t="s">
        <v>29</v>
      </c>
      <c r="D28" s="118" t="s">
        <v>70</v>
      </c>
      <c r="E28" s="12"/>
      <c r="F28" s="128">
        <f>'Budget Plan '!T34</f>
        <v>0</v>
      </c>
      <c r="G28" s="15"/>
    </row>
    <row r="29" spans="1:7" ht="30" x14ac:dyDescent="0.25">
      <c r="A29" s="16"/>
      <c r="B29" s="7"/>
      <c r="C29" s="115" t="s">
        <v>28</v>
      </c>
      <c r="D29" s="118" t="s">
        <v>71</v>
      </c>
      <c r="E29" s="12"/>
      <c r="F29" s="128">
        <f>'Budget Plan '!T35</f>
        <v>12000</v>
      </c>
      <c r="G29" s="15"/>
    </row>
    <row r="30" spans="1:7" ht="18" customHeight="1" x14ac:dyDescent="0.25">
      <c r="A30" s="16"/>
      <c r="B30" s="7"/>
      <c r="C30" s="120">
        <v>8</v>
      </c>
      <c r="D30" s="121" t="s">
        <v>75</v>
      </c>
      <c r="E30" s="12"/>
      <c r="F30" s="128">
        <f>'Budget Plan '!T40</f>
        <v>51000</v>
      </c>
      <c r="G30" s="15"/>
    </row>
    <row r="31" spans="1:7" ht="22.5" customHeight="1" x14ac:dyDescent="0.25">
      <c r="A31" s="159" t="s">
        <v>17</v>
      </c>
      <c r="B31" s="160"/>
      <c r="C31" s="160"/>
      <c r="D31" s="161"/>
      <c r="E31" s="98">
        <f>SUM(E7,E10,E13,E18,E19,E20,E21,E22)</f>
        <v>53187.741935483864</v>
      </c>
      <c r="F31" s="99">
        <f>F22+F21+F20+F19+F18+F13+F10+F7</f>
        <v>1648820</v>
      </c>
      <c r="G31" s="17"/>
    </row>
    <row r="32" spans="1:7" ht="13" x14ac:dyDescent="0.25">
      <c r="A32" s="18"/>
      <c r="B32" s="18"/>
      <c r="C32" s="18"/>
      <c r="D32" s="19"/>
      <c r="E32" s="20"/>
      <c r="F32" s="21"/>
    </row>
    <row r="33" spans="1:7" ht="13" x14ac:dyDescent="0.25">
      <c r="A33" s="22" t="s">
        <v>18</v>
      </c>
      <c r="B33" s="23"/>
      <c r="C33" s="23"/>
      <c r="D33" s="24"/>
      <c r="E33" s="25"/>
      <c r="F33" s="26"/>
    </row>
    <row r="34" spans="1:7" ht="18" customHeight="1" x14ac:dyDescent="0.25">
      <c r="A34" s="27">
        <v>1</v>
      </c>
      <c r="B34" s="162" t="s">
        <v>19</v>
      </c>
      <c r="C34" s="163"/>
      <c r="D34" s="164"/>
      <c r="E34" s="28">
        <f t="shared" ref="E34:E42" si="0">F34/31</f>
        <v>0</v>
      </c>
      <c r="F34" s="29">
        <v>0</v>
      </c>
    </row>
    <row r="35" spans="1:7" ht="18" customHeight="1" x14ac:dyDescent="0.25">
      <c r="A35" s="27">
        <v>2</v>
      </c>
      <c r="B35" s="30" t="s">
        <v>20</v>
      </c>
      <c r="C35" s="31"/>
      <c r="D35" s="32"/>
      <c r="E35" s="28">
        <f t="shared" si="0"/>
        <v>0</v>
      </c>
      <c r="F35" s="33">
        <v>0</v>
      </c>
    </row>
    <row r="36" spans="1:7" ht="18" customHeight="1" x14ac:dyDescent="0.25">
      <c r="A36" s="27">
        <v>3</v>
      </c>
      <c r="B36" s="30" t="s">
        <v>21</v>
      </c>
      <c r="C36" s="31"/>
      <c r="D36" s="32"/>
      <c r="E36" s="28">
        <f t="shared" si="0"/>
        <v>0</v>
      </c>
      <c r="F36" s="33">
        <v>0</v>
      </c>
      <c r="G36" s="42"/>
    </row>
    <row r="37" spans="1:7" ht="18" customHeight="1" x14ac:dyDescent="0.25">
      <c r="A37" s="109">
        <v>4</v>
      </c>
      <c r="B37" s="110" t="s">
        <v>22</v>
      </c>
      <c r="C37" s="111"/>
      <c r="D37" s="112"/>
      <c r="E37" s="113">
        <f t="shared" si="0"/>
        <v>0</v>
      </c>
      <c r="F37" s="114">
        <v>0</v>
      </c>
      <c r="G37" s="15"/>
    </row>
    <row r="38" spans="1:7" ht="18" customHeight="1" x14ac:dyDescent="0.25">
      <c r="A38" s="27">
        <v>5</v>
      </c>
      <c r="B38" s="34" t="s">
        <v>23</v>
      </c>
      <c r="C38" s="35"/>
      <c r="D38" s="36"/>
      <c r="E38" s="37">
        <f t="shared" si="0"/>
        <v>0</v>
      </c>
      <c r="F38" s="33">
        <v>0</v>
      </c>
      <c r="G38" s="17"/>
    </row>
    <row r="39" spans="1:7" ht="18" customHeight="1" x14ac:dyDescent="0.25">
      <c r="A39" s="27">
        <v>6</v>
      </c>
      <c r="B39" s="30" t="s">
        <v>24</v>
      </c>
      <c r="C39" s="31"/>
      <c r="D39" s="32"/>
      <c r="E39" s="28">
        <f t="shared" si="0"/>
        <v>0</v>
      </c>
      <c r="F39" s="29">
        <f>F34-F35</f>
        <v>0</v>
      </c>
    </row>
    <row r="40" spans="1:7" ht="18" customHeight="1" x14ac:dyDescent="0.25">
      <c r="A40" s="27">
        <v>7</v>
      </c>
      <c r="B40" s="30" t="s">
        <v>25</v>
      </c>
      <c r="C40" s="31"/>
      <c r="D40" s="32"/>
      <c r="E40" s="28">
        <f t="shared" si="0"/>
        <v>0</v>
      </c>
      <c r="F40" s="29">
        <v>0</v>
      </c>
    </row>
    <row r="41" spans="1:7" ht="18" customHeight="1" x14ac:dyDescent="0.25">
      <c r="A41" s="103">
        <v>8</v>
      </c>
      <c r="B41" s="104" t="s">
        <v>26</v>
      </c>
      <c r="C41" s="105"/>
      <c r="D41" s="106"/>
      <c r="E41" s="107">
        <f t="shared" si="0"/>
        <v>0</v>
      </c>
      <c r="F41" s="108">
        <f>(F37+F40)-F38</f>
        <v>0</v>
      </c>
    </row>
    <row r="42" spans="1:7" ht="18" customHeight="1" x14ac:dyDescent="0.25">
      <c r="A42" s="27">
        <v>9</v>
      </c>
      <c r="B42" s="30" t="s">
        <v>27</v>
      </c>
      <c r="C42" s="31"/>
      <c r="D42" s="32"/>
      <c r="E42" s="28">
        <f t="shared" si="0"/>
        <v>0</v>
      </c>
      <c r="F42" s="38">
        <f>F34-F35-F41</f>
        <v>0</v>
      </c>
    </row>
    <row r="43" spans="1:7" ht="13" x14ac:dyDescent="0.25">
      <c r="A43" s="165"/>
      <c r="B43" s="165"/>
      <c r="C43" s="23"/>
      <c r="D43" s="39"/>
      <c r="E43" s="40"/>
      <c r="F43" s="26"/>
    </row>
    <row r="45" spans="1:7" x14ac:dyDescent="0.25">
      <c r="F45" s="15"/>
    </row>
  </sheetData>
  <mergeCells count="16">
    <mergeCell ref="C7:D7"/>
    <mergeCell ref="A1:F1"/>
    <mergeCell ref="A2:F2"/>
    <mergeCell ref="A3:F3"/>
    <mergeCell ref="A4:F4"/>
    <mergeCell ref="A5:F5"/>
    <mergeCell ref="C22:D22"/>
    <mergeCell ref="A31:D31"/>
    <mergeCell ref="B34:D34"/>
    <mergeCell ref="A43:B43"/>
    <mergeCell ref="C10:D10"/>
    <mergeCell ref="C13:D13"/>
    <mergeCell ref="C18:D18"/>
    <mergeCell ref="C19:D19"/>
    <mergeCell ref="C20:D20"/>
    <mergeCell ref="C21:D21"/>
  </mergeCells>
  <printOptions horizontalCentered="1"/>
  <pageMargins left="0" right="0" top="0.55118110236220474" bottom="0.35433070866141736" header="0.31496062992125984" footer="0.31496062992125984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2"/>
  <sheetViews>
    <sheetView tabSelected="1" zoomScale="110" zoomScaleNormal="110" workbookViewId="0">
      <pane xSplit="3" ySplit="5" topLeftCell="J36" activePane="bottomRight" state="frozen"/>
      <selection pane="topRight" activeCell="D1" sqref="D1"/>
      <selection pane="bottomLeft" activeCell="A6" sqref="A6"/>
      <selection pane="bottomRight" activeCell="P41" activeCellId="3" sqref="D41:F41 H41:J41 L41:N41 P41:R41"/>
    </sheetView>
  </sheetViews>
  <sheetFormatPr defaultColWidth="9" defaultRowHeight="9" x14ac:dyDescent="0.2"/>
  <cols>
    <col min="1" max="1" width="2.75" style="45" customWidth="1"/>
    <col min="2" max="2" width="36.75" style="119" customWidth="1"/>
    <col min="3" max="3" width="11.5" style="43" customWidth="1"/>
    <col min="4" max="4" width="7.75" style="43" customWidth="1"/>
    <col min="5" max="5" width="8" style="43" customWidth="1"/>
    <col min="6" max="6" width="8.58203125" style="43" customWidth="1"/>
    <col min="7" max="7" width="8.58203125" style="44" customWidth="1"/>
    <col min="8" max="8" width="8.33203125" style="43" bestFit="1" customWidth="1"/>
    <col min="9" max="9" width="7.75" style="43" customWidth="1"/>
    <col min="10" max="10" width="7.25" style="43" customWidth="1"/>
    <col min="11" max="11" width="8.75" style="44" customWidth="1"/>
    <col min="12" max="12" width="7.75" style="43" customWidth="1"/>
    <col min="13" max="13" width="7.25" style="43" customWidth="1"/>
    <col min="14" max="14" width="7.5" style="43" customWidth="1"/>
    <col min="15" max="15" width="7.33203125" style="44" customWidth="1"/>
    <col min="16" max="16" width="7.25" style="43" customWidth="1"/>
    <col min="17" max="17" width="7.08203125" style="43" customWidth="1"/>
    <col min="18" max="18" width="7" style="43" customWidth="1"/>
    <col min="19" max="19" width="8.75" style="44" customWidth="1"/>
    <col min="20" max="20" width="9.25" style="43" customWidth="1"/>
    <col min="21" max="21" width="8.33203125" style="43" bestFit="1" customWidth="1"/>
    <col min="22" max="16384" width="9" style="43"/>
  </cols>
  <sheetData>
    <row r="1" spans="1:21" ht="14.5" customHeight="1" x14ac:dyDescent="0.2">
      <c r="A1" s="204" t="s">
        <v>80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</row>
    <row r="2" spans="1:21" ht="14.5" customHeight="1" x14ac:dyDescent="0.2">
      <c r="A2" s="205" t="s">
        <v>64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</row>
    <row r="3" spans="1:21" ht="5.25" customHeight="1" x14ac:dyDescent="0.2">
      <c r="A3" s="86"/>
      <c r="B3" s="116" t="s">
        <v>62</v>
      </c>
      <c r="C3" s="85"/>
      <c r="D3" s="84"/>
      <c r="E3" s="82"/>
      <c r="F3" s="82"/>
      <c r="G3" s="83"/>
      <c r="H3" s="82"/>
      <c r="I3" s="81"/>
      <c r="J3" s="81"/>
      <c r="K3" s="80"/>
      <c r="L3" s="81"/>
      <c r="M3" s="81"/>
      <c r="N3" s="81"/>
      <c r="O3" s="80"/>
      <c r="P3" s="81"/>
      <c r="Q3" s="81"/>
      <c r="R3" s="81"/>
      <c r="S3" s="80"/>
      <c r="T3" s="79"/>
      <c r="U3" s="78"/>
    </row>
    <row r="4" spans="1:21" ht="12.75" customHeight="1" x14ac:dyDescent="0.2">
      <c r="A4" s="206" t="s">
        <v>61</v>
      </c>
      <c r="B4" s="207"/>
      <c r="C4" s="77" t="s">
        <v>60</v>
      </c>
      <c r="D4" s="209" t="s">
        <v>59</v>
      </c>
      <c r="E4" s="210"/>
      <c r="F4" s="210"/>
      <c r="G4" s="210"/>
      <c r="H4" s="210" t="s">
        <v>58</v>
      </c>
      <c r="I4" s="210"/>
      <c r="J4" s="210"/>
      <c r="K4" s="210"/>
      <c r="L4" s="210" t="s">
        <v>57</v>
      </c>
      <c r="M4" s="210"/>
      <c r="N4" s="210"/>
      <c r="O4" s="210"/>
      <c r="P4" s="210" t="s">
        <v>56</v>
      </c>
      <c r="Q4" s="210"/>
      <c r="R4" s="210"/>
      <c r="S4" s="210"/>
      <c r="T4" s="210" t="s">
        <v>55</v>
      </c>
      <c r="U4" s="210" t="s">
        <v>54</v>
      </c>
    </row>
    <row r="5" spans="1:21" ht="12" customHeight="1" x14ac:dyDescent="0.2">
      <c r="A5" s="208"/>
      <c r="B5" s="207"/>
      <c r="C5" s="76" t="s">
        <v>53</v>
      </c>
      <c r="D5" s="75" t="s">
        <v>52</v>
      </c>
      <c r="E5" s="74" t="s">
        <v>51</v>
      </c>
      <c r="F5" s="74" t="s">
        <v>50</v>
      </c>
      <c r="G5" s="72" t="s">
        <v>17</v>
      </c>
      <c r="H5" s="74" t="s">
        <v>49</v>
      </c>
      <c r="I5" s="74" t="s">
        <v>48</v>
      </c>
      <c r="J5" s="74" t="s">
        <v>47</v>
      </c>
      <c r="K5" s="72" t="s">
        <v>17</v>
      </c>
      <c r="L5" s="73" t="s">
        <v>46</v>
      </c>
      <c r="M5" s="73" t="s">
        <v>45</v>
      </c>
      <c r="N5" s="73" t="s">
        <v>44</v>
      </c>
      <c r="O5" s="72" t="s">
        <v>43</v>
      </c>
      <c r="P5" s="73" t="s">
        <v>42</v>
      </c>
      <c r="Q5" s="73" t="s">
        <v>41</v>
      </c>
      <c r="R5" s="73" t="s">
        <v>40</v>
      </c>
      <c r="S5" s="72" t="s">
        <v>17</v>
      </c>
      <c r="T5" s="211"/>
      <c r="U5" s="212"/>
    </row>
    <row r="6" spans="1:21" ht="17.25" customHeight="1" x14ac:dyDescent="0.2">
      <c r="A6" s="198" t="s">
        <v>6</v>
      </c>
      <c r="B6" s="198"/>
      <c r="C6" s="141">
        <f t="shared" ref="C6:S6" si="0">SUM(C7:C9)</f>
        <v>55000</v>
      </c>
      <c r="D6" s="59">
        <f t="shared" si="0"/>
        <v>0</v>
      </c>
      <c r="E6" s="60">
        <f t="shared" si="0"/>
        <v>0</v>
      </c>
      <c r="F6" s="60">
        <f t="shared" si="0"/>
        <v>0</v>
      </c>
      <c r="G6" s="63">
        <f t="shared" si="0"/>
        <v>0</v>
      </c>
      <c r="H6" s="60">
        <f t="shared" si="0"/>
        <v>0</v>
      </c>
      <c r="I6" s="60">
        <f>SUM(I7:I9)</f>
        <v>48000</v>
      </c>
      <c r="J6" s="60">
        <f>SUM(J7:J9)</f>
        <v>48000</v>
      </c>
      <c r="K6" s="63">
        <f t="shared" si="0"/>
        <v>96000</v>
      </c>
      <c r="L6" s="60">
        <f>SUM(L7:L9)</f>
        <v>48000</v>
      </c>
      <c r="M6" s="60">
        <f t="shared" si="0"/>
        <v>0</v>
      </c>
      <c r="N6" s="60">
        <f t="shared" si="0"/>
        <v>0</v>
      </c>
      <c r="O6" s="63">
        <f t="shared" si="0"/>
        <v>48000</v>
      </c>
      <c r="P6" s="60">
        <f t="shared" si="0"/>
        <v>0</v>
      </c>
      <c r="Q6" s="60">
        <f t="shared" si="0"/>
        <v>0</v>
      </c>
      <c r="R6" s="60">
        <f t="shared" si="0"/>
        <v>0</v>
      </c>
      <c r="S6" s="71">
        <f t="shared" si="0"/>
        <v>0</v>
      </c>
      <c r="T6" s="62">
        <f>S6+O6+K6+G6</f>
        <v>144000</v>
      </c>
      <c r="U6" s="59">
        <f>C6-T6</f>
        <v>-89000</v>
      </c>
    </row>
    <row r="7" spans="1:21" s="51" customFormat="1" ht="12.5" x14ac:dyDescent="0.3">
      <c r="A7" s="136">
        <v>1</v>
      </c>
      <c r="B7" s="137" t="s">
        <v>81</v>
      </c>
      <c r="C7" s="142">
        <v>25000</v>
      </c>
      <c r="D7" s="55">
        <v>0</v>
      </c>
      <c r="E7" s="55">
        <v>0</v>
      </c>
      <c r="F7" s="101"/>
      <c r="G7" s="102">
        <f>SUM(D7:F7)</f>
        <v>0</v>
      </c>
      <c r="H7" s="101"/>
      <c r="I7" s="101">
        <v>22000</v>
      </c>
      <c r="J7" s="101">
        <v>22000</v>
      </c>
      <c r="K7" s="102">
        <f>SUM(H7:J7)</f>
        <v>44000</v>
      </c>
      <c r="L7" s="101">
        <v>22000</v>
      </c>
      <c r="M7" s="101"/>
      <c r="N7" s="101"/>
      <c r="O7" s="68">
        <f>SUM(L7:N7)</f>
        <v>22000</v>
      </c>
      <c r="P7" s="101"/>
      <c r="Q7" s="101"/>
      <c r="R7" s="101"/>
      <c r="S7" s="68">
        <f>SUM(P7:R7)</f>
        <v>0</v>
      </c>
      <c r="T7" s="53">
        <f>G7+K7+O7+S7</f>
        <v>66000</v>
      </c>
      <c r="U7" s="67">
        <f>C7-T7</f>
        <v>-41000</v>
      </c>
    </row>
    <row r="8" spans="1:21" s="51" customFormat="1" ht="12.5" x14ac:dyDescent="0.3">
      <c r="A8" s="136">
        <v>2</v>
      </c>
      <c r="B8" s="137" t="s">
        <v>82</v>
      </c>
      <c r="C8" s="142">
        <v>20000</v>
      </c>
      <c r="D8" s="55"/>
      <c r="E8" s="55"/>
      <c r="F8" s="101"/>
      <c r="G8" s="102"/>
      <c r="H8" s="101"/>
      <c r="I8" s="101">
        <v>20000</v>
      </c>
      <c r="J8" s="101">
        <v>20000</v>
      </c>
      <c r="K8" s="102">
        <f>SUM(H8:J8)</f>
        <v>40000</v>
      </c>
      <c r="L8" s="101">
        <v>20000</v>
      </c>
      <c r="M8" s="101"/>
      <c r="N8" s="101"/>
      <c r="O8" s="68">
        <f>SUM(L8:N8)</f>
        <v>20000</v>
      </c>
      <c r="P8" s="101"/>
      <c r="Q8" s="101"/>
      <c r="R8" s="101"/>
      <c r="S8" s="68">
        <f>SUM(P8:R8)</f>
        <v>0</v>
      </c>
      <c r="T8" s="53"/>
      <c r="U8" s="67"/>
    </row>
    <row r="9" spans="1:21" s="119" customFormat="1" ht="25.5" customHeight="1" x14ac:dyDescent="0.3">
      <c r="A9" s="130">
        <v>3</v>
      </c>
      <c r="B9" s="131" t="s">
        <v>83</v>
      </c>
      <c r="C9" s="151">
        <v>10000</v>
      </c>
      <c r="D9" s="152"/>
      <c r="E9" s="152"/>
      <c r="F9" s="152"/>
      <c r="G9" s="153">
        <f>SUM(D9:F9)</f>
        <v>0</v>
      </c>
      <c r="H9" s="152"/>
      <c r="I9" s="152">
        <v>6000</v>
      </c>
      <c r="J9" s="152">
        <v>6000</v>
      </c>
      <c r="K9" s="153">
        <f>SUM(H9:J9)</f>
        <v>12000</v>
      </c>
      <c r="L9" s="152">
        <v>6000</v>
      </c>
      <c r="M9" s="152"/>
      <c r="N9" s="152"/>
      <c r="O9" s="154">
        <f>SUM(L9:N9)</f>
        <v>6000</v>
      </c>
      <c r="P9" s="152"/>
      <c r="Q9" s="152"/>
      <c r="R9" s="152"/>
      <c r="S9" s="154">
        <f>SUM(P9:R9)</f>
        <v>0</v>
      </c>
      <c r="T9" s="155">
        <f>G9+K9+O9+S9</f>
        <v>18000</v>
      </c>
      <c r="U9" s="156">
        <f t="shared" ref="U9:U40" si="1">C9-T9</f>
        <v>-8000</v>
      </c>
    </row>
    <row r="10" spans="1:21" s="51" customFormat="1" ht="16.5" customHeight="1" x14ac:dyDescent="0.3">
      <c r="A10" s="194" t="s">
        <v>39</v>
      </c>
      <c r="B10" s="195"/>
      <c r="C10" s="141">
        <f>SUM(C11:C13)</f>
        <v>2250</v>
      </c>
      <c r="D10" s="62">
        <f>D11+D13</f>
        <v>0</v>
      </c>
      <c r="E10" s="62">
        <f t="shared" ref="E10:T10" si="2">E11+E13</f>
        <v>0</v>
      </c>
      <c r="F10" s="62">
        <f t="shared" si="2"/>
        <v>0</v>
      </c>
      <c r="G10" s="62">
        <f t="shared" si="2"/>
        <v>0</v>
      </c>
      <c r="H10" s="60">
        <f t="shared" ref="H10" si="3">SUM(H11:H13)</f>
        <v>0</v>
      </c>
      <c r="I10" s="60">
        <f>SUM(I11:I13)</f>
        <v>1500</v>
      </c>
      <c r="J10" s="60">
        <f>SUM(J11:J13)</f>
        <v>1500</v>
      </c>
      <c r="K10" s="62">
        <f t="shared" si="2"/>
        <v>1500</v>
      </c>
      <c r="L10" s="62"/>
      <c r="M10" s="62"/>
      <c r="N10" s="62"/>
      <c r="O10" s="62">
        <f t="shared" si="2"/>
        <v>0</v>
      </c>
      <c r="P10" s="62"/>
      <c r="Q10" s="62"/>
      <c r="R10" s="62"/>
      <c r="S10" s="62">
        <f t="shared" si="2"/>
        <v>0</v>
      </c>
      <c r="T10" s="62">
        <f t="shared" si="2"/>
        <v>1500</v>
      </c>
      <c r="U10" s="59">
        <f t="shared" si="1"/>
        <v>750</v>
      </c>
    </row>
    <row r="11" spans="1:21" s="51" customFormat="1" ht="17.25" customHeight="1" x14ac:dyDescent="0.3">
      <c r="A11" s="136">
        <v>1</v>
      </c>
      <c r="B11" s="137" t="s">
        <v>81</v>
      </c>
      <c r="C11" s="142">
        <v>1250</v>
      </c>
      <c r="D11" s="55"/>
      <c r="E11" s="55"/>
      <c r="F11" s="55"/>
      <c r="G11" s="69">
        <f>SUM(D11:F11)</f>
        <v>0</v>
      </c>
      <c r="H11" s="55"/>
      <c r="I11" s="55">
        <v>750</v>
      </c>
      <c r="J11" s="55">
        <v>750</v>
      </c>
      <c r="K11" s="54">
        <f>SUM(H11:J11)</f>
        <v>1500</v>
      </c>
      <c r="L11" s="55"/>
      <c r="M11" s="55"/>
      <c r="N11" s="55"/>
      <c r="O11" s="68">
        <f>SUM(L11:N11)</f>
        <v>0</v>
      </c>
      <c r="P11" s="55"/>
      <c r="Q11" s="55"/>
      <c r="R11" s="55"/>
      <c r="S11" s="68">
        <f>SUM(P11:R11)</f>
        <v>0</v>
      </c>
      <c r="T11" s="53">
        <f t="shared" ref="T11:T24" si="4">G11+K11+O11+S11</f>
        <v>1500</v>
      </c>
      <c r="U11" s="67">
        <f>C11-T11</f>
        <v>-250</v>
      </c>
    </row>
    <row r="12" spans="1:21" s="51" customFormat="1" ht="17.25" customHeight="1" x14ac:dyDescent="0.3">
      <c r="A12" s="136">
        <v>2</v>
      </c>
      <c r="B12" s="137" t="s">
        <v>82</v>
      </c>
      <c r="C12" s="142">
        <v>1000</v>
      </c>
      <c r="D12" s="55"/>
      <c r="E12" s="55"/>
      <c r="F12" s="55"/>
      <c r="G12" s="69"/>
      <c r="H12" s="55"/>
      <c r="I12" s="55">
        <v>750</v>
      </c>
      <c r="J12" s="55">
        <v>750</v>
      </c>
      <c r="K12" s="54">
        <f>SUM(H12:J12)</f>
        <v>1500</v>
      </c>
      <c r="L12" s="55"/>
      <c r="M12" s="55"/>
      <c r="N12" s="55"/>
      <c r="O12" s="68"/>
      <c r="P12" s="55"/>
      <c r="Q12" s="55"/>
      <c r="R12" s="55"/>
      <c r="S12" s="68"/>
      <c r="T12" s="53"/>
      <c r="U12" s="67"/>
    </row>
    <row r="13" spans="1:21" s="51" customFormat="1" ht="17.25" customHeight="1" x14ac:dyDescent="0.3">
      <c r="A13" s="136">
        <v>3</v>
      </c>
      <c r="B13" s="137" t="s">
        <v>84</v>
      </c>
      <c r="C13" s="142"/>
      <c r="D13" s="55">
        <v>0</v>
      </c>
      <c r="E13" s="55">
        <v>0</v>
      </c>
      <c r="F13" s="55">
        <v>0</v>
      </c>
      <c r="G13" s="69">
        <f>SUM(D13:F13)</f>
        <v>0</v>
      </c>
      <c r="H13" s="55"/>
      <c r="I13" s="55"/>
      <c r="J13" s="55"/>
      <c r="K13" s="54">
        <f>SUM(H13:J13)</f>
        <v>0</v>
      </c>
      <c r="L13" s="55"/>
      <c r="M13" s="55"/>
      <c r="N13" s="55"/>
      <c r="O13" s="68">
        <f>SUM(L13:N13)</f>
        <v>0</v>
      </c>
      <c r="P13" s="55"/>
      <c r="Q13" s="55"/>
      <c r="R13" s="55"/>
      <c r="S13" s="68">
        <f>SUM(P13:R13)</f>
        <v>0</v>
      </c>
      <c r="T13" s="53">
        <f t="shared" si="4"/>
        <v>0</v>
      </c>
      <c r="U13" s="67">
        <f>C13-T13</f>
        <v>0</v>
      </c>
    </row>
    <row r="14" spans="1:21" s="51" customFormat="1" ht="16.5" customHeight="1" x14ac:dyDescent="0.3">
      <c r="A14" s="199" t="s">
        <v>38</v>
      </c>
      <c r="B14" s="200"/>
      <c r="C14" s="143">
        <f t="shared" ref="C14:S14" si="5">SUM(C15:C20)</f>
        <v>1577550</v>
      </c>
      <c r="D14" s="60">
        <f t="shared" si="5"/>
        <v>0</v>
      </c>
      <c r="E14" s="60">
        <f t="shared" si="5"/>
        <v>84770</v>
      </c>
      <c r="F14" s="60">
        <f>SUM(F15:F20)</f>
        <v>952000</v>
      </c>
      <c r="G14" s="63">
        <f>SUM(G15:G20)</f>
        <v>1036770</v>
      </c>
      <c r="H14" s="60">
        <f t="shared" ref="H14:J14" si="6">SUM(H15:H17)</f>
        <v>0</v>
      </c>
      <c r="I14" s="60">
        <f>SUM(I15:I20)</f>
        <v>450000</v>
      </c>
      <c r="J14" s="60">
        <f t="shared" si="6"/>
        <v>0</v>
      </c>
      <c r="K14" s="61">
        <f t="shared" si="5"/>
        <v>450000</v>
      </c>
      <c r="L14" s="60"/>
      <c r="M14" s="60"/>
      <c r="N14" s="60"/>
      <c r="O14" s="61">
        <f t="shared" si="5"/>
        <v>0</v>
      </c>
      <c r="P14" s="60"/>
      <c r="Q14" s="60"/>
      <c r="R14" s="60"/>
      <c r="S14" s="61">
        <f t="shared" si="5"/>
        <v>0</v>
      </c>
      <c r="T14" s="62">
        <f t="shared" si="4"/>
        <v>1486770</v>
      </c>
      <c r="U14" s="59">
        <f>C14-T14</f>
        <v>90780</v>
      </c>
    </row>
    <row r="15" spans="1:21" s="51" customFormat="1" ht="18" customHeight="1" x14ac:dyDescent="0.3">
      <c r="A15" s="176">
        <v>1</v>
      </c>
      <c r="B15" s="202" t="s">
        <v>85</v>
      </c>
      <c r="C15" s="190">
        <v>65000</v>
      </c>
      <c r="D15" s="182">
        <v>0</v>
      </c>
      <c r="E15" s="55">
        <v>57200</v>
      </c>
      <c r="F15" s="182"/>
      <c r="G15" s="174">
        <f>SUM(D15:F16)</f>
        <v>69650</v>
      </c>
      <c r="H15" s="55"/>
      <c r="I15" s="55"/>
      <c r="J15" s="55"/>
      <c r="K15" s="54">
        <f>SUM(H15:J15)</f>
        <v>0</v>
      </c>
      <c r="L15" s="55"/>
      <c r="M15" s="55"/>
      <c r="N15" s="55"/>
      <c r="O15" s="68">
        <f>SUM(L15:N15)</f>
        <v>0</v>
      </c>
      <c r="P15" s="55"/>
      <c r="Q15" s="70"/>
      <c r="R15" s="70"/>
      <c r="S15" s="68">
        <f>SUM(P15:R15)</f>
        <v>0</v>
      </c>
      <c r="T15" s="53">
        <f t="shared" si="4"/>
        <v>69650</v>
      </c>
      <c r="U15" s="67">
        <f t="shared" si="1"/>
        <v>-4650</v>
      </c>
    </row>
    <row r="16" spans="1:21" s="51" customFormat="1" ht="24.75" customHeight="1" x14ac:dyDescent="0.3">
      <c r="A16" s="177"/>
      <c r="B16" s="203"/>
      <c r="C16" s="191"/>
      <c r="D16" s="183"/>
      <c r="E16" s="55">
        <v>12450</v>
      </c>
      <c r="F16" s="183"/>
      <c r="G16" s="175"/>
      <c r="H16" s="55"/>
      <c r="I16" s="55"/>
      <c r="J16" s="55"/>
      <c r="K16" s="54"/>
      <c r="L16" s="55"/>
      <c r="M16" s="55"/>
      <c r="N16" s="55"/>
      <c r="O16" s="68"/>
      <c r="P16" s="55"/>
      <c r="Q16" s="70"/>
      <c r="R16" s="70"/>
      <c r="S16" s="68"/>
      <c r="T16" s="53"/>
      <c r="U16" s="67"/>
    </row>
    <row r="17" spans="1:21" s="51" customFormat="1" ht="43.5" customHeight="1" x14ac:dyDescent="0.3">
      <c r="A17" s="138">
        <v>2</v>
      </c>
      <c r="B17" s="137" t="s">
        <v>86</v>
      </c>
      <c r="C17" s="142">
        <v>1500000</v>
      </c>
      <c r="D17" s="55">
        <v>0</v>
      </c>
      <c r="E17" s="55">
        <v>0</v>
      </c>
      <c r="F17" s="55">
        <v>952000</v>
      </c>
      <c r="G17" s="69">
        <f>SUM(D17:F17)</f>
        <v>952000</v>
      </c>
      <c r="H17" s="55"/>
      <c r="I17" s="55">
        <v>450000</v>
      </c>
      <c r="J17" s="55"/>
      <c r="K17" s="54">
        <f>SUM(H17:J17)</f>
        <v>450000</v>
      </c>
      <c r="L17" s="55"/>
      <c r="M17" s="55"/>
      <c r="N17" s="55"/>
      <c r="O17" s="68">
        <f>SUM(L17:N17)</f>
        <v>0</v>
      </c>
      <c r="P17" s="55"/>
      <c r="Q17" s="55"/>
      <c r="R17" s="55"/>
      <c r="S17" s="68">
        <f>SUM(P17:R17)</f>
        <v>0</v>
      </c>
      <c r="T17" s="53">
        <f t="shared" si="4"/>
        <v>1402000</v>
      </c>
      <c r="U17" s="67">
        <f t="shared" si="1"/>
        <v>98000</v>
      </c>
    </row>
    <row r="18" spans="1:21" s="51" customFormat="1" ht="12.5" x14ac:dyDescent="0.3">
      <c r="A18" s="138">
        <v>3</v>
      </c>
      <c r="B18" s="137" t="s">
        <v>87</v>
      </c>
      <c r="C18" s="142">
        <v>0</v>
      </c>
      <c r="D18" s="55">
        <v>0</v>
      </c>
      <c r="E18" s="55">
        <v>0</v>
      </c>
      <c r="F18" s="55">
        <v>0</v>
      </c>
      <c r="G18" s="69">
        <f>SUM(D18:F18)</f>
        <v>0</v>
      </c>
      <c r="H18" s="55"/>
      <c r="I18" s="55"/>
      <c r="J18" s="55"/>
      <c r="K18" s="54">
        <f>SUM(H18:J18)</f>
        <v>0</v>
      </c>
      <c r="L18" s="55"/>
      <c r="M18" s="55"/>
      <c r="N18" s="55"/>
      <c r="O18" s="68">
        <f>SUM(L18:N18)</f>
        <v>0</v>
      </c>
      <c r="P18" s="55"/>
      <c r="Q18" s="55"/>
      <c r="R18" s="55"/>
      <c r="S18" s="68">
        <f>SUM(P18:R18)</f>
        <v>0</v>
      </c>
      <c r="T18" s="53">
        <f t="shared" si="4"/>
        <v>0</v>
      </c>
      <c r="U18" s="67">
        <f t="shared" si="1"/>
        <v>0</v>
      </c>
    </row>
    <row r="19" spans="1:21" s="51" customFormat="1" ht="12.5" x14ac:dyDescent="0.3">
      <c r="A19" s="138">
        <v>4</v>
      </c>
      <c r="B19" s="137" t="s">
        <v>88</v>
      </c>
      <c r="C19" s="142">
        <v>0</v>
      </c>
      <c r="D19" s="55"/>
      <c r="E19" s="55"/>
      <c r="F19" s="55"/>
      <c r="G19" s="69"/>
      <c r="H19" s="55"/>
      <c r="I19" s="55"/>
      <c r="J19" s="55"/>
      <c r="K19" s="54"/>
      <c r="L19" s="55"/>
      <c r="M19" s="55"/>
      <c r="N19" s="55"/>
      <c r="O19" s="68"/>
      <c r="P19" s="55"/>
      <c r="Q19" s="55"/>
      <c r="R19" s="55"/>
      <c r="S19" s="68"/>
      <c r="T19" s="53"/>
      <c r="U19" s="67"/>
    </row>
    <row r="20" spans="1:21" s="51" customFormat="1" ht="25" x14ac:dyDescent="0.3">
      <c r="A20" s="138">
        <v>5</v>
      </c>
      <c r="B20" s="137" t="s">
        <v>89</v>
      </c>
      <c r="C20" s="142">
        <v>12550</v>
      </c>
      <c r="D20" s="55">
        <v>0</v>
      </c>
      <c r="E20" s="55">
        <v>15120</v>
      </c>
      <c r="F20" s="55"/>
      <c r="G20" s="69">
        <f>SUM(D20:F20)</f>
        <v>15120</v>
      </c>
      <c r="H20" s="55"/>
      <c r="I20" s="55"/>
      <c r="J20" s="55"/>
      <c r="K20" s="54">
        <f>SUM(H20:J20)</f>
        <v>0</v>
      </c>
      <c r="L20" s="55"/>
      <c r="M20" s="55"/>
      <c r="N20" s="55"/>
      <c r="O20" s="68">
        <f>SUM(L20:N20)</f>
        <v>0</v>
      </c>
      <c r="P20" s="55"/>
      <c r="Q20" s="55"/>
      <c r="R20" s="70"/>
      <c r="S20" s="68">
        <f>SUM(P20:R20)</f>
        <v>0</v>
      </c>
      <c r="T20" s="53">
        <f t="shared" si="4"/>
        <v>15120</v>
      </c>
      <c r="U20" s="67">
        <f>C20-T20</f>
        <v>-2570</v>
      </c>
    </row>
    <row r="21" spans="1:21" s="51" customFormat="1" ht="15.75" customHeight="1" x14ac:dyDescent="0.3">
      <c r="A21" s="201" t="s">
        <v>10</v>
      </c>
      <c r="B21" s="201"/>
      <c r="C21" s="144">
        <f>SUM(C22)</f>
        <v>0</v>
      </c>
      <c r="D21" s="60"/>
      <c r="E21" s="60"/>
      <c r="F21" s="60"/>
      <c r="G21" s="60"/>
      <c r="H21" s="60">
        <f t="shared" ref="H21:J21" si="7">SUM(H22:H24)</f>
        <v>0</v>
      </c>
      <c r="I21" s="60">
        <f t="shared" si="7"/>
        <v>0</v>
      </c>
      <c r="J21" s="60">
        <f t="shared" si="7"/>
        <v>0</v>
      </c>
      <c r="K21" s="60"/>
      <c r="L21" s="60"/>
      <c r="M21" s="60"/>
      <c r="N21" s="60"/>
      <c r="O21" s="60"/>
      <c r="P21" s="60"/>
      <c r="Q21" s="60"/>
      <c r="R21" s="60"/>
      <c r="S21" s="60"/>
      <c r="T21" s="66"/>
      <c r="U21" s="59"/>
    </row>
    <row r="22" spans="1:21" s="134" customFormat="1" ht="15.75" customHeight="1" x14ac:dyDescent="0.3">
      <c r="A22" s="138"/>
      <c r="B22" s="137"/>
      <c r="C22" s="145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32"/>
      <c r="U22" s="133"/>
    </row>
    <row r="23" spans="1:21" s="51" customFormat="1" ht="15.75" customHeight="1" x14ac:dyDescent="0.3">
      <c r="A23" s="194" t="s">
        <v>12</v>
      </c>
      <c r="B23" s="194"/>
      <c r="C23" s="144">
        <f>SUM(C24)</f>
        <v>0</v>
      </c>
      <c r="D23" s="60">
        <f>SUM(D24)</f>
        <v>0</v>
      </c>
      <c r="E23" s="60">
        <f>SUM(E24)</f>
        <v>0</v>
      </c>
      <c r="F23" s="60">
        <f>SUM(F24)</f>
        <v>0</v>
      </c>
      <c r="G23" s="63">
        <f>SUM(G24)</f>
        <v>0</v>
      </c>
      <c r="H23" s="60">
        <f t="shared" ref="H23:J23" si="8">SUM(H24:H26)</f>
        <v>0</v>
      </c>
      <c r="I23" s="60">
        <f t="shared" si="8"/>
        <v>0</v>
      </c>
      <c r="J23" s="60">
        <f t="shared" si="8"/>
        <v>0</v>
      </c>
      <c r="K23" s="63">
        <f>SUM(K24)</f>
        <v>0</v>
      </c>
      <c r="L23" s="60"/>
      <c r="M23" s="60"/>
      <c r="N23" s="60"/>
      <c r="O23" s="63">
        <f>SUM(O24)</f>
        <v>0</v>
      </c>
      <c r="P23" s="60"/>
      <c r="Q23" s="60"/>
      <c r="R23" s="60"/>
      <c r="S23" s="63">
        <f>SUM(S24)</f>
        <v>0</v>
      </c>
      <c r="T23" s="62">
        <f t="shared" si="4"/>
        <v>0</v>
      </c>
      <c r="U23" s="59">
        <f t="shared" si="1"/>
        <v>0</v>
      </c>
    </row>
    <row r="24" spans="1:21" s="64" customFormat="1" ht="21" customHeight="1" x14ac:dyDescent="0.3">
      <c r="A24" s="65"/>
      <c r="B24" s="135"/>
      <c r="C24" s="146"/>
      <c r="D24" s="53">
        <v>0</v>
      </c>
      <c r="E24" s="53">
        <v>0</v>
      </c>
      <c r="F24" s="53">
        <v>0</v>
      </c>
      <c r="G24" s="54">
        <f>SUM(D24:F24)</f>
        <v>0</v>
      </c>
      <c r="H24" s="53"/>
      <c r="I24" s="53"/>
      <c r="J24" s="53"/>
      <c r="K24" s="54">
        <f>SUM(H24:J24)</f>
        <v>0</v>
      </c>
      <c r="L24" s="53"/>
      <c r="M24" s="53"/>
      <c r="N24" s="100"/>
      <c r="O24" s="54">
        <f>SUM(L24:N24)</f>
        <v>0</v>
      </c>
      <c r="P24" s="53"/>
      <c r="Q24" s="53"/>
      <c r="R24" s="53"/>
      <c r="S24" s="54">
        <f>SUM(P24:R24)</f>
        <v>0</v>
      </c>
      <c r="T24" s="53">
        <f t="shared" si="4"/>
        <v>0</v>
      </c>
      <c r="U24" s="52">
        <f t="shared" si="1"/>
        <v>0</v>
      </c>
    </row>
    <row r="25" spans="1:21" s="51" customFormat="1" ht="11.25" customHeight="1" x14ac:dyDescent="0.3">
      <c r="A25" s="192" t="s">
        <v>37</v>
      </c>
      <c r="B25" s="193"/>
      <c r="C25" s="143"/>
      <c r="D25" s="62"/>
      <c r="E25" s="62"/>
      <c r="F25" s="62"/>
      <c r="G25" s="62"/>
      <c r="H25" s="60"/>
      <c r="I25" s="60"/>
      <c r="J25" s="60"/>
      <c r="K25" s="63"/>
      <c r="L25" s="62"/>
      <c r="M25" s="62"/>
      <c r="N25" s="62"/>
      <c r="O25" s="62"/>
      <c r="P25" s="62"/>
      <c r="Q25" s="62"/>
      <c r="R25" s="62"/>
      <c r="S25" s="63"/>
      <c r="T25" s="62"/>
      <c r="U25" s="52">
        <f t="shared" si="1"/>
        <v>0</v>
      </c>
    </row>
    <row r="26" spans="1:21" s="51" customFormat="1" ht="10.5" customHeight="1" x14ac:dyDescent="0.3">
      <c r="A26" s="194" t="s">
        <v>36</v>
      </c>
      <c r="B26" s="195"/>
      <c r="C26" s="143">
        <v>0</v>
      </c>
      <c r="D26" s="60"/>
      <c r="E26" s="60"/>
      <c r="F26" s="60"/>
      <c r="G26" s="63"/>
      <c r="H26" s="60"/>
      <c r="I26" s="60"/>
      <c r="J26" s="60"/>
      <c r="K26" s="63"/>
      <c r="L26" s="60"/>
      <c r="M26" s="60"/>
      <c r="N26" s="60"/>
      <c r="O26" s="63"/>
      <c r="P26" s="60"/>
      <c r="Q26" s="60"/>
      <c r="R26" s="60"/>
      <c r="S26" s="63"/>
      <c r="T26" s="62"/>
      <c r="U26" s="59">
        <f t="shared" si="1"/>
        <v>0</v>
      </c>
    </row>
    <row r="27" spans="1:21" s="51" customFormat="1" ht="16.5" customHeight="1" x14ac:dyDescent="0.3">
      <c r="A27" s="194" t="s">
        <v>35</v>
      </c>
      <c r="B27" s="196"/>
      <c r="C27" s="143">
        <f>SUM(C28:C40)</f>
        <v>84200</v>
      </c>
      <c r="D27" s="60">
        <f>SUM(D28:D40)</f>
        <v>0</v>
      </c>
      <c r="E27" s="60">
        <f>SUM(E28:E40)</f>
        <v>69950</v>
      </c>
      <c r="F27" s="60">
        <f>SUM(F28:F40)</f>
        <v>0</v>
      </c>
      <c r="G27" s="63">
        <f>SUM(G28:G40)</f>
        <v>69950</v>
      </c>
      <c r="H27" s="60">
        <f t="shared" ref="H27" si="9">SUM(H28:H30)</f>
        <v>0</v>
      </c>
      <c r="I27" s="60">
        <f>SUM(I28:I40)</f>
        <v>15280</v>
      </c>
      <c r="J27" s="60">
        <f>SUM(J28:J40)</f>
        <v>0</v>
      </c>
      <c r="K27" s="61">
        <f>SUM(K28:K40)</f>
        <v>15280</v>
      </c>
      <c r="L27" s="60"/>
      <c r="M27" s="60"/>
      <c r="N27" s="60"/>
      <c r="O27" s="61">
        <f>SUM(O28:O40)</f>
        <v>0</v>
      </c>
      <c r="P27" s="60"/>
      <c r="Q27" s="60"/>
      <c r="R27" s="60"/>
      <c r="S27" s="61">
        <f>SUM(S28:S40)</f>
        <v>0</v>
      </c>
      <c r="T27" s="62">
        <f>G27+K27+O27+S27</f>
        <v>85230</v>
      </c>
      <c r="U27" s="59">
        <f>C27-T27</f>
        <v>-1030</v>
      </c>
    </row>
    <row r="28" spans="1:21" s="51" customFormat="1" ht="27.75" customHeight="1" x14ac:dyDescent="0.3">
      <c r="A28" s="180">
        <v>1</v>
      </c>
      <c r="B28" s="178" t="s">
        <v>90</v>
      </c>
      <c r="C28" s="188">
        <v>12000</v>
      </c>
      <c r="D28" s="186">
        <v>0</v>
      </c>
      <c r="E28" s="55">
        <v>10550</v>
      </c>
      <c r="F28" s="182"/>
      <c r="G28" s="184">
        <f>SUM(D28:F29)</f>
        <v>13550</v>
      </c>
      <c r="H28" s="55"/>
      <c r="I28" s="55"/>
      <c r="J28" s="55"/>
      <c r="K28" s="54">
        <f t="shared" ref="K28:K40" si="10">SUM(H28:J28)</f>
        <v>0</v>
      </c>
      <c r="L28" s="55"/>
      <c r="M28" s="55"/>
      <c r="N28" s="55"/>
      <c r="O28" s="54">
        <f t="shared" ref="O28:O40" si="11">SUM(L28:N28)</f>
        <v>0</v>
      </c>
      <c r="P28" s="101"/>
      <c r="Q28" s="55"/>
      <c r="R28" s="55"/>
      <c r="S28" s="54">
        <f>SUM(P28:R28)</f>
        <v>0</v>
      </c>
      <c r="T28" s="53">
        <f t="shared" ref="T28:T40" si="12">G28+K28+O28+S28</f>
        <v>13550</v>
      </c>
      <c r="U28" s="52">
        <f t="shared" si="1"/>
        <v>-1550</v>
      </c>
    </row>
    <row r="29" spans="1:21" s="51" customFormat="1" ht="22.5" customHeight="1" x14ac:dyDescent="0.3">
      <c r="A29" s="181"/>
      <c r="B29" s="179"/>
      <c r="C29" s="189"/>
      <c r="D29" s="187"/>
      <c r="E29" s="55">
        <v>3000</v>
      </c>
      <c r="F29" s="183"/>
      <c r="G29" s="185"/>
      <c r="H29" s="55"/>
      <c r="I29" s="55"/>
      <c r="J29" s="55"/>
      <c r="K29" s="54"/>
      <c r="L29" s="55"/>
      <c r="M29" s="55"/>
      <c r="N29" s="55"/>
      <c r="O29" s="54"/>
      <c r="P29" s="101"/>
      <c r="Q29" s="55"/>
      <c r="R29" s="55"/>
      <c r="S29" s="54"/>
      <c r="T29" s="53">
        <f t="shared" si="12"/>
        <v>0</v>
      </c>
      <c r="U29" s="52"/>
    </row>
    <row r="30" spans="1:21" s="51" customFormat="1" ht="27.75" customHeight="1" x14ac:dyDescent="0.3">
      <c r="A30" s="139">
        <v>2</v>
      </c>
      <c r="B30" s="140" t="s">
        <v>91</v>
      </c>
      <c r="C30" s="148">
        <v>0</v>
      </c>
      <c r="D30" s="56">
        <v>0</v>
      </c>
      <c r="E30" s="55">
        <v>0</v>
      </c>
      <c r="F30" s="55"/>
      <c r="G30" s="54">
        <f>SUM(D30:F30)</f>
        <v>0</v>
      </c>
      <c r="H30" s="55"/>
      <c r="I30" s="55"/>
      <c r="J30" s="55"/>
      <c r="K30" s="54">
        <f>SUM(H30:J30)</f>
        <v>0</v>
      </c>
      <c r="L30" s="55"/>
      <c r="M30" s="55"/>
      <c r="N30" s="55"/>
      <c r="O30" s="54">
        <f t="shared" si="11"/>
        <v>0</v>
      </c>
      <c r="P30" s="101"/>
      <c r="Q30" s="55"/>
      <c r="R30" s="55"/>
      <c r="S30" s="54">
        <f t="shared" ref="S30:S34" si="13">SUM(P30:R30)</f>
        <v>0</v>
      </c>
      <c r="T30" s="53">
        <f t="shared" si="12"/>
        <v>0</v>
      </c>
      <c r="U30" s="52">
        <f t="shared" si="1"/>
        <v>0</v>
      </c>
    </row>
    <row r="31" spans="1:21" s="51" customFormat="1" ht="37.5" x14ac:dyDescent="0.3">
      <c r="A31" s="139">
        <v>3</v>
      </c>
      <c r="B31" s="140" t="s">
        <v>92</v>
      </c>
      <c r="C31" s="148">
        <v>0</v>
      </c>
      <c r="D31" s="56">
        <v>0</v>
      </c>
      <c r="E31" s="55">
        <v>0</v>
      </c>
      <c r="F31" s="55">
        <v>0</v>
      </c>
      <c r="G31" s="54">
        <f t="shared" ref="G31:G40" si="14">SUM(D31:F31)</f>
        <v>0</v>
      </c>
      <c r="H31" s="55"/>
      <c r="I31" s="55"/>
      <c r="J31" s="55"/>
      <c r="K31" s="54">
        <f t="shared" si="10"/>
        <v>0</v>
      </c>
      <c r="L31" s="55"/>
      <c r="M31" s="55"/>
      <c r="N31" s="55"/>
      <c r="O31" s="54">
        <f t="shared" si="11"/>
        <v>0</v>
      </c>
      <c r="P31" s="101"/>
      <c r="Q31" s="55"/>
      <c r="R31" s="55"/>
      <c r="S31" s="54">
        <f t="shared" si="13"/>
        <v>0</v>
      </c>
      <c r="T31" s="53">
        <f t="shared" si="12"/>
        <v>0</v>
      </c>
      <c r="U31" s="52">
        <f t="shared" si="1"/>
        <v>0</v>
      </c>
    </row>
    <row r="32" spans="1:21" s="51" customFormat="1" ht="37.5" x14ac:dyDescent="0.3">
      <c r="A32" s="139">
        <v>4</v>
      </c>
      <c r="B32" s="140" t="s">
        <v>92</v>
      </c>
      <c r="C32" s="148">
        <v>0</v>
      </c>
      <c r="D32" s="56">
        <v>0</v>
      </c>
      <c r="E32" s="55">
        <v>0</v>
      </c>
      <c r="F32" s="55">
        <v>0</v>
      </c>
      <c r="G32" s="54">
        <f t="shared" si="14"/>
        <v>0</v>
      </c>
      <c r="H32" s="55"/>
      <c r="I32" s="55"/>
      <c r="J32" s="55"/>
      <c r="K32" s="54">
        <f t="shared" si="10"/>
        <v>0</v>
      </c>
      <c r="L32" s="55"/>
      <c r="M32" s="55"/>
      <c r="N32" s="55"/>
      <c r="O32" s="54">
        <f t="shared" si="11"/>
        <v>0</v>
      </c>
      <c r="P32" s="101"/>
      <c r="Q32" s="55"/>
      <c r="R32" s="55"/>
      <c r="S32" s="54">
        <f t="shared" si="13"/>
        <v>0</v>
      </c>
      <c r="T32" s="53">
        <f t="shared" si="12"/>
        <v>0</v>
      </c>
      <c r="U32" s="52">
        <f t="shared" si="1"/>
        <v>0</v>
      </c>
    </row>
    <row r="33" spans="1:21" s="51" customFormat="1" ht="37.5" x14ac:dyDescent="0.3">
      <c r="A33" s="139">
        <v>5</v>
      </c>
      <c r="B33" s="140" t="s">
        <v>93</v>
      </c>
      <c r="C33" s="148">
        <v>0</v>
      </c>
      <c r="D33" s="56">
        <v>0</v>
      </c>
      <c r="E33" s="55">
        <v>0</v>
      </c>
      <c r="F33" s="55">
        <v>0</v>
      </c>
      <c r="G33" s="54">
        <f t="shared" si="14"/>
        <v>0</v>
      </c>
      <c r="H33" s="55"/>
      <c r="I33" s="55"/>
      <c r="J33" s="55"/>
      <c r="K33" s="54">
        <f t="shared" si="10"/>
        <v>0</v>
      </c>
      <c r="L33" s="55"/>
      <c r="M33" s="55"/>
      <c r="N33" s="55"/>
      <c r="O33" s="54">
        <f t="shared" si="11"/>
        <v>0</v>
      </c>
      <c r="P33" s="101"/>
      <c r="Q33" s="55"/>
      <c r="R33" s="55"/>
      <c r="S33" s="54">
        <f t="shared" si="13"/>
        <v>0</v>
      </c>
      <c r="T33" s="53">
        <f t="shared" si="12"/>
        <v>0</v>
      </c>
      <c r="U33" s="52">
        <f t="shared" si="1"/>
        <v>0</v>
      </c>
    </row>
    <row r="34" spans="1:21" s="51" customFormat="1" ht="19.5" customHeight="1" x14ac:dyDescent="0.3">
      <c r="A34" s="139">
        <v>6</v>
      </c>
      <c r="B34" s="140" t="s">
        <v>94</v>
      </c>
      <c r="C34" s="148">
        <v>0</v>
      </c>
      <c r="D34" s="56">
        <v>0</v>
      </c>
      <c r="E34" s="55">
        <v>0</v>
      </c>
      <c r="F34" s="55">
        <v>0</v>
      </c>
      <c r="G34" s="54">
        <f t="shared" si="14"/>
        <v>0</v>
      </c>
      <c r="H34" s="55"/>
      <c r="I34" s="55"/>
      <c r="J34" s="55"/>
      <c r="K34" s="54">
        <f t="shared" si="10"/>
        <v>0</v>
      </c>
      <c r="L34" s="55"/>
      <c r="M34" s="55"/>
      <c r="N34" s="55"/>
      <c r="O34" s="54">
        <f t="shared" si="11"/>
        <v>0</v>
      </c>
      <c r="P34" s="101"/>
      <c r="Q34" s="55"/>
      <c r="R34" s="55"/>
      <c r="S34" s="54">
        <f t="shared" si="13"/>
        <v>0</v>
      </c>
      <c r="T34" s="53">
        <f t="shared" si="12"/>
        <v>0</v>
      </c>
      <c r="U34" s="52">
        <f t="shared" si="1"/>
        <v>0</v>
      </c>
    </row>
    <row r="35" spans="1:21" s="51" customFormat="1" ht="25" x14ac:dyDescent="0.3">
      <c r="A35" s="139">
        <v>7</v>
      </c>
      <c r="B35" s="140" t="s">
        <v>89</v>
      </c>
      <c r="C35" s="148">
        <v>12000</v>
      </c>
      <c r="D35" s="56">
        <v>0</v>
      </c>
      <c r="E35" s="55">
        <v>5400</v>
      </c>
      <c r="F35" s="58"/>
      <c r="G35" s="54">
        <f t="shared" si="14"/>
        <v>5400</v>
      </c>
      <c r="H35" s="58"/>
      <c r="I35" s="58">
        <v>6600</v>
      </c>
      <c r="J35" s="58"/>
      <c r="K35" s="54">
        <f t="shared" si="10"/>
        <v>6600</v>
      </c>
      <c r="L35" s="58"/>
      <c r="M35" s="58"/>
      <c r="N35" s="58"/>
      <c r="O35" s="54">
        <f t="shared" si="11"/>
        <v>0</v>
      </c>
      <c r="P35" s="58"/>
      <c r="Q35" s="58"/>
      <c r="R35" s="58"/>
      <c r="S35" s="54">
        <f>SUM(P35:R35)</f>
        <v>0</v>
      </c>
      <c r="T35" s="53">
        <f t="shared" si="12"/>
        <v>12000</v>
      </c>
      <c r="U35" s="52">
        <f t="shared" si="1"/>
        <v>0</v>
      </c>
    </row>
    <row r="36" spans="1:21" s="51" customFormat="1" ht="21" customHeight="1" x14ac:dyDescent="0.3">
      <c r="A36" s="139">
        <v>8</v>
      </c>
      <c r="B36" s="140" t="s">
        <v>95</v>
      </c>
      <c r="C36" s="148">
        <v>6200</v>
      </c>
      <c r="D36" s="56"/>
      <c r="E36" s="55"/>
      <c r="F36" s="58"/>
      <c r="G36" s="54"/>
      <c r="H36" s="58"/>
      <c r="I36" s="58">
        <v>6200</v>
      </c>
      <c r="J36" s="58"/>
      <c r="K36" s="54">
        <f t="shared" si="10"/>
        <v>6200</v>
      </c>
      <c r="L36" s="58"/>
      <c r="M36" s="58"/>
      <c r="N36" s="58"/>
      <c r="O36" s="54"/>
      <c r="P36" s="58"/>
      <c r="Q36" s="58"/>
      <c r="R36" s="58"/>
      <c r="S36" s="54"/>
      <c r="T36" s="53">
        <f t="shared" si="12"/>
        <v>6200</v>
      </c>
      <c r="U36" s="52">
        <f t="shared" si="1"/>
        <v>0</v>
      </c>
    </row>
    <row r="37" spans="1:21" s="51" customFormat="1" ht="18" customHeight="1" x14ac:dyDescent="0.3">
      <c r="A37" s="139">
        <v>9</v>
      </c>
      <c r="B37" s="140" t="s">
        <v>96</v>
      </c>
      <c r="C37" s="148">
        <v>3000</v>
      </c>
      <c r="D37" s="56"/>
      <c r="E37" s="55"/>
      <c r="F37" s="58"/>
      <c r="G37" s="54"/>
      <c r="H37" s="58"/>
      <c r="I37" s="58">
        <v>2480</v>
      </c>
      <c r="J37" s="58"/>
      <c r="K37" s="54">
        <f>SUM(H37:J37)</f>
        <v>2480</v>
      </c>
      <c r="L37" s="58"/>
      <c r="M37" s="58"/>
      <c r="N37" s="58"/>
      <c r="O37" s="54"/>
      <c r="P37" s="58"/>
      <c r="Q37" s="58"/>
      <c r="R37" s="58"/>
      <c r="S37" s="54"/>
      <c r="T37" s="53">
        <f t="shared" si="12"/>
        <v>2480</v>
      </c>
      <c r="U37" s="52">
        <f t="shared" si="1"/>
        <v>520</v>
      </c>
    </row>
    <row r="38" spans="1:21" s="51" customFormat="1" ht="18" customHeight="1" x14ac:dyDescent="0.3">
      <c r="A38" s="139">
        <v>10</v>
      </c>
      <c r="B38" s="140" t="s">
        <v>97</v>
      </c>
      <c r="C38" s="148">
        <v>0</v>
      </c>
      <c r="D38" s="56"/>
      <c r="E38" s="55"/>
      <c r="F38" s="58"/>
      <c r="G38" s="54"/>
      <c r="H38" s="58"/>
      <c r="I38" s="58"/>
      <c r="J38" s="58"/>
      <c r="K38" s="54">
        <f t="shared" si="10"/>
        <v>0</v>
      </c>
      <c r="L38" s="58"/>
      <c r="M38" s="58"/>
      <c r="N38" s="58"/>
      <c r="O38" s="54"/>
      <c r="P38" s="58"/>
      <c r="Q38" s="58"/>
      <c r="R38" s="58"/>
      <c r="S38" s="54"/>
      <c r="T38" s="53">
        <f t="shared" si="12"/>
        <v>0</v>
      </c>
      <c r="U38" s="52">
        <f t="shared" si="1"/>
        <v>0</v>
      </c>
    </row>
    <row r="39" spans="1:21" s="51" customFormat="1" ht="25" x14ac:dyDescent="0.3">
      <c r="A39" s="139">
        <v>11</v>
      </c>
      <c r="B39" s="140" t="s">
        <v>98</v>
      </c>
      <c r="C39" s="148">
        <v>0</v>
      </c>
      <c r="D39" s="56"/>
      <c r="E39" s="55"/>
      <c r="F39" s="58"/>
      <c r="G39" s="54"/>
      <c r="H39" s="58"/>
      <c r="I39" s="58"/>
      <c r="J39" s="58"/>
      <c r="K39" s="54">
        <f t="shared" si="10"/>
        <v>0</v>
      </c>
      <c r="L39" s="58"/>
      <c r="M39" s="58"/>
      <c r="N39" s="58"/>
      <c r="O39" s="54"/>
      <c r="P39" s="58"/>
      <c r="Q39" s="58"/>
      <c r="R39" s="58"/>
      <c r="S39" s="54"/>
      <c r="T39" s="53">
        <f t="shared" si="12"/>
        <v>0</v>
      </c>
      <c r="U39" s="52">
        <f t="shared" si="1"/>
        <v>0</v>
      </c>
    </row>
    <row r="40" spans="1:21" s="51" customFormat="1" ht="19.5" customHeight="1" x14ac:dyDescent="0.3">
      <c r="A40" s="139">
        <v>12</v>
      </c>
      <c r="B40" s="140" t="s">
        <v>99</v>
      </c>
      <c r="C40" s="148">
        <v>51000</v>
      </c>
      <c r="D40" s="56"/>
      <c r="E40" s="55">
        <v>51000</v>
      </c>
      <c r="F40" s="58"/>
      <c r="G40" s="54">
        <f t="shared" si="14"/>
        <v>51000</v>
      </c>
      <c r="H40" s="58"/>
      <c r="I40" s="58"/>
      <c r="J40" s="58"/>
      <c r="K40" s="54">
        <f t="shared" si="10"/>
        <v>0</v>
      </c>
      <c r="L40" s="58"/>
      <c r="M40" s="58"/>
      <c r="N40" s="58"/>
      <c r="O40" s="54">
        <f t="shared" si="11"/>
        <v>0</v>
      </c>
      <c r="P40" s="58"/>
      <c r="Q40" s="58"/>
      <c r="R40" s="58"/>
      <c r="S40" s="54">
        <f>SUM(P40:R40)</f>
        <v>0</v>
      </c>
      <c r="T40" s="53">
        <f t="shared" si="12"/>
        <v>51000</v>
      </c>
      <c r="U40" s="52">
        <f t="shared" si="1"/>
        <v>0</v>
      </c>
    </row>
    <row r="41" spans="1:21" ht="16.5" customHeight="1" x14ac:dyDescent="0.2">
      <c r="A41" s="197" t="s">
        <v>63</v>
      </c>
      <c r="B41" s="197"/>
      <c r="C41" s="147">
        <f>SUM(C6,C10,C14,C21,C23,C25,C26,C27)</f>
        <v>1719000</v>
      </c>
      <c r="D41" s="50">
        <f>D27+D26+D23+D21+D14+D10+D6+D25</f>
        <v>0</v>
      </c>
      <c r="E41" s="50">
        <f>E27+E26+E23+E21+E14+E10+E6+E25</f>
        <v>154720</v>
      </c>
      <c r="F41" s="50">
        <f>F27+F26+F23+F21+F14+F10+F6+F25</f>
        <v>952000</v>
      </c>
      <c r="G41" s="49">
        <f>SUM(D41:F41)</f>
        <v>1106720</v>
      </c>
      <c r="H41" s="50">
        <f>H27+H26+H23+H21+H14+H10+H6+H25</f>
        <v>0</v>
      </c>
      <c r="I41" s="50">
        <f>I27+I26+I23+I21+I14+I10+I6+I25</f>
        <v>514780</v>
      </c>
      <c r="J41" s="50">
        <f>J27+J26+J23+J21+J14+J10+J6+J25</f>
        <v>49500</v>
      </c>
      <c r="K41" s="49">
        <f>SUM(H41:J41)</f>
        <v>564280</v>
      </c>
      <c r="L41" s="50">
        <f>L27+L26+L23+L21+L14+L10+L6+L25</f>
        <v>48000</v>
      </c>
      <c r="M41" s="50">
        <f>M27+M26+M23+M21+M14+M10+M6+M25</f>
        <v>0</v>
      </c>
      <c r="N41" s="50">
        <f>N27+N26+N23+N21+N14+N10+N6+N25</f>
        <v>0</v>
      </c>
      <c r="O41" s="49">
        <f>SUM(L41:N41)</f>
        <v>48000</v>
      </c>
      <c r="P41" s="50">
        <f>P27+P26+P23+P21+P14+P10+P6+P25</f>
        <v>0</v>
      </c>
      <c r="Q41" s="50">
        <f>Q27+Q26+Q23+Q21+Q14+Q10+Q6+Q25</f>
        <v>0</v>
      </c>
      <c r="R41" s="50">
        <f>R27+R26+R23+R21+R14+R10+R6+R25</f>
        <v>0</v>
      </c>
      <c r="S41" s="49">
        <f>SUM(P41:R41)</f>
        <v>0</v>
      </c>
      <c r="T41" s="48">
        <f>SUM(G41,K41,O41,S41)</f>
        <v>1719000</v>
      </c>
      <c r="U41" s="47">
        <f>U27+U26+U23+U21+U14+U10+U6+U25</f>
        <v>1500</v>
      </c>
    </row>
    <row r="45" spans="1:21" x14ac:dyDescent="0.2">
      <c r="C45" s="149">
        <v>204000</v>
      </c>
      <c r="T45" s="46"/>
    </row>
    <row r="46" spans="1:21" x14ac:dyDescent="0.2">
      <c r="A46" s="43"/>
      <c r="C46" s="43">
        <v>1458323.44</v>
      </c>
    </row>
    <row r="47" spans="1:21" x14ac:dyDescent="0.2">
      <c r="A47" s="43"/>
      <c r="C47" s="150">
        <f>SUM(C45:C46)</f>
        <v>1662323.44</v>
      </c>
      <c r="T47" s="46"/>
    </row>
    <row r="48" spans="1:21" x14ac:dyDescent="0.2">
      <c r="A48" s="43"/>
      <c r="C48" s="46">
        <f>C47-G41</f>
        <v>555603.43999999994</v>
      </c>
      <c r="G48" s="43"/>
      <c r="O48" s="43"/>
      <c r="S48" s="43"/>
    </row>
    <row r="49" spans="1:19" x14ac:dyDescent="0.2">
      <c r="A49" s="43"/>
      <c r="G49" s="43"/>
      <c r="O49" s="43"/>
      <c r="S49" s="43"/>
    </row>
    <row r="50" spans="1:19" x14ac:dyDescent="0.2">
      <c r="A50" s="43"/>
      <c r="G50" s="43"/>
      <c r="O50" s="43"/>
      <c r="S50" s="43"/>
    </row>
    <row r="51" spans="1:19" x14ac:dyDescent="0.2">
      <c r="A51" s="43"/>
      <c r="G51" s="43"/>
      <c r="O51" s="43"/>
      <c r="S51" s="43"/>
    </row>
    <row r="52" spans="1:19" x14ac:dyDescent="0.2">
      <c r="A52" s="43"/>
      <c r="G52" s="43"/>
      <c r="O52" s="43"/>
      <c r="S52" s="43"/>
    </row>
    <row r="53" spans="1:19" x14ac:dyDescent="0.2">
      <c r="A53" s="43"/>
      <c r="G53" s="43"/>
      <c r="O53" s="43"/>
      <c r="S53" s="43"/>
    </row>
    <row r="54" spans="1:19" x14ac:dyDescent="0.2">
      <c r="A54" s="43"/>
      <c r="G54" s="43"/>
      <c r="O54" s="43"/>
      <c r="S54" s="43"/>
    </row>
    <row r="55" spans="1:19" x14ac:dyDescent="0.2">
      <c r="A55" s="43"/>
      <c r="G55" s="43"/>
      <c r="O55" s="43"/>
      <c r="S55" s="43"/>
    </row>
    <row r="56" spans="1:19" x14ac:dyDescent="0.2">
      <c r="A56" s="43"/>
      <c r="G56" s="43"/>
      <c r="O56" s="43"/>
      <c r="S56" s="43"/>
    </row>
    <row r="57" spans="1:19" x14ac:dyDescent="0.2">
      <c r="A57" s="43"/>
      <c r="G57" s="43"/>
      <c r="O57" s="43"/>
      <c r="S57" s="43"/>
    </row>
    <row r="58" spans="1:19" x14ac:dyDescent="0.2">
      <c r="A58" s="43"/>
      <c r="G58" s="43"/>
      <c r="O58" s="43"/>
      <c r="S58" s="43"/>
    </row>
    <row r="59" spans="1:19" x14ac:dyDescent="0.2">
      <c r="A59" s="43"/>
      <c r="G59" s="43"/>
      <c r="O59" s="43"/>
      <c r="S59" s="43"/>
    </row>
    <row r="60" spans="1:19" x14ac:dyDescent="0.2">
      <c r="A60" s="43"/>
      <c r="G60" s="43"/>
      <c r="O60" s="43"/>
      <c r="S60" s="43"/>
    </row>
    <row r="61" spans="1:19" x14ac:dyDescent="0.2">
      <c r="A61" s="43"/>
      <c r="G61" s="43"/>
      <c r="O61" s="43"/>
      <c r="S61" s="43"/>
    </row>
    <row r="62" spans="1:19" x14ac:dyDescent="0.2">
      <c r="A62" s="43"/>
      <c r="G62" s="43"/>
      <c r="O62" s="43"/>
      <c r="S62" s="43"/>
    </row>
    <row r="63" spans="1:19" x14ac:dyDescent="0.2">
      <c r="A63" s="43"/>
      <c r="G63" s="43"/>
      <c r="O63" s="43"/>
      <c r="S63" s="43"/>
    </row>
    <row r="64" spans="1:19" x14ac:dyDescent="0.2">
      <c r="A64" s="43"/>
      <c r="G64" s="43"/>
      <c r="O64" s="43"/>
      <c r="S64" s="43"/>
    </row>
    <row r="65" spans="1:19" x14ac:dyDescent="0.2">
      <c r="A65" s="43"/>
      <c r="G65" s="43"/>
      <c r="O65" s="43"/>
      <c r="S65" s="43"/>
    </row>
    <row r="66" spans="1:19" x14ac:dyDescent="0.2">
      <c r="A66" s="43"/>
      <c r="G66" s="43"/>
      <c r="O66" s="43"/>
      <c r="S66" s="43"/>
    </row>
    <row r="67" spans="1:19" x14ac:dyDescent="0.2">
      <c r="A67" s="43"/>
      <c r="G67" s="43"/>
      <c r="O67" s="43"/>
      <c r="S67" s="43"/>
    </row>
    <row r="68" spans="1:19" x14ac:dyDescent="0.2">
      <c r="A68" s="43"/>
      <c r="G68" s="43"/>
      <c r="O68" s="43"/>
      <c r="S68" s="43"/>
    </row>
    <row r="69" spans="1:19" x14ac:dyDescent="0.2">
      <c r="A69" s="43"/>
      <c r="G69" s="43"/>
      <c r="O69" s="43"/>
      <c r="S69" s="43"/>
    </row>
    <row r="70" spans="1:19" x14ac:dyDescent="0.2">
      <c r="A70" s="43"/>
      <c r="G70" s="43"/>
      <c r="O70" s="43"/>
      <c r="S70" s="43"/>
    </row>
    <row r="71" spans="1:19" x14ac:dyDescent="0.2">
      <c r="A71" s="43"/>
      <c r="G71" s="43"/>
      <c r="O71" s="43"/>
      <c r="S71" s="43"/>
    </row>
    <row r="72" spans="1:19" x14ac:dyDescent="0.2">
      <c r="A72" s="43"/>
      <c r="G72" s="43"/>
      <c r="O72" s="43"/>
      <c r="S72" s="43"/>
    </row>
    <row r="73" spans="1:19" x14ac:dyDescent="0.2">
      <c r="A73" s="43"/>
      <c r="G73" s="43"/>
      <c r="O73" s="43"/>
      <c r="S73" s="43"/>
    </row>
    <row r="74" spans="1:19" x14ac:dyDescent="0.2">
      <c r="A74" s="43"/>
      <c r="G74" s="43"/>
      <c r="O74" s="43"/>
      <c r="S74" s="43"/>
    </row>
    <row r="75" spans="1:19" x14ac:dyDescent="0.2">
      <c r="A75" s="43"/>
      <c r="G75" s="43"/>
      <c r="O75" s="43"/>
      <c r="S75" s="43"/>
    </row>
    <row r="76" spans="1:19" x14ac:dyDescent="0.2">
      <c r="A76" s="43"/>
      <c r="G76" s="43"/>
      <c r="O76" s="43"/>
      <c r="S76" s="43"/>
    </row>
    <row r="77" spans="1:19" x14ac:dyDescent="0.2">
      <c r="A77" s="43"/>
      <c r="G77" s="43"/>
      <c r="O77" s="43"/>
      <c r="S77" s="43"/>
    </row>
    <row r="78" spans="1:19" x14ac:dyDescent="0.2">
      <c r="A78" s="43"/>
      <c r="G78" s="43"/>
      <c r="O78" s="43"/>
      <c r="S78" s="43"/>
    </row>
    <row r="79" spans="1:19" x14ac:dyDescent="0.2">
      <c r="A79" s="43"/>
      <c r="G79" s="43"/>
      <c r="O79" s="43"/>
      <c r="S79" s="43"/>
    </row>
    <row r="80" spans="1:19" x14ac:dyDescent="0.2">
      <c r="A80" s="43"/>
      <c r="G80" s="43"/>
      <c r="O80" s="43"/>
      <c r="S80" s="43"/>
    </row>
    <row r="81" spans="1:19" x14ac:dyDescent="0.2">
      <c r="A81" s="43"/>
      <c r="G81" s="43"/>
      <c r="O81" s="43"/>
      <c r="S81" s="43"/>
    </row>
    <row r="82" spans="1:19" x14ac:dyDescent="0.2">
      <c r="A82" s="43"/>
      <c r="G82" s="43"/>
      <c r="O82" s="43"/>
      <c r="S82" s="43"/>
    </row>
    <row r="83" spans="1:19" x14ac:dyDescent="0.2">
      <c r="A83" s="43"/>
      <c r="G83" s="43"/>
      <c r="O83" s="43"/>
      <c r="S83" s="43"/>
    </row>
    <row r="84" spans="1:19" x14ac:dyDescent="0.2">
      <c r="A84" s="43"/>
      <c r="G84" s="43"/>
      <c r="O84" s="43"/>
      <c r="S84" s="43"/>
    </row>
    <row r="85" spans="1:19" x14ac:dyDescent="0.2">
      <c r="A85" s="43"/>
      <c r="G85" s="43"/>
      <c r="O85" s="43"/>
      <c r="S85" s="43"/>
    </row>
    <row r="86" spans="1:19" x14ac:dyDescent="0.2">
      <c r="A86" s="43"/>
      <c r="G86" s="43"/>
      <c r="O86" s="43"/>
      <c r="S86" s="43"/>
    </row>
    <row r="87" spans="1:19" x14ac:dyDescent="0.2">
      <c r="A87" s="43"/>
      <c r="G87" s="43"/>
      <c r="O87" s="43"/>
      <c r="S87" s="43"/>
    </row>
    <row r="88" spans="1:19" x14ac:dyDescent="0.2">
      <c r="A88" s="43"/>
      <c r="G88" s="43"/>
      <c r="O88" s="43"/>
      <c r="S88" s="43"/>
    </row>
    <row r="89" spans="1:19" x14ac:dyDescent="0.2">
      <c r="A89" s="43"/>
      <c r="G89" s="43"/>
      <c r="O89" s="43"/>
      <c r="S89" s="43"/>
    </row>
    <row r="90" spans="1:19" x14ac:dyDescent="0.2">
      <c r="A90" s="43"/>
      <c r="G90" s="43"/>
      <c r="O90" s="43"/>
      <c r="S90" s="43"/>
    </row>
    <row r="91" spans="1:19" x14ac:dyDescent="0.2">
      <c r="A91" s="43"/>
      <c r="G91" s="43"/>
      <c r="O91" s="43"/>
      <c r="S91" s="43"/>
    </row>
    <row r="92" spans="1:19" x14ac:dyDescent="0.2">
      <c r="A92" s="43"/>
      <c r="G92" s="43"/>
      <c r="O92" s="43"/>
      <c r="S92" s="43"/>
    </row>
  </sheetData>
  <mergeCells count="30">
    <mergeCell ref="A1:U1"/>
    <mergeCell ref="A2:U2"/>
    <mergeCell ref="A4:B5"/>
    <mergeCell ref="D4:G4"/>
    <mergeCell ref="H4:K4"/>
    <mergeCell ref="L4:O4"/>
    <mergeCell ref="P4:S4"/>
    <mergeCell ref="T4:T5"/>
    <mergeCell ref="U4:U5"/>
    <mergeCell ref="A41:B41"/>
    <mergeCell ref="A6:B6"/>
    <mergeCell ref="A10:B10"/>
    <mergeCell ref="A14:B14"/>
    <mergeCell ref="A21:B21"/>
    <mergeCell ref="A23:B23"/>
    <mergeCell ref="B15:B16"/>
    <mergeCell ref="G15:G16"/>
    <mergeCell ref="A15:A16"/>
    <mergeCell ref="B28:B29"/>
    <mergeCell ref="A28:A29"/>
    <mergeCell ref="F28:F29"/>
    <mergeCell ref="G28:G29"/>
    <mergeCell ref="D28:D29"/>
    <mergeCell ref="C28:C29"/>
    <mergeCell ref="C15:C16"/>
    <mergeCell ref="D15:D16"/>
    <mergeCell ref="F15:F16"/>
    <mergeCell ref="A25:B25"/>
    <mergeCell ref="A26:B26"/>
    <mergeCell ref="A27:B27"/>
  </mergeCells>
  <printOptions horizontalCentered="1"/>
  <pageMargins left="0" right="0" top="0.39370078740157483" bottom="0.19685039370078741" header="0.31496062992125984" footer="0.31496062992125984"/>
  <pageSetup paperSize="9" scale="77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Draw Down</vt:lpstr>
      <vt:lpstr>Budget Plan 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OS</cp:lastModifiedBy>
  <cp:lastPrinted>2017-09-06T08:05:04Z</cp:lastPrinted>
  <dcterms:created xsi:type="dcterms:W3CDTF">2014-10-02T07:42:17Z</dcterms:created>
  <dcterms:modified xsi:type="dcterms:W3CDTF">2017-12-14T02:44:38Z</dcterms:modified>
</cp:coreProperties>
</file>