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9425" windowHeight="7755"/>
  </bookViews>
  <sheets>
    <sheet name="Nov 27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51" i="1"/>
  <c r="U49"/>
  <c r="U50"/>
  <c r="T48" l="1"/>
  <c r="U48" s="1"/>
  <c r="V48" s="1"/>
  <c r="P48"/>
  <c r="L48"/>
  <c r="H48"/>
  <c r="U47"/>
  <c r="T47"/>
  <c r="P47"/>
  <c r="L47"/>
  <c r="T46"/>
  <c r="P46"/>
  <c r="U46" s="1"/>
  <c r="V46" s="1"/>
  <c r="L46"/>
  <c r="H46"/>
  <c r="T45"/>
  <c r="U45" s="1"/>
  <c r="V45" s="1"/>
  <c r="P45"/>
  <c r="L45"/>
  <c r="H45"/>
  <c r="T44"/>
  <c r="P44"/>
  <c r="U44" s="1"/>
  <c r="V44" s="1"/>
  <c r="L44"/>
  <c r="H44"/>
  <c r="T43"/>
  <c r="U43" s="1"/>
  <c r="V43" s="1"/>
  <c r="P43"/>
  <c r="L43"/>
  <c r="H43"/>
  <c r="T42"/>
  <c r="P42"/>
  <c r="U42" s="1"/>
  <c r="V42" s="1"/>
  <c r="L42"/>
  <c r="H42"/>
  <c r="T41"/>
  <c r="U41" s="1"/>
  <c r="V41" s="1"/>
  <c r="P41"/>
  <c r="L41"/>
  <c r="H41"/>
  <c r="T40"/>
  <c r="P40"/>
  <c r="U40" s="1"/>
  <c r="V40" s="1"/>
  <c r="L40"/>
  <c r="H40"/>
  <c r="T39"/>
  <c r="U39" s="1"/>
  <c r="V39" s="1"/>
  <c r="P39"/>
  <c r="L39"/>
  <c r="H39"/>
  <c r="T38"/>
  <c r="P38"/>
  <c r="U38" s="1"/>
  <c r="V38" s="1"/>
  <c r="L38"/>
  <c r="H38"/>
  <c r="T37"/>
  <c r="U37" s="1"/>
  <c r="V37" s="1"/>
  <c r="P37"/>
  <c r="L37"/>
  <c r="H37"/>
  <c r="T36"/>
  <c r="P36"/>
  <c r="U36" s="1"/>
  <c r="V36" s="1"/>
  <c r="L36"/>
  <c r="H36"/>
  <c r="T35"/>
  <c r="U35" s="1"/>
  <c r="V35" s="1"/>
  <c r="P35"/>
  <c r="L35"/>
  <c r="H35"/>
  <c r="T34"/>
  <c r="P34"/>
  <c r="U34" s="1"/>
  <c r="V34" s="1"/>
  <c r="L34"/>
  <c r="H34"/>
  <c r="T33"/>
  <c r="U33" s="1"/>
  <c r="V33" s="1"/>
  <c r="P33"/>
  <c r="L33"/>
  <c r="H33"/>
  <c r="T32"/>
  <c r="P32"/>
  <c r="U32" s="1"/>
  <c r="V32" s="1"/>
  <c r="L32"/>
  <c r="H32"/>
  <c r="T31"/>
  <c r="U31" s="1"/>
  <c r="V31" s="1"/>
  <c r="P31"/>
  <c r="L31"/>
  <c r="H31"/>
  <c r="T30"/>
  <c r="P30"/>
  <c r="U30" s="1"/>
  <c r="V30" s="1"/>
  <c r="L30"/>
  <c r="H30"/>
  <c r="T29"/>
  <c r="U29" s="1"/>
  <c r="V29" s="1"/>
  <c r="P29"/>
  <c r="L29"/>
  <c r="H29"/>
  <c r="T28"/>
  <c r="P28"/>
  <c r="U28" s="1"/>
  <c r="V28" s="1"/>
  <c r="L28"/>
  <c r="H28"/>
  <c r="T27"/>
  <c r="U27" s="1"/>
  <c r="V27" s="1"/>
  <c r="P27"/>
  <c r="L27"/>
  <c r="H27"/>
  <c r="T26"/>
  <c r="P26"/>
  <c r="U26" s="1"/>
  <c r="V26" s="1"/>
  <c r="L26"/>
  <c r="H26"/>
  <c r="T25"/>
  <c r="U25" s="1"/>
  <c r="V25" s="1"/>
  <c r="P25"/>
  <c r="L25"/>
  <c r="H25"/>
  <c r="T24"/>
  <c r="P24"/>
  <c r="U24" s="1"/>
  <c r="V24" s="1"/>
  <c r="L24"/>
  <c r="H24"/>
  <c r="T23"/>
  <c r="U23" s="1"/>
  <c r="V23" s="1"/>
  <c r="P23"/>
  <c r="L23"/>
  <c r="H23"/>
  <c r="S22"/>
  <c r="R22"/>
  <c r="Q22"/>
  <c r="T22" s="1"/>
  <c r="O22"/>
  <c r="N22"/>
  <c r="M22"/>
  <c r="P22" s="1"/>
  <c r="K22"/>
  <c r="J22"/>
  <c r="I22"/>
  <c r="L22" s="1"/>
  <c r="G22"/>
  <c r="F22"/>
  <c r="E22"/>
  <c r="H22" s="1"/>
  <c r="D22"/>
  <c r="T21"/>
  <c r="P21"/>
  <c r="L21"/>
  <c r="H21"/>
  <c r="U21" s="1"/>
  <c r="V21" s="1"/>
  <c r="S20"/>
  <c r="T20" s="1"/>
  <c r="U20" s="1"/>
  <c r="R20"/>
  <c r="Q20"/>
  <c r="O20"/>
  <c r="P20" s="1"/>
  <c r="N20"/>
  <c r="M20"/>
  <c r="K20"/>
  <c r="L20" s="1"/>
  <c r="J20"/>
  <c r="I20"/>
  <c r="G20"/>
  <c r="H20" s="1"/>
  <c r="F20"/>
  <c r="E20"/>
  <c r="D20"/>
  <c r="T19"/>
  <c r="P19"/>
  <c r="L19"/>
  <c r="H19"/>
  <c r="U19" s="1"/>
  <c r="V19" s="1"/>
  <c r="T18"/>
  <c r="P18"/>
  <c r="L18"/>
  <c r="H18"/>
  <c r="U18" s="1"/>
  <c r="V18" s="1"/>
  <c r="S17"/>
  <c r="R17"/>
  <c r="Q17"/>
  <c r="T17" s="1"/>
  <c r="O17"/>
  <c r="N17"/>
  <c r="M17"/>
  <c r="P17" s="1"/>
  <c r="K17"/>
  <c r="J17"/>
  <c r="I17"/>
  <c r="L17" s="1"/>
  <c r="F17"/>
  <c r="E17"/>
  <c r="H17" s="1"/>
  <c r="D17"/>
  <c r="T16"/>
  <c r="U16" s="1"/>
  <c r="V16" s="1"/>
  <c r="P16"/>
  <c r="L16"/>
  <c r="H16"/>
  <c r="S15"/>
  <c r="R15"/>
  <c r="Q15"/>
  <c r="T15" s="1"/>
  <c r="O15"/>
  <c r="N15"/>
  <c r="M15"/>
  <c r="P15" s="1"/>
  <c r="K15"/>
  <c r="J15"/>
  <c r="I15"/>
  <c r="L15" s="1"/>
  <c r="G15"/>
  <c r="F15"/>
  <c r="E15"/>
  <c r="H15" s="1"/>
  <c r="D15"/>
  <c r="T14"/>
  <c r="P14"/>
  <c r="L14"/>
  <c r="H14"/>
  <c r="U14" s="1"/>
  <c r="V14" s="1"/>
  <c r="T13"/>
  <c r="U13" s="1"/>
  <c r="V13" s="1"/>
  <c r="P13"/>
  <c r="L13"/>
  <c r="H13"/>
  <c r="T12"/>
  <c r="P12"/>
  <c r="L12"/>
  <c r="H12"/>
  <c r="U12" s="1"/>
  <c r="V12" s="1"/>
  <c r="D12"/>
  <c r="T11"/>
  <c r="S11"/>
  <c r="R11"/>
  <c r="Q11"/>
  <c r="P11"/>
  <c r="O11"/>
  <c r="N11"/>
  <c r="M11"/>
  <c r="L11"/>
  <c r="K11"/>
  <c r="J11"/>
  <c r="I11"/>
  <c r="H11"/>
  <c r="U11" s="1"/>
  <c r="G11"/>
  <c r="F11"/>
  <c r="E11"/>
  <c r="D11"/>
  <c r="T10"/>
  <c r="U10" s="1"/>
  <c r="V10" s="1"/>
  <c r="P10"/>
  <c r="L10"/>
  <c r="H10"/>
  <c r="T9"/>
  <c r="P9"/>
  <c r="L9"/>
  <c r="H9"/>
  <c r="U9" s="1"/>
  <c r="V9" s="1"/>
  <c r="T8"/>
  <c r="U8" s="1"/>
  <c r="V8" s="1"/>
  <c r="P8"/>
  <c r="L8"/>
  <c r="H8"/>
  <c r="T7"/>
  <c r="P7"/>
  <c r="L7"/>
  <c r="H7"/>
  <c r="U7" s="1"/>
  <c r="V7" s="1"/>
  <c r="S6"/>
  <c r="T6" s="1"/>
  <c r="R6"/>
  <c r="R49" s="1"/>
  <c r="Q6"/>
  <c r="Q49" s="1"/>
  <c r="O6"/>
  <c r="P6" s="1"/>
  <c r="N6"/>
  <c r="N49" s="1"/>
  <c r="M6"/>
  <c r="M49" s="1"/>
  <c r="K6"/>
  <c r="K49" s="1"/>
  <c r="J6"/>
  <c r="J49" s="1"/>
  <c r="I6"/>
  <c r="I49" s="1"/>
  <c r="L49" s="1"/>
  <c r="G6"/>
  <c r="H6" s="1"/>
  <c r="F6"/>
  <c r="F49" s="1"/>
  <c r="E6"/>
  <c r="E49" s="1"/>
  <c r="D6"/>
  <c r="D49" s="1"/>
  <c r="U6" l="1"/>
  <c r="V6" s="1"/>
  <c r="V20"/>
  <c r="U17"/>
  <c r="V17" s="1"/>
  <c r="U15"/>
  <c r="V15" s="1"/>
  <c r="U22"/>
  <c r="V22" s="1"/>
  <c r="H49"/>
  <c r="V11"/>
  <c r="L6"/>
  <c r="G49"/>
  <c r="O49"/>
  <c r="P49" s="1"/>
  <c r="S49"/>
  <c r="T49" s="1"/>
  <c r="V49" l="1"/>
</calcChain>
</file>

<file path=xl/sharedStrings.xml><?xml version="1.0" encoding="utf-8"?>
<sst xmlns="http://schemas.openxmlformats.org/spreadsheetml/2006/main" count="101" uniqueCount="59">
  <si>
    <t>Budget Plan (By Month) Fiscal Year :2018</t>
  </si>
  <si>
    <t>YMSM-Cascade: Increasing HIV-testing among young MSM/TG and strengthening HIV treatment and care cascade</t>
  </si>
  <si>
    <t>ID</t>
  </si>
  <si>
    <t>Code</t>
  </si>
  <si>
    <t>Detail</t>
  </si>
  <si>
    <t>Approved
Budget FY2018 (New 1+2)</t>
  </si>
  <si>
    <t>Q 1</t>
  </si>
  <si>
    <t>Q 2</t>
  </si>
  <si>
    <t>Q 3</t>
  </si>
  <si>
    <t>Q 4</t>
  </si>
  <si>
    <t>Total Q1 - Q4</t>
  </si>
  <si>
    <t>Balance</t>
  </si>
  <si>
    <t>Total</t>
  </si>
  <si>
    <t>Personal</t>
  </si>
  <si>
    <t>YMSM</t>
  </si>
  <si>
    <t xml:space="preserve">Project assistant,SRR                              Ms. Sijit Kanakool   </t>
  </si>
  <si>
    <t xml:space="preserve">Project assistant For BAT Ms.Panida Nathanom              </t>
  </si>
  <si>
    <t>Compensation for Hospital staff      Ms. Suchada Charoenras,  Ms. Ladda Pannapoch 1 Government staff (BATS, Ms. Jeeratikran)</t>
  </si>
  <si>
    <t xml:space="preserve">Overtime for project staff Ms. Yuitiang Durier) </t>
  </si>
  <si>
    <t>Fringe Benefits</t>
  </si>
  <si>
    <t xml:space="preserve">Project assistant,SRR                Ms. Sijit Kanakool   </t>
  </si>
  <si>
    <t>Annual medical check-up for FTE           2 persons*2000 baht</t>
  </si>
  <si>
    <t>Travel</t>
  </si>
  <si>
    <t>Transportation: Taxi,gas</t>
  </si>
  <si>
    <t>Equipment</t>
  </si>
  <si>
    <t>Computer laptop to support financial job of YMSM-Cascade project</t>
  </si>
  <si>
    <t>Printer to support financial job of YMSM-Cascade project</t>
  </si>
  <si>
    <t>Supplies</t>
  </si>
  <si>
    <t>General office supplies</t>
  </si>
  <si>
    <t>Other</t>
  </si>
  <si>
    <t>SRR: Advisory group meeting to develop and monitor YMSM-Casacde program</t>
  </si>
  <si>
    <t>SRR: Working group meeting to develop and implement YMSM-Cascade program</t>
  </si>
  <si>
    <t>BATS: YMSM/TG Consortium meeting hosted by BATS</t>
  </si>
  <si>
    <t>SRR: Protocol submission(YMSM-Cascade) and continuation fee  (CARE-YOUTH)</t>
  </si>
  <si>
    <t>Communication expense</t>
  </si>
  <si>
    <t>Photocopy, meeting document, meeting facilities</t>
  </si>
  <si>
    <t>SRR: Cleaning service fee</t>
  </si>
  <si>
    <t>SRR: Cascade management tracking</t>
  </si>
  <si>
    <t>YMSM web maintenance (YMSM/TG)</t>
  </si>
  <si>
    <t>SRR: Conduct long-term follow up with youths to evaluate outcome of comprehensive positive youth program (Y2-3)</t>
  </si>
  <si>
    <t>SRR: Syphilis testing and service for YMSM/TG</t>
  </si>
  <si>
    <t>SRR: Laboratory screening for HIV+ YMSM/TG</t>
  </si>
  <si>
    <t>Chat online moderator service</t>
  </si>
  <si>
    <t>SRR-PIF: Training on chatroom online for project staff and on call staff</t>
  </si>
  <si>
    <t>SRR-PIF: Chat online service for on call staff</t>
  </si>
  <si>
    <t>SRR-PIF: Reach and recruit activities to promote VCT for YMSM/TG</t>
  </si>
  <si>
    <t>BHH-PIF: Lab and testing service</t>
  </si>
  <si>
    <t>BHH-PIF: PrEP package for YMSM/TG</t>
  </si>
  <si>
    <t>PIF: YMSM Tools and materials</t>
  </si>
  <si>
    <t>PIF: YMSM promotion, media PR/marketing</t>
  </si>
  <si>
    <t>RST: Conduct baseline interview for young MSM/TG</t>
  </si>
  <si>
    <t>SRR: Quality improvement activities</t>
  </si>
  <si>
    <t>Develop web page and chat room, update website and promote web through link building</t>
  </si>
  <si>
    <t>SRR: YMSM promotion, media PR/marketing</t>
  </si>
  <si>
    <t>Exchange rate management</t>
  </si>
  <si>
    <t>Sep - Nov</t>
  </si>
  <si>
    <t>Obligated in CoAgFin</t>
  </si>
  <si>
    <t>ค่าใช้จ่ายจริงที่ลงใน CoAgFin</t>
  </si>
  <si>
    <t xml:space="preserve">  </t>
  </si>
</sst>
</file>

<file path=xl/styles.xml><?xml version="1.0" encoding="utf-8"?>
<styleSheet xmlns="http://schemas.openxmlformats.org/spreadsheetml/2006/main">
  <numFmts count="4">
    <numFmt numFmtId="43" formatCode="_-* #,##0.00_-;\-* #,##0.00_-;_-* &quot;-&quot;??_-;_-@_-"/>
    <numFmt numFmtId="187" formatCode="_(* #,##0.00_);_(* \(#,##0.00\);_(* &quot;-&quot;??_);_(@_)"/>
    <numFmt numFmtId="188" formatCode="_-* #,##0_-;\-* #,##0_-;_-* &quot;-&quot;??_-;_-@_-"/>
    <numFmt numFmtId="189" formatCode="B1mmm\-yy"/>
  </numFmts>
  <fonts count="13">
    <font>
      <sz val="11"/>
      <color theme="1"/>
      <name val="Tahoma"/>
      <family val="2"/>
      <scheme val="minor"/>
    </font>
    <font>
      <sz val="11"/>
      <color theme="1"/>
      <name val="Tahoma"/>
      <family val="2"/>
      <charset val="222"/>
      <scheme val="minor"/>
    </font>
    <font>
      <b/>
      <sz val="9"/>
      <name val="Arial"/>
      <family val="2"/>
    </font>
    <font>
      <b/>
      <sz val="9"/>
      <color rgb="FFFF0000"/>
      <name val="Arial"/>
      <family val="2"/>
    </font>
    <font>
      <sz val="9"/>
      <name val="Arial"/>
      <family val="2"/>
    </font>
    <font>
      <b/>
      <sz val="7"/>
      <name val="Arial"/>
      <family val="2"/>
    </font>
    <font>
      <b/>
      <sz val="7"/>
      <color rgb="FFFF0000"/>
      <name val="Arial"/>
      <family val="2"/>
    </font>
    <font>
      <sz val="7"/>
      <name val="Arial"/>
      <family val="2"/>
    </font>
    <font>
      <sz val="7"/>
      <color theme="1"/>
      <name val="Arial"/>
      <family val="2"/>
    </font>
    <font>
      <sz val="7"/>
      <color rgb="FFFF0000"/>
      <name val="Arial"/>
      <family val="2"/>
    </font>
    <font>
      <sz val="10"/>
      <name val="Arial"/>
      <family val="2"/>
    </font>
    <font>
      <sz val="14"/>
      <name val="Cordia New"/>
      <family val="2"/>
    </font>
    <font>
      <b/>
      <sz val="8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theme="9" tint="0.39997558519241921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10" fillId="0" borderId="0"/>
    <xf numFmtId="187" fontId="11" fillId="0" borderId="0" applyFont="0" applyFill="0" applyBorder="0" applyAlignment="0" applyProtection="0"/>
  </cellStyleXfs>
  <cellXfs count="74">
    <xf numFmtId="0" fontId="0" fillId="0" borderId="0" xfId="0"/>
    <xf numFmtId="188" fontId="2" fillId="0" borderId="0" xfId="1" applyNumberFormat="1" applyFont="1" applyFill="1" applyBorder="1" applyAlignment="1">
      <alignment vertical="center"/>
    </xf>
    <xf numFmtId="43" fontId="2" fillId="0" borderId="0" xfId="1" applyFont="1" applyFill="1" applyBorder="1" applyAlignment="1">
      <alignment horizontal="center" vertical="center"/>
    </xf>
    <xf numFmtId="43" fontId="2" fillId="0" borderId="0" xfId="1" applyFont="1" applyFill="1" applyBorder="1" applyAlignment="1">
      <alignment horizontal="left" vertical="center" wrapText="1"/>
    </xf>
    <xf numFmtId="43" fontId="3" fillId="0" borderId="0" xfId="1" applyFont="1" applyFill="1" applyBorder="1" applyAlignment="1">
      <alignment horizontal="center" vertical="center"/>
    </xf>
    <xf numFmtId="43" fontId="2" fillId="0" borderId="0" xfId="1" applyFont="1" applyFill="1" applyBorder="1" applyAlignment="1">
      <alignment horizontal="right" vertical="center"/>
    </xf>
    <xf numFmtId="43" fontId="4" fillId="0" borderId="0" xfId="1" applyFont="1" applyFill="1" applyBorder="1" applyAlignment="1">
      <alignment vertical="center"/>
    </xf>
    <xf numFmtId="43" fontId="5" fillId="0" borderId="0" xfId="1" applyFont="1" applyFill="1" applyBorder="1" applyAlignment="1">
      <alignment horizontal="center" vertical="center"/>
    </xf>
    <xf numFmtId="189" fontId="5" fillId="2" borderId="7" xfId="1" applyNumberFormat="1" applyFont="1" applyFill="1" applyBorder="1" applyAlignment="1">
      <alignment horizontal="center" vertical="center"/>
    </xf>
    <xf numFmtId="43" fontId="6" fillId="2" borderId="7" xfId="1" applyFont="1" applyFill="1" applyBorder="1" applyAlignment="1">
      <alignment horizontal="center" vertical="center"/>
    </xf>
    <xf numFmtId="43" fontId="5" fillId="3" borderId="7" xfId="1" applyFont="1" applyFill="1" applyBorder="1" applyAlignment="1">
      <alignment vertical="center"/>
    </xf>
    <xf numFmtId="43" fontId="7" fillId="3" borderId="7" xfId="1" applyFont="1" applyFill="1" applyBorder="1" applyAlignment="1">
      <alignment vertical="center"/>
    </xf>
    <xf numFmtId="43" fontId="6" fillId="3" borderId="7" xfId="1" applyFont="1" applyFill="1" applyBorder="1" applyAlignment="1">
      <alignment vertical="center"/>
    </xf>
    <xf numFmtId="43" fontId="5" fillId="3" borderId="7" xfId="1" applyFont="1" applyFill="1" applyBorder="1" applyAlignment="1">
      <alignment horizontal="right" vertical="center" wrapText="1"/>
    </xf>
    <xf numFmtId="43" fontId="5" fillId="3" borderId="8" xfId="1" applyFont="1" applyFill="1" applyBorder="1" applyAlignment="1">
      <alignment horizontal="right" vertical="center" wrapText="1"/>
    </xf>
    <xf numFmtId="43" fontId="5" fillId="0" borderId="0" xfId="1" applyFont="1" applyFill="1" applyBorder="1" applyAlignment="1">
      <alignment vertical="center"/>
    </xf>
    <xf numFmtId="188" fontId="7" fillId="0" borderId="12" xfId="1" applyNumberFormat="1" applyFont="1" applyFill="1" applyBorder="1" applyAlignment="1">
      <alignment vertical="center" wrapText="1"/>
    </xf>
    <xf numFmtId="43" fontId="7" fillId="0" borderId="7" xfId="1" applyFont="1" applyFill="1" applyBorder="1" applyAlignment="1">
      <alignment horizontal="center" vertical="center" wrapText="1"/>
    </xf>
    <xf numFmtId="43" fontId="7" fillId="4" borderId="7" xfId="1" applyFont="1" applyFill="1" applyBorder="1" applyAlignment="1">
      <alignment horizontal="left" vertical="center" wrapText="1"/>
    </xf>
    <xf numFmtId="43" fontId="5" fillId="0" borderId="7" xfId="1" applyFont="1" applyFill="1" applyBorder="1" applyAlignment="1">
      <alignment vertical="center"/>
    </xf>
    <xf numFmtId="43" fontId="7" fillId="4" borderId="7" xfId="1" applyFont="1" applyFill="1" applyBorder="1" applyAlignment="1">
      <alignment vertical="center"/>
    </xf>
    <xf numFmtId="43" fontId="6" fillId="4" borderId="7" xfId="1" applyFont="1" applyFill="1" applyBorder="1" applyAlignment="1">
      <alignment vertical="center"/>
    </xf>
    <xf numFmtId="43" fontId="6" fillId="0" borderId="7" xfId="1" applyFont="1" applyFill="1" applyBorder="1" applyAlignment="1">
      <alignment vertical="center"/>
    </xf>
    <xf numFmtId="43" fontId="7" fillId="0" borderId="7" xfId="1" applyFont="1" applyFill="1" applyBorder="1" applyAlignment="1">
      <alignment horizontal="right" vertical="center" wrapText="1"/>
    </xf>
    <xf numFmtId="43" fontId="7" fillId="0" borderId="8" xfId="1" applyFont="1" applyFill="1" applyBorder="1" applyAlignment="1">
      <alignment horizontal="right" vertical="center" wrapText="1"/>
    </xf>
    <xf numFmtId="43" fontId="7" fillId="0" borderId="0" xfId="1" applyFont="1" applyFill="1" applyBorder="1" applyAlignment="1">
      <alignment vertical="center"/>
    </xf>
    <xf numFmtId="43" fontId="7" fillId="0" borderId="7" xfId="1" applyFont="1" applyFill="1" applyBorder="1" applyAlignment="1">
      <alignment horizontal="left" vertical="center" wrapText="1"/>
    </xf>
    <xf numFmtId="43" fontId="7" fillId="0" borderId="11" xfId="1" applyFont="1" applyFill="1" applyBorder="1" applyAlignment="1">
      <alignment horizontal="left" vertical="center" wrapText="1"/>
    </xf>
    <xf numFmtId="43" fontId="8" fillId="4" borderId="7" xfId="1" applyFont="1" applyFill="1" applyBorder="1" applyAlignment="1">
      <alignment horizontal="center" vertical="center"/>
    </xf>
    <xf numFmtId="43" fontId="7" fillId="4" borderId="7" xfId="1" applyFont="1" applyFill="1" applyBorder="1" applyAlignment="1">
      <alignment horizontal="center" vertical="center"/>
    </xf>
    <xf numFmtId="43" fontId="7" fillId="0" borderId="7" xfId="1" applyFont="1" applyFill="1" applyBorder="1" applyAlignment="1">
      <alignment horizontal="center" vertical="center"/>
    </xf>
    <xf numFmtId="43" fontId="7" fillId="0" borderId="7" xfId="1" applyFont="1" applyFill="1" applyBorder="1" applyAlignment="1">
      <alignment vertical="center" wrapText="1"/>
    </xf>
    <xf numFmtId="43" fontId="7" fillId="0" borderId="7" xfId="1" applyFont="1" applyFill="1" applyBorder="1" applyAlignment="1">
      <alignment vertical="center"/>
    </xf>
    <xf numFmtId="43" fontId="6" fillId="0" borderId="7" xfId="1" applyFont="1" applyFill="1" applyBorder="1" applyAlignment="1">
      <alignment horizontal="right" vertical="center"/>
    </xf>
    <xf numFmtId="43" fontId="5" fillId="3" borderId="11" xfId="1" applyFont="1" applyFill="1" applyBorder="1" applyAlignment="1">
      <alignment vertical="center"/>
    </xf>
    <xf numFmtId="43" fontId="9" fillId="3" borderId="7" xfId="1" applyFont="1" applyFill="1" applyBorder="1" applyAlignment="1">
      <alignment vertical="center"/>
    </xf>
    <xf numFmtId="188" fontId="7" fillId="0" borderId="7" xfId="1" applyNumberFormat="1" applyFont="1" applyFill="1" applyBorder="1" applyAlignment="1">
      <alignment vertical="center" wrapText="1"/>
    </xf>
    <xf numFmtId="43" fontId="5" fillId="0" borderId="11" xfId="1" applyFont="1" applyFill="1" applyBorder="1" applyAlignment="1">
      <alignment horizontal="right" vertical="center" wrapText="1"/>
    </xf>
    <xf numFmtId="43" fontId="5" fillId="0" borderId="7" xfId="1" applyFont="1" applyFill="1" applyBorder="1" applyAlignment="1">
      <alignment horizontal="right" vertical="center"/>
    </xf>
    <xf numFmtId="43" fontId="5" fillId="3" borderId="16" xfId="1" applyFont="1" applyFill="1" applyBorder="1" applyAlignment="1">
      <alignment vertical="center"/>
    </xf>
    <xf numFmtId="43" fontId="7" fillId="3" borderId="16" xfId="1" applyFont="1" applyFill="1" applyBorder="1" applyAlignment="1">
      <alignment vertical="center"/>
    </xf>
    <xf numFmtId="43" fontId="6" fillId="3" borderId="16" xfId="1" applyFont="1" applyFill="1" applyBorder="1" applyAlignment="1">
      <alignment vertical="center"/>
    </xf>
    <xf numFmtId="43" fontId="5" fillId="3" borderId="16" xfId="1" applyFont="1" applyFill="1" applyBorder="1" applyAlignment="1">
      <alignment horizontal="right" vertical="center" wrapText="1"/>
    </xf>
    <xf numFmtId="43" fontId="5" fillId="3" borderId="17" xfId="1" applyFont="1" applyFill="1" applyBorder="1" applyAlignment="1">
      <alignment horizontal="right" vertical="center" wrapText="1"/>
    </xf>
    <xf numFmtId="188" fontId="7" fillId="0" borderId="0" xfId="1" applyNumberFormat="1" applyFont="1" applyFill="1" applyBorder="1" applyAlignment="1">
      <alignment vertical="center"/>
    </xf>
    <xf numFmtId="43" fontId="7" fillId="0" borderId="0" xfId="1" applyFont="1" applyFill="1" applyBorder="1" applyAlignment="1">
      <alignment horizontal="center" vertical="center"/>
    </xf>
    <xf numFmtId="189" fontId="7" fillId="0" borderId="0" xfId="2" applyNumberFormat="1" applyFont="1"/>
    <xf numFmtId="187" fontId="7" fillId="0" borderId="0" xfId="3" applyFont="1" applyAlignment="1">
      <alignment horizontal="center"/>
    </xf>
    <xf numFmtId="43" fontId="12" fillId="0" borderId="0" xfId="1" applyFont="1" applyFill="1" applyBorder="1" applyAlignment="1">
      <alignment vertical="center"/>
    </xf>
    <xf numFmtId="43" fontId="9" fillId="0" borderId="0" xfId="1" applyFont="1" applyFill="1" applyBorder="1" applyAlignment="1">
      <alignment vertical="center"/>
    </xf>
    <xf numFmtId="43" fontId="6" fillId="0" borderId="0" xfId="1" applyFont="1" applyFill="1" applyBorder="1" applyAlignment="1">
      <alignment vertical="center"/>
    </xf>
    <xf numFmtId="0" fontId="7" fillId="5" borderId="0" xfId="2" applyFont="1" applyFill="1"/>
    <xf numFmtId="187" fontId="7" fillId="5" borderId="0" xfId="3" applyFont="1" applyFill="1" applyAlignment="1">
      <alignment horizontal="center"/>
    </xf>
    <xf numFmtId="0" fontId="5" fillId="6" borderId="0" xfId="2" applyFont="1" applyFill="1"/>
    <xf numFmtId="187" fontId="5" fillId="6" borderId="0" xfId="3" applyFont="1" applyFill="1" applyAlignment="1">
      <alignment horizontal="center"/>
    </xf>
    <xf numFmtId="43" fontId="7" fillId="0" borderId="0" xfId="1" applyFont="1" applyFill="1" applyBorder="1" applyAlignment="1">
      <alignment horizontal="left" vertical="center" wrapText="1"/>
    </xf>
    <xf numFmtId="43" fontId="5" fillId="2" borderId="3" xfId="1" applyFont="1" applyFill="1" applyBorder="1" applyAlignment="1">
      <alignment horizontal="center" vertical="center" wrapText="1"/>
    </xf>
    <xf numFmtId="43" fontId="5" fillId="2" borderId="7" xfId="1" applyFont="1" applyFill="1" applyBorder="1" applyAlignment="1">
      <alignment horizontal="center" vertical="center" wrapText="1"/>
    </xf>
    <xf numFmtId="43" fontId="5" fillId="2" borderId="3" xfId="1" applyFont="1" applyFill="1" applyBorder="1" applyAlignment="1">
      <alignment horizontal="center" vertical="center"/>
    </xf>
    <xf numFmtId="43" fontId="5" fillId="3" borderId="9" xfId="1" applyFont="1" applyFill="1" applyBorder="1" applyAlignment="1">
      <alignment horizontal="left" vertical="center" wrapText="1"/>
    </xf>
    <xf numFmtId="43" fontId="5" fillId="3" borderId="10" xfId="1" applyFont="1" applyFill="1" applyBorder="1" applyAlignment="1">
      <alignment horizontal="left" vertical="center" wrapText="1"/>
    </xf>
    <xf numFmtId="43" fontId="5" fillId="3" borderId="11" xfId="1" applyFont="1" applyFill="1" applyBorder="1" applyAlignment="1">
      <alignment horizontal="left" vertical="center" wrapText="1"/>
    </xf>
    <xf numFmtId="188" fontId="5" fillId="2" borderId="1" xfId="1" applyNumberFormat="1" applyFont="1" applyFill="1" applyBorder="1" applyAlignment="1">
      <alignment vertical="center" wrapText="1"/>
    </xf>
    <xf numFmtId="188" fontId="5" fillId="2" borderId="5" xfId="1" applyNumberFormat="1" applyFont="1" applyFill="1" applyBorder="1" applyAlignment="1">
      <alignment vertical="center" wrapText="1"/>
    </xf>
    <xf numFmtId="43" fontId="5" fillId="2" borderId="2" xfId="1" applyFont="1" applyFill="1" applyBorder="1" applyAlignment="1">
      <alignment horizontal="center" vertical="center" wrapText="1"/>
    </xf>
    <xf numFmtId="43" fontId="5" fillId="2" borderId="6" xfId="1" applyFont="1" applyFill="1" applyBorder="1" applyAlignment="1">
      <alignment horizontal="center" vertical="center" wrapText="1"/>
    </xf>
    <xf numFmtId="43" fontId="7" fillId="0" borderId="0" xfId="1" applyFont="1" applyFill="1" applyBorder="1" applyAlignment="1">
      <alignment horizontal="center" vertical="center"/>
    </xf>
    <xf numFmtId="43" fontId="5" fillId="2" borderId="7" xfId="1" applyFont="1" applyFill="1" applyBorder="1" applyAlignment="1">
      <alignment horizontal="center" vertical="center"/>
    </xf>
    <xf numFmtId="43" fontId="5" fillId="2" borderId="4" xfId="1" applyFont="1" applyFill="1" applyBorder="1" applyAlignment="1">
      <alignment horizontal="center" vertical="center"/>
    </xf>
    <xf numFmtId="43" fontId="5" fillId="2" borderId="8" xfId="1" applyFont="1" applyFill="1" applyBorder="1" applyAlignment="1">
      <alignment horizontal="center" vertical="center"/>
    </xf>
    <xf numFmtId="43" fontId="7" fillId="3" borderId="13" xfId="1" applyFont="1" applyFill="1" applyBorder="1" applyAlignment="1">
      <alignment horizontal="center" vertical="center" wrapText="1"/>
    </xf>
    <xf numFmtId="43" fontId="7" fillId="3" borderId="14" xfId="1" applyFont="1" applyFill="1" applyBorder="1" applyAlignment="1">
      <alignment horizontal="center" vertical="center" wrapText="1"/>
    </xf>
    <xf numFmtId="43" fontId="7" fillId="3" borderId="15" xfId="1" applyFont="1" applyFill="1" applyBorder="1" applyAlignment="1">
      <alignment horizontal="center" vertical="center" wrapText="1"/>
    </xf>
    <xf numFmtId="43" fontId="9" fillId="0" borderId="7" xfId="1" applyFont="1" applyFill="1" applyBorder="1" applyAlignment="1">
      <alignment vertical="center" wrapText="1"/>
    </xf>
  </cellXfs>
  <cellStyles count="4">
    <cellStyle name="Comma 3" xfId="3"/>
    <cellStyle name="เครื่องหมายจุลภาค" xfId="1" builtinId="3"/>
    <cellStyle name="ปกติ" xfId="0" builtinId="0"/>
    <cellStyle name="ปกติ_BMA06 Budget plan FY05_08_11_05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57"/>
  <sheetViews>
    <sheetView tabSelected="1" topLeftCell="A36" zoomScale="140" zoomScaleNormal="140" workbookViewId="0">
      <selection activeCell="F46" sqref="F46"/>
    </sheetView>
  </sheetViews>
  <sheetFormatPr defaultColWidth="9" defaultRowHeight="9.75"/>
  <cols>
    <col min="1" max="1" width="3.125" style="44" customWidth="1"/>
    <col min="2" max="2" width="5.125" style="45" customWidth="1"/>
    <col min="3" max="3" width="20.875" style="55" customWidth="1"/>
    <col min="4" max="4" width="12.375" style="25" customWidth="1"/>
    <col min="5" max="5" width="9.75" style="25" customWidth="1"/>
    <col min="6" max="6" width="8.75" style="25" customWidth="1"/>
    <col min="7" max="7" width="9.25" style="25" customWidth="1"/>
    <col min="8" max="8" width="12.125" style="49" customWidth="1"/>
    <col min="9" max="9" width="8.75" style="25" customWidth="1"/>
    <col min="10" max="10" width="9.375" style="25" customWidth="1"/>
    <col min="11" max="11" width="8.625" style="25" customWidth="1"/>
    <col min="12" max="12" width="11" style="50" customWidth="1"/>
    <col min="13" max="13" width="10.75" style="25" customWidth="1"/>
    <col min="14" max="14" width="10.375" style="25" customWidth="1"/>
    <col min="15" max="15" width="10.125" style="25" customWidth="1"/>
    <col min="16" max="16" width="11.375" style="50" customWidth="1"/>
    <col min="17" max="17" width="10" style="25" customWidth="1"/>
    <col min="18" max="18" width="9.125" style="25" customWidth="1"/>
    <col min="19" max="19" width="11" style="25" customWidth="1"/>
    <col min="20" max="20" width="11.625" style="50" customWidth="1"/>
    <col min="21" max="21" width="9.375" style="25" customWidth="1"/>
    <col min="22" max="22" width="8.25" style="25" customWidth="1"/>
    <col min="23" max="16384" width="9" style="25"/>
  </cols>
  <sheetData>
    <row r="1" spans="1:22" s="6" customFormat="1" ht="24" customHeight="1">
      <c r="A1" s="1" t="s">
        <v>0</v>
      </c>
      <c r="B1" s="2"/>
      <c r="C1" s="3"/>
      <c r="D1" s="2"/>
      <c r="E1" s="2"/>
      <c r="F1" s="2"/>
      <c r="G1" s="2"/>
      <c r="H1" s="4"/>
      <c r="I1" s="5"/>
      <c r="K1" s="2"/>
      <c r="L1" s="4"/>
      <c r="M1" s="2"/>
      <c r="N1" s="2"/>
      <c r="O1" s="2"/>
      <c r="P1" s="4"/>
      <c r="Q1" s="2"/>
      <c r="R1" s="2"/>
      <c r="S1" s="2"/>
      <c r="T1" s="4"/>
      <c r="U1" s="2"/>
      <c r="V1" s="4"/>
    </row>
    <row r="2" spans="1:22" s="6" customFormat="1" ht="15.75" customHeight="1">
      <c r="A2" s="1" t="s">
        <v>1</v>
      </c>
      <c r="B2" s="2"/>
      <c r="C2" s="3"/>
      <c r="D2" s="2"/>
      <c r="E2" s="2"/>
      <c r="F2" s="2"/>
      <c r="G2" s="2"/>
      <c r="H2" s="4"/>
      <c r="I2" s="5"/>
      <c r="J2" s="2"/>
      <c r="K2" s="2"/>
      <c r="L2" s="4"/>
      <c r="M2" s="2"/>
      <c r="N2" s="2"/>
      <c r="O2" s="2"/>
      <c r="P2" s="4"/>
      <c r="Q2" s="2"/>
      <c r="R2" s="2"/>
      <c r="S2" s="2"/>
      <c r="T2" s="4"/>
      <c r="U2" s="2"/>
      <c r="V2" s="4"/>
    </row>
    <row r="3" spans="1:22" s="6" customFormat="1" ht="9" customHeight="1" thickBot="1">
      <c r="A3" s="1"/>
      <c r="B3" s="2"/>
      <c r="C3" s="3"/>
      <c r="D3" s="2"/>
      <c r="E3" s="2"/>
      <c r="F3" s="2"/>
      <c r="G3" s="2"/>
      <c r="H3" s="4"/>
      <c r="I3" s="5"/>
      <c r="J3" s="2"/>
      <c r="K3" s="2"/>
      <c r="L3" s="4"/>
      <c r="M3" s="2"/>
      <c r="N3" s="2"/>
      <c r="O3" s="2"/>
      <c r="P3" s="4"/>
      <c r="Q3" s="2"/>
      <c r="R3" s="2"/>
      <c r="S3" s="2"/>
      <c r="T3" s="4"/>
      <c r="U3" s="2"/>
      <c r="V3" s="4"/>
    </row>
    <row r="4" spans="1:22" s="7" customFormat="1" ht="19.5" customHeight="1">
      <c r="A4" s="62" t="s">
        <v>2</v>
      </c>
      <c r="B4" s="64" t="s">
        <v>3</v>
      </c>
      <c r="C4" s="64" t="s">
        <v>4</v>
      </c>
      <c r="D4" s="56" t="s">
        <v>5</v>
      </c>
      <c r="E4" s="58" t="s">
        <v>6</v>
      </c>
      <c r="F4" s="58"/>
      <c r="G4" s="58"/>
      <c r="H4" s="58"/>
      <c r="I4" s="58" t="s">
        <v>7</v>
      </c>
      <c r="J4" s="58"/>
      <c r="K4" s="58"/>
      <c r="L4" s="58"/>
      <c r="M4" s="58" t="s">
        <v>8</v>
      </c>
      <c r="N4" s="58"/>
      <c r="O4" s="58"/>
      <c r="P4" s="58"/>
      <c r="Q4" s="58" t="s">
        <v>9</v>
      </c>
      <c r="R4" s="58"/>
      <c r="S4" s="58"/>
      <c r="T4" s="58"/>
      <c r="U4" s="58" t="s">
        <v>10</v>
      </c>
      <c r="V4" s="68" t="s">
        <v>11</v>
      </c>
    </row>
    <row r="5" spans="1:22" s="7" customFormat="1" ht="18.75" customHeight="1">
      <c r="A5" s="63"/>
      <c r="B5" s="65"/>
      <c r="C5" s="65"/>
      <c r="D5" s="57"/>
      <c r="E5" s="8">
        <v>42979</v>
      </c>
      <c r="F5" s="8">
        <v>43009</v>
      </c>
      <c r="G5" s="8">
        <v>43040</v>
      </c>
      <c r="H5" s="9" t="s">
        <v>12</v>
      </c>
      <c r="I5" s="8">
        <v>43070</v>
      </c>
      <c r="J5" s="8">
        <v>43101</v>
      </c>
      <c r="K5" s="8">
        <v>43132</v>
      </c>
      <c r="L5" s="9" t="s">
        <v>12</v>
      </c>
      <c r="M5" s="8">
        <v>43160</v>
      </c>
      <c r="N5" s="8">
        <v>43191</v>
      </c>
      <c r="O5" s="8">
        <v>43221</v>
      </c>
      <c r="P5" s="9" t="s">
        <v>12</v>
      </c>
      <c r="Q5" s="8">
        <v>43252</v>
      </c>
      <c r="R5" s="8">
        <v>43282</v>
      </c>
      <c r="S5" s="8">
        <v>43313</v>
      </c>
      <c r="T5" s="9" t="s">
        <v>12</v>
      </c>
      <c r="U5" s="67"/>
      <c r="V5" s="69"/>
    </row>
    <row r="6" spans="1:22" s="15" customFormat="1" ht="20.25" customHeight="1">
      <c r="A6" s="59" t="s">
        <v>13</v>
      </c>
      <c r="B6" s="60"/>
      <c r="C6" s="61"/>
      <c r="D6" s="10">
        <f>SUM(D7,D8,D9,D10)</f>
        <v>713040</v>
      </c>
      <c r="E6" s="11">
        <f>SUM(E7:E10)</f>
        <v>20000</v>
      </c>
      <c r="F6" s="11">
        <f t="shared" ref="F6:G6" si="0">SUM(F7:F10)</f>
        <v>20000</v>
      </c>
      <c r="G6" s="11">
        <f t="shared" si="0"/>
        <v>20000</v>
      </c>
      <c r="H6" s="12">
        <f>SUM(E6:G6)</f>
        <v>60000</v>
      </c>
      <c r="I6" s="11">
        <f>SUM(I7:I10)</f>
        <v>177680</v>
      </c>
      <c r="J6" s="11">
        <f t="shared" ref="J6:K6" si="1">SUM(J7:J10)</f>
        <v>59420</v>
      </c>
      <c r="K6" s="11">
        <f t="shared" si="1"/>
        <v>59420</v>
      </c>
      <c r="L6" s="12">
        <f>SUM(I6:K6)</f>
        <v>296520</v>
      </c>
      <c r="M6" s="10">
        <f>SUM(M7:M10)</f>
        <v>59420</v>
      </c>
      <c r="N6" s="10">
        <f t="shared" ref="N6:O6" si="2">SUM(N7:N10)</f>
        <v>59420</v>
      </c>
      <c r="O6" s="10">
        <f t="shared" si="2"/>
        <v>59420</v>
      </c>
      <c r="P6" s="12">
        <f t="shared" ref="P6:P16" si="3">SUM(M6:O6)</f>
        <v>178260</v>
      </c>
      <c r="Q6" s="10">
        <f>SUM(Q7:Q10)</f>
        <v>59420</v>
      </c>
      <c r="R6" s="10">
        <f t="shared" ref="R6:S6" si="4">SUM(R7:R10)</f>
        <v>59420</v>
      </c>
      <c r="S6" s="10">
        <f t="shared" si="4"/>
        <v>59420</v>
      </c>
      <c r="T6" s="12">
        <f>SUM(Q6:S6)</f>
        <v>178260</v>
      </c>
      <c r="U6" s="13">
        <f>SUM(T6,P6,L6,H6)</f>
        <v>713040</v>
      </c>
      <c r="V6" s="14">
        <f t="shared" ref="V6:V16" si="5">D6-U6</f>
        <v>0</v>
      </c>
    </row>
    <row r="7" spans="1:22" ht="24" customHeight="1">
      <c r="A7" s="16">
        <v>1</v>
      </c>
      <c r="B7" s="17" t="s">
        <v>14</v>
      </c>
      <c r="C7" s="18" t="s">
        <v>15</v>
      </c>
      <c r="D7" s="19">
        <v>358800</v>
      </c>
      <c r="E7" s="20">
        <v>0</v>
      </c>
      <c r="F7" s="20">
        <v>0</v>
      </c>
      <c r="G7" s="20">
        <v>0</v>
      </c>
      <c r="H7" s="21">
        <f>SUM(E7,F7,G7)</f>
        <v>0</v>
      </c>
      <c r="I7" s="20">
        <v>119600</v>
      </c>
      <c r="J7" s="20">
        <v>29900</v>
      </c>
      <c r="K7" s="20">
        <v>29900</v>
      </c>
      <c r="L7" s="22">
        <f>SUM(I7:K7)</f>
        <v>179400</v>
      </c>
      <c r="M7" s="20">
        <v>29900</v>
      </c>
      <c r="N7" s="20">
        <v>29900</v>
      </c>
      <c r="O7" s="20">
        <v>29900</v>
      </c>
      <c r="P7" s="22">
        <f t="shared" si="3"/>
        <v>89700</v>
      </c>
      <c r="Q7" s="20">
        <v>29900</v>
      </c>
      <c r="R7" s="20">
        <v>29900</v>
      </c>
      <c r="S7" s="20">
        <v>29900</v>
      </c>
      <c r="T7" s="22">
        <f t="shared" ref="T7:T16" si="6">SUM(Q7:S7)</f>
        <v>89700</v>
      </c>
      <c r="U7" s="23">
        <f>SUM(T7,P7,L7,H7)</f>
        <v>358800</v>
      </c>
      <c r="V7" s="24">
        <f t="shared" si="5"/>
        <v>0</v>
      </c>
    </row>
    <row r="8" spans="1:22" ht="28.5" customHeight="1">
      <c r="A8" s="16">
        <v>2</v>
      </c>
      <c r="B8" s="17" t="s">
        <v>14</v>
      </c>
      <c r="C8" s="18" t="s">
        <v>16</v>
      </c>
      <c r="D8" s="19">
        <v>240000</v>
      </c>
      <c r="E8" s="20">
        <v>20000</v>
      </c>
      <c r="F8" s="20">
        <v>20000</v>
      </c>
      <c r="G8" s="20">
        <v>20000</v>
      </c>
      <c r="H8" s="21">
        <f t="shared" ref="H8:H10" si="7">SUM(E8,F8,G8)</f>
        <v>60000</v>
      </c>
      <c r="I8" s="20">
        <v>20000</v>
      </c>
      <c r="J8" s="20">
        <v>20000</v>
      </c>
      <c r="K8" s="20">
        <v>20000</v>
      </c>
      <c r="L8" s="22">
        <f t="shared" ref="L8:L9" si="8">SUM(I8:K8)</f>
        <v>60000</v>
      </c>
      <c r="M8" s="20">
        <v>20000</v>
      </c>
      <c r="N8" s="20">
        <v>20000</v>
      </c>
      <c r="O8" s="20">
        <v>20000</v>
      </c>
      <c r="P8" s="22">
        <f t="shared" si="3"/>
        <v>60000</v>
      </c>
      <c r="Q8" s="20">
        <v>20000</v>
      </c>
      <c r="R8" s="20">
        <v>20000</v>
      </c>
      <c r="S8" s="20">
        <v>20000</v>
      </c>
      <c r="T8" s="22">
        <f t="shared" si="6"/>
        <v>60000</v>
      </c>
      <c r="U8" s="23">
        <f>SUM(T8,P8,L8,H8)</f>
        <v>240000</v>
      </c>
      <c r="V8" s="24">
        <f t="shared" si="5"/>
        <v>0</v>
      </c>
    </row>
    <row r="9" spans="1:22" ht="46.5" customHeight="1">
      <c r="A9" s="16">
        <v>3</v>
      </c>
      <c r="B9" s="17" t="s">
        <v>14</v>
      </c>
      <c r="C9" s="26" t="s">
        <v>17</v>
      </c>
      <c r="D9" s="19">
        <v>73080</v>
      </c>
      <c r="E9" s="20">
        <v>0</v>
      </c>
      <c r="F9" s="20">
        <v>0</v>
      </c>
      <c r="G9" s="20">
        <v>0</v>
      </c>
      <c r="H9" s="21">
        <f t="shared" si="7"/>
        <v>0</v>
      </c>
      <c r="I9" s="20">
        <v>24360</v>
      </c>
      <c r="J9" s="20">
        <v>6090</v>
      </c>
      <c r="K9" s="20">
        <v>6090</v>
      </c>
      <c r="L9" s="22">
        <f t="shared" si="8"/>
        <v>36540</v>
      </c>
      <c r="M9" s="20">
        <v>6090</v>
      </c>
      <c r="N9" s="20">
        <v>6090</v>
      </c>
      <c r="O9" s="20">
        <v>6090</v>
      </c>
      <c r="P9" s="22">
        <f t="shared" si="3"/>
        <v>18270</v>
      </c>
      <c r="Q9" s="20">
        <v>6090</v>
      </c>
      <c r="R9" s="20">
        <v>6090</v>
      </c>
      <c r="S9" s="20">
        <v>6090</v>
      </c>
      <c r="T9" s="22">
        <f t="shared" si="6"/>
        <v>18270</v>
      </c>
      <c r="U9" s="23">
        <f>SUM(T9,P9,L9,H9)</f>
        <v>73080</v>
      </c>
      <c r="V9" s="24">
        <f t="shared" si="5"/>
        <v>0</v>
      </c>
    </row>
    <row r="10" spans="1:22" ht="39.75" customHeight="1">
      <c r="A10" s="16">
        <v>4</v>
      </c>
      <c r="B10" s="17" t="s">
        <v>14</v>
      </c>
      <c r="C10" s="27" t="s">
        <v>18</v>
      </c>
      <c r="D10" s="19">
        <v>41160</v>
      </c>
      <c r="E10" s="20">
        <v>0</v>
      </c>
      <c r="F10" s="20">
        <v>0</v>
      </c>
      <c r="G10" s="20">
        <v>0</v>
      </c>
      <c r="H10" s="21">
        <f t="shared" si="7"/>
        <v>0</v>
      </c>
      <c r="I10" s="20">
        <v>13720</v>
      </c>
      <c r="J10" s="20">
        <v>3430</v>
      </c>
      <c r="K10" s="20">
        <v>3430</v>
      </c>
      <c r="L10" s="22">
        <f>SUM(I10:K10)</f>
        <v>20580</v>
      </c>
      <c r="M10" s="20">
        <v>3430</v>
      </c>
      <c r="N10" s="20">
        <v>3430</v>
      </c>
      <c r="O10" s="20">
        <v>3430</v>
      </c>
      <c r="P10" s="22">
        <f t="shared" si="3"/>
        <v>10290</v>
      </c>
      <c r="Q10" s="20">
        <v>3430</v>
      </c>
      <c r="R10" s="20">
        <v>3430</v>
      </c>
      <c r="S10" s="20">
        <v>3430</v>
      </c>
      <c r="T10" s="22">
        <f t="shared" si="6"/>
        <v>10290</v>
      </c>
      <c r="U10" s="23">
        <f>SUM(T10,P10,L10,H10)</f>
        <v>41160</v>
      </c>
      <c r="V10" s="24">
        <f t="shared" si="5"/>
        <v>0</v>
      </c>
    </row>
    <row r="11" spans="1:22" s="15" customFormat="1" ht="18.75" customHeight="1">
      <c r="A11" s="59" t="s">
        <v>19</v>
      </c>
      <c r="B11" s="60"/>
      <c r="C11" s="61"/>
      <c r="D11" s="10">
        <f>SUM(D12:D14)</f>
        <v>22000</v>
      </c>
      <c r="E11" s="11">
        <f>SUM(E12:E14)</f>
        <v>750</v>
      </c>
      <c r="F11" s="11">
        <f t="shared" ref="F11:G11" si="9">SUM(F12:F14)</f>
        <v>750</v>
      </c>
      <c r="G11" s="11">
        <f t="shared" si="9"/>
        <v>750</v>
      </c>
      <c r="H11" s="12">
        <f>SUM(E11:G11)</f>
        <v>2250</v>
      </c>
      <c r="I11" s="11">
        <f>SUM(I12:I14)</f>
        <v>3750</v>
      </c>
      <c r="J11" s="11">
        <f t="shared" ref="J11:K11" si="10">SUM(J12:J14)</f>
        <v>1500</v>
      </c>
      <c r="K11" s="11">
        <f t="shared" si="10"/>
        <v>1500</v>
      </c>
      <c r="L11" s="10">
        <f t="shared" ref="L11:L16" si="11">SUM(I11:K11)</f>
        <v>6750</v>
      </c>
      <c r="M11" s="10">
        <f>SUM(M12:M14)</f>
        <v>1500</v>
      </c>
      <c r="N11" s="10">
        <f t="shared" ref="N11:O11" si="12">SUM(N12:N14)</f>
        <v>1500</v>
      </c>
      <c r="O11" s="10">
        <f t="shared" si="12"/>
        <v>1500</v>
      </c>
      <c r="P11" s="10">
        <f t="shared" si="3"/>
        <v>4500</v>
      </c>
      <c r="Q11" s="10">
        <f>SUM(Q12:Q14)</f>
        <v>1500</v>
      </c>
      <c r="R11" s="10">
        <f t="shared" ref="R11" si="13">SUM(R12:R14)</f>
        <v>1500</v>
      </c>
      <c r="S11" s="10">
        <f>SUM(S12:S14)</f>
        <v>5500</v>
      </c>
      <c r="T11" s="10">
        <f t="shared" si="6"/>
        <v>8500</v>
      </c>
      <c r="U11" s="10">
        <f>SUM(H11,L11,P11,T11)</f>
        <v>22000</v>
      </c>
      <c r="V11" s="14">
        <f t="shared" si="5"/>
        <v>0</v>
      </c>
    </row>
    <row r="12" spans="1:22" ht="21" customHeight="1">
      <c r="A12" s="16">
        <v>1</v>
      </c>
      <c r="B12" s="17" t="s">
        <v>14</v>
      </c>
      <c r="C12" s="18" t="s">
        <v>20</v>
      </c>
      <c r="D12" s="19">
        <f>9000+0+0</f>
        <v>9000</v>
      </c>
      <c r="E12" s="28">
        <v>0</v>
      </c>
      <c r="F12" s="28">
        <v>0</v>
      </c>
      <c r="G12" s="28">
        <v>0</v>
      </c>
      <c r="H12" s="21">
        <f t="shared" ref="H12:H15" si="14">SUM(E12:G12)</f>
        <v>0</v>
      </c>
      <c r="I12" s="28">
        <v>3000</v>
      </c>
      <c r="J12" s="28">
        <v>750</v>
      </c>
      <c r="K12" s="28">
        <v>750</v>
      </c>
      <c r="L12" s="22">
        <f t="shared" si="11"/>
        <v>4500</v>
      </c>
      <c r="M12" s="29">
        <v>750</v>
      </c>
      <c r="N12" s="29">
        <v>750</v>
      </c>
      <c r="O12" s="29">
        <v>750</v>
      </c>
      <c r="P12" s="22">
        <f t="shared" si="3"/>
        <v>2250</v>
      </c>
      <c r="Q12" s="30">
        <v>750</v>
      </c>
      <c r="R12" s="30">
        <v>750</v>
      </c>
      <c r="S12" s="30">
        <v>750</v>
      </c>
      <c r="T12" s="22">
        <f t="shared" si="6"/>
        <v>2250</v>
      </c>
      <c r="U12" s="23">
        <f>SUM(T12,P12,L12,H12)</f>
        <v>9000</v>
      </c>
      <c r="V12" s="24">
        <f>D12-U12</f>
        <v>0</v>
      </c>
    </row>
    <row r="13" spans="1:22" ht="21" customHeight="1">
      <c r="A13" s="16">
        <v>2</v>
      </c>
      <c r="B13" s="17" t="s">
        <v>14</v>
      </c>
      <c r="C13" s="18" t="s">
        <v>16</v>
      </c>
      <c r="D13" s="19">
        <v>9000</v>
      </c>
      <c r="E13" s="28">
        <v>750</v>
      </c>
      <c r="F13" s="28">
        <v>750</v>
      </c>
      <c r="G13" s="28">
        <v>750</v>
      </c>
      <c r="H13" s="21">
        <f t="shared" si="14"/>
        <v>2250</v>
      </c>
      <c r="I13" s="28">
        <v>750</v>
      </c>
      <c r="J13" s="28">
        <v>750</v>
      </c>
      <c r="K13" s="28">
        <v>750</v>
      </c>
      <c r="L13" s="22">
        <f t="shared" si="11"/>
        <v>2250</v>
      </c>
      <c r="M13" s="29">
        <v>750</v>
      </c>
      <c r="N13" s="29">
        <v>750</v>
      </c>
      <c r="O13" s="29">
        <v>750</v>
      </c>
      <c r="P13" s="22">
        <f t="shared" si="3"/>
        <v>2250</v>
      </c>
      <c r="Q13" s="30">
        <v>750</v>
      </c>
      <c r="R13" s="30">
        <v>750</v>
      </c>
      <c r="S13" s="30">
        <v>750</v>
      </c>
      <c r="T13" s="22">
        <f t="shared" si="6"/>
        <v>2250</v>
      </c>
      <c r="U13" s="23">
        <f t="shared" ref="U13:U21" si="15">SUM(T13,P13,L13,H13)</f>
        <v>9000</v>
      </c>
      <c r="V13" s="24">
        <f>D13-U13</f>
        <v>0</v>
      </c>
    </row>
    <row r="14" spans="1:22" ht="21" customHeight="1">
      <c r="A14" s="16">
        <v>3</v>
      </c>
      <c r="B14" s="17" t="s">
        <v>14</v>
      </c>
      <c r="C14" s="31" t="s">
        <v>21</v>
      </c>
      <c r="D14" s="19">
        <v>4000</v>
      </c>
      <c r="E14" s="29">
        <v>0</v>
      </c>
      <c r="F14" s="29">
        <v>0</v>
      </c>
      <c r="G14" s="29">
        <v>0</v>
      </c>
      <c r="H14" s="22">
        <f t="shared" si="14"/>
        <v>0</v>
      </c>
      <c r="I14" s="29">
        <v>0</v>
      </c>
      <c r="J14" s="29">
        <v>0</v>
      </c>
      <c r="K14" s="29">
        <v>0</v>
      </c>
      <c r="L14" s="22">
        <f t="shared" si="11"/>
        <v>0</v>
      </c>
      <c r="M14" s="29">
        <v>0</v>
      </c>
      <c r="N14" s="30">
        <v>0</v>
      </c>
      <c r="O14" s="30">
        <v>0</v>
      </c>
      <c r="P14" s="22">
        <f t="shared" si="3"/>
        <v>0</v>
      </c>
      <c r="Q14" s="30">
        <v>0</v>
      </c>
      <c r="R14" s="30">
        <v>0</v>
      </c>
      <c r="S14" s="30">
        <v>4000</v>
      </c>
      <c r="T14" s="22">
        <f t="shared" si="6"/>
        <v>4000</v>
      </c>
      <c r="U14" s="23">
        <f t="shared" si="15"/>
        <v>4000</v>
      </c>
      <c r="V14" s="24">
        <f t="shared" si="5"/>
        <v>0</v>
      </c>
    </row>
    <row r="15" spans="1:22" s="15" customFormat="1" ht="17.25" customHeight="1">
      <c r="A15" s="59" t="s">
        <v>22</v>
      </c>
      <c r="B15" s="60"/>
      <c r="C15" s="61"/>
      <c r="D15" s="10">
        <f>SUM(D16:D16)</f>
        <v>18000</v>
      </c>
      <c r="E15" s="11">
        <f>SUM(E16)</f>
        <v>0</v>
      </c>
      <c r="F15" s="11">
        <f t="shared" ref="F15:G15" si="16">SUM(F16)</f>
        <v>0</v>
      </c>
      <c r="G15" s="11">
        <f t="shared" si="16"/>
        <v>0</v>
      </c>
      <c r="H15" s="12">
        <f t="shared" si="14"/>
        <v>0</v>
      </c>
      <c r="I15" s="11">
        <f>SUM(I16)</f>
        <v>3000</v>
      </c>
      <c r="J15" s="11">
        <f t="shared" ref="J15:K15" si="17">SUM(J16)</f>
        <v>3000</v>
      </c>
      <c r="K15" s="11">
        <f t="shared" si="17"/>
        <v>3000</v>
      </c>
      <c r="L15" s="12">
        <f>SUM(I15:K15)</f>
        <v>9000</v>
      </c>
      <c r="M15" s="10">
        <f>SUM(M16)</f>
        <v>1500</v>
      </c>
      <c r="N15" s="10">
        <f t="shared" ref="N15:O15" si="18">SUM(N16)</f>
        <v>1500</v>
      </c>
      <c r="O15" s="10">
        <f t="shared" si="18"/>
        <v>1500</v>
      </c>
      <c r="P15" s="12">
        <f t="shared" si="3"/>
        <v>4500</v>
      </c>
      <c r="Q15" s="10">
        <f>SUM(Q16)</f>
        <v>1500</v>
      </c>
      <c r="R15" s="10">
        <f t="shared" ref="R15:S15" si="19">SUM(R16)</f>
        <v>1500</v>
      </c>
      <c r="S15" s="10">
        <f t="shared" si="19"/>
        <v>1500</v>
      </c>
      <c r="T15" s="12">
        <f t="shared" si="6"/>
        <v>4500</v>
      </c>
      <c r="U15" s="13">
        <f t="shared" si="15"/>
        <v>18000</v>
      </c>
      <c r="V15" s="14">
        <f t="shared" si="5"/>
        <v>0</v>
      </c>
    </row>
    <row r="16" spans="1:22" ht="30.75" customHeight="1">
      <c r="A16" s="16">
        <v>1</v>
      </c>
      <c r="B16" s="17" t="s">
        <v>14</v>
      </c>
      <c r="C16" s="31" t="s">
        <v>23</v>
      </c>
      <c r="D16" s="19">
        <v>18000</v>
      </c>
      <c r="E16" s="32">
        <v>0</v>
      </c>
      <c r="F16" s="32">
        <v>0</v>
      </c>
      <c r="G16" s="32">
        <v>0</v>
      </c>
      <c r="H16" s="33">
        <f>SUM(E16,F16,G16)</f>
        <v>0</v>
      </c>
      <c r="I16" s="32">
        <v>3000</v>
      </c>
      <c r="J16" s="32">
        <v>3000</v>
      </c>
      <c r="K16" s="32">
        <v>3000</v>
      </c>
      <c r="L16" s="22">
        <f t="shared" si="11"/>
        <v>9000</v>
      </c>
      <c r="M16" s="20">
        <v>1500</v>
      </c>
      <c r="N16" s="20">
        <v>1500</v>
      </c>
      <c r="O16" s="20">
        <v>1500</v>
      </c>
      <c r="P16" s="22">
        <f t="shared" si="3"/>
        <v>4500</v>
      </c>
      <c r="Q16" s="32">
        <v>1500</v>
      </c>
      <c r="R16" s="32">
        <v>1500</v>
      </c>
      <c r="S16" s="32">
        <v>1500</v>
      </c>
      <c r="T16" s="22">
        <f t="shared" si="6"/>
        <v>4500</v>
      </c>
      <c r="U16" s="23">
        <f>SUM(T16,P16,L16,H16)</f>
        <v>18000</v>
      </c>
      <c r="V16" s="24">
        <f t="shared" si="5"/>
        <v>0</v>
      </c>
    </row>
    <row r="17" spans="1:22" ht="17.25" customHeight="1">
      <c r="A17" s="59" t="s">
        <v>24</v>
      </c>
      <c r="B17" s="60"/>
      <c r="C17" s="61"/>
      <c r="D17" s="34">
        <f>SUM(D18:D19)</f>
        <v>31000</v>
      </c>
      <c r="E17" s="34">
        <f t="shared" ref="E17:F17" si="20">SUM(E18:E19)</f>
        <v>0</v>
      </c>
      <c r="F17" s="34">
        <f t="shared" si="20"/>
        <v>0</v>
      </c>
      <c r="G17" s="11">
        <v>0</v>
      </c>
      <c r="H17" s="12">
        <f>SUM(E17:G17)</f>
        <v>0</v>
      </c>
      <c r="I17" s="11">
        <f>SUM(I18:I19)</f>
        <v>0</v>
      </c>
      <c r="J17" s="11">
        <f t="shared" ref="J17:K17" si="21">SUM(J18:J19)</f>
        <v>31000</v>
      </c>
      <c r="K17" s="11">
        <f t="shared" si="21"/>
        <v>0</v>
      </c>
      <c r="L17" s="12">
        <f>SUM(I17:K17)</f>
        <v>31000</v>
      </c>
      <c r="M17" s="11">
        <f>SUM(M18:M19)</f>
        <v>0</v>
      </c>
      <c r="N17" s="11">
        <f t="shared" ref="N17:O17" si="22">SUM(N18:N19)</f>
        <v>0</v>
      </c>
      <c r="O17" s="11">
        <f t="shared" si="22"/>
        <v>0</v>
      </c>
      <c r="P17" s="12">
        <f>SUM(M17:O17)</f>
        <v>0</v>
      </c>
      <c r="Q17" s="11">
        <f>SUM(Q18:Q19)</f>
        <v>0</v>
      </c>
      <c r="R17" s="11">
        <f>SUM(R18:R19)</f>
        <v>0</v>
      </c>
      <c r="S17" s="11">
        <f>SUM(S18:S19)</f>
        <v>0</v>
      </c>
      <c r="T17" s="35">
        <f>SUM(Q17:S17)</f>
        <v>0</v>
      </c>
      <c r="U17" s="13">
        <f>SUM(T17,P17,L17,H17)</f>
        <v>31000</v>
      </c>
      <c r="V17" s="14">
        <f>D17-U17</f>
        <v>0</v>
      </c>
    </row>
    <row r="18" spans="1:22" ht="27.75" customHeight="1">
      <c r="A18" s="36">
        <v>1</v>
      </c>
      <c r="B18" s="17" t="s">
        <v>14</v>
      </c>
      <c r="C18" s="31" t="s">
        <v>25</v>
      </c>
      <c r="D18" s="37">
        <v>25000</v>
      </c>
      <c r="E18" s="32">
        <v>0</v>
      </c>
      <c r="F18" s="32">
        <v>0</v>
      </c>
      <c r="G18" s="32">
        <v>0</v>
      </c>
      <c r="H18" s="22">
        <f>SUM(E18,F18,G18)</f>
        <v>0</v>
      </c>
      <c r="I18" s="32">
        <v>0</v>
      </c>
      <c r="J18" s="32">
        <v>25000</v>
      </c>
      <c r="K18" s="32">
        <v>0</v>
      </c>
      <c r="L18" s="22">
        <f>SUM(I18,J18,K18)</f>
        <v>25000</v>
      </c>
      <c r="M18" s="32">
        <v>0</v>
      </c>
      <c r="N18" s="32">
        <v>0</v>
      </c>
      <c r="O18" s="32">
        <v>0</v>
      </c>
      <c r="P18" s="22">
        <f>SUM(M18,N18,O18)</f>
        <v>0</v>
      </c>
      <c r="Q18" s="19">
        <v>0</v>
      </c>
      <c r="R18" s="19">
        <v>0</v>
      </c>
      <c r="S18" s="19">
        <v>0</v>
      </c>
      <c r="T18" s="22">
        <f>SUM(Q18,R18,S18)</f>
        <v>0</v>
      </c>
      <c r="U18" s="23">
        <f>SUM(H18,L18,P18,T18)</f>
        <v>25000</v>
      </c>
      <c r="V18" s="24">
        <f>D18-U18</f>
        <v>0</v>
      </c>
    </row>
    <row r="19" spans="1:22" ht="24.75" customHeight="1">
      <c r="A19" s="36">
        <v>2</v>
      </c>
      <c r="B19" s="17" t="s">
        <v>14</v>
      </c>
      <c r="C19" s="31" t="s">
        <v>26</v>
      </c>
      <c r="D19" s="37">
        <v>6000</v>
      </c>
      <c r="E19" s="32">
        <v>0</v>
      </c>
      <c r="F19" s="32">
        <v>0</v>
      </c>
      <c r="G19" s="32">
        <v>0</v>
      </c>
      <c r="H19" s="22">
        <f t="shared" ref="H19" si="23">SUM(E19,F19,G19)</f>
        <v>0</v>
      </c>
      <c r="I19" s="32">
        <v>0</v>
      </c>
      <c r="J19" s="32">
        <v>6000</v>
      </c>
      <c r="K19" s="32">
        <v>0</v>
      </c>
      <c r="L19" s="22">
        <f t="shared" ref="L19" si="24">SUM(I19,J19,K19)</f>
        <v>6000</v>
      </c>
      <c r="M19" s="32">
        <v>0</v>
      </c>
      <c r="N19" s="32">
        <v>0</v>
      </c>
      <c r="O19" s="32">
        <v>0</v>
      </c>
      <c r="P19" s="22">
        <f t="shared" ref="P19" si="25">SUM(M19,N19,O19)</f>
        <v>0</v>
      </c>
      <c r="Q19" s="19">
        <v>0</v>
      </c>
      <c r="R19" s="19">
        <v>0</v>
      </c>
      <c r="S19" s="19">
        <v>0</v>
      </c>
      <c r="T19" s="22">
        <f t="shared" ref="T19" si="26">SUM(Q19,R19,S19)</f>
        <v>0</v>
      </c>
      <c r="U19" s="23">
        <f t="shared" ref="U19" si="27">SUM(H19,L19,P19,T19)</f>
        <v>6000</v>
      </c>
      <c r="V19" s="24">
        <f t="shared" ref="V19:V20" si="28">D19-U19</f>
        <v>0</v>
      </c>
    </row>
    <row r="20" spans="1:22" s="15" customFormat="1" ht="16.5" customHeight="1">
      <c r="A20" s="59" t="s">
        <v>27</v>
      </c>
      <c r="B20" s="60"/>
      <c r="C20" s="61"/>
      <c r="D20" s="34">
        <f>SUM(D21:D21)</f>
        <v>21360</v>
      </c>
      <c r="E20" s="11">
        <f>SUM(E21:E21)</f>
        <v>0</v>
      </c>
      <c r="F20" s="11">
        <f t="shared" ref="F20:G20" si="29">SUM(F21:F21)</f>
        <v>0</v>
      </c>
      <c r="G20" s="11">
        <f t="shared" si="29"/>
        <v>0</v>
      </c>
      <c r="H20" s="12">
        <f>SUM(E20:G20)</f>
        <v>0</v>
      </c>
      <c r="I20" s="11">
        <f>SUM(I21:I21)</f>
        <v>0</v>
      </c>
      <c r="J20" s="11">
        <f>SUM(J21:J21)</f>
        <v>21360</v>
      </c>
      <c r="K20" s="11">
        <f>SUM(K21:K21)</f>
        <v>0</v>
      </c>
      <c r="L20" s="12">
        <f t="shared" ref="L20:L21" si="30">SUM(I20:K20)</f>
        <v>21360</v>
      </c>
      <c r="M20" s="11">
        <f>SUM(M21:M21)</f>
        <v>0</v>
      </c>
      <c r="N20" s="11">
        <f t="shared" ref="N20:O20" si="31">SUM(N21:N21)</f>
        <v>0</v>
      </c>
      <c r="O20" s="11">
        <f t="shared" si="31"/>
        <v>0</v>
      </c>
      <c r="P20" s="12">
        <f t="shared" ref="P20:P22" si="32">SUM(M20:O20)</f>
        <v>0</v>
      </c>
      <c r="Q20" s="11">
        <f>SUM(Q21:Q21)</f>
        <v>0</v>
      </c>
      <c r="R20" s="11">
        <f t="shared" ref="R20:S20" si="33">SUM(R21:R21)</f>
        <v>0</v>
      </c>
      <c r="S20" s="11">
        <f t="shared" si="33"/>
        <v>0</v>
      </c>
      <c r="T20" s="12">
        <f t="shared" ref="T20:T22" si="34">SUM(Q20:S20)</f>
        <v>0</v>
      </c>
      <c r="U20" s="13">
        <f>SUM(T20,P20,L20,H20)</f>
        <v>21360</v>
      </c>
      <c r="V20" s="14">
        <f t="shared" si="28"/>
        <v>0</v>
      </c>
    </row>
    <row r="21" spans="1:22" ht="17.25" customHeight="1">
      <c r="A21" s="16">
        <v>1</v>
      </c>
      <c r="B21" s="17" t="s">
        <v>14</v>
      </c>
      <c r="C21" s="31" t="s">
        <v>28</v>
      </c>
      <c r="D21" s="19">
        <v>21360</v>
      </c>
      <c r="E21" s="32">
        <v>0</v>
      </c>
      <c r="F21" s="32">
        <v>0</v>
      </c>
      <c r="G21" s="32">
        <v>0</v>
      </c>
      <c r="H21" s="22">
        <f t="shared" ref="H21" si="35">SUM(E21:G21)</f>
        <v>0</v>
      </c>
      <c r="I21" s="32">
        <v>0</v>
      </c>
      <c r="J21" s="32">
        <v>21360</v>
      </c>
      <c r="K21" s="32">
        <v>0</v>
      </c>
      <c r="L21" s="22">
        <f t="shared" si="30"/>
        <v>21360</v>
      </c>
      <c r="M21" s="32">
        <v>0</v>
      </c>
      <c r="N21" s="32">
        <v>0</v>
      </c>
      <c r="O21" s="32">
        <v>0</v>
      </c>
      <c r="P21" s="22">
        <f t="shared" si="32"/>
        <v>0</v>
      </c>
      <c r="Q21" s="32">
        <v>0</v>
      </c>
      <c r="R21" s="32">
        <v>0</v>
      </c>
      <c r="S21" s="32">
        <v>0</v>
      </c>
      <c r="T21" s="22">
        <f>SUM(Q21:S21)</f>
        <v>0</v>
      </c>
      <c r="U21" s="23">
        <f t="shared" si="15"/>
        <v>21360</v>
      </c>
      <c r="V21" s="24">
        <f>D21-U21</f>
        <v>0</v>
      </c>
    </row>
    <row r="22" spans="1:22" s="15" customFormat="1" ht="16.5" customHeight="1">
      <c r="A22" s="59" t="s">
        <v>29</v>
      </c>
      <c r="B22" s="60"/>
      <c r="C22" s="61"/>
      <c r="D22" s="10">
        <f>SUM(D23:D48)</f>
        <v>2297125.7599999998</v>
      </c>
      <c r="E22" s="11">
        <f>SUM(E23:E48)</f>
        <v>0</v>
      </c>
      <c r="F22" s="11">
        <f t="shared" ref="F22:G22" si="36">SUM(F23:F48)</f>
        <v>0</v>
      </c>
      <c r="G22" s="11">
        <f t="shared" si="36"/>
        <v>0</v>
      </c>
      <c r="H22" s="12">
        <f>SUM(E22:G22)</f>
        <v>0</v>
      </c>
      <c r="I22" s="11">
        <f>SUM(I23:I48)</f>
        <v>407925</v>
      </c>
      <c r="J22" s="11">
        <f t="shared" ref="J22" si="37">SUM(J23:J48)</f>
        <v>406825</v>
      </c>
      <c r="K22" s="11">
        <f>SUM(K23:K48)</f>
        <v>542425</v>
      </c>
      <c r="L22" s="12">
        <f>SUM(I22:K22)</f>
        <v>1357175</v>
      </c>
      <c r="M22" s="11">
        <f>SUM(M23:M48)</f>
        <v>217325</v>
      </c>
      <c r="N22" s="11">
        <f t="shared" ref="N22:O22" si="38">SUM(N23:N48)</f>
        <v>238200</v>
      </c>
      <c r="O22" s="11">
        <f t="shared" si="38"/>
        <v>124200</v>
      </c>
      <c r="P22" s="12">
        <f t="shared" si="32"/>
        <v>579725</v>
      </c>
      <c r="Q22" s="11">
        <f>SUM(Q23:Q48)</f>
        <v>108000</v>
      </c>
      <c r="R22" s="11">
        <f t="shared" ref="R22:S22" si="39">SUM(R23:R48)</f>
        <v>45000</v>
      </c>
      <c r="S22" s="11">
        <f t="shared" si="39"/>
        <v>207225.76</v>
      </c>
      <c r="T22" s="12">
        <f t="shared" si="34"/>
        <v>360225.76</v>
      </c>
      <c r="U22" s="13">
        <f>SUM(T22,P22,L22,H22)</f>
        <v>2297125.7599999998</v>
      </c>
      <c r="V22" s="14">
        <f>D22-U22</f>
        <v>0</v>
      </c>
    </row>
    <row r="23" spans="1:22" ht="27.75" customHeight="1">
      <c r="A23" s="16">
        <v>1</v>
      </c>
      <c r="B23" s="17" t="s">
        <v>14</v>
      </c>
      <c r="C23" s="31" t="s">
        <v>30</v>
      </c>
      <c r="D23" s="19">
        <v>96000</v>
      </c>
      <c r="E23" s="32">
        <v>0</v>
      </c>
      <c r="F23" s="32">
        <v>0</v>
      </c>
      <c r="G23" s="32">
        <v>0</v>
      </c>
      <c r="H23" s="22">
        <f>SUM(E23,F23,G23)</f>
        <v>0</v>
      </c>
      <c r="I23" s="20">
        <v>16000</v>
      </c>
      <c r="J23" s="32">
        <v>0</v>
      </c>
      <c r="K23" s="32">
        <v>32000</v>
      </c>
      <c r="L23" s="22">
        <f>SUM(I23,J23,K23)</f>
        <v>48000</v>
      </c>
      <c r="M23" s="20">
        <v>16000</v>
      </c>
      <c r="N23" s="32">
        <v>0</v>
      </c>
      <c r="O23" s="32">
        <v>16000</v>
      </c>
      <c r="P23" s="22">
        <f>SUM(M23,N23,O23)</f>
        <v>32000</v>
      </c>
      <c r="Q23" s="32">
        <v>0</v>
      </c>
      <c r="R23" s="32">
        <v>16000</v>
      </c>
      <c r="S23" s="32">
        <v>0</v>
      </c>
      <c r="T23" s="22">
        <f>SUM(Q23,R23,S23)</f>
        <v>16000</v>
      </c>
      <c r="U23" s="23">
        <f t="shared" ref="U23:U48" si="40">SUM(T23,P23,L23,H23)</f>
        <v>96000</v>
      </c>
      <c r="V23" s="24">
        <f t="shared" ref="V23:V48" si="41">D23-U23</f>
        <v>0</v>
      </c>
    </row>
    <row r="24" spans="1:22" ht="33" customHeight="1">
      <c r="A24" s="16">
        <v>2</v>
      </c>
      <c r="B24" s="17" t="s">
        <v>14</v>
      </c>
      <c r="C24" s="31" t="s">
        <v>31</v>
      </c>
      <c r="D24" s="38">
        <v>42000</v>
      </c>
      <c r="E24" s="32">
        <v>0</v>
      </c>
      <c r="F24" s="32">
        <v>0</v>
      </c>
      <c r="G24" s="32">
        <v>0</v>
      </c>
      <c r="H24" s="22">
        <f>SUM(E24,F24,G24)</f>
        <v>0</v>
      </c>
      <c r="I24" s="20">
        <v>7000</v>
      </c>
      <c r="J24" s="32">
        <v>0</v>
      </c>
      <c r="K24" s="32">
        <v>14000</v>
      </c>
      <c r="L24" s="22">
        <f t="shared" ref="L24:L48" si="42">SUM(I24,J24,K24)</f>
        <v>21000</v>
      </c>
      <c r="M24" s="20">
        <v>0</v>
      </c>
      <c r="N24" s="32">
        <v>7000</v>
      </c>
      <c r="O24" s="32">
        <v>0</v>
      </c>
      <c r="P24" s="22">
        <f t="shared" ref="P24:P48" si="43">SUM(M24,N24,O24)</f>
        <v>7000</v>
      </c>
      <c r="Q24" s="32">
        <v>7000</v>
      </c>
      <c r="R24" s="32">
        <v>0</v>
      </c>
      <c r="S24" s="32">
        <v>7000</v>
      </c>
      <c r="T24" s="22">
        <f t="shared" ref="T24:T48" si="44">SUM(Q24,R24,S24)</f>
        <v>14000</v>
      </c>
      <c r="U24" s="23">
        <f t="shared" si="40"/>
        <v>42000</v>
      </c>
      <c r="V24" s="24">
        <f t="shared" si="41"/>
        <v>0</v>
      </c>
    </row>
    <row r="25" spans="1:22" ht="22.5" customHeight="1">
      <c r="A25" s="16">
        <v>3</v>
      </c>
      <c r="B25" s="17" t="s">
        <v>14</v>
      </c>
      <c r="C25" s="31" t="s">
        <v>32</v>
      </c>
      <c r="D25" s="38">
        <v>225000</v>
      </c>
      <c r="E25" s="32">
        <v>0</v>
      </c>
      <c r="F25" s="20">
        <v>0</v>
      </c>
      <c r="G25" s="20">
        <v>0</v>
      </c>
      <c r="H25" s="22">
        <f t="shared" ref="H25:H48" si="45">SUM(E25,F25,G25)</f>
        <v>0</v>
      </c>
      <c r="I25" s="20">
        <v>0</v>
      </c>
      <c r="J25" s="20">
        <v>0</v>
      </c>
      <c r="K25" s="20">
        <v>75000</v>
      </c>
      <c r="L25" s="22">
        <f t="shared" si="42"/>
        <v>75000</v>
      </c>
      <c r="M25" s="20">
        <v>0</v>
      </c>
      <c r="N25" s="32">
        <v>75000</v>
      </c>
      <c r="O25" s="32">
        <v>0</v>
      </c>
      <c r="P25" s="22">
        <f t="shared" si="43"/>
        <v>75000</v>
      </c>
      <c r="Q25" s="32">
        <v>0</v>
      </c>
      <c r="R25" s="32">
        <v>0</v>
      </c>
      <c r="S25" s="32">
        <v>75000</v>
      </c>
      <c r="T25" s="22">
        <f t="shared" si="44"/>
        <v>75000</v>
      </c>
      <c r="U25" s="23">
        <f t="shared" si="40"/>
        <v>225000</v>
      </c>
      <c r="V25" s="24">
        <f t="shared" si="41"/>
        <v>0</v>
      </c>
    </row>
    <row r="26" spans="1:22" ht="37.5" customHeight="1">
      <c r="A26" s="16">
        <v>4</v>
      </c>
      <c r="B26" s="17" t="s">
        <v>14</v>
      </c>
      <c r="C26" s="31" t="s">
        <v>33</v>
      </c>
      <c r="D26" s="19">
        <v>12000</v>
      </c>
      <c r="E26" s="32">
        <v>0</v>
      </c>
      <c r="F26" s="32">
        <v>0</v>
      </c>
      <c r="G26" s="32">
        <v>0</v>
      </c>
      <c r="H26" s="22">
        <f t="shared" si="45"/>
        <v>0</v>
      </c>
      <c r="I26" s="20">
        <v>0</v>
      </c>
      <c r="J26" s="32">
        <v>0</v>
      </c>
      <c r="K26" s="32">
        <v>12000</v>
      </c>
      <c r="L26" s="22">
        <f t="shared" si="42"/>
        <v>12000</v>
      </c>
      <c r="M26" s="32">
        <v>0</v>
      </c>
      <c r="N26" s="32">
        <v>0</v>
      </c>
      <c r="O26" s="32">
        <v>0</v>
      </c>
      <c r="P26" s="22">
        <f t="shared" si="43"/>
        <v>0</v>
      </c>
      <c r="Q26" s="32">
        <v>0</v>
      </c>
      <c r="R26" s="32">
        <v>0</v>
      </c>
      <c r="S26" s="32">
        <v>0</v>
      </c>
      <c r="T26" s="22">
        <f t="shared" si="44"/>
        <v>0</v>
      </c>
      <c r="U26" s="23">
        <f>SUM(T26,P26,L26,H26)</f>
        <v>12000</v>
      </c>
      <c r="V26" s="24">
        <f>D26-U26</f>
        <v>0</v>
      </c>
    </row>
    <row r="27" spans="1:22" ht="21.75" customHeight="1">
      <c r="A27" s="16">
        <v>5</v>
      </c>
      <c r="B27" s="17" t="s">
        <v>14</v>
      </c>
      <c r="C27" s="31" t="s">
        <v>34</v>
      </c>
      <c r="D27" s="19">
        <v>24000</v>
      </c>
      <c r="E27" s="32">
        <v>0</v>
      </c>
      <c r="F27" s="32">
        <v>0</v>
      </c>
      <c r="G27" s="32">
        <v>0</v>
      </c>
      <c r="H27" s="22">
        <f t="shared" si="45"/>
        <v>0</v>
      </c>
      <c r="I27" s="20">
        <v>4000</v>
      </c>
      <c r="J27" s="20">
        <v>4000</v>
      </c>
      <c r="K27" s="20">
        <v>4000</v>
      </c>
      <c r="L27" s="22">
        <f t="shared" si="42"/>
        <v>12000</v>
      </c>
      <c r="M27" s="20">
        <v>2000</v>
      </c>
      <c r="N27" s="32">
        <v>2000</v>
      </c>
      <c r="O27" s="32">
        <v>2000</v>
      </c>
      <c r="P27" s="22">
        <f t="shared" si="43"/>
        <v>6000</v>
      </c>
      <c r="Q27" s="32">
        <v>2000</v>
      </c>
      <c r="R27" s="32">
        <v>2000</v>
      </c>
      <c r="S27" s="32">
        <v>2000</v>
      </c>
      <c r="T27" s="22">
        <f t="shared" si="44"/>
        <v>6000</v>
      </c>
      <c r="U27" s="23">
        <f>SUM(T27,P27,L27,H27)</f>
        <v>24000</v>
      </c>
      <c r="V27" s="24">
        <f>D27-U27</f>
        <v>0</v>
      </c>
    </row>
    <row r="28" spans="1:22" ht="24" customHeight="1">
      <c r="A28" s="16">
        <v>6</v>
      </c>
      <c r="B28" s="17" t="s">
        <v>14</v>
      </c>
      <c r="C28" s="31" t="s">
        <v>35</v>
      </c>
      <c r="D28" s="38">
        <v>8000</v>
      </c>
      <c r="E28" s="32">
        <v>0</v>
      </c>
      <c r="F28" s="20">
        <v>0</v>
      </c>
      <c r="G28" s="20">
        <v>0</v>
      </c>
      <c r="H28" s="22">
        <f t="shared" si="45"/>
        <v>0</v>
      </c>
      <c r="I28" s="20">
        <v>1000</v>
      </c>
      <c r="J28" s="32">
        <v>2000</v>
      </c>
      <c r="K28" s="32">
        <v>1000</v>
      </c>
      <c r="L28" s="22">
        <f t="shared" si="42"/>
        <v>4000</v>
      </c>
      <c r="M28" s="32">
        <v>0</v>
      </c>
      <c r="N28" s="32">
        <v>2000</v>
      </c>
      <c r="O28" s="32">
        <v>0</v>
      </c>
      <c r="P28" s="22">
        <f t="shared" si="43"/>
        <v>2000</v>
      </c>
      <c r="Q28" s="32">
        <v>0</v>
      </c>
      <c r="R28" s="32">
        <v>2000</v>
      </c>
      <c r="S28" s="32">
        <v>0</v>
      </c>
      <c r="T28" s="22">
        <f t="shared" si="44"/>
        <v>2000</v>
      </c>
      <c r="U28" s="23">
        <f t="shared" si="40"/>
        <v>8000</v>
      </c>
      <c r="V28" s="24">
        <f t="shared" si="41"/>
        <v>0</v>
      </c>
    </row>
    <row r="29" spans="1:22" ht="28.5" customHeight="1">
      <c r="A29" s="16">
        <v>7</v>
      </c>
      <c r="B29" s="17" t="s">
        <v>14</v>
      </c>
      <c r="C29" s="31" t="s">
        <v>36</v>
      </c>
      <c r="D29" s="38">
        <v>9600</v>
      </c>
      <c r="E29" s="32">
        <v>0</v>
      </c>
      <c r="F29" s="32">
        <v>0</v>
      </c>
      <c r="G29" s="32">
        <v>0</v>
      </c>
      <c r="H29" s="22">
        <f t="shared" si="45"/>
        <v>0</v>
      </c>
      <c r="I29" s="20">
        <v>3200</v>
      </c>
      <c r="J29" s="20">
        <v>800</v>
      </c>
      <c r="K29" s="20">
        <v>800</v>
      </c>
      <c r="L29" s="22">
        <f t="shared" si="42"/>
        <v>4800</v>
      </c>
      <c r="M29" s="32">
        <v>800</v>
      </c>
      <c r="N29" s="32">
        <v>800</v>
      </c>
      <c r="O29" s="32">
        <v>800</v>
      </c>
      <c r="P29" s="22">
        <f t="shared" si="43"/>
        <v>2400</v>
      </c>
      <c r="Q29" s="32">
        <v>800</v>
      </c>
      <c r="R29" s="32">
        <v>800</v>
      </c>
      <c r="S29" s="32">
        <v>800</v>
      </c>
      <c r="T29" s="22">
        <f t="shared" si="44"/>
        <v>2400</v>
      </c>
      <c r="U29" s="23">
        <f t="shared" si="40"/>
        <v>9600</v>
      </c>
      <c r="V29" s="24">
        <f t="shared" si="41"/>
        <v>0</v>
      </c>
    </row>
    <row r="30" spans="1:22" ht="24.75" customHeight="1">
      <c r="A30" s="16">
        <v>8</v>
      </c>
      <c r="B30" s="17" t="s">
        <v>14</v>
      </c>
      <c r="C30" s="31" t="s">
        <v>37</v>
      </c>
      <c r="D30" s="38">
        <v>8000</v>
      </c>
      <c r="E30" s="32">
        <v>0</v>
      </c>
      <c r="F30" s="20">
        <v>0</v>
      </c>
      <c r="G30" s="20">
        <v>0</v>
      </c>
      <c r="H30" s="22">
        <f t="shared" si="45"/>
        <v>0</v>
      </c>
      <c r="I30" s="20">
        <v>0</v>
      </c>
      <c r="J30" s="32">
        <v>0</v>
      </c>
      <c r="K30" s="32">
        <v>0</v>
      </c>
      <c r="L30" s="22">
        <f t="shared" si="42"/>
        <v>0</v>
      </c>
      <c r="M30" s="32">
        <v>0</v>
      </c>
      <c r="N30" s="32">
        <v>0</v>
      </c>
      <c r="O30" s="32">
        <v>4000</v>
      </c>
      <c r="P30" s="22">
        <f t="shared" si="43"/>
        <v>4000</v>
      </c>
      <c r="Q30" s="32">
        <v>4000</v>
      </c>
      <c r="R30" s="32">
        <v>0</v>
      </c>
      <c r="S30" s="32">
        <v>0</v>
      </c>
      <c r="T30" s="22">
        <f t="shared" si="44"/>
        <v>4000</v>
      </c>
      <c r="U30" s="23">
        <f t="shared" si="40"/>
        <v>8000</v>
      </c>
      <c r="V30" s="24">
        <f t="shared" si="41"/>
        <v>0</v>
      </c>
    </row>
    <row r="31" spans="1:22" ht="24.75" customHeight="1">
      <c r="A31" s="16">
        <v>9</v>
      </c>
      <c r="B31" s="17" t="s">
        <v>14</v>
      </c>
      <c r="C31" s="31" t="s">
        <v>38</v>
      </c>
      <c r="D31" s="38">
        <v>120000</v>
      </c>
      <c r="E31" s="32">
        <v>0</v>
      </c>
      <c r="F31" s="20">
        <v>0</v>
      </c>
      <c r="G31" s="20">
        <v>0</v>
      </c>
      <c r="H31" s="22">
        <f t="shared" si="45"/>
        <v>0</v>
      </c>
      <c r="I31" s="20">
        <v>0</v>
      </c>
      <c r="J31" s="32">
        <v>0</v>
      </c>
      <c r="K31" s="32">
        <v>60000</v>
      </c>
      <c r="L31" s="22">
        <f t="shared" si="42"/>
        <v>60000</v>
      </c>
      <c r="M31" s="32">
        <v>0</v>
      </c>
      <c r="N31" s="32">
        <v>60000</v>
      </c>
      <c r="O31" s="32">
        <v>0</v>
      </c>
      <c r="P31" s="22">
        <f t="shared" si="43"/>
        <v>60000</v>
      </c>
      <c r="Q31" s="32">
        <v>0</v>
      </c>
      <c r="R31" s="32">
        <v>0</v>
      </c>
      <c r="S31" s="32">
        <v>0</v>
      </c>
      <c r="T31" s="22">
        <f t="shared" si="44"/>
        <v>0</v>
      </c>
      <c r="U31" s="23">
        <f t="shared" si="40"/>
        <v>120000</v>
      </c>
      <c r="V31" s="24">
        <f t="shared" si="41"/>
        <v>0</v>
      </c>
    </row>
    <row r="32" spans="1:22" ht="39.75" customHeight="1">
      <c r="A32" s="16">
        <v>10</v>
      </c>
      <c r="B32" s="17" t="s">
        <v>14</v>
      </c>
      <c r="C32" s="31" t="s">
        <v>39</v>
      </c>
      <c r="D32" s="38">
        <v>80000</v>
      </c>
      <c r="E32" s="32">
        <v>0</v>
      </c>
      <c r="F32" s="20">
        <v>0</v>
      </c>
      <c r="G32" s="20">
        <v>0</v>
      </c>
      <c r="H32" s="22">
        <f t="shared" si="45"/>
        <v>0</v>
      </c>
      <c r="I32" s="20">
        <v>44000</v>
      </c>
      <c r="J32" s="32">
        <v>24000</v>
      </c>
      <c r="K32" s="32">
        <v>0</v>
      </c>
      <c r="L32" s="22">
        <f t="shared" si="42"/>
        <v>68000</v>
      </c>
      <c r="M32" s="32">
        <v>0</v>
      </c>
      <c r="N32" s="32">
        <v>0</v>
      </c>
      <c r="O32" s="32">
        <v>0</v>
      </c>
      <c r="P32" s="22">
        <f t="shared" si="43"/>
        <v>0</v>
      </c>
      <c r="Q32" s="32">
        <v>0</v>
      </c>
      <c r="R32" s="32">
        <v>0</v>
      </c>
      <c r="S32" s="32">
        <v>12000</v>
      </c>
      <c r="T32" s="22">
        <f t="shared" si="44"/>
        <v>12000</v>
      </c>
      <c r="U32" s="23">
        <f t="shared" si="40"/>
        <v>80000</v>
      </c>
      <c r="V32" s="24">
        <f t="shared" si="41"/>
        <v>0</v>
      </c>
    </row>
    <row r="33" spans="1:22" ht="28.5" customHeight="1">
      <c r="A33" s="16">
        <v>11</v>
      </c>
      <c r="B33" s="17" t="s">
        <v>14</v>
      </c>
      <c r="C33" s="31" t="s">
        <v>40</v>
      </c>
      <c r="D33" s="38">
        <v>30000</v>
      </c>
      <c r="E33" s="32">
        <v>0</v>
      </c>
      <c r="F33" s="20">
        <v>0</v>
      </c>
      <c r="G33" s="20">
        <v>0</v>
      </c>
      <c r="H33" s="22">
        <f t="shared" si="45"/>
        <v>0</v>
      </c>
      <c r="I33" s="20">
        <v>6000</v>
      </c>
      <c r="J33" s="20">
        <v>3000</v>
      </c>
      <c r="K33" s="20">
        <v>3000</v>
      </c>
      <c r="L33" s="22">
        <f t="shared" si="42"/>
        <v>12000</v>
      </c>
      <c r="M33" s="32">
        <v>3000</v>
      </c>
      <c r="N33" s="32">
        <v>3000</v>
      </c>
      <c r="O33" s="32">
        <v>3000</v>
      </c>
      <c r="P33" s="22">
        <f t="shared" si="43"/>
        <v>9000</v>
      </c>
      <c r="Q33" s="32">
        <v>3000</v>
      </c>
      <c r="R33" s="32">
        <v>3000</v>
      </c>
      <c r="S33" s="32">
        <v>3000</v>
      </c>
      <c r="T33" s="22">
        <f t="shared" si="44"/>
        <v>9000</v>
      </c>
      <c r="U33" s="23">
        <f t="shared" si="40"/>
        <v>30000</v>
      </c>
      <c r="V33" s="24">
        <f t="shared" si="41"/>
        <v>0</v>
      </c>
    </row>
    <row r="34" spans="1:22" ht="23.25" customHeight="1">
      <c r="A34" s="16">
        <v>12</v>
      </c>
      <c r="B34" s="17" t="s">
        <v>14</v>
      </c>
      <c r="C34" s="31" t="s">
        <v>41</v>
      </c>
      <c r="D34" s="38">
        <v>80000</v>
      </c>
      <c r="E34" s="32">
        <v>0</v>
      </c>
      <c r="F34" s="20">
        <v>0</v>
      </c>
      <c r="G34" s="20">
        <v>0</v>
      </c>
      <c r="H34" s="22">
        <f t="shared" si="45"/>
        <v>0</v>
      </c>
      <c r="I34" s="20">
        <v>16000</v>
      </c>
      <c r="J34" s="20">
        <v>8000</v>
      </c>
      <c r="K34" s="20">
        <v>8000</v>
      </c>
      <c r="L34" s="22">
        <f t="shared" si="42"/>
        <v>32000</v>
      </c>
      <c r="M34" s="32">
        <v>8000</v>
      </c>
      <c r="N34" s="32">
        <v>8000</v>
      </c>
      <c r="O34" s="32">
        <v>8000</v>
      </c>
      <c r="P34" s="22">
        <f t="shared" si="43"/>
        <v>24000</v>
      </c>
      <c r="Q34" s="32">
        <v>8000</v>
      </c>
      <c r="R34" s="32">
        <v>8000</v>
      </c>
      <c r="S34" s="32">
        <v>8000</v>
      </c>
      <c r="T34" s="22">
        <f t="shared" si="44"/>
        <v>24000</v>
      </c>
      <c r="U34" s="23">
        <f t="shared" si="40"/>
        <v>80000</v>
      </c>
      <c r="V34" s="24">
        <f t="shared" si="41"/>
        <v>0</v>
      </c>
    </row>
    <row r="35" spans="1:22" ht="39.75" customHeight="1">
      <c r="A35" s="16">
        <v>13</v>
      </c>
      <c r="B35" s="17" t="s">
        <v>14</v>
      </c>
      <c r="C35" s="31" t="s">
        <v>42</v>
      </c>
      <c r="D35" s="38">
        <v>72000</v>
      </c>
      <c r="E35" s="32">
        <v>0</v>
      </c>
      <c r="F35" s="20">
        <v>0</v>
      </c>
      <c r="G35" s="20">
        <v>0</v>
      </c>
      <c r="H35" s="22">
        <f t="shared" si="45"/>
        <v>0</v>
      </c>
      <c r="I35" s="20">
        <v>24000</v>
      </c>
      <c r="J35" s="32">
        <v>6000</v>
      </c>
      <c r="K35" s="32">
        <v>6000</v>
      </c>
      <c r="L35" s="22">
        <f t="shared" si="42"/>
        <v>36000</v>
      </c>
      <c r="M35" s="32">
        <v>6000</v>
      </c>
      <c r="N35" s="32">
        <v>6000</v>
      </c>
      <c r="O35" s="32">
        <v>6000</v>
      </c>
      <c r="P35" s="22">
        <f t="shared" si="43"/>
        <v>18000</v>
      </c>
      <c r="Q35" s="32">
        <v>6000</v>
      </c>
      <c r="R35" s="32">
        <v>6000</v>
      </c>
      <c r="S35" s="32">
        <v>6000</v>
      </c>
      <c r="T35" s="22">
        <f t="shared" si="44"/>
        <v>18000</v>
      </c>
      <c r="U35" s="23">
        <f>SUM(T35,P35,L35,H35)</f>
        <v>72000</v>
      </c>
      <c r="V35" s="24">
        <f t="shared" si="41"/>
        <v>0</v>
      </c>
    </row>
    <row r="36" spans="1:22" ht="31.5" customHeight="1">
      <c r="A36" s="16">
        <v>14</v>
      </c>
      <c r="B36" s="17" t="s">
        <v>14</v>
      </c>
      <c r="C36" s="31" t="s">
        <v>43</v>
      </c>
      <c r="D36" s="38">
        <v>18000</v>
      </c>
      <c r="E36" s="32">
        <v>0</v>
      </c>
      <c r="F36" s="20">
        <v>0</v>
      </c>
      <c r="G36" s="20">
        <v>0</v>
      </c>
      <c r="H36" s="22">
        <f t="shared" si="45"/>
        <v>0</v>
      </c>
      <c r="I36" s="20">
        <v>0</v>
      </c>
      <c r="J36" s="32">
        <v>18000</v>
      </c>
      <c r="K36" s="32">
        <v>0</v>
      </c>
      <c r="L36" s="22">
        <f t="shared" si="42"/>
        <v>18000</v>
      </c>
      <c r="M36" s="32">
        <v>0</v>
      </c>
      <c r="N36" s="32">
        <v>0</v>
      </c>
      <c r="O36" s="32">
        <v>0</v>
      </c>
      <c r="P36" s="22">
        <f t="shared" si="43"/>
        <v>0</v>
      </c>
      <c r="Q36" s="32">
        <v>0</v>
      </c>
      <c r="R36" s="32">
        <v>0</v>
      </c>
      <c r="S36" s="32">
        <v>0</v>
      </c>
      <c r="T36" s="22">
        <f t="shared" si="44"/>
        <v>0</v>
      </c>
      <c r="U36" s="23">
        <f t="shared" ref="U36:U45" si="46">SUM(T36,P36,L36,H36)</f>
        <v>18000</v>
      </c>
      <c r="V36" s="24">
        <f t="shared" si="41"/>
        <v>0</v>
      </c>
    </row>
    <row r="37" spans="1:22" ht="27.75" customHeight="1">
      <c r="A37" s="16">
        <v>15</v>
      </c>
      <c r="B37" s="17" t="s">
        <v>14</v>
      </c>
      <c r="C37" s="31" t="s">
        <v>43</v>
      </c>
      <c r="D37" s="38">
        <v>14400</v>
      </c>
      <c r="E37" s="32">
        <v>0</v>
      </c>
      <c r="F37" s="20">
        <v>0</v>
      </c>
      <c r="G37" s="20">
        <v>0</v>
      </c>
      <c r="H37" s="22">
        <f t="shared" si="45"/>
        <v>0</v>
      </c>
      <c r="I37" s="20">
        <v>0</v>
      </c>
      <c r="J37" s="32">
        <v>14400</v>
      </c>
      <c r="K37" s="32">
        <v>0</v>
      </c>
      <c r="L37" s="22">
        <f t="shared" si="42"/>
        <v>14400</v>
      </c>
      <c r="M37" s="32">
        <v>0</v>
      </c>
      <c r="N37" s="32">
        <v>0</v>
      </c>
      <c r="O37" s="32">
        <v>0</v>
      </c>
      <c r="P37" s="22">
        <f t="shared" si="43"/>
        <v>0</v>
      </c>
      <c r="Q37" s="32">
        <v>0</v>
      </c>
      <c r="R37" s="32">
        <v>0</v>
      </c>
      <c r="S37" s="32">
        <v>0</v>
      </c>
      <c r="T37" s="22">
        <f t="shared" si="44"/>
        <v>0</v>
      </c>
      <c r="U37" s="23">
        <f t="shared" si="46"/>
        <v>14400</v>
      </c>
      <c r="V37" s="24">
        <f t="shared" si="41"/>
        <v>0</v>
      </c>
    </row>
    <row r="38" spans="1:22" ht="24" customHeight="1">
      <c r="A38" s="16">
        <v>16</v>
      </c>
      <c r="B38" s="17" t="s">
        <v>14</v>
      </c>
      <c r="C38" s="31" t="s">
        <v>44</v>
      </c>
      <c r="D38" s="38">
        <v>86400</v>
      </c>
      <c r="E38" s="32">
        <v>0</v>
      </c>
      <c r="F38" s="32">
        <v>0</v>
      </c>
      <c r="G38" s="32">
        <v>0</v>
      </c>
      <c r="H38" s="22">
        <f t="shared" si="45"/>
        <v>0</v>
      </c>
      <c r="I38" s="20">
        <v>7200</v>
      </c>
      <c r="J38" s="20">
        <v>7200</v>
      </c>
      <c r="K38" s="20">
        <v>7200</v>
      </c>
      <c r="L38" s="22">
        <f t="shared" si="42"/>
        <v>21600</v>
      </c>
      <c r="M38" s="32">
        <v>14400</v>
      </c>
      <c r="N38" s="32">
        <v>14400</v>
      </c>
      <c r="O38" s="32">
        <v>14400</v>
      </c>
      <c r="P38" s="22">
        <f t="shared" si="43"/>
        <v>43200</v>
      </c>
      <c r="Q38" s="32">
        <v>7200</v>
      </c>
      <c r="R38" s="32">
        <v>7200</v>
      </c>
      <c r="S38" s="32">
        <v>7200</v>
      </c>
      <c r="T38" s="22">
        <f t="shared" si="44"/>
        <v>21600</v>
      </c>
      <c r="U38" s="23">
        <f t="shared" si="46"/>
        <v>86400</v>
      </c>
      <c r="V38" s="24">
        <f t="shared" si="41"/>
        <v>0</v>
      </c>
    </row>
    <row r="39" spans="1:22" ht="28.5" customHeight="1">
      <c r="A39" s="16">
        <v>17</v>
      </c>
      <c r="B39" s="17" t="s">
        <v>14</v>
      </c>
      <c r="C39" s="31" t="s">
        <v>45</v>
      </c>
      <c r="D39" s="38">
        <v>65600</v>
      </c>
      <c r="E39" s="32">
        <v>0</v>
      </c>
      <c r="F39" s="20">
        <v>0</v>
      </c>
      <c r="G39" s="20">
        <v>0</v>
      </c>
      <c r="H39" s="22">
        <f t="shared" si="45"/>
        <v>0</v>
      </c>
      <c r="I39" s="20">
        <v>16400</v>
      </c>
      <c r="J39" s="32">
        <v>16400</v>
      </c>
      <c r="K39" s="32">
        <v>16400</v>
      </c>
      <c r="L39" s="22">
        <f t="shared" si="42"/>
        <v>49200</v>
      </c>
      <c r="M39" s="32">
        <v>16400</v>
      </c>
      <c r="N39" s="32">
        <v>0</v>
      </c>
      <c r="O39" s="32">
        <v>0</v>
      </c>
      <c r="P39" s="22">
        <f t="shared" si="43"/>
        <v>16400</v>
      </c>
      <c r="Q39" s="32">
        <v>0</v>
      </c>
      <c r="R39" s="32">
        <v>0</v>
      </c>
      <c r="S39" s="32">
        <v>0</v>
      </c>
      <c r="T39" s="22">
        <f t="shared" si="44"/>
        <v>0</v>
      </c>
      <c r="U39" s="23">
        <f t="shared" si="46"/>
        <v>65600</v>
      </c>
      <c r="V39" s="24">
        <f t="shared" si="41"/>
        <v>0</v>
      </c>
    </row>
    <row r="40" spans="1:22" ht="31.5" customHeight="1">
      <c r="A40" s="16">
        <v>18</v>
      </c>
      <c r="B40" s="17" t="s">
        <v>14</v>
      </c>
      <c r="C40" s="31" t="s">
        <v>46</v>
      </c>
      <c r="D40" s="38">
        <v>180000</v>
      </c>
      <c r="E40" s="32">
        <v>0</v>
      </c>
      <c r="F40" s="20">
        <v>0</v>
      </c>
      <c r="G40" s="20">
        <v>0</v>
      </c>
      <c r="H40" s="22">
        <f t="shared" si="45"/>
        <v>0</v>
      </c>
      <c r="I40" s="20">
        <v>45000</v>
      </c>
      <c r="J40" s="32">
        <v>45000</v>
      </c>
      <c r="K40" s="32">
        <v>45000</v>
      </c>
      <c r="L40" s="22">
        <f t="shared" si="42"/>
        <v>135000</v>
      </c>
      <c r="M40" s="32">
        <v>45000</v>
      </c>
      <c r="N40" s="32">
        <v>0</v>
      </c>
      <c r="O40" s="32">
        <v>0</v>
      </c>
      <c r="P40" s="22">
        <f t="shared" si="43"/>
        <v>45000</v>
      </c>
      <c r="Q40" s="32">
        <v>0</v>
      </c>
      <c r="R40" s="32">
        <v>0</v>
      </c>
      <c r="S40" s="32">
        <v>0</v>
      </c>
      <c r="T40" s="22">
        <f t="shared" si="44"/>
        <v>0</v>
      </c>
      <c r="U40" s="23">
        <f t="shared" si="46"/>
        <v>180000</v>
      </c>
      <c r="V40" s="24">
        <f t="shared" si="41"/>
        <v>0</v>
      </c>
    </row>
    <row r="41" spans="1:22" ht="33.75" customHeight="1">
      <c r="A41" s="16">
        <v>19</v>
      </c>
      <c r="B41" s="17" t="s">
        <v>14</v>
      </c>
      <c r="C41" s="31" t="s">
        <v>47</v>
      </c>
      <c r="D41" s="38">
        <v>360000</v>
      </c>
      <c r="E41" s="32">
        <v>0</v>
      </c>
      <c r="F41" s="20">
        <v>0</v>
      </c>
      <c r="G41" s="20">
        <v>0</v>
      </c>
      <c r="H41" s="22">
        <f t="shared" si="45"/>
        <v>0</v>
      </c>
      <c r="I41" s="20">
        <v>0</v>
      </c>
      <c r="J41" s="32">
        <v>60000</v>
      </c>
      <c r="K41" s="32">
        <v>60000</v>
      </c>
      <c r="L41" s="22">
        <f t="shared" si="42"/>
        <v>120000</v>
      </c>
      <c r="M41" s="32">
        <v>60000</v>
      </c>
      <c r="N41" s="32">
        <v>60000</v>
      </c>
      <c r="O41" s="32">
        <v>60000</v>
      </c>
      <c r="P41" s="22">
        <f t="shared" si="43"/>
        <v>180000</v>
      </c>
      <c r="Q41" s="32">
        <v>60000</v>
      </c>
      <c r="R41" s="32"/>
      <c r="S41" s="32"/>
      <c r="T41" s="22">
        <f t="shared" si="44"/>
        <v>60000</v>
      </c>
      <c r="U41" s="23">
        <f t="shared" si="46"/>
        <v>360000</v>
      </c>
      <c r="V41" s="24">
        <f t="shared" si="41"/>
        <v>0</v>
      </c>
    </row>
    <row r="42" spans="1:22" ht="37.5" customHeight="1">
      <c r="A42" s="16">
        <v>20</v>
      </c>
      <c r="B42" s="17" t="s">
        <v>14</v>
      </c>
      <c r="C42" s="31" t="s">
        <v>48</v>
      </c>
      <c r="D42" s="38">
        <v>40000</v>
      </c>
      <c r="E42" s="32">
        <v>0</v>
      </c>
      <c r="F42" s="20">
        <v>0</v>
      </c>
      <c r="G42" s="20">
        <v>0</v>
      </c>
      <c r="H42" s="22">
        <f t="shared" si="45"/>
        <v>0</v>
      </c>
      <c r="I42" s="20">
        <v>40000</v>
      </c>
      <c r="J42" s="32">
        <v>0</v>
      </c>
      <c r="K42" s="32">
        <v>0</v>
      </c>
      <c r="L42" s="22">
        <f t="shared" si="42"/>
        <v>40000</v>
      </c>
      <c r="M42" s="32">
        <v>0</v>
      </c>
      <c r="N42" s="32">
        <v>0</v>
      </c>
      <c r="O42" s="32">
        <v>0</v>
      </c>
      <c r="P42" s="22">
        <f t="shared" si="43"/>
        <v>0</v>
      </c>
      <c r="Q42" s="32">
        <v>0</v>
      </c>
      <c r="R42" s="32">
        <v>0</v>
      </c>
      <c r="S42" s="32">
        <v>0</v>
      </c>
      <c r="T42" s="22">
        <f t="shared" si="44"/>
        <v>0</v>
      </c>
      <c r="U42" s="23">
        <f t="shared" si="46"/>
        <v>40000</v>
      </c>
      <c r="V42" s="24">
        <f t="shared" si="41"/>
        <v>0</v>
      </c>
    </row>
    <row r="43" spans="1:22" ht="20.25" customHeight="1">
      <c r="A43" s="16">
        <v>21</v>
      </c>
      <c r="B43" s="17" t="s">
        <v>14</v>
      </c>
      <c r="C43" s="31" t="s">
        <v>49</v>
      </c>
      <c r="D43" s="38">
        <v>204600</v>
      </c>
      <c r="E43" s="32">
        <v>0</v>
      </c>
      <c r="F43" s="20">
        <v>0</v>
      </c>
      <c r="G43" s="20">
        <v>0</v>
      </c>
      <c r="H43" s="22">
        <f t="shared" si="45"/>
        <v>0</v>
      </c>
      <c r="I43" s="20">
        <v>0</v>
      </c>
      <c r="J43" s="20">
        <v>102300</v>
      </c>
      <c r="K43" s="20">
        <v>102300</v>
      </c>
      <c r="L43" s="22">
        <f t="shared" si="42"/>
        <v>204600</v>
      </c>
      <c r="M43" s="32">
        <v>0</v>
      </c>
      <c r="N43" s="32">
        <v>0</v>
      </c>
      <c r="O43" s="32">
        <v>0</v>
      </c>
      <c r="P43" s="22">
        <f t="shared" si="43"/>
        <v>0</v>
      </c>
      <c r="Q43" s="32">
        <v>0</v>
      </c>
      <c r="R43" s="32">
        <v>0</v>
      </c>
      <c r="S43" s="32">
        <v>0</v>
      </c>
      <c r="T43" s="22">
        <f t="shared" si="44"/>
        <v>0</v>
      </c>
      <c r="U43" s="23">
        <f t="shared" si="46"/>
        <v>204600</v>
      </c>
      <c r="V43" s="24">
        <f t="shared" si="41"/>
        <v>0</v>
      </c>
    </row>
    <row r="44" spans="1:22" ht="18.75" customHeight="1">
      <c r="A44" s="16">
        <v>22</v>
      </c>
      <c r="B44" s="17" t="s">
        <v>14</v>
      </c>
      <c r="C44" s="73" t="s">
        <v>50</v>
      </c>
      <c r="D44" s="38">
        <v>20000</v>
      </c>
      <c r="E44" s="32">
        <v>0</v>
      </c>
      <c r="F44" s="20">
        <v>0</v>
      </c>
      <c r="G44" s="20">
        <v>0</v>
      </c>
      <c r="H44" s="22">
        <f t="shared" si="45"/>
        <v>0</v>
      </c>
      <c r="I44" s="20">
        <v>0</v>
      </c>
      <c r="J44" s="20">
        <v>0</v>
      </c>
      <c r="K44" s="20">
        <v>0</v>
      </c>
      <c r="L44" s="22">
        <f t="shared" si="42"/>
        <v>0</v>
      </c>
      <c r="M44" s="32">
        <v>0</v>
      </c>
      <c r="N44" s="32">
        <v>0</v>
      </c>
      <c r="O44" s="32">
        <v>10000</v>
      </c>
      <c r="P44" s="22">
        <f t="shared" si="43"/>
        <v>10000</v>
      </c>
      <c r="Q44" s="32">
        <v>10000</v>
      </c>
      <c r="R44" s="32">
        <v>0</v>
      </c>
      <c r="S44" s="32">
        <v>0</v>
      </c>
      <c r="T44" s="22">
        <f t="shared" si="44"/>
        <v>10000</v>
      </c>
      <c r="U44" s="23">
        <f t="shared" si="46"/>
        <v>20000</v>
      </c>
      <c r="V44" s="24">
        <f t="shared" si="41"/>
        <v>0</v>
      </c>
    </row>
    <row r="45" spans="1:22" ht="18.75" customHeight="1">
      <c r="A45" s="16">
        <v>23</v>
      </c>
      <c r="B45" s="17" t="s">
        <v>14</v>
      </c>
      <c r="C45" s="31" t="s">
        <v>51</v>
      </c>
      <c r="D45" s="38">
        <v>150000</v>
      </c>
      <c r="E45" s="32">
        <v>0</v>
      </c>
      <c r="F45" s="20">
        <v>0</v>
      </c>
      <c r="G45" s="20">
        <v>0</v>
      </c>
      <c r="H45" s="22">
        <f t="shared" si="45"/>
        <v>0</v>
      </c>
      <c r="I45" s="20">
        <v>50000</v>
      </c>
      <c r="J45" s="20">
        <v>50000</v>
      </c>
      <c r="K45" s="20">
        <v>50000</v>
      </c>
      <c r="L45" s="22">
        <f>SUM(I45:K45)</f>
        <v>150000</v>
      </c>
      <c r="M45" s="32">
        <v>0</v>
      </c>
      <c r="N45" s="32">
        <v>0</v>
      </c>
      <c r="O45" s="32">
        <v>0</v>
      </c>
      <c r="P45" s="22">
        <f t="shared" si="43"/>
        <v>0</v>
      </c>
      <c r="Q45" s="32">
        <v>0</v>
      </c>
      <c r="R45" s="32">
        <v>0</v>
      </c>
      <c r="S45" s="32">
        <v>0</v>
      </c>
      <c r="T45" s="22">
        <f t="shared" si="44"/>
        <v>0</v>
      </c>
      <c r="U45" s="23">
        <f t="shared" si="46"/>
        <v>150000</v>
      </c>
      <c r="V45" s="24">
        <f t="shared" si="41"/>
        <v>0</v>
      </c>
    </row>
    <row r="46" spans="1:22" ht="25.5" customHeight="1">
      <c r="A46" s="16">
        <v>24</v>
      </c>
      <c r="B46" s="17" t="s">
        <v>14</v>
      </c>
      <c r="C46" s="31" t="s">
        <v>52</v>
      </c>
      <c r="D46" s="38">
        <v>82400</v>
      </c>
      <c r="E46" s="32">
        <v>0</v>
      </c>
      <c r="F46" s="20">
        <v>0</v>
      </c>
      <c r="G46" s="20">
        <v>0</v>
      </c>
      <c r="H46" s="22">
        <f t="shared" si="45"/>
        <v>0</v>
      </c>
      <c r="I46" s="20">
        <v>82400</v>
      </c>
      <c r="J46" s="20">
        <v>0</v>
      </c>
      <c r="K46" s="20">
        <v>0</v>
      </c>
      <c r="L46" s="22">
        <f>SUM(I46:K46)</f>
        <v>82400</v>
      </c>
      <c r="M46" s="32">
        <v>0</v>
      </c>
      <c r="N46" s="32">
        <v>0</v>
      </c>
      <c r="O46" s="32">
        <v>0</v>
      </c>
      <c r="P46" s="22">
        <f t="shared" si="43"/>
        <v>0</v>
      </c>
      <c r="Q46" s="32">
        <v>0</v>
      </c>
      <c r="R46" s="32">
        <v>0</v>
      </c>
      <c r="S46" s="32">
        <v>0</v>
      </c>
      <c r="T46" s="22">
        <f t="shared" si="44"/>
        <v>0</v>
      </c>
      <c r="U46" s="23">
        <f>SUM(T46,P46,L46,H46)</f>
        <v>82400</v>
      </c>
      <c r="V46" s="24">
        <f t="shared" si="41"/>
        <v>0</v>
      </c>
    </row>
    <row r="47" spans="1:22" ht="25.5" customHeight="1">
      <c r="A47" s="16">
        <v>25</v>
      </c>
      <c r="B47" s="17" t="s">
        <v>14</v>
      </c>
      <c r="C47" s="31" t="s">
        <v>53</v>
      </c>
      <c r="D47" s="38">
        <v>182900</v>
      </c>
      <c r="E47" s="32"/>
      <c r="F47" s="20"/>
      <c r="G47" s="20"/>
      <c r="H47" s="22"/>
      <c r="I47" s="20">
        <v>45725</v>
      </c>
      <c r="J47" s="20">
        <v>45725</v>
      </c>
      <c r="K47" s="20">
        <v>45725</v>
      </c>
      <c r="L47" s="22">
        <f>SUM(I47:K47)</f>
        <v>137175</v>
      </c>
      <c r="M47" s="32">
        <v>45725</v>
      </c>
      <c r="N47" s="32">
        <v>0</v>
      </c>
      <c r="O47" s="32">
        <v>0</v>
      </c>
      <c r="P47" s="22">
        <f>SUM(M47:O47)</f>
        <v>45725</v>
      </c>
      <c r="Q47" s="32">
        <v>0</v>
      </c>
      <c r="R47" s="32">
        <v>0</v>
      </c>
      <c r="S47" s="32">
        <v>0</v>
      </c>
      <c r="T47" s="22">
        <f t="shared" si="44"/>
        <v>0</v>
      </c>
      <c r="U47" s="23">
        <f>SUM(T47,P47,L47,H47)</f>
        <v>182900</v>
      </c>
      <c r="V47" s="24"/>
    </row>
    <row r="48" spans="1:22" ht="16.5" customHeight="1">
      <c r="A48" s="16">
        <v>26</v>
      </c>
      <c r="B48" s="17" t="s">
        <v>14</v>
      </c>
      <c r="C48" s="31" t="s">
        <v>54</v>
      </c>
      <c r="D48" s="38">
        <v>86225.76</v>
      </c>
      <c r="E48" s="32"/>
      <c r="F48" s="20"/>
      <c r="G48" s="20"/>
      <c r="H48" s="22">
        <f t="shared" si="45"/>
        <v>0</v>
      </c>
      <c r="I48" s="20"/>
      <c r="J48" s="32"/>
      <c r="K48" s="32"/>
      <c r="L48" s="22">
        <f t="shared" si="42"/>
        <v>0</v>
      </c>
      <c r="M48" s="32"/>
      <c r="N48" s="32"/>
      <c r="O48" s="32"/>
      <c r="P48" s="22">
        <f t="shared" si="43"/>
        <v>0</v>
      </c>
      <c r="Q48" s="32"/>
      <c r="R48" s="32"/>
      <c r="S48" s="32">
        <v>86225.76</v>
      </c>
      <c r="T48" s="22">
        <f t="shared" si="44"/>
        <v>86225.76</v>
      </c>
      <c r="U48" s="23">
        <f t="shared" si="40"/>
        <v>86225.76</v>
      </c>
      <c r="V48" s="24">
        <f t="shared" si="41"/>
        <v>0</v>
      </c>
    </row>
    <row r="49" spans="1:22" ht="17.25" customHeight="1" thickBot="1">
      <c r="A49" s="70" t="s">
        <v>12</v>
      </c>
      <c r="B49" s="71"/>
      <c r="C49" s="72"/>
      <c r="D49" s="39">
        <f>SUM(D6,D11,D15,D17,D20,D22)</f>
        <v>3102525.76</v>
      </c>
      <c r="E49" s="40">
        <f>SUM(E6,E11,E15,E17,E20,E22)</f>
        <v>20750</v>
      </c>
      <c r="F49" s="40">
        <f>SUM(F6,F11,F15,F17,F20,F22)</f>
        <v>20750</v>
      </c>
      <c r="G49" s="40">
        <f>SUM(G6,G11,G15,G17,G20,G22)</f>
        <v>20750</v>
      </c>
      <c r="H49" s="41">
        <f>SUM(E49:G49)</f>
        <v>62250</v>
      </c>
      <c r="I49" s="40">
        <f>SUM(I6,I11,I15,I17,I20,I22)</f>
        <v>592355</v>
      </c>
      <c r="J49" s="40">
        <f>SUM(J6,J11,J15,J17,J20,J22)</f>
        <v>523105</v>
      </c>
      <c r="K49" s="40">
        <f>SUM(K6,K11,K15,K17,K20,K22)</f>
        <v>606345</v>
      </c>
      <c r="L49" s="41">
        <f>SUM(I49:K49)</f>
        <v>1721805</v>
      </c>
      <c r="M49" s="40">
        <f>SUM(M6,M11,M15,M17,M20,M22)</f>
        <v>279745</v>
      </c>
      <c r="N49" s="40">
        <f>SUM(N6,N11,N15,N17,N20,N22)</f>
        <v>300620</v>
      </c>
      <c r="O49" s="40">
        <f>SUM(O6,O11,O15,O17,O20,O22)</f>
        <v>186620</v>
      </c>
      <c r="P49" s="41">
        <f>SUM(M49:O49)</f>
        <v>766985</v>
      </c>
      <c r="Q49" s="40">
        <f>SUM(Q6,Q11,Q15,Q17,Q20,Q22)</f>
        <v>170420</v>
      </c>
      <c r="R49" s="40">
        <f>SUM(R6,R11,R15,R17,R20,R22)</f>
        <v>107420</v>
      </c>
      <c r="S49" s="40">
        <f>SUM(S6,S11,S15,S17,S20,S22)</f>
        <v>273645.76</v>
      </c>
      <c r="T49" s="41">
        <f>SUM(Q49:S49)</f>
        <v>551485.76</v>
      </c>
      <c r="U49" s="42">
        <f>SUM(H49,L49,P49,T49)</f>
        <v>3102525.76</v>
      </c>
      <c r="V49" s="43">
        <f>D49-U49</f>
        <v>0</v>
      </c>
    </row>
    <row r="50" spans="1:22" ht="18" customHeight="1">
      <c r="C50" s="46" t="s">
        <v>55</v>
      </c>
      <c r="D50" s="47"/>
      <c r="E50" s="15"/>
      <c r="F50" s="15"/>
      <c r="G50" s="48"/>
      <c r="H50" s="48"/>
      <c r="I50" s="49"/>
      <c r="U50" s="25">
        <f>T49+P49+L49+H49</f>
        <v>3102525.76</v>
      </c>
    </row>
    <row r="51" spans="1:22" ht="16.5" customHeight="1">
      <c r="C51" s="51" t="s">
        <v>56</v>
      </c>
      <c r="D51" s="52">
        <v>0</v>
      </c>
      <c r="U51" s="25">
        <f>U6+U11+U15+U17+U20+U22</f>
        <v>3102525.76</v>
      </c>
    </row>
    <row r="52" spans="1:22" ht="17.25" customHeight="1">
      <c r="C52" s="53" t="s">
        <v>57</v>
      </c>
      <c r="D52" s="54"/>
    </row>
    <row r="55" spans="1:22">
      <c r="I55" s="49"/>
      <c r="J55" s="66"/>
      <c r="K55" s="66"/>
    </row>
    <row r="57" spans="1:22">
      <c r="J57" s="25" t="s">
        <v>58</v>
      </c>
    </row>
  </sheetData>
  <mergeCells count="18">
    <mergeCell ref="A15:C15"/>
    <mergeCell ref="A17:C17"/>
    <mergeCell ref="A20:C20"/>
    <mergeCell ref="A22:C22"/>
    <mergeCell ref="A49:C49"/>
    <mergeCell ref="J55:K55"/>
    <mergeCell ref="M4:P4"/>
    <mergeCell ref="Q4:T4"/>
    <mergeCell ref="U4:U5"/>
    <mergeCell ref="V4:V5"/>
    <mergeCell ref="D4:D5"/>
    <mergeCell ref="E4:H4"/>
    <mergeCell ref="I4:L4"/>
    <mergeCell ref="A6:C6"/>
    <mergeCell ref="A11:C11"/>
    <mergeCell ref="A4:A5"/>
    <mergeCell ref="B4:B5"/>
    <mergeCell ref="C4:C5"/>
  </mergeCells>
  <pageMargins left="0" right="0" top="0" bottom="0" header="0" footer="0"/>
  <pageSetup paperSize="9" scale="65" orientation="landscape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แผ่นงาน</vt:lpstr>
      </vt:variant>
      <vt:variant>
        <vt:i4>1</vt:i4>
      </vt:variant>
    </vt:vector>
  </HeadingPairs>
  <TitlesOfParts>
    <vt:vector size="1" baseType="lpstr">
      <vt:lpstr>Nov 27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dcterms:created xsi:type="dcterms:W3CDTF">2017-12-01T21:59:46Z</dcterms:created>
  <dcterms:modified xsi:type="dcterms:W3CDTF">2017-12-16T09:14:33Z</dcterms:modified>
</cp:coreProperties>
</file>