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9420" windowHeight="11020" tabRatio="649"/>
  </bookViews>
  <sheets>
    <sheet name="Flu Treatment Y2018" sheetId="39" r:id="rId1"/>
  </sheets>
  <definedNames>
    <definedName name="_xlnm.Print_Area" localSheetId="0">'Flu Treatment Y2018'!$A$1:$X$43</definedName>
  </definedNames>
  <calcPr calcId="145621"/>
</workbook>
</file>

<file path=xl/calcChain.xml><?xml version="1.0" encoding="utf-8"?>
<calcChain xmlns="http://schemas.openxmlformats.org/spreadsheetml/2006/main">
  <c r="W47" i="39" l="1"/>
  <c r="N47" i="39"/>
  <c r="N35" i="39"/>
  <c r="N36" i="39"/>
  <c r="N37" i="39"/>
  <c r="N38" i="39"/>
  <c r="N39" i="39"/>
  <c r="N40" i="39"/>
  <c r="N41" i="39"/>
  <c r="N42" i="39"/>
  <c r="N34" i="39"/>
  <c r="N33" i="39"/>
  <c r="N30" i="39"/>
  <c r="N29" i="39"/>
  <c r="N28" i="39" s="1"/>
  <c r="N22" i="39"/>
  <c r="N23" i="39"/>
  <c r="N24" i="39"/>
  <c r="N25" i="39"/>
  <c r="N20" i="39" s="1"/>
  <c r="N21" i="39"/>
  <c r="N17" i="39"/>
  <c r="N18" i="39"/>
  <c r="N19" i="39"/>
  <c r="N16" i="39"/>
  <c r="N15" i="39" s="1"/>
  <c r="N9" i="39"/>
  <c r="N10" i="39"/>
  <c r="N11" i="39"/>
  <c r="N12" i="39"/>
  <c r="N8" i="39"/>
  <c r="J36" i="39"/>
  <c r="J37" i="39"/>
  <c r="J38" i="39"/>
  <c r="J39" i="39"/>
  <c r="J40" i="39"/>
  <c r="J41" i="39"/>
  <c r="J42" i="39"/>
  <c r="J34" i="39"/>
  <c r="J18" i="39"/>
  <c r="J17" i="39"/>
  <c r="J16" i="39"/>
  <c r="J10" i="39"/>
  <c r="J11" i="39"/>
  <c r="J12" i="39"/>
  <c r="J13" i="39"/>
  <c r="J14" i="39"/>
  <c r="J9" i="39"/>
  <c r="J8" i="39"/>
  <c r="D46" i="39" l="1"/>
  <c r="M14" i="39" l="1"/>
  <c r="L14" i="39"/>
  <c r="K14" i="39"/>
  <c r="N14" i="39" s="1"/>
  <c r="M13" i="39"/>
  <c r="L13" i="39"/>
  <c r="K13" i="39"/>
  <c r="N13" i="39" l="1"/>
  <c r="N7" i="39" s="1"/>
  <c r="D33" i="39"/>
  <c r="D31" i="39"/>
  <c r="D28" i="39"/>
  <c r="D26" i="39"/>
  <c r="D20" i="39"/>
  <c r="D15" i="39"/>
  <c r="D7" i="39"/>
  <c r="D43" i="39" l="1"/>
  <c r="U28" i="39"/>
  <c r="T28" i="39"/>
  <c r="S28" i="39"/>
  <c r="Q28" i="39"/>
  <c r="P28" i="39"/>
  <c r="O28" i="39"/>
  <c r="M28" i="39"/>
  <c r="L28" i="39"/>
  <c r="K28" i="39"/>
  <c r="H28" i="39"/>
  <c r="I28" i="39"/>
  <c r="G28" i="39"/>
  <c r="C28" i="39"/>
  <c r="V40" i="39"/>
  <c r="R40" i="39"/>
  <c r="V39" i="39"/>
  <c r="R39" i="39"/>
  <c r="V38" i="39"/>
  <c r="R38" i="39"/>
  <c r="V37" i="39"/>
  <c r="R37" i="39"/>
  <c r="V36" i="39"/>
  <c r="R36" i="39"/>
  <c r="V30" i="39"/>
  <c r="R30" i="39"/>
  <c r="J30" i="39"/>
  <c r="V29" i="39"/>
  <c r="R29" i="39"/>
  <c r="J29" i="39"/>
  <c r="V24" i="39"/>
  <c r="R24" i="39"/>
  <c r="J24" i="39"/>
  <c r="J25" i="39"/>
  <c r="U13" i="39"/>
  <c r="V13" i="39" s="1"/>
  <c r="T13" i="39"/>
  <c r="S13" i="39"/>
  <c r="Q13" i="39"/>
  <c r="P13" i="39"/>
  <c r="O13" i="39"/>
  <c r="J28" i="39" l="1"/>
  <c r="R28" i="39"/>
  <c r="W28" i="39" s="1"/>
  <c r="R13" i="39"/>
  <c r="W13" i="39" s="1"/>
  <c r="X13" i="39" s="1"/>
  <c r="V28" i="39"/>
  <c r="W36" i="39"/>
  <c r="X36" i="39" s="1"/>
  <c r="W37" i="39"/>
  <c r="X37" i="39" s="1"/>
  <c r="W38" i="39"/>
  <c r="X38" i="39" s="1"/>
  <c r="W39" i="39"/>
  <c r="X39" i="39" s="1"/>
  <c r="W40" i="39"/>
  <c r="X40" i="39" s="1"/>
  <c r="W29" i="39"/>
  <c r="X29" i="39" s="1"/>
  <c r="W30" i="39"/>
  <c r="X30" i="39" s="1"/>
  <c r="W24" i="39"/>
  <c r="X24" i="39" s="1"/>
  <c r="P20" i="39"/>
  <c r="X28" i="39" l="1"/>
  <c r="V8" i="39" l="1"/>
  <c r="V9" i="39"/>
  <c r="V10" i="39"/>
  <c r="V11" i="39"/>
  <c r="R8" i="39"/>
  <c r="R9" i="39"/>
  <c r="R10" i="39"/>
  <c r="R11" i="39"/>
  <c r="V17" i="39"/>
  <c r="V18" i="39"/>
  <c r="R17" i="39"/>
  <c r="R18" i="39"/>
  <c r="W17" i="39" l="1"/>
  <c r="X17" i="39" s="1"/>
  <c r="W11" i="39"/>
  <c r="X11" i="39" s="1"/>
  <c r="W9" i="39"/>
  <c r="X9" i="39" s="1"/>
  <c r="W18" i="39"/>
  <c r="X18" i="39" s="1"/>
  <c r="W10" i="39"/>
  <c r="X10" i="39" s="1"/>
  <c r="W8" i="39"/>
  <c r="X8" i="39" s="1"/>
  <c r="R42" i="39"/>
  <c r="R35" i="39"/>
  <c r="R34" i="39"/>
  <c r="R32" i="39"/>
  <c r="R41" i="39"/>
  <c r="V12" i="39" l="1"/>
  <c r="V14" i="39"/>
  <c r="R14" i="39"/>
  <c r="C7" i="39"/>
  <c r="U7" i="39"/>
  <c r="V42" i="39"/>
  <c r="V41" i="39"/>
  <c r="V35" i="39"/>
  <c r="J35" i="39"/>
  <c r="J33" i="39" s="1"/>
  <c r="V34" i="39"/>
  <c r="U33" i="39"/>
  <c r="T33" i="39"/>
  <c r="S33" i="39"/>
  <c r="Q33" i="39"/>
  <c r="P33" i="39"/>
  <c r="O33" i="39"/>
  <c r="M33" i="39"/>
  <c r="L33" i="39"/>
  <c r="K33" i="39"/>
  <c r="I33" i="39"/>
  <c r="H33" i="39"/>
  <c r="G33" i="39"/>
  <c r="C33" i="39"/>
  <c r="V32" i="39"/>
  <c r="V31" i="39" s="1"/>
  <c r="N32" i="39"/>
  <c r="N31" i="39" s="1"/>
  <c r="J32" i="39"/>
  <c r="J31" i="39" s="1"/>
  <c r="U31" i="39"/>
  <c r="T31" i="39"/>
  <c r="S31" i="39"/>
  <c r="Q31" i="39"/>
  <c r="P31" i="39"/>
  <c r="O31" i="39"/>
  <c r="M31" i="39"/>
  <c r="L31" i="39"/>
  <c r="K31" i="39"/>
  <c r="I31" i="39"/>
  <c r="H31" i="39"/>
  <c r="G31" i="39"/>
  <c r="C31" i="39"/>
  <c r="X26" i="39"/>
  <c r="W26" i="39"/>
  <c r="V26" i="39"/>
  <c r="U26" i="39"/>
  <c r="T26" i="39"/>
  <c r="S26" i="39"/>
  <c r="R26" i="39"/>
  <c r="N26" i="39"/>
  <c r="M26" i="39"/>
  <c r="L26" i="39"/>
  <c r="K26" i="39"/>
  <c r="I26" i="39"/>
  <c r="H26" i="39"/>
  <c r="G26" i="39"/>
  <c r="C26" i="39"/>
  <c r="V25" i="39"/>
  <c r="R25" i="39"/>
  <c r="V23" i="39"/>
  <c r="R23" i="39"/>
  <c r="J23" i="39"/>
  <c r="V22" i="39"/>
  <c r="R22" i="39"/>
  <c r="J22" i="39"/>
  <c r="V21" i="39"/>
  <c r="R21" i="39"/>
  <c r="J21" i="39"/>
  <c r="U20" i="39"/>
  <c r="T20" i="39"/>
  <c r="S20" i="39"/>
  <c r="Q20" i="39"/>
  <c r="O20" i="39"/>
  <c r="M20" i="39"/>
  <c r="L20" i="39"/>
  <c r="K20" i="39"/>
  <c r="I20" i="39"/>
  <c r="H20" i="39"/>
  <c r="G20" i="39"/>
  <c r="C20" i="39"/>
  <c r="V19" i="39"/>
  <c r="R19" i="39"/>
  <c r="J19" i="39"/>
  <c r="J15" i="39" s="1"/>
  <c r="V16" i="39"/>
  <c r="R16" i="39"/>
  <c r="C15" i="39"/>
  <c r="U15" i="39"/>
  <c r="T15" i="39"/>
  <c r="S15" i="39"/>
  <c r="Q15" i="39"/>
  <c r="P15" i="39"/>
  <c r="O15" i="39"/>
  <c r="M15" i="39"/>
  <c r="L15" i="39"/>
  <c r="K15" i="39"/>
  <c r="I15" i="39"/>
  <c r="H15" i="39"/>
  <c r="G15" i="39"/>
  <c r="R12" i="39"/>
  <c r="T7" i="39"/>
  <c r="S7" i="39"/>
  <c r="Q7" i="39"/>
  <c r="P7" i="39"/>
  <c r="O7" i="39"/>
  <c r="M7" i="39"/>
  <c r="L7" i="39"/>
  <c r="K7" i="39"/>
  <c r="I7" i="39"/>
  <c r="H7" i="39"/>
  <c r="G7" i="39"/>
  <c r="J7" i="39" s="1"/>
  <c r="N43" i="39" l="1"/>
  <c r="K43" i="39"/>
  <c r="J20" i="39"/>
  <c r="G43" i="39"/>
  <c r="I43" i="39"/>
  <c r="V15" i="39"/>
  <c r="W35" i="39"/>
  <c r="X35" i="39" s="1"/>
  <c r="M43" i="39"/>
  <c r="P43" i="39"/>
  <c r="Q43" i="39"/>
  <c r="R20" i="39"/>
  <c r="R15" i="39"/>
  <c r="O43" i="39"/>
  <c r="R7" i="39"/>
  <c r="W12" i="39"/>
  <c r="X12" i="39" s="1"/>
  <c r="W14" i="39"/>
  <c r="X14" i="39" s="1"/>
  <c r="J26" i="39"/>
  <c r="W16" i="39"/>
  <c r="X16" i="39" s="1"/>
  <c r="W19" i="39"/>
  <c r="X19" i="39" s="1"/>
  <c r="W22" i="39"/>
  <c r="X22" i="39" s="1"/>
  <c r="W25" i="39"/>
  <c r="X25" i="39" s="1"/>
  <c r="W41" i="39"/>
  <c r="X41" i="39" s="1"/>
  <c r="W42" i="39"/>
  <c r="X42" i="39" s="1"/>
  <c r="W32" i="39"/>
  <c r="X32" i="39" s="1"/>
  <c r="C43" i="39"/>
  <c r="U43" i="39"/>
  <c r="V20" i="39"/>
  <c r="V33" i="39"/>
  <c r="W23" i="39"/>
  <c r="X23" i="39" s="1"/>
  <c r="V7" i="39"/>
  <c r="W34" i="39"/>
  <c r="X34" i="39" s="1"/>
  <c r="S43" i="39"/>
  <c r="W21" i="39"/>
  <c r="X21" i="39" s="1"/>
  <c r="R31" i="39"/>
  <c r="R33" i="39"/>
  <c r="H43" i="39"/>
  <c r="L43" i="39"/>
  <c r="T43" i="39"/>
  <c r="J43" i="39" l="1"/>
  <c r="J44" i="39" s="1"/>
  <c r="J46" i="39" s="1"/>
  <c r="X7" i="39"/>
  <c r="W31" i="39"/>
  <c r="W15" i="39"/>
  <c r="W20" i="39"/>
  <c r="W7" i="39"/>
  <c r="X15" i="39"/>
  <c r="X31" i="39"/>
  <c r="X20" i="39"/>
  <c r="X33" i="39"/>
  <c r="V43" i="39"/>
  <c r="W33" i="39"/>
  <c r="R43" i="39"/>
  <c r="W43" i="39" l="1"/>
  <c r="X43" i="39" s="1"/>
</calcChain>
</file>

<file path=xl/sharedStrings.xml><?xml version="1.0" encoding="utf-8"?>
<sst xmlns="http://schemas.openxmlformats.org/spreadsheetml/2006/main" count="74" uniqueCount="67">
  <si>
    <t>Quarter #1</t>
  </si>
  <si>
    <t>Quarter #2</t>
  </si>
  <si>
    <t>Total Expenses</t>
  </si>
  <si>
    <t>Balance</t>
  </si>
  <si>
    <t>Original Approved Budget 
(THB)</t>
  </si>
  <si>
    <t>Object Class/Items</t>
  </si>
  <si>
    <t>Quarter #3</t>
  </si>
  <si>
    <t>Quarter #4</t>
  </si>
  <si>
    <t>Total
Q1</t>
  </si>
  <si>
    <t>Total
Q2</t>
  </si>
  <si>
    <t>Total 
Q3</t>
  </si>
  <si>
    <t>Total
Q4</t>
  </si>
  <si>
    <t>1. PERSONNEL</t>
  </si>
  <si>
    <t>2. FRINGE BENEFIT</t>
  </si>
  <si>
    <t>3. TRAVEL</t>
  </si>
  <si>
    <t>4. EQUIPMENT</t>
  </si>
  <si>
    <t>5.SUPPLIES</t>
  </si>
  <si>
    <t>6.CONTRACTUAL</t>
  </si>
  <si>
    <t xml:space="preserve"> - </t>
  </si>
  <si>
    <t xml:space="preserve"> </t>
  </si>
  <si>
    <t>8. OTHERS</t>
  </si>
  <si>
    <t>Total Budget/expenses for CoAg Y01 (FY17) (THB)</t>
  </si>
  <si>
    <t>Project Code: Enhancement of Influenza and other EIDs Treatmant (Flu-Treatment)</t>
  </si>
  <si>
    <t>Project Investigator (Dr.Narumol Sawanpanyalert)</t>
  </si>
  <si>
    <t>Project Manager (Mrs.Rojana Bamrungsak)</t>
  </si>
  <si>
    <t>Project secretary (Ms.Matinee Srisuksai)</t>
  </si>
  <si>
    <t>Technical assistant (Mr.Worawit Jindanoy)</t>
  </si>
  <si>
    <t>Administrative assistant (Ms.Sawarose Asa)</t>
  </si>
  <si>
    <t>Compensation for government officers at MOPH</t>
  </si>
  <si>
    <t>Annual medical check-up</t>
  </si>
  <si>
    <t>Expert meetings (MoPH Non-Local)</t>
  </si>
  <si>
    <t>Scientific meeting for influenza and other EIDs treatment (MoPH Non-Local)</t>
  </si>
  <si>
    <t>Influenza treatment regional network (MoPH Non-Local)</t>
  </si>
  <si>
    <t>Local transportation cost</t>
  </si>
  <si>
    <t>Influenza Foundation Thailand (IFT) (World-Shaking Outbreaks)</t>
  </si>
  <si>
    <t>Expert meetings (Non-MoPH)</t>
  </si>
  <si>
    <t>Expert meetings (MoPH local)</t>
  </si>
  <si>
    <t xml:space="preserve">Influenza treatment regional network  (Non-MoPH) </t>
  </si>
  <si>
    <t>Communication cost (postage, internet fee, telephone fee, pre-paid cards and others)</t>
  </si>
  <si>
    <t>Meeting facilities and document (photocopy, binders, room rental, and meeting expenses)</t>
  </si>
  <si>
    <t>Maintenance for office equipments (computer, notebook, printer, antivirus software, Fax. Machine and others)</t>
  </si>
  <si>
    <t>Y02  Budget Plan:  September 1, 2017 - August  31,2018</t>
  </si>
  <si>
    <t>Sep'17</t>
  </si>
  <si>
    <t>Oct'17</t>
  </si>
  <si>
    <t>Nov'17</t>
  </si>
  <si>
    <t>Dec'17</t>
  </si>
  <si>
    <t>Jan'18</t>
  </si>
  <si>
    <t>Feb'18</t>
  </si>
  <si>
    <t>Mar'18</t>
  </si>
  <si>
    <t>Apr'18</t>
  </si>
  <si>
    <t>May'18</t>
  </si>
  <si>
    <t>June'18</t>
  </si>
  <si>
    <t>July'18</t>
  </si>
  <si>
    <t>Aug'18</t>
  </si>
  <si>
    <t>Overtime for fulltime staff</t>
  </si>
  <si>
    <t>The use of influenza CPG survey</t>
  </si>
  <si>
    <t>Supplies</t>
  </si>
  <si>
    <t>Printer catridge</t>
  </si>
  <si>
    <t xml:space="preserve">Influenza treatment regional network  (MoPH-local) </t>
  </si>
  <si>
    <t>Exchange rate management</t>
  </si>
  <si>
    <t>onhand</t>
  </si>
  <si>
    <t>รับเงินงวดที่ 1</t>
  </si>
  <si>
    <t>รวม</t>
  </si>
  <si>
    <t>คชจ sep-nov 17</t>
  </si>
  <si>
    <t>คงเหลือ</t>
  </si>
  <si>
    <t xml:space="preserve"> Nov 17 Draw2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</si>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</sst>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_);_(* \(#,##0\);_(* &quot;-&quot;??_);_(@_)"/>
    <numFmt numFmtId="188" formatCode="#,##0.00_ ;\-#,##0.00\ "/>
    <numFmt numFmtId="189" formatCode="B1mmm\-yy"/>
  </numFmts>
  <fonts count="12" x14ac:knownFonts="1">
    <font>
      <sz val="14"/>
      <name val="Cordia New"/>
      <charset val="222"/>
    </font>
    <font>
      <sz val="14"/>
      <name val="Cordia New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8"/>
      <name val="Arial"/>
      <family val="2"/>
    </font>
    <font>
      <b/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4" fillId="0" borderId="0"/>
  </cellStyleXfs>
  <cellXfs count="81">
    <xf numFmtId="0" fontId="0" fillId="0" borderId="0" xfId="0"/>
    <xf numFmtId="187" fontId="7" fillId="0" borderId="0" xfId="1" applyNumberFormat="1" applyFont="1" applyFill="1" applyBorder="1" applyAlignment="1">
      <alignment horizontal="left"/>
    </xf>
    <xf numFmtId="0" fontId="5" fillId="0" borderId="0" xfId="3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/>
    </xf>
    <xf numFmtId="43" fontId="6" fillId="0" borderId="0" xfId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5" applyFont="1" applyFill="1" applyBorder="1"/>
    <xf numFmtId="187" fontId="5" fillId="0" borderId="0" xfId="1" applyNumberFormat="1" applyFont="1" applyFill="1" applyBorder="1" applyAlignment="1">
      <alignment horizontal="left"/>
    </xf>
    <xf numFmtId="0" fontId="6" fillId="0" borderId="0" xfId="2" applyFont="1" applyFill="1" applyBorder="1" applyAlignment="1" applyProtection="1">
      <alignment vertical="top"/>
      <protection locked="0"/>
    </xf>
    <xf numFmtId="0" fontId="6" fillId="0" borderId="0" xfId="2" applyFont="1" applyFill="1" applyBorder="1" applyAlignment="1" applyProtection="1">
      <alignment vertical="center"/>
      <protection locked="0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6" fillId="0" borderId="1" xfId="3" applyFont="1" applyFill="1" applyBorder="1" applyAlignment="1">
      <alignment horizontal="left" vertical="center" wrapText="1"/>
    </xf>
    <xf numFmtId="43" fontId="6" fillId="0" borderId="1" xfId="1" applyFont="1" applyFill="1" applyBorder="1" applyAlignment="1" applyProtection="1">
      <alignment horizontal="right" vertical="center" wrapText="1"/>
      <protection locked="0"/>
    </xf>
    <xf numFmtId="43" fontId="6" fillId="0" borderId="1" xfId="1" applyFont="1" applyFill="1" applyBorder="1" applyAlignment="1">
      <alignment horizontal="right" vertical="center"/>
    </xf>
    <xf numFmtId="0" fontId="6" fillId="0" borderId="1" xfId="4" applyFont="1" applyFill="1" applyBorder="1" applyAlignment="1">
      <alignment horizontal="left" vertical="center" wrapText="1"/>
    </xf>
    <xf numFmtId="0" fontId="6" fillId="2" borderId="1" xfId="3" applyFont="1" applyFill="1" applyBorder="1" applyAlignment="1" applyProtection="1">
      <alignment horizontal="center" vertical="center" wrapText="1"/>
      <protection locked="0"/>
    </xf>
    <xf numFmtId="0" fontId="6" fillId="2" borderId="1" xfId="3" applyFont="1" applyFill="1" applyBorder="1" applyAlignment="1" applyProtection="1">
      <alignment horizontal="left" vertical="center" wrapText="1"/>
      <protection locked="0"/>
    </xf>
    <xf numFmtId="43" fontId="6" fillId="2" borderId="1" xfId="1" applyFont="1" applyFill="1" applyBorder="1" applyAlignment="1" applyProtection="1">
      <alignment horizontal="right" vertical="center"/>
      <protection locked="0"/>
    </xf>
    <xf numFmtId="0" fontId="6" fillId="2" borderId="0" xfId="2" applyFont="1" applyFill="1" applyBorder="1" applyAlignment="1" applyProtection="1">
      <alignment vertical="center"/>
      <protection locked="0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43" fontId="6" fillId="0" borderId="0" xfId="1" applyFont="1" applyAlignment="1">
      <alignment horizontal="right" vertical="center"/>
    </xf>
    <xf numFmtId="43" fontId="5" fillId="0" borderId="0" xfId="1" applyFont="1" applyFill="1" applyAlignment="1">
      <alignment horizontal="right" vertical="center"/>
    </xf>
    <xf numFmtId="43" fontId="6" fillId="0" borderId="0" xfId="1" applyFont="1" applyFill="1" applyAlignment="1">
      <alignment vertical="center"/>
    </xf>
    <xf numFmtId="43" fontId="6" fillId="0" borderId="0" xfId="1" applyFont="1" applyAlignment="1">
      <alignment vertical="center"/>
    </xf>
    <xf numFmtId="43" fontId="5" fillId="6" borderId="1" xfId="1" applyFont="1" applyFill="1" applyBorder="1" applyAlignment="1" applyProtection="1">
      <alignment horizontal="right" vertical="center" wrapText="1"/>
      <protection locked="0"/>
    </xf>
    <xf numFmtId="43" fontId="6" fillId="6" borderId="1" xfId="1" applyFont="1" applyFill="1" applyBorder="1" applyAlignment="1" applyProtection="1">
      <alignment horizontal="right" vertical="center" wrapText="1"/>
      <protection locked="0"/>
    </xf>
    <xf numFmtId="43" fontId="5" fillId="6" borderId="1" xfId="1" applyFont="1" applyFill="1" applyBorder="1" applyAlignment="1" applyProtection="1">
      <alignment horizontal="right" vertical="center"/>
      <protection locked="0"/>
    </xf>
    <xf numFmtId="43" fontId="6" fillId="6" borderId="1" xfId="1" applyFont="1" applyFill="1" applyBorder="1" applyAlignment="1" applyProtection="1">
      <alignment horizontal="right" vertical="center"/>
      <protection locked="0"/>
    </xf>
    <xf numFmtId="43" fontId="6" fillId="4" borderId="1" xfId="1" applyFont="1" applyFill="1" applyBorder="1" applyAlignment="1" applyProtection="1">
      <alignment horizontal="right" vertical="center" wrapText="1"/>
      <protection locked="0"/>
    </xf>
    <xf numFmtId="43" fontId="6" fillId="4" borderId="1" xfId="1" applyFont="1" applyFill="1" applyBorder="1" applyAlignment="1" applyProtection="1">
      <alignment horizontal="right" vertical="center"/>
      <protection locked="0"/>
    </xf>
    <xf numFmtId="0" fontId="6" fillId="0" borderId="0" xfId="3" applyFont="1" applyFill="1" applyBorder="1" applyAlignment="1">
      <alignment horizontal="left" vertical="center" wrapText="1"/>
    </xf>
    <xf numFmtId="43" fontId="8" fillId="4" borderId="1" xfId="1" applyFont="1" applyFill="1" applyBorder="1" applyAlignment="1" applyProtection="1">
      <alignment horizontal="right" vertical="center" wrapText="1"/>
      <protection locked="0"/>
    </xf>
    <xf numFmtId="43" fontId="9" fillId="4" borderId="1" xfId="1" applyFont="1" applyFill="1" applyBorder="1" applyAlignment="1" applyProtection="1">
      <alignment horizontal="right" vertical="center" wrapText="1"/>
      <protection locked="0"/>
    </xf>
    <xf numFmtId="43" fontId="8" fillId="4" borderId="1" xfId="1" applyFont="1" applyFill="1" applyBorder="1" applyAlignment="1" applyProtection="1">
      <alignment horizontal="right" vertical="center"/>
      <protection locked="0"/>
    </xf>
    <xf numFmtId="0" fontId="9" fillId="4" borderId="1" xfId="2" applyFont="1" applyFill="1" applyBorder="1" applyAlignment="1" applyProtection="1">
      <alignment horizontal="center" vertical="center"/>
      <protection locked="0"/>
    </xf>
    <xf numFmtId="0" fontId="9" fillId="4" borderId="1" xfId="4" applyFont="1" applyFill="1" applyBorder="1" applyAlignment="1">
      <alignment horizontal="left" vertical="center" wrapText="1"/>
    </xf>
    <xf numFmtId="0" fontId="9" fillId="4" borderId="1" xfId="3" applyFont="1" applyFill="1" applyBorder="1" applyAlignment="1" applyProtection="1">
      <alignment horizontal="center" vertical="center" wrapText="1"/>
      <protection locked="0"/>
    </xf>
    <xf numFmtId="0" fontId="9" fillId="4" borderId="1" xfId="3" applyFont="1" applyFill="1" applyBorder="1" applyAlignment="1" applyProtection="1">
      <alignment horizontal="left" vertical="center" wrapText="1"/>
      <protection locked="0"/>
    </xf>
    <xf numFmtId="0" fontId="9" fillId="4" borderId="1" xfId="3" applyFont="1" applyFill="1" applyBorder="1" applyAlignment="1">
      <alignment horizontal="left" vertical="center" wrapText="1"/>
    </xf>
    <xf numFmtId="43" fontId="5" fillId="4" borderId="1" xfId="1" applyFont="1" applyFill="1" applyBorder="1" applyAlignment="1" applyProtection="1">
      <alignment horizontal="right" vertical="center" wrapText="1"/>
      <protection locked="0"/>
    </xf>
    <xf numFmtId="43" fontId="5" fillId="6" borderId="1" xfId="1" applyFont="1" applyFill="1" applyBorder="1" applyAlignment="1" applyProtection="1">
      <alignment horizontal="center" vertical="center" wrapText="1"/>
      <protection locked="0"/>
    </xf>
    <xf numFmtId="43" fontId="5" fillId="0" borderId="1" xfId="1" applyFont="1" applyFill="1" applyBorder="1" applyAlignment="1">
      <alignment horizontal="right" vertical="center"/>
    </xf>
    <xf numFmtId="43" fontId="5" fillId="0" borderId="0" xfId="1" applyFont="1" applyAlignment="1">
      <alignment vertical="center"/>
    </xf>
    <xf numFmtId="43" fontId="5" fillId="4" borderId="1" xfId="1" applyFont="1" applyFill="1" applyBorder="1" applyAlignment="1">
      <alignment horizontal="right" vertical="center"/>
    </xf>
    <xf numFmtId="43" fontId="5" fillId="0" borderId="1" xfId="1" applyFont="1" applyFill="1" applyBorder="1" applyAlignment="1" applyProtection="1">
      <alignment horizontal="right" vertical="center"/>
      <protection locked="0"/>
    </xf>
    <xf numFmtId="43" fontId="8" fillId="6" borderId="1" xfId="1" applyFont="1" applyFill="1" applyBorder="1" applyAlignment="1" applyProtection="1">
      <alignment horizontal="right" vertical="center" wrapText="1"/>
      <protection locked="0"/>
    </xf>
    <xf numFmtId="43" fontId="9" fillId="6" borderId="1" xfId="1" applyFont="1" applyFill="1" applyBorder="1" applyAlignment="1" applyProtection="1">
      <alignment horizontal="right" vertical="center" wrapText="1"/>
      <protection locked="0"/>
    </xf>
    <xf numFmtId="43" fontId="8" fillId="6" borderId="1" xfId="1" applyFont="1" applyFill="1" applyBorder="1" applyAlignment="1" applyProtection="1">
      <alignment horizontal="right" vertical="center"/>
      <protection locked="0"/>
    </xf>
    <xf numFmtId="43" fontId="9" fillId="6" borderId="1" xfId="1" applyFont="1" applyFill="1" applyBorder="1" applyAlignment="1" applyProtection="1">
      <alignment horizontal="right" vertical="center"/>
      <protection locked="0"/>
    </xf>
    <xf numFmtId="188" fontId="9" fillId="4" borderId="1" xfId="1" applyNumberFormat="1" applyFont="1" applyFill="1" applyBorder="1" applyAlignment="1" applyProtection="1">
      <alignment horizontal="right" vertical="center" wrapText="1"/>
      <protection locked="0"/>
    </xf>
    <xf numFmtId="188" fontId="6" fillId="0" borderId="1" xfId="1" applyNumberFormat="1" applyFont="1" applyFill="1" applyBorder="1" applyAlignment="1" applyProtection="1">
      <alignment horizontal="right" vertical="center" wrapText="1"/>
      <protection locked="0"/>
    </xf>
    <xf numFmtId="43" fontId="9" fillId="0" borderId="1" xfId="1" applyFont="1" applyFill="1" applyBorder="1" applyAlignment="1">
      <alignment horizontal="right" vertical="center"/>
    </xf>
    <xf numFmtId="43" fontId="6" fillId="4" borderId="1" xfId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top"/>
    </xf>
    <xf numFmtId="43" fontId="11" fillId="0" borderId="0" xfId="1" applyFont="1" applyAlignment="1">
      <alignment horizontal="center" vertical="center"/>
    </xf>
    <xf numFmtId="43" fontId="11" fillId="0" borderId="0" xfId="1" applyFont="1" applyAlignment="1">
      <alignment vertical="center"/>
    </xf>
    <xf numFmtId="43" fontId="5" fillId="0" borderId="1" xfId="1" applyFont="1" applyFill="1" applyBorder="1" applyAlignment="1" applyProtection="1">
      <alignment horizontal="right" vertical="center" wrapText="1"/>
      <protection locked="0"/>
    </xf>
    <xf numFmtId="43" fontId="5" fillId="0" borderId="0" xfId="1" applyFont="1" applyFill="1" applyAlignment="1">
      <alignment vertical="center"/>
    </xf>
    <xf numFmtId="0" fontId="5" fillId="6" borderId="1" xfId="3" applyFont="1" applyFill="1" applyBorder="1" applyAlignment="1" applyProtection="1">
      <alignment horizontal="left" vertical="center" wrapText="1"/>
      <protection locked="0"/>
    </xf>
    <xf numFmtId="0" fontId="8" fillId="6" borderId="1" xfId="3" applyFont="1" applyFill="1" applyBorder="1" applyAlignment="1" applyProtection="1">
      <alignment horizontal="left" vertical="center" wrapText="1"/>
      <protection locked="0"/>
    </xf>
    <xf numFmtId="0" fontId="8" fillId="4" borderId="3" xfId="2" applyFont="1" applyFill="1" applyBorder="1" applyAlignment="1" applyProtection="1">
      <alignment horizontal="left" vertical="center" wrapText="1"/>
      <protection locked="0"/>
    </xf>
    <xf numFmtId="0" fontId="8" fillId="4" borderId="2" xfId="2" applyFont="1" applyFill="1" applyBorder="1" applyAlignment="1" applyProtection="1">
      <alignment horizontal="left" vertical="center" wrapText="1"/>
      <protection locked="0"/>
    </xf>
    <xf numFmtId="43" fontId="5" fillId="5" borderId="4" xfId="1" applyFont="1" applyFill="1" applyBorder="1" applyAlignment="1" applyProtection="1">
      <alignment horizontal="center" vertical="center" wrapText="1"/>
      <protection locked="0"/>
    </xf>
    <xf numFmtId="43" fontId="6" fillId="5" borderId="5" xfId="1" applyFont="1" applyFill="1" applyBorder="1" applyAlignment="1" applyProtection="1">
      <alignment horizontal="center" vertical="center" wrapText="1"/>
      <protection locked="0"/>
    </xf>
    <xf numFmtId="43" fontId="5" fillId="5" borderId="1" xfId="1" applyFont="1" applyFill="1" applyBorder="1" applyAlignment="1" applyProtection="1">
      <alignment horizontal="center" vertical="center"/>
      <protection locked="0"/>
    </xf>
    <xf numFmtId="4" fontId="5" fillId="6" borderId="1" xfId="3" applyNumberFormat="1" applyFont="1" applyFill="1" applyBorder="1" applyAlignment="1" applyProtection="1">
      <alignment horizontal="left" vertical="center" wrapText="1"/>
      <protection locked="0"/>
    </xf>
    <xf numFmtId="43" fontId="5" fillId="5" borderId="1" xfId="1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" xfId="3" applyFont="1" applyFill="1" applyBorder="1" applyAlignment="1" applyProtection="1">
      <alignment horizontal="center" vertical="center"/>
      <protection locked="0"/>
    </xf>
    <xf numFmtId="189" fontId="10" fillId="0" borderId="0" xfId="1" applyNumberFormat="1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43" fontId="5" fillId="3" borderId="3" xfId="1" applyFont="1" applyFill="1" applyBorder="1" applyAlignment="1">
      <alignment horizontal="center" vertical="center"/>
    </xf>
    <xf numFmtId="43" fontId="5" fillId="3" borderId="7" xfId="1" applyFont="1" applyFill="1" applyBorder="1" applyAlignment="1">
      <alignment horizontal="center" vertical="center"/>
    </xf>
    <xf numFmtId="43" fontId="5" fillId="3" borderId="2" xfId="1" applyFont="1" applyFill="1" applyBorder="1" applyAlignment="1">
      <alignment horizontal="center" vertical="center"/>
    </xf>
    <xf numFmtId="43" fontId="5" fillId="0" borderId="3" xfId="1" applyFont="1" applyFill="1" applyBorder="1" applyAlignment="1">
      <alignment horizontal="center" vertical="center"/>
    </xf>
    <xf numFmtId="43" fontId="5" fillId="0" borderId="7" xfId="1" applyFont="1" applyFill="1" applyBorder="1" applyAlignment="1">
      <alignment horizontal="center" vertical="center"/>
    </xf>
    <xf numFmtId="43" fontId="5" fillId="0" borderId="2" xfId="1" applyFont="1" applyFill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_PK01B May 25" xfId="2"/>
    <cellStyle name="Normal_Sheet1" xfId="3"/>
    <cellStyle name="Normal_Sheet3" xfId="4"/>
    <cellStyle name="ปกติ_BMA06 Budget plan FY05_08_11_05" xfId="5"/>
  </cellStyles>
  <dxfs count="0"/>
  <tableStyles count="0" defaultTableStyle="TableStyleMedium9" defaultPivotStyle="PivotStyleLight16"/>
  <colors>
    <mruColors>
      <color rgb="FF99CCFF"/>
      <color rgb="FF9999FF"/>
      <color rgb="FFCC99FF"/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6"/>
  </sheetPr>
  <dimension ref="A1:AE47"/>
  <sheetViews>
    <sheetView tabSelected="1" view="pageBreakPreview" topLeftCell="H31" zoomScale="110" zoomScaleNormal="120" zoomScaleSheetLayoutView="110" workbookViewId="0">
      <selection activeCell="S43" sqref="S43:U43"/>
    </sheetView>
  </sheetViews>
  <sheetFormatPr defaultColWidth="9.09765625" defaultRowHeight="9" x14ac:dyDescent="0.75"/>
  <cols>
    <col min="1" max="1" width="4.296875" style="21" customWidth="1"/>
    <col min="2" max="2" width="30.09765625" style="22" customWidth="1"/>
    <col min="3" max="3" width="10.09765625" style="23" hidden="1" customWidth="1"/>
    <col min="4" max="4" width="10.09765625" style="23" customWidth="1"/>
    <col min="5" max="6" width="9.8984375" style="24" hidden="1" customWidth="1"/>
    <col min="7" max="7" width="7.8984375" style="25" customWidth="1"/>
    <col min="8" max="8" width="9.59765625" style="26" customWidth="1"/>
    <col min="9" max="9" width="8.59765625" style="26" customWidth="1"/>
    <col min="10" max="10" width="9.09765625" style="60" customWidth="1"/>
    <col min="11" max="11" width="8.59765625" style="26" customWidth="1"/>
    <col min="12" max="12" width="8.8984375" style="26" customWidth="1"/>
    <col min="13" max="13" width="8.3984375" style="26" customWidth="1"/>
    <col min="14" max="14" width="9.8984375" style="45" customWidth="1"/>
    <col min="15" max="15" width="9" style="26" customWidth="1"/>
    <col min="16" max="16" width="9.3984375" style="26" customWidth="1"/>
    <col min="17" max="17" width="9.09765625" style="26" customWidth="1"/>
    <col min="18" max="18" width="9.8984375" style="45" customWidth="1"/>
    <col min="19" max="19" width="8.69921875" style="26" bestFit="1" customWidth="1"/>
    <col min="20" max="20" width="9.3984375" style="26" customWidth="1"/>
    <col min="21" max="21" width="8.59765625" style="26" customWidth="1"/>
    <col min="22" max="22" width="9.69921875" style="45" customWidth="1"/>
    <col min="23" max="23" width="9.59765625" style="26" customWidth="1"/>
    <col min="24" max="24" width="9.69921875" style="45" customWidth="1"/>
    <col min="25" max="16384" width="9.09765625" style="22"/>
  </cols>
  <sheetData>
    <row r="1" spans="1:31" s="7" customFormat="1" ht="18.75" customHeight="1" x14ac:dyDescent="0.25">
      <c r="A1" s="1" t="s">
        <v>41</v>
      </c>
      <c r="B1" s="2"/>
      <c r="C1" s="3"/>
      <c r="D1" s="3"/>
      <c r="E1" s="3"/>
      <c r="F1" s="3"/>
      <c r="G1" s="4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6" t="s">
        <v>19</v>
      </c>
      <c r="U1" s="6"/>
      <c r="V1" s="4"/>
      <c r="W1" s="73" t="s">
        <v>65</v>
      </c>
      <c r="X1" s="74"/>
      <c r="AE1" s="8"/>
    </row>
    <row r="2" spans="1:31" s="7" customFormat="1" ht="18.75" customHeight="1" x14ac:dyDescent="0.25">
      <c r="A2" s="1" t="s">
        <v>22</v>
      </c>
      <c r="B2" s="2"/>
      <c r="C2" s="3"/>
      <c r="D2" s="3"/>
      <c r="E2" s="3"/>
      <c r="F2" s="3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4"/>
      <c r="T2" s="6"/>
      <c r="U2" s="6"/>
      <c r="V2" s="4"/>
      <c r="W2" s="5"/>
      <c r="X2" s="4"/>
      <c r="AE2" s="8"/>
    </row>
    <row r="3" spans="1:31" s="7" customFormat="1" ht="12" customHeight="1" x14ac:dyDescent="0.25">
      <c r="A3" s="1"/>
      <c r="B3" s="2"/>
      <c r="C3" s="3"/>
      <c r="D3" s="3"/>
      <c r="E3" s="3"/>
      <c r="F3" s="3"/>
      <c r="G3" s="4"/>
      <c r="H3" s="4"/>
      <c r="I3" s="4"/>
      <c r="J3" s="5"/>
      <c r="K3" s="4"/>
      <c r="L3" s="4"/>
      <c r="M3" s="4"/>
      <c r="N3" s="4"/>
      <c r="O3" s="4"/>
      <c r="P3" s="4"/>
      <c r="Q3" s="4"/>
      <c r="R3" s="4"/>
      <c r="S3" s="4"/>
      <c r="T3" s="6"/>
      <c r="U3" s="6"/>
      <c r="V3" s="4"/>
      <c r="W3" s="5"/>
      <c r="X3" s="4"/>
      <c r="AE3" s="8"/>
    </row>
    <row r="4" spans="1:31" s="7" customFormat="1" ht="15" customHeight="1" x14ac:dyDescent="0.2">
      <c r="A4" s="9"/>
      <c r="B4" s="33"/>
      <c r="C4" s="3"/>
      <c r="D4" s="3"/>
      <c r="E4" s="3"/>
      <c r="F4" s="3"/>
      <c r="G4" s="75" t="s">
        <v>0</v>
      </c>
      <c r="H4" s="76"/>
      <c r="I4" s="76"/>
      <c r="J4" s="77"/>
      <c r="K4" s="78" t="s">
        <v>1</v>
      </c>
      <c r="L4" s="79"/>
      <c r="M4" s="79"/>
      <c r="N4" s="80"/>
      <c r="O4" s="75" t="s">
        <v>6</v>
      </c>
      <c r="P4" s="76"/>
      <c r="Q4" s="76"/>
      <c r="R4" s="77"/>
      <c r="S4" s="78" t="s">
        <v>7</v>
      </c>
      <c r="T4" s="79"/>
      <c r="U4" s="79"/>
      <c r="V4" s="80"/>
      <c r="W4" s="5"/>
      <c r="X4" s="4"/>
      <c r="AE4" s="8"/>
    </row>
    <row r="5" spans="1:31" s="10" customFormat="1" ht="15.75" customHeight="1" x14ac:dyDescent="0.75">
      <c r="A5" s="72" t="s">
        <v>5</v>
      </c>
      <c r="B5" s="72"/>
      <c r="C5" s="65" t="s">
        <v>4</v>
      </c>
      <c r="D5" s="65" t="s">
        <v>4</v>
      </c>
      <c r="E5" s="70"/>
      <c r="F5" s="70"/>
      <c r="G5" s="67" t="s">
        <v>42</v>
      </c>
      <c r="H5" s="67" t="s">
        <v>43</v>
      </c>
      <c r="I5" s="67" t="s">
        <v>44</v>
      </c>
      <c r="J5" s="67" t="s">
        <v>8</v>
      </c>
      <c r="K5" s="67" t="s">
        <v>45</v>
      </c>
      <c r="L5" s="67" t="s">
        <v>46</v>
      </c>
      <c r="M5" s="67" t="s">
        <v>47</v>
      </c>
      <c r="N5" s="69" t="s">
        <v>9</v>
      </c>
      <c r="O5" s="67" t="s">
        <v>48</v>
      </c>
      <c r="P5" s="69" t="s">
        <v>49</v>
      </c>
      <c r="Q5" s="69" t="s">
        <v>50</v>
      </c>
      <c r="R5" s="69" t="s">
        <v>10</v>
      </c>
      <c r="S5" s="69" t="s">
        <v>51</v>
      </c>
      <c r="T5" s="69" t="s">
        <v>52</v>
      </c>
      <c r="U5" s="69" t="s">
        <v>53</v>
      </c>
      <c r="V5" s="69" t="s">
        <v>11</v>
      </c>
      <c r="W5" s="65" t="s">
        <v>2</v>
      </c>
      <c r="X5" s="67" t="s">
        <v>3</v>
      </c>
    </row>
    <row r="6" spans="1:31" s="10" customFormat="1" ht="26.25" customHeight="1" x14ac:dyDescent="0.75">
      <c r="A6" s="72"/>
      <c r="B6" s="72"/>
      <c r="C6" s="66"/>
      <c r="D6" s="66"/>
      <c r="E6" s="71"/>
      <c r="F6" s="71"/>
      <c r="G6" s="67"/>
      <c r="H6" s="67"/>
      <c r="I6" s="67"/>
      <c r="J6" s="67"/>
      <c r="K6" s="67"/>
      <c r="L6" s="67"/>
      <c r="M6" s="67"/>
      <c r="N6" s="69"/>
      <c r="O6" s="67"/>
      <c r="P6" s="69"/>
      <c r="Q6" s="69"/>
      <c r="R6" s="69"/>
      <c r="S6" s="69"/>
      <c r="T6" s="69"/>
      <c r="U6" s="69"/>
      <c r="V6" s="69"/>
      <c r="W6" s="66"/>
      <c r="X6" s="67"/>
    </row>
    <row r="7" spans="1:31" s="11" customFormat="1" ht="15.75" customHeight="1" x14ac:dyDescent="0.75">
      <c r="A7" s="68" t="s">
        <v>12</v>
      </c>
      <c r="B7" s="68"/>
      <c r="C7" s="27">
        <f t="shared" ref="C7:I7" si="0">SUM(C8:C14)</f>
        <v>869280</v>
      </c>
      <c r="D7" s="27">
        <f t="shared" ref="D7" si="1">SUM(D8:D14)</f>
        <v>869280</v>
      </c>
      <c r="E7" s="27"/>
      <c r="F7" s="27"/>
      <c r="G7" s="28">
        <f t="shared" si="0"/>
        <v>64660</v>
      </c>
      <c r="H7" s="28">
        <f t="shared" si="0"/>
        <v>64660</v>
      </c>
      <c r="I7" s="28">
        <f t="shared" si="0"/>
        <v>64660</v>
      </c>
      <c r="J7" s="28">
        <f>SUM(G7:I7)</f>
        <v>193980</v>
      </c>
      <c r="K7" s="28">
        <f>SUM(K8:K14)</f>
        <v>80220</v>
      </c>
      <c r="L7" s="28">
        <f>SUM(L8:L14)</f>
        <v>80220</v>
      </c>
      <c r="M7" s="28">
        <f>SUM(M8:M14)</f>
        <v>80220</v>
      </c>
      <c r="N7" s="29">
        <f>SUM(N8:N14)</f>
        <v>240660</v>
      </c>
      <c r="O7" s="28">
        <f t="shared" ref="O7:U7" si="2">SUM(O8:O14)</f>
        <v>72440</v>
      </c>
      <c r="P7" s="28">
        <f t="shared" si="2"/>
        <v>72440</v>
      </c>
      <c r="Q7" s="28">
        <f t="shared" si="2"/>
        <v>72440</v>
      </c>
      <c r="R7" s="43">
        <f t="shared" si="2"/>
        <v>217320</v>
      </c>
      <c r="S7" s="28">
        <f t="shared" si="2"/>
        <v>72440</v>
      </c>
      <c r="T7" s="28">
        <f t="shared" si="2"/>
        <v>72440</v>
      </c>
      <c r="U7" s="28">
        <f t="shared" si="2"/>
        <v>72440</v>
      </c>
      <c r="V7" s="27">
        <f>SUM(S7:U7)</f>
        <v>217320</v>
      </c>
      <c r="W7" s="27">
        <f t="shared" ref="W7:W25" si="3">V7+R7+N7+J7</f>
        <v>869280</v>
      </c>
      <c r="X7" s="29">
        <f>SUM(X8:X14)</f>
        <v>0</v>
      </c>
    </row>
    <row r="8" spans="1:31" s="11" customFormat="1" ht="15" customHeight="1" x14ac:dyDescent="0.75">
      <c r="A8" s="12">
        <v>1</v>
      </c>
      <c r="B8" s="13" t="s">
        <v>23</v>
      </c>
      <c r="C8" s="14">
        <v>0</v>
      </c>
      <c r="D8" s="14">
        <v>0</v>
      </c>
      <c r="E8" s="14"/>
      <c r="F8" s="14"/>
      <c r="G8" s="14"/>
      <c r="H8" s="14"/>
      <c r="I8" s="14"/>
      <c r="J8" s="44">
        <f>SUM(G8:I8)</f>
        <v>0</v>
      </c>
      <c r="K8" s="14"/>
      <c r="L8" s="14"/>
      <c r="M8" s="14"/>
      <c r="N8" s="44">
        <f>SUM(K8:M8)</f>
        <v>0</v>
      </c>
      <c r="O8" s="14"/>
      <c r="P8" s="14"/>
      <c r="Q8" s="14"/>
      <c r="R8" s="44">
        <f t="shared" ref="R8:R11" si="4">SUM(O8:Q8)</f>
        <v>0</v>
      </c>
      <c r="S8" s="14"/>
      <c r="T8" s="14"/>
      <c r="U8" s="14"/>
      <c r="V8" s="44">
        <f t="shared" ref="V8:V25" si="5">SUM(S8:U8)</f>
        <v>0</v>
      </c>
      <c r="W8" s="14">
        <f t="shared" si="3"/>
        <v>0</v>
      </c>
      <c r="X8" s="47">
        <f>D8-W8</f>
        <v>0</v>
      </c>
    </row>
    <row r="9" spans="1:31" s="11" customFormat="1" ht="15" customHeight="1" x14ac:dyDescent="0.75">
      <c r="A9" s="12">
        <v>2</v>
      </c>
      <c r="B9" s="13" t="s">
        <v>24</v>
      </c>
      <c r="C9" s="14">
        <v>0</v>
      </c>
      <c r="D9" s="14">
        <v>0</v>
      </c>
      <c r="E9" s="14"/>
      <c r="F9" s="14"/>
      <c r="G9" s="14"/>
      <c r="H9" s="14"/>
      <c r="I9" s="14"/>
      <c r="J9" s="44">
        <f>SUM(G9:I9)</f>
        <v>0</v>
      </c>
      <c r="K9" s="14"/>
      <c r="L9" s="14"/>
      <c r="M9" s="14"/>
      <c r="N9" s="44">
        <f t="shared" ref="N9:N14" si="6">SUM(K9:M9)</f>
        <v>0</v>
      </c>
      <c r="O9" s="14"/>
      <c r="P9" s="14"/>
      <c r="Q9" s="14"/>
      <c r="R9" s="44">
        <f t="shared" si="4"/>
        <v>0</v>
      </c>
      <c r="S9" s="14"/>
      <c r="T9" s="14"/>
      <c r="U9" s="14"/>
      <c r="V9" s="44">
        <f t="shared" si="5"/>
        <v>0</v>
      </c>
      <c r="W9" s="14">
        <f t="shared" si="3"/>
        <v>0</v>
      </c>
      <c r="X9" s="47">
        <f t="shared" ref="X9:X14" si="7">D9-W9</f>
        <v>0</v>
      </c>
    </row>
    <row r="10" spans="1:31" s="11" customFormat="1" ht="15" customHeight="1" x14ac:dyDescent="0.75">
      <c r="A10" s="12">
        <v>3</v>
      </c>
      <c r="B10" s="13" t="s">
        <v>25</v>
      </c>
      <c r="C10" s="14">
        <v>305280</v>
      </c>
      <c r="D10" s="14">
        <v>305280</v>
      </c>
      <c r="E10" s="14"/>
      <c r="F10" s="14"/>
      <c r="G10" s="14">
        <v>25440</v>
      </c>
      <c r="H10" s="14">
        <v>25440</v>
      </c>
      <c r="I10" s="14">
        <v>25440</v>
      </c>
      <c r="J10" s="44">
        <f t="shared" ref="J10:J14" si="8">SUM(G10:I10)</f>
        <v>76320</v>
      </c>
      <c r="K10" s="14">
        <v>25440</v>
      </c>
      <c r="L10" s="14">
        <v>25440</v>
      </c>
      <c r="M10" s="14">
        <v>25440</v>
      </c>
      <c r="N10" s="44">
        <f t="shared" si="6"/>
        <v>76320</v>
      </c>
      <c r="O10" s="14">
        <v>25440</v>
      </c>
      <c r="P10" s="14">
        <v>25440</v>
      </c>
      <c r="Q10" s="14">
        <v>25440</v>
      </c>
      <c r="R10" s="44">
        <f t="shared" si="4"/>
        <v>76320</v>
      </c>
      <c r="S10" s="14">
        <v>25440</v>
      </c>
      <c r="T10" s="14">
        <v>25440</v>
      </c>
      <c r="U10" s="14">
        <v>25440</v>
      </c>
      <c r="V10" s="44">
        <f t="shared" si="5"/>
        <v>76320</v>
      </c>
      <c r="W10" s="14">
        <f t="shared" si="3"/>
        <v>305280</v>
      </c>
      <c r="X10" s="47">
        <f t="shared" si="7"/>
        <v>0</v>
      </c>
    </row>
    <row r="11" spans="1:31" s="11" customFormat="1" ht="15" customHeight="1" x14ac:dyDescent="0.75">
      <c r="A11" s="12">
        <v>4</v>
      </c>
      <c r="B11" s="13" t="s">
        <v>26</v>
      </c>
      <c r="C11" s="14">
        <v>262032</v>
      </c>
      <c r="D11" s="14">
        <v>262032</v>
      </c>
      <c r="E11" s="14"/>
      <c r="F11" s="14"/>
      <c r="G11" s="14">
        <v>21836</v>
      </c>
      <c r="H11" s="14">
        <v>21836</v>
      </c>
      <c r="I11" s="14">
        <v>21836</v>
      </c>
      <c r="J11" s="44">
        <f t="shared" si="8"/>
        <v>65508</v>
      </c>
      <c r="K11" s="14">
        <v>21836</v>
      </c>
      <c r="L11" s="14">
        <v>21836</v>
      </c>
      <c r="M11" s="14">
        <v>21836</v>
      </c>
      <c r="N11" s="44">
        <f t="shared" si="6"/>
        <v>65508</v>
      </c>
      <c r="O11" s="14">
        <v>21836</v>
      </c>
      <c r="P11" s="14">
        <v>21836</v>
      </c>
      <c r="Q11" s="14">
        <v>21836</v>
      </c>
      <c r="R11" s="44">
        <f t="shared" si="4"/>
        <v>65508</v>
      </c>
      <c r="S11" s="14">
        <v>21836</v>
      </c>
      <c r="T11" s="14">
        <v>21836</v>
      </c>
      <c r="U11" s="14">
        <v>21836</v>
      </c>
      <c r="V11" s="44">
        <f t="shared" si="5"/>
        <v>65508</v>
      </c>
      <c r="W11" s="14">
        <f t="shared" si="3"/>
        <v>262032</v>
      </c>
      <c r="X11" s="47">
        <f t="shared" si="7"/>
        <v>0</v>
      </c>
    </row>
    <row r="12" spans="1:31" s="11" customFormat="1" ht="15" customHeight="1" x14ac:dyDescent="0.75">
      <c r="A12" s="12">
        <v>5</v>
      </c>
      <c r="B12" s="13" t="s">
        <v>27</v>
      </c>
      <c r="C12" s="14">
        <v>208608</v>
      </c>
      <c r="D12" s="14">
        <v>208608</v>
      </c>
      <c r="E12" s="14"/>
      <c r="F12" s="14"/>
      <c r="G12" s="14">
        <v>17384</v>
      </c>
      <c r="H12" s="14">
        <v>17384</v>
      </c>
      <c r="I12" s="14">
        <v>17384</v>
      </c>
      <c r="J12" s="44">
        <f t="shared" si="8"/>
        <v>52152</v>
      </c>
      <c r="K12" s="14">
        <v>17384</v>
      </c>
      <c r="L12" s="14">
        <v>17384</v>
      </c>
      <c r="M12" s="14">
        <v>17384</v>
      </c>
      <c r="N12" s="44">
        <f t="shared" si="6"/>
        <v>52152</v>
      </c>
      <c r="O12" s="14">
        <v>17384</v>
      </c>
      <c r="P12" s="14">
        <v>17384</v>
      </c>
      <c r="Q12" s="14">
        <v>17384</v>
      </c>
      <c r="R12" s="44">
        <f>SUM(O12:Q12)</f>
        <v>52152</v>
      </c>
      <c r="S12" s="14">
        <v>17384</v>
      </c>
      <c r="T12" s="14">
        <v>17384</v>
      </c>
      <c r="U12" s="14">
        <v>17384</v>
      </c>
      <c r="V12" s="44">
        <f t="shared" si="5"/>
        <v>52152</v>
      </c>
      <c r="W12" s="14">
        <f t="shared" si="3"/>
        <v>208608</v>
      </c>
      <c r="X12" s="47">
        <f t="shared" si="7"/>
        <v>0</v>
      </c>
    </row>
    <row r="13" spans="1:31" s="11" customFormat="1" ht="15" customHeight="1" x14ac:dyDescent="0.75">
      <c r="A13" s="12">
        <v>6</v>
      </c>
      <c r="B13" s="13" t="s">
        <v>28</v>
      </c>
      <c r="C13" s="14">
        <v>58800</v>
      </c>
      <c r="D13" s="14">
        <v>58800</v>
      </c>
      <c r="E13" s="14"/>
      <c r="F13" s="14"/>
      <c r="G13" s="14"/>
      <c r="H13" s="14"/>
      <c r="I13" s="14"/>
      <c r="J13" s="44">
        <f t="shared" si="8"/>
        <v>0</v>
      </c>
      <c r="K13" s="14">
        <f>2450*4</f>
        <v>9800</v>
      </c>
      <c r="L13" s="14">
        <f t="shared" ref="L13:M13" si="9">2450*4</f>
        <v>9800</v>
      </c>
      <c r="M13" s="14">
        <f t="shared" si="9"/>
        <v>9800</v>
      </c>
      <c r="N13" s="44">
        <f t="shared" si="6"/>
        <v>29400</v>
      </c>
      <c r="O13" s="14">
        <f t="shared" ref="O13:Q13" si="10">2450*2</f>
        <v>4900</v>
      </c>
      <c r="P13" s="14">
        <f t="shared" si="10"/>
        <v>4900</v>
      </c>
      <c r="Q13" s="14">
        <f t="shared" si="10"/>
        <v>4900</v>
      </c>
      <c r="R13" s="46">
        <f t="shared" ref="R13" si="11">SUM(O13:Q13)</f>
        <v>14700</v>
      </c>
      <c r="S13" s="14">
        <f t="shared" ref="S13:U13" si="12">2450*2</f>
        <v>4900</v>
      </c>
      <c r="T13" s="14">
        <f t="shared" si="12"/>
        <v>4900</v>
      </c>
      <c r="U13" s="14">
        <f t="shared" si="12"/>
        <v>4900</v>
      </c>
      <c r="V13" s="44">
        <f t="shared" ref="V13" si="13">SUM(S13:U13)</f>
        <v>14700</v>
      </c>
      <c r="W13" s="14">
        <f t="shared" ref="W13" si="14">V13+R13+N13+J13</f>
        <v>58800</v>
      </c>
      <c r="X13" s="47">
        <f t="shared" si="7"/>
        <v>0</v>
      </c>
    </row>
    <row r="14" spans="1:31" s="11" customFormat="1" ht="15" customHeight="1" x14ac:dyDescent="0.75">
      <c r="A14" s="12">
        <v>7</v>
      </c>
      <c r="B14" s="13" t="s">
        <v>54</v>
      </c>
      <c r="C14" s="14">
        <v>34560</v>
      </c>
      <c r="D14" s="14">
        <v>34560</v>
      </c>
      <c r="E14" s="14"/>
      <c r="F14" s="14"/>
      <c r="G14" s="14"/>
      <c r="H14" s="14"/>
      <c r="I14" s="14"/>
      <c r="J14" s="44">
        <f t="shared" si="8"/>
        <v>0</v>
      </c>
      <c r="K14" s="14">
        <f>2880*2</f>
        <v>5760</v>
      </c>
      <c r="L14" s="14">
        <f t="shared" ref="L14:M14" si="15">2880*2</f>
        <v>5760</v>
      </c>
      <c r="M14" s="14">
        <f t="shared" si="15"/>
        <v>5760</v>
      </c>
      <c r="N14" s="44">
        <f t="shared" si="6"/>
        <v>17280</v>
      </c>
      <c r="O14" s="14">
        <v>2880</v>
      </c>
      <c r="P14" s="14">
        <v>2880</v>
      </c>
      <c r="Q14" s="14">
        <v>2880</v>
      </c>
      <c r="R14" s="46">
        <f t="shared" ref="R14" si="16">SUM(O14:Q14)</f>
        <v>8640</v>
      </c>
      <c r="S14" s="14">
        <v>2880</v>
      </c>
      <c r="T14" s="14">
        <v>2880</v>
      </c>
      <c r="U14" s="14">
        <v>2880</v>
      </c>
      <c r="V14" s="44">
        <f t="shared" si="5"/>
        <v>8640</v>
      </c>
      <c r="W14" s="14">
        <f t="shared" si="3"/>
        <v>34560</v>
      </c>
      <c r="X14" s="47">
        <f t="shared" si="7"/>
        <v>0</v>
      </c>
    </row>
    <row r="15" spans="1:31" s="11" customFormat="1" ht="15.75" customHeight="1" x14ac:dyDescent="0.75">
      <c r="A15" s="61" t="s">
        <v>13</v>
      </c>
      <c r="B15" s="61"/>
      <c r="C15" s="27">
        <f>SUM(C16:C19)</f>
        <v>33000</v>
      </c>
      <c r="D15" s="27">
        <f>SUM(D16:D19)</f>
        <v>33000</v>
      </c>
      <c r="E15" s="27"/>
      <c r="F15" s="27"/>
      <c r="G15" s="28">
        <f t="shared" ref="G15:V15" si="17">SUM(G16:G19)</f>
        <v>2250</v>
      </c>
      <c r="H15" s="28">
        <f t="shared" si="17"/>
        <v>2250</v>
      </c>
      <c r="I15" s="28">
        <f t="shared" si="17"/>
        <v>2250</v>
      </c>
      <c r="J15" s="28">
        <f>SUM(J16:J19)</f>
        <v>6750</v>
      </c>
      <c r="K15" s="28">
        <f t="shared" si="17"/>
        <v>2250</v>
      </c>
      <c r="L15" s="28">
        <f t="shared" si="17"/>
        <v>2250</v>
      </c>
      <c r="M15" s="28">
        <f t="shared" si="17"/>
        <v>8250</v>
      </c>
      <c r="N15" s="27">
        <f>SUM(N16:N19)</f>
        <v>12750</v>
      </c>
      <c r="O15" s="28">
        <f t="shared" si="17"/>
        <v>2250</v>
      </c>
      <c r="P15" s="28">
        <f t="shared" si="17"/>
        <v>2250</v>
      </c>
      <c r="Q15" s="28">
        <f t="shared" si="17"/>
        <v>2250</v>
      </c>
      <c r="R15" s="27">
        <f t="shared" si="17"/>
        <v>6750</v>
      </c>
      <c r="S15" s="28">
        <f t="shared" si="17"/>
        <v>2250</v>
      </c>
      <c r="T15" s="28">
        <f t="shared" si="17"/>
        <v>2250</v>
      </c>
      <c r="U15" s="28">
        <f t="shared" si="17"/>
        <v>2250</v>
      </c>
      <c r="V15" s="27">
        <f t="shared" si="17"/>
        <v>6750</v>
      </c>
      <c r="W15" s="27">
        <f>V15+R15+N15+J15</f>
        <v>33000</v>
      </c>
      <c r="X15" s="29">
        <f>SUM(X16:X19)</f>
        <v>0</v>
      </c>
    </row>
    <row r="16" spans="1:31" s="11" customFormat="1" ht="15" customHeight="1" x14ac:dyDescent="0.75">
      <c r="A16" s="12">
        <v>1</v>
      </c>
      <c r="B16" s="13" t="s">
        <v>25</v>
      </c>
      <c r="C16" s="14">
        <v>9000</v>
      </c>
      <c r="D16" s="14">
        <v>9000</v>
      </c>
      <c r="E16" s="14"/>
      <c r="F16" s="14"/>
      <c r="G16" s="14">
        <v>750</v>
      </c>
      <c r="H16" s="14">
        <v>750</v>
      </c>
      <c r="I16" s="14">
        <v>750</v>
      </c>
      <c r="J16" s="44">
        <f>SUM(G16:I16)</f>
        <v>2250</v>
      </c>
      <c r="K16" s="14">
        <v>750</v>
      </c>
      <c r="L16" s="14">
        <v>750</v>
      </c>
      <c r="M16" s="14">
        <v>750</v>
      </c>
      <c r="N16" s="44">
        <f>SUM(K16:M16)</f>
        <v>2250</v>
      </c>
      <c r="O16" s="14">
        <v>750</v>
      </c>
      <c r="P16" s="14">
        <v>750</v>
      </c>
      <c r="Q16" s="14">
        <v>750</v>
      </c>
      <c r="R16" s="44">
        <f>SUM(O16:Q16)</f>
        <v>2250</v>
      </c>
      <c r="S16" s="14">
        <v>750</v>
      </c>
      <c r="T16" s="14">
        <v>750</v>
      </c>
      <c r="U16" s="14">
        <v>750</v>
      </c>
      <c r="V16" s="44">
        <f t="shared" si="5"/>
        <v>2250</v>
      </c>
      <c r="W16" s="14">
        <f>V16+R16+N16+J16</f>
        <v>9000</v>
      </c>
      <c r="X16" s="47">
        <f t="shared" ref="X16:X19" si="18">D16-W16</f>
        <v>0</v>
      </c>
    </row>
    <row r="17" spans="1:24" s="11" customFormat="1" ht="15" customHeight="1" x14ac:dyDescent="0.75">
      <c r="A17" s="12">
        <v>2</v>
      </c>
      <c r="B17" s="13" t="s">
        <v>26</v>
      </c>
      <c r="C17" s="14">
        <v>9000</v>
      </c>
      <c r="D17" s="14">
        <v>9000</v>
      </c>
      <c r="E17" s="14"/>
      <c r="F17" s="14"/>
      <c r="G17" s="14">
        <v>750</v>
      </c>
      <c r="H17" s="14">
        <v>750</v>
      </c>
      <c r="I17" s="14">
        <v>750</v>
      </c>
      <c r="J17" s="44">
        <f>SUM(G17:I17)</f>
        <v>2250</v>
      </c>
      <c r="K17" s="14">
        <v>750</v>
      </c>
      <c r="L17" s="14">
        <v>750</v>
      </c>
      <c r="M17" s="14">
        <v>750</v>
      </c>
      <c r="N17" s="44">
        <f t="shared" ref="N17:N19" si="19">SUM(K17:M17)</f>
        <v>2250</v>
      </c>
      <c r="O17" s="14">
        <v>750</v>
      </c>
      <c r="P17" s="14">
        <v>750</v>
      </c>
      <c r="Q17" s="14">
        <v>750</v>
      </c>
      <c r="R17" s="44">
        <f t="shared" ref="R17:R18" si="20">SUM(O17:Q17)</f>
        <v>2250</v>
      </c>
      <c r="S17" s="14">
        <v>750</v>
      </c>
      <c r="T17" s="14">
        <v>750</v>
      </c>
      <c r="U17" s="14">
        <v>750</v>
      </c>
      <c r="V17" s="44">
        <f t="shared" si="5"/>
        <v>2250</v>
      </c>
      <c r="W17" s="14">
        <f t="shared" ref="W17:W18" si="21">V17+R17+N17+J17</f>
        <v>9000</v>
      </c>
      <c r="X17" s="47">
        <f t="shared" si="18"/>
        <v>0</v>
      </c>
    </row>
    <row r="18" spans="1:24" s="11" customFormat="1" ht="15" customHeight="1" x14ac:dyDescent="0.75">
      <c r="A18" s="12">
        <v>3</v>
      </c>
      <c r="B18" s="13" t="s">
        <v>27</v>
      </c>
      <c r="C18" s="14">
        <v>9000</v>
      </c>
      <c r="D18" s="14">
        <v>9000</v>
      </c>
      <c r="E18" s="14"/>
      <c r="F18" s="14"/>
      <c r="G18" s="14">
        <v>750</v>
      </c>
      <c r="H18" s="14">
        <v>750</v>
      </c>
      <c r="I18" s="14">
        <v>750</v>
      </c>
      <c r="J18" s="44">
        <f>SUM(G18:I18)</f>
        <v>2250</v>
      </c>
      <c r="K18" s="14">
        <v>750</v>
      </c>
      <c r="L18" s="14">
        <v>750</v>
      </c>
      <c r="M18" s="14">
        <v>750</v>
      </c>
      <c r="N18" s="44">
        <f t="shared" si="19"/>
        <v>2250</v>
      </c>
      <c r="O18" s="14">
        <v>750</v>
      </c>
      <c r="P18" s="14">
        <v>750</v>
      </c>
      <c r="Q18" s="14">
        <v>750</v>
      </c>
      <c r="R18" s="44">
        <f t="shared" si="20"/>
        <v>2250</v>
      </c>
      <c r="S18" s="14">
        <v>750</v>
      </c>
      <c r="T18" s="14">
        <v>750</v>
      </c>
      <c r="U18" s="14">
        <v>750</v>
      </c>
      <c r="V18" s="44">
        <f t="shared" si="5"/>
        <v>2250</v>
      </c>
      <c r="W18" s="14">
        <f t="shared" si="21"/>
        <v>9000</v>
      </c>
      <c r="X18" s="47">
        <f t="shared" si="18"/>
        <v>0</v>
      </c>
    </row>
    <row r="19" spans="1:24" s="11" customFormat="1" ht="15" customHeight="1" x14ac:dyDescent="0.75">
      <c r="A19" s="12">
        <v>4</v>
      </c>
      <c r="B19" s="13" t="s">
        <v>29</v>
      </c>
      <c r="C19" s="14">
        <v>6000</v>
      </c>
      <c r="D19" s="14">
        <v>6000</v>
      </c>
      <c r="E19" s="14"/>
      <c r="F19" s="14"/>
      <c r="G19" s="14"/>
      <c r="H19" s="14"/>
      <c r="I19" s="14"/>
      <c r="J19" s="44">
        <f t="shared" ref="J19:J25" si="22">SUM(G19:I19)</f>
        <v>0</v>
      </c>
      <c r="K19" s="31"/>
      <c r="L19" s="14"/>
      <c r="M19" s="14">
        <v>6000</v>
      </c>
      <c r="N19" s="44">
        <f t="shared" si="19"/>
        <v>6000</v>
      </c>
      <c r="O19" s="14"/>
      <c r="P19" s="14"/>
      <c r="Q19" s="14"/>
      <c r="R19" s="44">
        <f t="shared" ref="R19:R25" si="23">SUM(O19:Q19)</f>
        <v>0</v>
      </c>
      <c r="S19" s="14"/>
      <c r="T19" s="14"/>
      <c r="U19" s="14"/>
      <c r="V19" s="44">
        <f t="shared" si="5"/>
        <v>0</v>
      </c>
      <c r="W19" s="14">
        <f t="shared" si="3"/>
        <v>6000</v>
      </c>
      <c r="X19" s="47">
        <f t="shared" si="18"/>
        <v>0</v>
      </c>
    </row>
    <row r="20" spans="1:24" s="11" customFormat="1" ht="13.5" customHeight="1" x14ac:dyDescent="0.75">
      <c r="A20" s="61" t="s">
        <v>14</v>
      </c>
      <c r="B20" s="61"/>
      <c r="C20" s="29">
        <f t="shared" ref="C20:I20" si="24">SUM(C21:C25)</f>
        <v>499600</v>
      </c>
      <c r="D20" s="29">
        <f t="shared" ref="D20" si="25">SUM(D21:D25)</f>
        <v>656000</v>
      </c>
      <c r="E20" s="29"/>
      <c r="F20" s="29"/>
      <c r="G20" s="30">
        <f t="shared" si="24"/>
        <v>0</v>
      </c>
      <c r="H20" s="30">
        <f t="shared" si="24"/>
        <v>0</v>
      </c>
      <c r="I20" s="30">
        <f t="shared" si="24"/>
        <v>0</v>
      </c>
      <c r="J20" s="30">
        <f t="shared" si="22"/>
        <v>0</v>
      </c>
      <c r="K20" s="30">
        <f t="shared" ref="K20:Q20" si="26">SUM(K21:K25)</f>
        <v>100000</v>
      </c>
      <c r="L20" s="30">
        <f t="shared" si="26"/>
        <v>71700</v>
      </c>
      <c r="M20" s="30">
        <f t="shared" si="26"/>
        <v>74800</v>
      </c>
      <c r="N20" s="29">
        <f t="shared" si="26"/>
        <v>246500</v>
      </c>
      <c r="O20" s="30">
        <f t="shared" si="26"/>
        <v>71700</v>
      </c>
      <c r="P20" s="30">
        <f t="shared" si="26"/>
        <v>0</v>
      </c>
      <c r="Q20" s="30">
        <f t="shared" si="26"/>
        <v>130100</v>
      </c>
      <c r="R20" s="29">
        <f t="shared" si="23"/>
        <v>201800</v>
      </c>
      <c r="S20" s="30">
        <f>SUM(S21:S25)</f>
        <v>74800</v>
      </c>
      <c r="T20" s="30">
        <f>SUM(T21:T25)</f>
        <v>71700</v>
      </c>
      <c r="U20" s="30">
        <f>SUM(U21:U25)</f>
        <v>61200</v>
      </c>
      <c r="V20" s="29">
        <f>SUM(S20:U20)</f>
        <v>207700</v>
      </c>
      <c r="W20" s="27">
        <f t="shared" si="3"/>
        <v>656000</v>
      </c>
      <c r="X20" s="29">
        <f>SUM(X21:X25)</f>
        <v>0</v>
      </c>
    </row>
    <row r="21" spans="1:24" s="11" customFormat="1" ht="15" customHeight="1" x14ac:dyDescent="0.75">
      <c r="A21" s="12">
        <v>1</v>
      </c>
      <c r="B21" s="16" t="s">
        <v>30</v>
      </c>
      <c r="C21" s="14">
        <v>44000</v>
      </c>
      <c r="D21" s="14">
        <v>44000</v>
      </c>
      <c r="E21" s="53"/>
      <c r="F21" s="53"/>
      <c r="G21" s="14"/>
      <c r="H21" s="15"/>
      <c r="I21" s="15"/>
      <c r="J21" s="44">
        <f t="shared" si="22"/>
        <v>0</v>
      </c>
      <c r="K21" s="54">
        <v>0</v>
      </c>
      <c r="L21" s="15"/>
      <c r="M21" s="15">
        <v>22000</v>
      </c>
      <c r="N21" s="44">
        <f>SUM(K21:M21)</f>
        <v>22000</v>
      </c>
      <c r="O21" s="15"/>
      <c r="P21" s="15"/>
      <c r="Q21" s="15"/>
      <c r="R21" s="44">
        <f t="shared" si="23"/>
        <v>0</v>
      </c>
      <c r="S21" s="15">
        <v>22000</v>
      </c>
      <c r="T21" s="15">
        <v>0</v>
      </c>
      <c r="U21" s="15"/>
      <c r="V21" s="44">
        <f t="shared" si="5"/>
        <v>22000</v>
      </c>
      <c r="W21" s="14">
        <f t="shared" si="3"/>
        <v>44000</v>
      </c>
      <c r="X21" s="47">
        <f t="shared" ref="X21:X25" si="27">D21-W21</f>
        <v>0</v>
      </c>
    </row>
    <row r="22" spans="1:24" s="11" customFormat="1" ht="21" customHeight="1" x14ac:dyDescent="0.75">
      <c r="A22" s="12">
        <v>2</v>
      </c>
      <c r="B22" s="16" t="s">
        <v>31</v>
      </c>
      <c r="C22" s="14">
        <v>158400</v>
      </c>
      <c r="D22" s="14">
        <v>158400</v>
      </c>
      <c r="E22" s="53"/>
      <c r="F22" s="53"/>
      <c r="G22" s="14"/>
      <c r="H22" s="15"/>
      <c r="I22" s="15"/>
      <c r="J22" s="44">
        <f t="shared" si="22"/>
        <v>0</v>
      </c>
      <c r="K22" s="54">
        <v>100000</v>
      </c>
      <c r="L22" s="15"/>
      <c r="M22" s="15">
        <v>0</v>
      </c>
      <c r="N22" s="44">
        <f t="shared" ref="N22:N25" si="28">SUM(K22:M22)</f>
        <v>100000</v>
      </c>
      <c r="O22" s="15"/>
      <c r="P22" s="15"/>
      <c r="Q22" s="55">
        <v>58400</v>
      </c>
      <c r="R22" s="44">
        <f t="shared" si="23"/>
        <v>58400</v>
      </c>
      <c r="S22" s="15">
        <v>0</v>
      </c>
      <c r="T22" s="15"/>
      <c r="U22" s="55"/>
      <c r="V22" s="44">
        <f t="shared" si="5"/>
        <v>0</v>
      </c>
      <c r="W22" s="14">
        <f t="shared" si="3"/>
        <v>158400</v>
      </c>
      <c r="X22" s="47">
        <f t="shared" si="27"/>
        <v>0</v>
      </c>
    </row>
    <row r="23" spans="1:24" s="11" customFormat="1" ht="21" customHeight="1" x14ac:dyDescent="0.75">
      <c r="A23" s="12">
        <v>3</v>
      </c>
      <c r="B23" s="16" t="s">
        <v>32</v>
      </c>
      <c r="C23" s="14">
        <v>149600</v>
      </c>
      <c r="D23" s="14">
        <v>306000</v>
      </c>
      <c r="E23" s="53"/>
      <c r="F23" s="53"/>
      <c r="G23" s="14"/>
      <c r="H23" s="15"/>
      <c r="I23" s="15"/>
      <c r="J23" s="44">
        <f t="shared" si="22"/>
        <v>0</v>
      </c>
      <c r="K23" s="54"/>
      <c r="L23" s="15">
        <v>61200</v>
      </c>
      <c r="M23" s="15"/>
      <c r="N23" s="44">
        <f t="shared" si="28"/>
        <v>61200</v>
      </c>
      <c r="O23" s="15">
        <v>61200</v>
      </c>
      <c r="P23" s="15"/>
      <c r="Q23" s="15">
        <v>61200</v>
      </c>
      <c r="R23" s="44">
        <f t="shared" si="23"/>
        <v>122400</v>
      </c>
      <c r="S23" s="15"/>
      <c r="T23" s="15">
        <v>61200</v>
      </c>
      <c r="U23" s="15">
        <v>61200</v>
      </c>
      <c r="V23" s="44">
        <f t="shared" si="5"/>
        <v>122400</v>
      </c>
      <c r="W23" s="14">
        <f t="shared" si="3"/>
        <v>306000</v>
      </c>
      <c r="X23" s="47">
        <f t="shared" si="27"/>
        <v>0</v>
      </c>
    </row>
    <row r="24" spans="1:24" s="11" customFormat="1" ht="15" customHeight="1" x14ac:dyDescent="0.75">
      <c r="A24" s="12">
        <v>4</v>
      </c>
      <c r="B24" s="16" t="s">
        <v>55</v>
      </c>
      <c r="C24" s="14">
        <v>105600</v>
      </c>
      <c r="D24" s="14">
        <v>105600</v>
      </c>
      <c r="E24" s="53"/>
      <c r="F24" s="53"/>
      <c r="G24" s="14"/>
      <c r="H24" s="15"/>
      <c r="I24" s="15"/>
      <c r="J24" s="44">
        <f t="shared" si="22"/>
        <v>0</v>
      </c>
      <c r="K24" s="54"/>
      <c r="L24" s="15"/>
      <c r="M24" s="15">
        <v>52800</v>
      </c>
      <c r="N24" s="44">
        <f t="shared" si="28"/>
        <v>52800</v>
      </c>
      <c r="O24" s="15"/>
      <c r="P24" s="15"/>
      <c r="Q24" s="15">
        <v>0</v>
      </c>
      <c r="R24" s="44">
        <f t="shared" si="23"/>
        <v>0</v>
      </c>
      <c r="S24" s="15">
        <v>52800</v>
      </c>
      <c r="T24" s="15"/>
      <c r="U24" s="15"/>
      <c r="V24" s="44">
        <f t="shared" ref="V24" si="29">SUM(S24:U24)</f>
        <v>52800</v>
      </c>
      <c r="W24" s="14">
        <f t="shared" ref="W24" si="30">V24+R24+N24+J24</f>
        <v>105600</v>
      </c>
      <c r="X24" s="47">
        <f t="shared" si="27"/>
        <v>0</v>
      </c>
    </row>
    <row r="25" spans="1:24" s="11" customFormat="1" ht="15" customHeight="1" x14ac:dyDescent="0.75">
      <c r="A25" s="12">
        <v>5</v>
      </c>
      <c r="B25" s="16" t="s">
        <v>33</v>
      </c>
      <c r="C25" s="14">
        <v>42000</v>
      </c>
      <c r="D25" s="14">
        <v>42000</v>
      </c>
      <c r="E25" s="14"/>
      <c r="F25" s="14"/>
      <c r="G25" s="14"/>
      <c r="H25" s="15"/>
      <c r="I25" s="15"/>
      <c r="J25" s="44">
        <f t="shared" si="22"/>
        <v>0</v>
      </c>
      <c r="K25" s="54">
        <v>0</v>
      </c>
      <c r="L25" s="15">
        <v>10500</v>
      </c>
      <c r="M25" s="15"/>
      <c r="N25" s="44">
        <f t="shared" si="28"/>
        <v>10500</v>
      </c>
      <c r="O25" s="15">
        <v>10500</v>
      </c>
      <c r="P25" s="15"/>
      <c r="Q25" s="15">
        <v>10500</v>
      </c>
      <c r="R25" s="44">
        <f t="shared" si="23"/>
        <v>21000</v>
      </c>
      <c r="S25" s="15">
        <v>0</v>
      </c>
      <c r="T25" s="15">
        <v>10500</v>
      </c>
      <c r="U25" s="15"/>
      <c r="V25" s="44">
        <f t="shared" si="5"/>
        <v>10500</v>
      </c>
      <c r="W25" s="14">
        <f t="shared" si="3"/>
        <v>42000</v>
      </c>
      <c r="X25" s="47">
        <f t="shared" si="27"/>
        <v>0</v>
      </c>
    </row>
    <row r="26" spans="1:24" s="11" customFormat="1" ht="15" customHeight="1" x14ac:dyDescent="0.75">
      <c r="A26" s="61" t="s">
        <v>15</v>
      </c>
      <c r="B26" s="61"/>
      <c r="C26" s="29">
        <f>SUM(C27:C27)</f>
        <v>0</v>
      </c>
      <c r="D26" s="29">
        <f>SUM(D27:D27)</f>
        <v>0</v>
      </c>
      <c r="E26" s="29"/>
      <c r="F26" s="29"/>
      <c r="G26" s="30">
        <f t="shared" ref="G26:S26" si="31">SUM(G27:G27)</f>
        <v>0</v>
      </c>
      <c r="H26" s="30">
        <f t="shared" si="31"/>
        <v>0</v>
      </c>
      <c r="I26" s="30">
        <f>SUM(I27:I27)</f>
        <v>0</v>
      </c>
      <c r="J26" s="30">
        <f>SUM(G26:I26)</f>
        <v>0</v>
      </c>
      <c r="K26" s="30">
        <f t="shared" si="31"/>
        <v>0</v>
      </c>
      <c r="L26" s="30">
        <f t="shared" si="31"/>
        <v>0</v>
      </c>
      <c r="M26" s="30">
        <f t="shared" si="31"/>
        <v>0</v>
      </c>
      <c r="N26" s="29">
        <f t="shared" si="31"/>
        <v>0</v>
      </c>
      <c r="O26" s="30"/>
      <c r="P26" s="30"/>
      <c r="Q26" s="30"/>
      <c r="R26" s="29">
        <f t="shared" si="31"/>
        <v>0</v>
      </c>
      <c r="S26" s="30">
        <f t="shared" si="31"/>
        <v>0</v>
      </c>
      <c r="T26" s="30">
        <f>SUM(T27:T27)</f>
        <v>0</v>
      </c>
      <c r="U26" s="30">
        <f>SUM(U27:U27)</f>
        <v>0</v>
      </c>
      <c r="V26" s="29">
        <f>SUM(V27:V27)</f>
        <v>0</v>
      </c>
      <c r="W26" s="29">
        <f>SUM(W27:W27)</f>
        <v>0</v>
      </c>
      <c r="X26" s="29">
        <f>SUM(X27:X27)</f>
        <v>0</v>
      </c>
    </row>
    <row r="27" spans="1:24" s="20" customFormat="1" ht="15" customHeight="1" x14ac:dyDescent="0.75">
      <c r="A27" s="17"/>
      <c r="B27" s="18"/>
      <c r="C27" s="19"/>
      <c r="D27" s="19"/>
      <c r="E27" s="19"/>
      <c r="F27" s="19"/>
      <c r="G27" s="19"/>
      <c r="H27" s="19"/>
      <c r="I27" s="19"/>
      <c r="J27" s="44"/>
      <c r="K27" s="32"/>
      <c r="L27" s="19"/>
      <c r="M27" s="19"/>
      <c r="N27" s="44"/>
      <c r="O27" s="19"/>
      <c r="P27" s="19"/>
      <c r="Q27" s="19"/>
      <c r="R27" s="44"/>
      <c r="S27" s="19"/>
      <c r="T27" s="19"/>
      <c r="U27" s="19"/>
      <c r="V27" s="44"/>
      <c r="W27" s="14"/>
      <c r="X27" s="47"/>
    </row>
    <row r="28" spans="1:24" s="11" customFormat="1" ht="15.75" customHeight="1" x14ac:dyDescent="0.75">
      <c r="A28" s="62" t="s">
        <v>16</v>
      </c>
      <c r="B28" s="62"/>
      <c r="C28" s="48">
        <f>SUM(C29:C30)</f>
        <v>32320</v>
      </c>
      <c r="D28" s="48">
        <f>SUM(D29:D30)</f>
        <v>33204.22</v>
      </c>
      <c r="E28" s="48"/>
      <c r="F28" s="48"/>
      <c r="G28" s="51">
        <f>SUM(G29:G30)</f>
        <v>0</v>
      </c>
      <c r="H28" s="51">
        <f t="shared" ref="H28:I28" si="32">SUM(H29:H30)</f>
        <v>0</v>
      </c>
      <c r="I28" s="51">
        <f t="shared" si="32"/>
        <v>0</v>
      </c>
      <c r="J28" s="30">
        <f>SUM(J29:J30)</f>
        <v>0</v>
      </c>
      <c r="K28" s="51">
        <f>SUM(K29:K30)</f>
        <v>0</v>
      </c>
      <c r="L28" s="51">
        <f t="shared" ref="L28" si="33">SUM(L29:L30)</f>
        <v>0</v>
      </c>
      <c r="M28" s="51">
        <f t="shared" ref="M28" si="34">SUM(M29:M30)</f>
        <v>18500</v>
      </c>
      <c r="N28" s="29">
        <f>SUM(N29:N30)</f>
        <v>18500</v>
      </c>
      <c r="O28" s="51">
        <f>SUM(O29:O30)</f>
        <v>0</v>
      </c>
      <c r="P28" s="51">
        <f t="shared" ref="P28" si="35">SUM(P29:P30)</f>
        <v>0</v>
      </c>
      <c r="Q28" s="51">
        <f t="shared" ref="Q28" si="36">SUM(Q29:Q30)</f>
        <v>0</v>
      </c>
      <c r="R28" s="29">
        <f>SUM(R29:R30)</f>
        <v>0</v>
      </c>
      <c r="S28" s="51">
        <f>SUM(S29:S30)</f>
        <v>0</v>
      </c>
      <c r="T28" s="51">
        <f t="shared" ref="T28" si="37">SUM(T29:T30)</f>
        <v>14704.220000000001</v>
      </c>
      <c r="U28" s="51">
        <f t="shared" ref="U28" si="38">SUM(U29:U30)</f>
        <v>0</v>
      </c>
      <c r="V28" s="29">
        <f>SUM(V29:V30)</f>
        <v>14704.220000000001</v>
      </c>
      <c r="W28" s="49">
        <f>V28+R28+N28+J28</f>
        <v>33204.22</v>
      </c>
      <c r="X28" s="50">
        <f>SUM(X29:X30)</f>
        <v>0</v>
      </c>
    </row>
    <row r="29" spans="1:24" s="11" customFormat="1" ht="15" customHeight="1" x14ac:dyDescent="0.75">
      <c r="A29" s="37">
        <v>1</v>
      </c>
      <c r="B29" s="38" t="s">
        <v>56</v>
      </c>
      <c r="C29" s="35">
        <v>17000</v>
      </c>
      <c r="D29" s="35">
        <v>17000</v>
      </c>
      <c r="E29" s="35"/>
      <c r="F29" s="35"/>
      <c r="G29" s="35"/>
      <c r="H29" s="35"/>
      <c r="I29" s="35"/>
      <c r="J29" s="44">
        <f t="shared" ref="J29:J30" si="39">SUM(G29:I29)</f>
        <v>0</v>
      </c>
      <c r="K29" s="54"/>
      <c r="L29" s="15"/>
      <c r="M29" s="15">
        <v>8500</v>
      </c>
      <c r="N29" s="44">
        <f>SUM(K29:M29)</f>
        <v>8500</v>
      </c>
      <c r="O29" s="15"/>
      <c r="P29" s="15"/>
      <c r="Q29" s="15"/>
      <c r="R29" s="44">
        <f t="shared" ref="R29:R30" si="40">SUM(O29:Q29)</f>
        <v>0</v>
      </c>
      <c r="S29" s="15"/>
      <c r="T29" s="15">
        <v>8500</v>
      </c>
      <c r="U29" s="15"/>
      <c r="V29" s="44">
        <f t="shared" ref="V29:V30" si="41">SUM(S29:U29)</f>
        <v>8500</v>
      </c>
      <c r="W29" s="14">
        <f t="shared" ref="W29:W42" si="42">V29+R29+N29+J29</f>
        <v>17000</v>
      </c>
      <c r="X29" s="47">
        <f t="shared" ref="X29:X30" si="43">D29-W29</f>
        <v>0</v>
      </c>
    </row>
    <row r="30" spans="1:24" s="11" customFormat="1" ht="15" customHeight="1" x14ac:dyDescent="0.75">
      <c r="A30" s="37">
        <v>2</v>
      </c>
      <c r="B30" s="38" t="s">
        <v>57</v>
      </c>
      <c r="C30" s="35">
        <v>15320</v>
      </c>
      <c r="D30" s="35">
        <v>16204.22</v>
      </c>
      <c r="E30" s="35"/>
      <c r="F30" s="35"/>
      <c r="G30" s="35"/>
      <c r="H30" s="35"/>
      <c r="I30" s="35"/>
      <c r="J30" s="44">
        <f t="shared" si="39"/>
        <v>0</v>
      </c>
      <c r="K30" s="54"/>
      <c r="L30" s="15"/>
      <c r="M30" s="15">
        <v>10000</v>
      </c>
      <c r="N30" s="44">
        <f>SUM(K30:M30)</f>
        <v>10000</v>
      </c>
      <c r="O30" s="15"/>
      <c r="P30" s="15"/>
      <c r="Q30" s="15"/>
      <c r="R30" s="44">
        <f t="shared" si="40"/>
        <v>0</v>
      </c>
      <c r="S30" s="15"/>
      <c r="T30" s="15">
        <v>6204.22</v>
      </c>
      <c r="U30" s="15"/>
      <c r="V30" s="44">
        <f t="shared" si="41"/>
        <v>6204.22</v>
      </c>
      <c r="W30" s="14">
        <f t="shared" si="42"/>
        <v>16204.220000000001</v>
      </c>
      <c r="X30" s="47">
        <f t="shared" si="43"/>
        <v>0</v>
      </c>
    </row>
    <row r="31" spans="1:24" s="11" customFormat="1" ht="16.5" customHeight="1" x14ac:dyDescent="0.75">
      <c r="A31" s="62" t="s">
        <v>17</v>
      </c>
      <c r="B31" s="62"/>
      <c r="C31" s="48">
        <f t="shared" ref="C31:V31" si="44">SUM(C32:C32)</f>
        <v>200000</v>
      </c>
      <c r="D31" s="48">
        <f t="shared" si="44"/>
        <v>200000</v>
      </c>
      <c r="E31" s="48"/>
      <c r="F31" s="48"/>
      <c r="G31" s="49">
        <f t="shared" si="44"/>
        <v>0</v>
      </c>
      <c r="H31" s="49">
        <f t="shared" si="44"/>
        <v>0</v>
      </c>
      <c r="I31" s="49">
        <f t="shared" si="44"/>
        <v>0</v>
      </c>
      <c r="J31" s="30">
        <f t="shared" si="44"/>
        <v>0</v>
      </c>
      <c r="K31" s="49">
        <f t="shared" si="44"/>
        <v>0</v>
      </c>
      <c r="L31" s="49">
        <f t="shared" si="44"/>
        <v>0</v>
      </c>
      <c r="M31" s="49">
        <f t="shared" si="44"/>
        <v>0</v>
      </c>
      <c r="N31" s="27">
        <f t="shared" si="44"/>
        <v>0</v>
      </c>
      <c r="O31" s="49">
        <f t="shared" si="44"/>
        <v>0</v>
      </c>
      <c r="P31" s="49">
        <f t="shared" si="44"/>
        <v>0</v>
      </c>
      <c r="Q31" s="49">
        <f t="shared" si="44"/>
        <v>200000</v>
      </c>
      <c r="R31" s="27">
        <f t="shared" si="44"/>
        <v>200000</v>
      </c>
      <c r="S31" s="49">
        <f t="shared" si="44"/>
        <v>0</v>
      </c>
      <c r="T31" s="49">
        <f t="shared" si="44"/>
        <v>0</v>
      </c>
      <c r="U31" s="49">
        <f t="shared" si="44"/>
        <v>0</v>
      </c>
      <c r="V31" s="27">
        <f t="shared" si="44"/>
        <v>0</v>
      </c>
      <c r="W31" s="48">
        <f t="shared" si="42"/>
        <v>200000</v>
      </c>
      <c r="X31" s="50">
        <f>SUM(X32:X32)</f>
        <v>0</v>
      </c>
    </row>
    <row r="32" spans="1:24" s="11" customFormat="1" ht="21.75" customHeight="1" x14ac:dyDescent="0.75">
      <c r="A32" s="39">
        <v>1</v>
      </c>
      <c r="B32" s="40" t="s">
        <v>34</v>
      </c>
      <c r="C32" s="35">
        <v>200000</v>
      </c>
      <c r="D32" s="35">
        <v>200000</v>
      </c>
      <c r="E32" s="35"/>
      <c r="F32" s="35"/>
      <c r="G32" s="35" t="s">
        <v>18</v>
      </c>
      <c r="H32" s="35">
        <v>0</v>
      </c>
      <c r="I32" s="35">
        <v>0</v>
      </c>
      <c r="J32" s="59">
        <f>SUM(G32:I32)</f>
        <v>0</v>
      </c>
      <c r="K32" s="35" t="s">
        <v>18</v>
      </c>
      <c r="L32" s="35">
        <v>0</v>
      </c>
      <c r="M32" s="35"/>
      <c r="N32" s="42">
        <f>SUM(K32:M32)</f>
        <v>0</v>
      </c>
      <c r="O32" s="35"/>
      <c r="P32" s="35"/>
      <c r="Q32" s="35">
        <v>200000</v>
      </c>
      <c r="R32" s="42">
        <f>SUM(O32:Q32)</f>
        <v>200000</v>
      </c>
      <c r="S32" s="35">
        <v>0</v>
      </c>
      <c r="T32" s="35">
        <v>0</v>
      </c>
      <c r="U32" s="35"/>
      <c r="V32" s="42">
        <f>SUM(S32:U32)</f>
        <v>0</v>
      </c>
      <c r="W32" s="35">
        <f>V32+R32+N32+J32</f>
        <v>200000</v>
      </c>
      <c r="X32" s="47">
        <f>D32-W32</f>
        <v>0</v>
      </c>
    </row>
    <row r="33" spans="1:24" s="11" customFormat="1" ht="15" customHeight="1" x14ac:dyDescent="0.75">
      <c r="A33" s="62" t="s">
        <v>20</v>
      </c>
      <c r="B33" s="62"/>
      <c r="C33" s="48">
        <f>SUM(C34:C42)</f>
        <v>215400</v>
      </c>
      <c r="D33" s="48">
        <f>SUM(D34:D42)</f>
        <v>253000</v>
      </c>
      <c r="E33" s="48"/>
      <c r="F33" s="48"/>
      <c r="G33" s="49">
        <f t="shared" ref="G33:V33" si="45">SUM(G34:G42)</f>
        <v>319.93</v>
      </c>
      <c r="H33" s="49">
        <f t="shared" si="45"/>
        <v>319.93</v>
      </c>
      <c r="I33" s="49">
        <f t="shared" si="45"/>
        <v>0</v>
      </c>
      <c r="J33" s="30">
        <f>SUM(J34:J42)</f>
        <v>639.86</v>
      </c>
      <c r="K33" s="49">
        <f t="shared" si="45"/>
        <v>2000</v>
      </c>
      <c r="L33" s="49">
        <f t="shared" si="45"/>
        <v>19600</v>
      </c>
      <c r="M33" s="49">
        <f t="shared" si="45"/>
        <v>44500</v>
      </c>
      <c r="N33" s="27">
        <f>SUM(N34:N42)</f>
        <v>66100</v>
      </c>
      <c r="O33" s="49">
        <f t="shared" si="45"/>
        <v>19600</v>
      </c>
      <c r="P33" s="49">
        <f t="shared" si="45"/>
        <v>16000</v>
      </c>
      <c r="Q33" s="49">
        <f t="shared" si="45"/>
        <v>19600</v>
      </c>
      <c r="R33" s="27">
        <f t="shared" si="45"/>
        <v>55200</v>
      </c>
      <c r="S33" s="49">
        <f t="shared" si="45"/>
        <v>44500</v>
      </c>
      <c r="T33" s="49">
        <f t="shared" si="45"/>
        <v>19600</v>
      </c>
      <c r="U33" s="49">
        <f t="shared" si="45"/>
        <v>66960.14</v>
      </c>
      <c r="V33" s="27">
        <f t="shared" si="45"/>
        <v>131060.14</v>
      </c>
      <c r="W33" s="48">
        <f t="shared" si="42"/>
        <v>253000</v>
      </c>
      <c r="X33" s="50">
        <f>SUM(X34:X42)</f>
        <v>0</v>
      </c>
    </row>
    <row r="34" spans="1:24" s="11" customFormat="1" ht="15" customHeight="1" x14ac:dyDescent="0.75">
      <c r="A34" s="37">
        <v>1</v>
      </c>
      <c r="B34" s="38" t="s">
        <v>35</v>
      </c>
      <c r="C34" s="35">
        <v>33000</v>
      </c>
      <c r="D34" s="35">
        <v>33000</v>
      </c>
      <c r="E34" s="35"/>
      <c r="F34" s="35"/>
      <c r="G34" s="35"/>
      <c r="H34" s="35"/>
      <c r="I34" s="35"/>
      <c r="J34" s="59">
        <f>SUM(G34:I34)</f>
        <v>0</v>
      </c>
      <c r="K34" s="35"/>
      <c r="L34" s="35"/>
      <c r="M34" s="35">
        <v>16500</v>
      </c>
      <c r="N34" s="46">
        <f>SUM(K34:M34)</f>
        <v>16500</v>
      </c>
      <c r="O34" s="35"/>
      <c r="P34" s="35"/>
      <c r="Q34" s="35"/>
      <c r="R34" s="42">
        <f t="shared" ref="R34:R42" si="46">SUM(O34:Q34)</f>
        <v>0</v>
      </c>
      <c r="S34" s="35">
        <v>16500</v>
      </c>
      <c r="T34" s="35">
        <v>0</v>
      </c>
      <c r="U34" s="35"/>
      <c r="V34" s="46">
        <f t="shared" ref="V34:V42" si="47">SUM(S34:U34)</f>
        <v>16500</v>
      </c>
      <c r="W34" s="35">
        <f t="shared" si="42"/>
        <v>33000</v>
      </c>
      <c r="X34" s="47">
        <f t="shared" ref="X34:X42" si="48">D34-W34</f>
        <v>0</v>
      </c>
    </row>
    <row r="35" spans="1:24" s="11" customFormat="1" ht="15" customHeight="1" x14ac:dyDescent="0.75">
      <c r="A35" s="37">
        <v>2</v>
      </c>
      <c r="B35" s="38" t="s">
        <v>36</v>
      </c>
      <c r="C35" s="35">
        <v>18000</v>
      </c>
      <c r="D35" s="35">
        <v>18000</v>
      </c>
      <c r="E35" s="35"/>
      <c r="F35" s="35"/>
      <c r="G35" s="35"/>
      <c r="H35" s="35"/>
      <c r="I35" s="35"/>
      <c r="J35" s="59">
        <f t="shared" ref="J35:J42" si="49">SUM(G35:I35)</f>
        <v>0</v>
      </c>
      <c r="K35" s="35"/>
      <c r="L35" s="35"/>
      <c r="M35" s="35">
        <v>9000</v>
      </c>
      <c r="N35" s="46">
        <f t="shared" ref="N35:N42" si="50">SUM(K35:M35)</f>
        <v>9000</v>
      </c>
      <c r="O35" s="35"/>
      <c r="P35" s="35"/>
      <c r="Q35" s="35"/>
      <c r="R35" s="42">
        <f t="shared" si="46"/>
        <v>0</v>
      </c>
      <c r="S35" s="35">
        <v>9000</v>
      </c>
      <c r="T35" s="35">
        <v>0</v>
      </c>
      <c r="U35" s="35"/>
      <c r="V35" s="46">
        <f t="shared" si="47"/>
        <v>9000</v>
      </c>
      <c r="W35" s="35">
        <f t="shared" si="42"/>
        <v>18000</v>
      </c>
      <c r="X35" s="47">
        <f t="shared" si="48"/>
        <v>0</v>
      </c>
    </row>
    <row r="36" spans="1:24" s="11" customFormat="1" ht="23.25" customHeight="1" x14ac:dyDescent="0.75">
      <c r="A36" s="37">
        <v>3</v>
      </c>
      <c r="B36" s="41" t="s">
        <v>37</v>
      </c>
      <c r="C36" s="35">
        <v>20400</v>
      </c>
      <c r="D36" s="35">
        <v>34000</v>
      </c>
      <c r="E36" s="52"/>
      <c r="F36" s="52"/>
      <c r="G36" s="35"/>
      <c r="H36" s="35"/>
      <c r="I36" s="35"/>
      <c r="J36" s="59">
        <f t="shared" si="49"/>
        <v>0</v>
      </c>
      <c r="K36" s="35"/>
      <c r="L36" s="35">
        <v>6800</v>
      </c>
      <c r="M36" s="35"/>
      <c r="N36" s="46">
        <f t="shared" si="50"/>
        <v>6800</v>
      </c>
      <c r="O36" s="35">
        <v>6800</v>
      </c>
      <c r="P36" s="35"/>
      <c r="Q36" s="35">
        <v>6800</v>
      </c>
      <c r="R36" s="42">
        <f t="shared" ref="R36:R40" si="51">SUM(O36:Q36)</f>
        <v>13600</v>
      </c>
      <c r="S36" s="35"/>
      <c r="T36" s="35">
        <v>6800</v>
      </c>
      <c r="U36" s="35">
        <v>6800</v>
      </c>
      <c r="V36" s="46">
        <f t="shared" ref="V36:V40" si="52">SUM(S36:U36)</f>
        <v>13600</v>
      </c>
      <c r="W36" s="35">
        <f t="shared" ref="W36:W40" si="53">V36+R36+N36+J36</f>
        <v>34000</v>
      </c>
      <c r="X36" s="47">
        <f t="shared" si="48"/>
        <v>0</v>
      </c>
    </row>
    <row r="37" spans="1:24" s="11" customFormat="1" ht="23.25" customHeight="1" x14ac:dyDescent="0.75">
      <c r="A37" s="37">
        <v>4</v>
      </c>
      <c r="B37" s="41" t="s">
        <v>58</v>
      </c>
      <c r="C37" s="35">
        <v>15000</v>
      </c>
      <c r="D37" s="35">
        <v>39000</v>
      </c>
      <c r="E37" s="52"/>
      <c r="F37" s="52"/>
      <c r="G37" s="35"/>
      <c r="H37" s="35"/>
      <c r="I37" s="35"/>
      <c r="J37" s="59">
        <f t="shared" si="49"/>
        <v>0</v>
      </c>
      <c r="K37" s="35"/>
      <c r="L37" s="35">
        <v>7800</v>
      </c>
      <c r="M37" s="35"/>
      <c r="N37" s="46">
        <f t="shared" si="50"/>
        <v>7800</v>
      </c>
      <c r="O37" s="35">
        <v>7800</v>
      </c>
      <c r="P37" s="35"/>
      <c r="Q37" s="35">
        <v>7800</v>
      </c>
      <c r="R37" s="42">
        <f t="shared" si="51"/>
        <v>15600</v>
      </c>
      <c r="S37" s="35"/>
      <c r="T37" s="35">
        <v>7800</v>
      </c>
      <c r="U37" s="35">
        <v>7800</v>
      </c>
      <c r="V37" s="46">
        <f t="shared" si="52"/>
        <v>15600</v>
      </c>
      <c r="W37" s="35">
        <f t="shared" si="53"/>
        <v>39000</v>
      </c>
      <c r="X37" s="47">
        <f t="shared" si="48"/>
        <v>0</v>
      </c>
    </row>
    <row r="38" spans="1:24" s="11" customFormat="1" ht="15" customHeight="1" x14ac:dyDescent="0.75">
      <c r="A38" s="37">
        <v>5</v>
      </c>
      <c r="B38" s="16" t="s">
        <v>55</v>
      </c>
      <c r="C38" s="14">
        <v>36000</v>
      </c>
      <c r="D38" s="14">
        <v>36000</v>
      </c>
      <c r="E38" s="53"/>
      <c r="F38" s="53"/>
      <c r="G38" s="14"/>
      <c r="H38" s="15"/>
      <c r="I38" s="15"/>
      <c r="J38" s="59">
        <f t="shared" si="49"/>
        <v>0</v>
      </c>
      <c r="K38" s="54"/>
      <c r="L38" s="15"/>
      <c r="M38" s="15">
        <v>18000</v>
      </c>
      <c r="N38" s="46">
        <f t="shared" si="50"/>
        <v>18000</v>
      </c>
      <c r="O38" s="15"/>
      <c r="P38" s="15"/>
      <c r="Q38" s="15"/>
      <c r="R38" s="44">
        <f t="shared" si="51"/>
        <v>0</v>
      </c>
      <c r="S38" s="15">
        <v>18000</v>
      </c>
      <c r="T38" s="15"/>
      <c r="U38" s="15"/>
      <c r="V38" s="44">
        <f t="shared" si="52"/>
        <v>18000</v>
      </c>
      <c r="W38" s="14">
        <f t="shared" si="53"/>
        <v>36000</v>
      </c>
      <c r="X38" s="47">
        <f t="shared" si="48"/>
        <v>0</v>
      </c>
    </row>
    <row r="39" spans="1:24" s="11" customFormat="1" ht="30.75" customHeight="1" x14ac:dyDescent="0.75">
      <c r="A39" s="37">
        <v>6</v>
      </c>
      <c r="B39" s="41" t="s">
        <v>40</v>
      </c>
      <c r="C39" s="35">
        <v>15000</v>
      </c>
      <c r="D39" s="35">
        <v>15000</v>
      </c>
      <c r="E39" s="35"/>
      <c r="F39" s="35"/>
      <c r="G39" s="35"/>
      <c r="H39" s="35"/>
      <c r="I39" s="35"/>
      <c r="J39" s="59">
        <f t="shared" si="49"/>
        <v>0</v>
      </c>
      <c r="K39" s="35"/>
      <c r="L39" s="35"/>
      <c r="M39" s="35"/>
      <c r="N39" s="46">
        <f t="shared" si="50"/>
        <v>0</v>
      </c>
      <c r="O39" s="35"/>
      <c r="P39" s="35">
        <v>15000</v>
      </c>
      <c r="Q39" s="35"/>
      <c r="R39" s="42">
        <f t="shared" si="51"/>
        <v>15000</v>
      </c>
      <c r="S39" s="35"/>
      <c r="T39" s="35">
        <v>0</v>
      </c>
      <c r="U39" s="35"/>
      <c r="V39" s="46">
        <f t="shared" si="52"/>
        <v>0</v>
      </c>
      <c r="W39" s="35">
        <f t="shared" si="53"/>
        <v>15000</v>
      </c>
      <c r="X39" s="47">
        <f t="shared" si="48"/>
        <v>0</v>
      </c>
    </row>
    <row r="40" spans="1:24" s="11" customFormat="1" ht="23.25" customHeight="1" x14ac:dyDescent="0.75">
      <c r="A40" s="37">
        <v>7</v>
      </c>
      <c r="B40" s="38" t="s">
        <v>39</v>
      </c>
      <c r="C40" s="35">
        <v>16000</v>
      </c>
      <c r="D40" s="35">
        <v>16000</v>
      </c>
      <c r="E40" s="35"/>
      <c r="F40" s="35"/>
      <c r="G40" s="35"/>
      <c r="H40" s="35"/>
      <c r="I40" s="35"/>
      <c r="J40" s="59">
        <f t="shared" si="49"/>
        <v>0</v>
      </c>
      <c r="K40" s="35"/>
      <c r="L40" s="35">
        <v>4000</v>
      </c>
      <c r="M40" s="35">
        <v>0</v>
      </c>
      <c r="N40" s="46">
        <f t="shared" si="50"/>
        <v>4000</v>
      </c>
      <c r="O40" s="35">
        <v>4000</v>
      </c>
      <c r="P40" s="35"/>
      <c r="Q40" s="35">
        <v>4000</v>
      </c>
      <c r="R40" s="42">
        <f t="shared" si="51"/>
        <v>8000</v>
      </c>
      <c r="S40" s="35">
        <v>0</v>
      </c>
      <c r="T40" s="35">
        <v>4000</v>
      </c>
      <c r="U40" s="35"/>
      <c r="V40" s="46">
        <f t="shared" si="52"/>
        <v>4000</v>
      </c>
      <c r="W40" s="35">
        <f t="shared" si="53"/>
        <v>16000</v>
      </c>
      <c r="X40" s="47">
        <f t="shared" si="48"/>
        <v>0</v>
      </c>
    </row>
    <row r="41" spans="1:24" s="11" customFormat="1" ht="21.75" customHeight="1" x14ac:dyDescent="0.75">
      <c r="A41" s="37">
        <v>8</v>
      </c>
      <c r="B41" s="38" t="s">
        <v>38</v>
      </c>
      <c r="C41" s="35">
        <v>12000</v>
      </c>
      <c r="D41" s="35">
        <v>12000</v>
      </c>
      <c r="E41" s="35"/>
      <c r="F41" s="35"/>
      <c r="G41" s="35">
        <v>319.93</v>
      </c>
      <c r="H41" s="35">
        <v>319.93</v>
      </c>
      <c r="I41" s="35"/>
      <c r="J41" s="59">
        <f t="shared" si="49"/>
        <v>639.86</v>
      </c>
      <c r="K41" s="35">
        <v>2000</v>
      </c>
      <c r="L41" s="35">
        <v>1000</v>
      </c>
      <c r="M41" s="35">
        <v>1000</v>
      </c>
      <c r="N41" s="46">
        <f t="shared" si="50"/>
        <v>4000</v>
      </c>
      <c r="O41" s="35">
        <v>1000</v>
      </c>
      <c r="P41" s="35">
        <v>1000</v>
      </c>
      <c r="Q41" s="35">
        <v>1000</v>
      </c>
      <c r="R41" s="42">
        <f t="shared" si="46"/>
        <v>3000</v>
      </c>
      <c r="S41" s="35">
        <v>1000</v>
      </c>
      <c r="T41" s="35">
        <v>1000</v>
      </c>
      <c r="U41" s="35">
        <v>2360.14</v>
      </c>
      <c r="V41" s="46">
        <f t="shared" si="47"/>
        <v>4360.1399999999994</v>
      </c>
      <c r="W41" s="35">
        <f t="shared" si="42"/>
        <v>12000</v>
      </c>
      <c r="X41" s="47">
        <f t="shared" si="48"/>
        <v>0</v>
      </c>
    </row>
    <row r="42" spans="1:24" s="11" customFormat="1" ht="15" customHeight="1" x14ac:dyDescent="0.75">
      <c r="A42" s="37">
        <v>9</v>
      </c>
      <c r="B42" s="38" t="s">
        <v>59</v>
      </c>
      <c r="C42" s="35">
        <v>50000</v>
      </c>
      <c r="D42" s="35">
        <v>50000</v>
      </c>
      <c r="E42" s="35"/>
      <c r="F42" s="35"/>
      <c r="G42" s="35"/>
      <c r="H42" s="35"/>
      <c r="I42" s="35"/>
      <c r="J42" s="59">
        <f t="shared" si="49"/>
        <v>0</v>
      </c>
      <c r="K42" s="35"/>
      <c r="L42" s="35"/>
      <c r="M42" s="35"/>
      <c r="N42" s="46">
        <f t="shared" si="50"/>
        <v>0</v>
      </c>
      <c r="O42" s="35"/>
      <c r="P42" s="35"/>
      <c r="Q42" s="35"/>
      <c r="R42" s="42">
        <f t="shared" si="46"/>
        <v>0</v>
      </c>
      <c r="S42" s="35"/>
      <c r="T42" s="35"/>
      <c r="U42" s="35">
        <v>50000</v>
      </c>
      <c r="V42" s="46">
        <f t="shared" si="47"/>
        <v>50000</v>
      </c>
      <c r="W42" s="35">
        <f t="shared" si="42"/>
        <v>50000</v>
      </c>
      <c r="X42" s="47">
        <f t="shared" si="48"/>
        <v>0</v>
      </c>
    </row>
    <row r="43" spans="1:24" s="11" customFormat="1" ht="16.5" customHeight="1" x14ac:dyDescent="0.75">
      <c r="A43" s="63" t="s">
        <v>21</v>
      </c>
      <c r="B43" s="64"/>
      <c r="C43" s="34">
        <f>SUM(C33+C31+C28+C26+C20+C15+C7)</f>
        <v>1849600</v>
      </c>
      <c r="D43" s="34">
        <f>SUM(D33+D31+D28+D26+D20+D15+D7)</f>
        <v>2044484.22</v>
      </c>
      <c r="E43" s="34"/>
      <c r="F43" s="34"/>
      <c r="G43" s="35">
        <f>SUM(G7+G15+G20+G26+G28+G31+G33)</f>
        <v>67229.929999999993</v>
      </c>
      <c r="H43" s="35">
        <f>SUM(H7+H15+H20+H26+H28+H31+H33)</f>
        <v>67229.929999999993</v>
      </c>
      <c r="I43" s="35">
        <f>SUM(I7+I15+I20+I26+I28+I31+I33)</f>
        <v>66910</v>
      </c>
      <c r="J43" s="59">
        <f>SUM(J33+J31+J28+J26+J20+J15+J7)</f>
        <v>201369.86</v>
      </c>
      <c r="K43" s="35">
        <f>SUM(K7+K15+K20+K26+K28+K31+K33)</f>
        <v>184470</v>
      </c>
      <c r="L43" s="35">
        <f>SUM(L7+L15+L20+L26+L28+L31+L33)</f>
        <v>173770</v>
      </c>
      <c r="M43" s="35">
        <f>SUM(M7+M15+M20+M26+M28+M31+M33)</f>
        <v>226270</v>
      </c>
      <c r="N43" s="42">
        <f>SUM(N33+N31+N28+N26+N20+N15+N7)</f>
        <v>584510</v>
      </c>
      <c r="O43" s="35">
        <f>SUM(O7+O15+O20+O26+O28+O31+O33)</f>
        <v>165990</v>
      </c>
      <c r="P43" s="35">
        <f>SUM(P7+P15+P20+P26+P28+P31+P33)</f>
        <v>90690</v>
      </c>
      <c r="Q43" s="35">
        <f>SUM(Q7+Q15+Q20+Q26+Q28+Q31+Q33)</f>
        <v>424390</v>
      </c>
      <c r="R43" s="42">
        <f>SUM(R33+R31+R28+R26+R20+R15+R7)</f>
        <v>681070</v>
      </c>
      <c r="S43" s="35">
        <f>SUM(S7+S15+S20+S26+S28+S31+S33)</f>
        <v>193990</v>
      </c>
      <c r="T43" s="35">
        <f>SUM(T7+T15+T20+T26+T28+T31+T33)</f>
        <v>180694.22</v>
      </c>
      <c r="U43" s="35">
        <f>SUM(U7+U15+U20+U26+U28+U31+U33)</f>
        <v>202850.14</v>
      </c>
      <c r="V43" s="42">
        <f>SUM(S43:U43)</f>
        <v>577534.36</v>
      </c>
      <c r="W43" s="34">
        <f>V43+R43+N43+J43</f>
        <v>2044484.2199999997</v>
      </c>
      <c r="X43" s="36">
        <f>D43-W43</f>
        <v>0</v>
      </c>
    </row>
    <row r="44" spans="1:24" x14ac:dyDescent="0.75">
      <c r="B44" s="56" t="s">
        <v>60</v>
      </c>
      <c r="D44" s="23">
        <v>65650.22</v>
      </c>
      <c r="I44" s="23" t="s">
        <v>63</v>
      </c>
      <c r="J44" s="60">
        <f>SUM(J43)</f>
        <v>201369.86</v>
      </c>
    </row>
    <row r="45" spans="1:24" x14ac:dyDescent="0.75">
      <c r="B45" s="56" t="s">
        <v>61</v>
      </c>
      <c r="D45" s="23">
        <v>209044.68</v>
      </c>
    </row>
    <row r="46" spans="1:24" x14ac:dyDescent="0.75">
      <c r="B46" s="56" t="s">
        <v>62</v>
      </c>
      <c r="D46" s="23">
        <f>SUM(D44:D45)</f>
        <v>274694.90000000002</v>
      </c>
      <c r="I46" s="23" t="s">
        <v>64</v>
      </c>
      <c r="J46" s="60">
        <f>SUM(D46-J44)</f>
        <v>73325.040000000037</v>
      </c>
      <c r="N46" s="57" t="s">
        <v>66</v>
      </c>
    </row>
    <row r="47" spans="1:24" x14ac:dyDescent="0.75">
      <c r="B47" s="56"/>
      <c r="N47" s="58">
        <f>N7+N15+N20+N26+N28+N31+N33</f>
        <v>584510</v>
      </c>
      <c r="V47" s="45" t="s">
        <v>66</v>
      </c>
      <c r="W47" s="26">
        <f>V43+R43+N43+J43</f>
        <v>2044484.2199999997</v>
      </c>
    </row>
  </sheetData>
  <mergeCells count="36">
    <mergeCell ref="W1:X1"/>
    <mergeCell ref="G4:J4"/>
    <mergeCell ref="K4:N4"/>
    <mergeCell ref="O4:R4"/>
    <mergeCell ref="S4:V4"/>
    <mergeCell ref="A20:B20"/>
    <mergeCell ref="P5:P6"/>
    <mergeCell ref="Q5:Q6"/>
    <mergeCell ref="R5:R6"/>
    <mergeCell ref="S5:S6"/>
    <mergeCell ref="J5:J6"/>
    <mergeCell ref="K5:K6"/>
    <mergeCell ref="L5:L6"/>
    <mergeCell ref="M5:M6"/>
    <mergeCell ref="N5:N6"/>
    <mergeCell ref="O5:O6"/>
    <mergeCell ref="A5:B6"/>
    <mergeCell ref="C5:C6"/>
    <mergeCell ref="D5:D6"/>
    <mergeCell ref="G5:G6"/>
    <mergeCell ref="H5:H6"/>
    <mergeCell ref="W5:W6"/>
    <mergeCell ref="X5:X6"/>
    <mergeCell ref="A7:B7"/>
    <mergeCell ref="A15:B15"/>
    <mergeCell ref="T5:T6"/>
    <mergeCell ref="U5:U6"/>
    <mergeCell ref="F5:F6"/>
    <mergeCell ref="E5:E6"/>
    <mergeCell ref="I5:I6"/>
    <mergeCell ref="V5:V6"/>
    <mergeCell ref="A26:B26"/>
    <mergeCell ref="A28:B28"/>
    <mergeCell ref="A31:B31"/>
    <mergeCell ref="A33:B33"/>
    <mergeCell ref="A43:B43"/>
  </mergeCells>
  <printOptions horizontalCentered="1"/>
  <pageMargins left="0" right="0" top="0.35433070866141736" bottom="0.19685039370078741" header="0.27559055118110237" footer="0.31496062992125984"/>
  <pageSetup paperSize="9" scale="75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Flu Treatment Y2018</vt:lpstr>
      <vt:lpstr>'Flu Treatment Y2018'!Print_Area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</dc:creator>
  <cp:lastModifiedBy>OS</cp:lastModifiedBy>
  <cp:lastPrinted>2017-06-15T08:45:48Z</cp:lastPrinted>
  <dcterms:created xsi:type="dcterms:W3CDTF">2005-06-21T02:38:29Z</dcterms:created>
  <dcterms:modified xsi:type="dcterms:W3CDTF">2017-12-07T07:35:22Z</dcterms:modified>
</cp:coreProperties>
</file>