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CU2-MOPH" sheetId="1" r:id="rId1"/>
  </sheets>
  <definedNames>
    <definedName name="_xlnm.Print_Titles" localSheetId="0">'CU2-MOPH'!$5:$6</definedName>
  </definedNames>
  <calcPr calcId="124519"/>
</workbook>
</file>

<file path=xl/calcChain.xml><?xml version="1.0" encoding="utf-8"?>
<calcChain xmlns="http://schemas.openxmlformats.org/spreadsheetml/2006/main">
  <c r="D54" i="1"/>
  <c r="F54"/>
  <c r="H51"/>
  <c r="E20" l="1"/>
  <c r="D50"/>
  <c r="G16" l="1"/>
  <c r="G17"/>
  <c r="G18"/>
  <c r="G19"/>
  <c r="T19" s="1"/>
  <c r="G20"/>
  <c r="T20" s="1"/>
  <c r="G21"/>
  <c r="G22"/>
  <c r="G15"/>
  <c r="S16"/>
  <c r="S17"/>
  <c r="S7" s="1"/>
  <c r="S18"/>
  <c r="S19"/>
  <c r="S20"/>
  <c r="S21"/>
  <c r="S22"/>
  <c r="S15"/>
  <c r="O16"/>
  <c r="O17"/>
  <c r="O7" s="1"/>
  <c r="O18"/>
  <c r="O19"/>
  <c r="O20"/>
  <c r="O21"/>
  <c r="O22"/>
  <c r="O15"/>
  <c r="K16"/>
  <c r="K17"/>
  <c r="K18"/>
  <c r="K19"/>
  <c r="K20"/>
  <c r="K21"/>
  <c r="K22"/>
  <c r="K15"/>
  <c r="T16"/>
  <c r="T18"/>
  <c r="T15"/>
  <c r="Q7"/>
  <c r="R7"/>
  <c r="P7"/>
  <c r="M7"/>
  <c r="N7"/>
  <c r="L7"/>
  <c r="I7"/>
  <c r="J7"/>
  <c r="H7"/>
  <c r="E7"/>
  <c r="F7"/>
  <c r="D7"/>
  <c r="D49"/>
  <c r="D23"/>
  <c r="D29"/>
  <c r="D40"/>
  <c r="D42"/>
  <c r="D44"/>
  <c r="G50"/>
  <c r="T50" s="1"/>
  <c r="U50" s="1"/>
  <c r="G51"/>
  <c r="G52"/>
  <c r="G53"/>
  <c r="G54"/>
  <c r="G55"/>
  <c r="G56"/>
  <c r="G57"/>
  <c r="G58"/>
  <c r="G59"/>
  <c r="G60"/>
  <c r="G61"/>
  <c r="G62"/>
  <c r="T62" s="1"/>
  <c r="U62" s="1"/>
  <c r="G63"/>
  <c r="G64"/>
  <c r="T64" s="1"/>
  <c r="U64" s="1"/>
  <c r="G65"/>
  <c r="G66"/>
  <c r="T53"/>
  <c r="U53" s="1"/>
  <c r="T61"/>
  <c r="U61" s="1"/>
  <c r="T65"/>
  <c r="U65" s="1"/>
  <c r="T47"/>
  <c r="U47" s="1"/>
  <c r="T52"/>
  <c r="U52" s="1"/>
  <c r="T56"/>
  <c r="U56" s="1"/>
  <c r="T58"/>
  <c r="U58" s="1"/>
  <c r="T59"/>
  <c r="U59" s="1"/>
  <c r="T60"/>
  <c r="U60" s="1"/>
  <c r="T63"/>
  <c r="U63" s="1"/>
  <c r="T66"/>
  <c r="U66" s="1"/>
  <c r="S53"/>
  <c r="S52"/>
  <c r="S51"/>
  <c r="O53"/>
  <c r="O52"/>
  <c r="O51"/>
  <c r="K51"/>
  <c r="K52"/>
  <c r="K53"/>
  <c r="S66"/>
  <c r="O66"/>
  <c r="K66"/>
  <c r="S65"/>
  <c r="O65"/>
  <c r="K65"/>
  <c r="S64"/>
  <c r="O64"/>
  <c r="K64"/>
  <c r="S63"/>
  <c r="O63"/>
  <c r="K63"/>
  <c r="S62"/>
  <c r="O62"/>
  <c r="K62"/>
  <c r="S61"/>
  <c r="O61"/>
  <c r="K61"/>
  <c r="S60"/>
  <c r="O60"/>
  <c r="K60"/>
  <c r="S59"/>
  <c r="O59"/>
  <c r="K59"/>
  <c r="S58"/>
  <c r="O58"/>
  <c r="K58"/>
  <c r="S57"/>
  <c r="O57"/>
  <c r="K57"/>
  <c r="T57" s="1"/>
  <c r="U57" s="1"/>
  <c r="S56"/>
  <c r="O56"/>
  <c r="K56"/>
  <c r="S55"/>
  <c r="O55"/>
  <c r="K55"/>
  <c r="S54"/>
  <c r="O54"/>
  <c r="K54"/>
  <c r="O50"/>
  <c r="K50"/>
  <c r="R49"/>
  <c r="Q49"/>
  <c r="P49"/>
  <c r="N49"/>
  <c r="M49"/>
  <c r="L49"/>
  <c r="J49"/>
  <c r="I49"/>
  <c r="H49"/>
  <c r="F49"/>
  <c r="E49"/>
  <c r="C49"/>
  <c r="O48"/>
  <c r="K48"/>
  <c r="S46"/>
  <c r="O46"/>
  <c r="K46"/>
  <c r="S45"/>
  <c r="O45"/>
  <c r="K45"/>
  <c r="R44"/>
  <c r="Q44"/>
  <c r="P44"/>
  <c r="N44"/>
  <c r="M44"/>
  <c r="L44"/>
  <c r="J44"/>
  <c r="I44"/>
  <c r="H44"/>
  <c r="F44"/>
  <c r="E44"/>
  <c r="C44"/>
  <c r="S43"/>
  <c r="O43"/>
  <c r="K43"/>
  <c r="R42"/>
  <c r="Q42"/>
  <c r="P42"/>
  <c r="N42"/>
  <c r="L42"/>
  <c r="J42"/>
  <c r="I42"/>
  <c r="H42"/>
  <c r="F42"/>
  <c r="E42"/>
  <c r="C42"/>
  <c r="S41"/>
  <c r="O41"/>
  <c r="K41"/>
  <c r="S40"/>
  <c r="O40"/>
  <c r="J40"/>
  <c r="I40"/>
  <c r="H40"/>
  <c r="F40"/>
  <c r="E40"/>
  <c r="C40"/>
  <c r="S39"/>
  <c r="O39"/>
  <c r="K39"/>
  <c r="S38"/>
  <c r="O38"/>
  <c r="K38"/>
  <c r="S37"/>
  <c r="O37"/>
  <c r="K37"/>
  <c r="S36"/>
  <c r="O36"/>
  <c r="K36"/>
  <c r="S35"/>
  <c r="O35"/>
  <c r="K35"/>
  <c r="S34"/>
  <c r="O34"/>
  <c r="K34"/>
  <c r="S33"/>
  <c r="O33"/>
  <c r="K33"/>
  <c r="S32"/>
  <c r="O32"/>
  <c r="K32"/>
  <c r="S31"/>
  <c r="O31"/>
  <c r="K31"/>
  <c r="S30"/>
  <c r="O30"/>
  <c r="K30"/>
  <c r="R29"/>
  <c r="Q29"/>
  <c r="P29"/>
  <c r="N29"/>
  <c r="M29"/>
  <c r="L29"/>
  <c r="J29"/>
  <c r="I29"/>
  <c r="H29"/>
  <c r="F29"/>
  <c r="E29"/>
  <c r="C29"/>
  <c r="S28"/>
  <c r="O28"/>
  <c r="K28"/>
  <c r="S27"/>
  <c r="O27"/>
  <c r="K27"/>
  <c r="S26"/>
  <c r="O26"/>
  <c r="K26"/>
  <c r="S25"/>
  <c r="O25"/>
  <c r="K25"/>
  <c r="S24"/>
  <c r="O24"/>
  <c r="K24"/>
  <c r="R23"/>
  <c r="Q23"/>
  <c r="P23"/>
  <c r="N23"/>
  <c r="M23"/>
  <c r="L23"/>
  <c r="J23"/>
  <c r="I23"/>
  <c r="H23"/>
  <c r="F23"/>
  <c r="E23"/>
  <c r="C23"/>
  <c r="S14"/>
  <c r="O14"/>
  <c r="K14"/>
  <c r="S13"/>
  <c r="O13"/>
  <c r="K13"/>
  <c r="S12"/>
  <c r="O12"/>
  <c r="K12"/>
  <c r="S11"/>
  <c r="O11"/>
  <c r="K11"/>
  <c r="S10"/>
  <c r="O10"/>
  <c r="K10"/>
  <c r="S9"/>
  <c r="O9"/>
  <c r="K9"/>
  <c r="S8"/>
  <c r="O8"/>
  <c r="K8"/>
  <c r="C7"/>
  <c r="T22" l="1"/>
  <c r="K7"/>
  <c r="T21"/>
  <c r="T54"/>
  <c r="U54" s="1"/>
  <c r="T55"/>
  <c r="U55" s="1"/>
  <c r="T51"/>
  <c r="U51" s="1"/>
  <c r="T17"/>
  <c r="G7"/>
  <c r="G48"/>
  <c r="T48" s="1"/>
  <c r="U48" s="1"/>
  <c r="S42"/>
  <c r="O49"/>
  <c r="K49"/>
  <c r="K29"/>
  <c r="O29"/>
  <c r="S29"/>
  <c r="R67"/>
  <c r="N67"/>
  <c r="I67"/>
  <c r="K23"/>
  <c r="H67"/>
  <c r="M67"/>
  <c r="O23"/>
  <c r="K42"/>
  <c r="F67"/>
  <c r="Q67"/>
  <c r="K40"/>
  <c r="O42"/>
  <c r="E67"/>
  <c r="J67"/>
  <c r="P67"/>
  <c r="S44"/>
  <c r="G49"/>
  <c r="C67"/>
  <c r="K44"/>
  <c r="L67"/>
  <c r="S23"/>
  <c r="O44"/>
  <c r="S49"/>
  <c r="T49" l="1"/>
  <c r="U49" s="1"/>
  <c r="G46"/>
  <c r="T46" s="1"/>
  <c r="U46" s="1"/>
  <c r="S67"/>
  <c r="K67"/>
  <c r="O67"/>
  <c r="G45" l="1"/>
  <c r="T45" s="1"/>
  <c r="U45" s="1"/>
  <c r="G44" l="1"/>
  <c r="T44" s="1"/>
  <c r="U44" s="1"/>
  <c r="G43" l="1"/>
  <c r="T43" s="1"/>
  <c r="U43" s="1"/>
  <c r="G42" l="1"/>
  <c r="T42" s="1"/>
  <c r="U42" s="1"/>
  <c r="G41" l="1"/>
  <c r="T41" s="1"/>
  <c r="U41" s="1"/>
  <c r="G40" l="1"/>
  <c r="T40" s="1"/>
  <c r="U40" s="1"/>
  <c r="G39" l="1"/>
  <c r="T39" s="1"/>
  <c r="U39" s="1"/>
  <c r="G38" l="1"/>
  <c r="T38" s="1"/>
  <c r="U38" s="1"/>
  <c r="G37" l="1"/>
  <c r="T37" s="1"/>
  <c r="U37" s="1"/>
  <c r="G36" l="1"/>
  <c r="T36" s="1"/>
  <c r="U36" s="1"/>
  <c r="G35" l="1"/>
  <c r="T35" s="1"/>
  <c r="U35" s="1"/>
  <c r="G34" l="1"/>
  <c r="T34" s="1"/>
  <c r="U34" s="1"/>
  <c r="G33" l="1"/>
  <c r="T33" s="1"/>
  <c r="U33" s="1"/>
  <c r="G32" l="1"/>
  <c r="T32" s="1"/>
  <c r="U32" s="1"/>
  <c r="G31" l="1"/>
  <c r="T31" s="1"/>
  <c r="U31" s="1"/>
  <c r="G30" l="1"/>
  <c r="T30" s="1"/>
  <c r="U30" s="1"/>
  <c r="G29" l="1"/>
  <c r="T29" s="1"/>
  <c r="U29" s="1"/>
  <c r="G28" l="1"/>
  <c r="T28" s="1"/>
  <c r="U28" s="1"/>
  <c r="G27" l="1"/>
  <c r="T27" s="1"/>
  <c r="U27" s="1"/>
  <c r="G26" l="1"/>
  <c r="T26" s="1"/>
  <c r="U26" s="1"/>
  <c r="G25" l="1"/>
  <c r="T25" s="1"/>
  <c r="U25" s="1"/>
  <c r="G24" l="1"/>
  <c r="U22" l="1"/>
  <c r="G23"/>
  <c r="T23" s="1"/>
  <c r="U23" s="1"/>
  <c r="T24"/>
  <c r="U24" s="1"/>
  <c r="U21" l="1"/>
  <c r="U20" l="1"/>
  <c r="U19" l="1"/>
  <c r="U18" l="1"/>
  <c r="U17" l="1"/>
  <c r="U16" l="1"/>
  <c r="U15" l="1"/>
  <c r="G14" l="1"/>
  <c r="T14" s="1"/>
  <c r="U14" s="1"/>
  <c r="G13" l="1"/>
  <c r="T13" s="1"/>
  <c r="U13" s="1"/>
  <c r="G12" l="1"/>
  <c r="T12" s="1"/>
  <c r="U12" s="1"/>
  <c r="G11" l="1"/>
  <c r="T11" s="1"/>
  <c r="U11" s="1"/>
  <c r="G10" l="1"/>
  <c r="T10" s="1"/>
  <c r="U10" s="1"/>
  <c r="G9" l="1"/>
  <c r="T9" s="1"/>
  <c r="U9" s="1"/>
  <c r="G8" l="1"/>
  <c r="D67"/>
  <c r="G67" s="1"/>
  <c r="T8" l="1"/>
  <c r="U8" s="1"/>
  <c r="T7"/>
  <c r="U7" l="1"/>
  <c r="T67"/>
  <c r="U67" s="1"/>
</calcChain>
</file>

<file path=xl/comments1.xml><?xml version="1.0" encoding="utf-8"?>
<comments xmlns="http://schemas.openxmlformats.org/spreadsheetml/2006/main">
  <authors>
    <author>Windows User</author>
  </authors>
  <commentList>
    <comment ref="E43" authorId="0">
      <text>
        <r>
          <rPr>
            <sz val="9"/>
            <color indexed="81"/>
            <rFont val="Tahoma"/>
            <family val="2"/>
          </rPr>
          <t>ซื้อวัสดุสำนักงาน 50 รายการ
สั่งจ่าย ซีโอแอล 36,991.94
สั่งจ่าย สรรพากร  348.98</t>
        </r>
      </text>
    </comment>
    <comment ref="E50" authorId="0">
      <text>
        <r>
          <rPr>
            <b/>
            <sz val="9"/>
            <color indexed="81"/>
            <rFont val="Tahoma"/>
            <family val="2"/>
          </rPr>
          <t>OB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0" authorId="0">
      <text>
        <r>
          <rPr>
            <b/>
            <sz val="9"/>
            <color indexed="81"/>
            <rFont val="Tahoma"/>
            <family val="2"/>
          </rPr>
          <t>OB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1" authorId="0">
      <text>
        <r>
          <rPr>
            <sz val="9"/>
            <color indexed="81"/>
            <rFont val="Tahoma"/>
            <family val="2"/>
          </rPr>
          <t xml:space="preserve">ประชุมคณะทำงาน Revised guideline
</t>
        </r>
      </text>
    </comment>
    <comment ref="H51" authorId="0">
      <text>
        <r>
          <rPr>
            <sz val="9"/>
            <color indexed="81"/>
            <rFont val="Tahoma"/>
            <family val="2"/>
          </rPr>
          <t xml:space="preserve">OIG มาให้ความรู้เรื่องคอรับชั่น วันที่ 8/12/60
เงินยืม 60,200
คชจ. 17,120
เงินคืน 43,080
</t>
        </r>
      </text>
    </comment>
    <comment ref="D54" authorId="0">
      <text>
        <r>
          <rPr>
            <sz val="7"/>
            <color indexed="81"/>
            <rFont val="Tahoma"/>
            <family val="2"/>
            <scheme val="major"/>
          </rPr>
          <t>Sub Health Informatic  วันที่12/9/60</t>
        </r>
        <r>
          <rPr>
            <sz val="8"/>
            <color indexed="81"/>
            <rFont val="Tahoma"/>
            <family val="2"/>
            <scheme val="major"/>
          </rPr>
          <t xml:space="preserve">
เงินยืม 16,000 
คืน  11,780
เบิกเพิ่ม 1800
</t>
        </r>
      </text>
    </comment>
    <comment ref="F54" authorId="0">
      <text>
        <r>
          <rPr>
            <b/>
            <sz val="7"/>
            <color indexed="81"/>
            <rFont val="Tahoma"/>
            <family val="2"/>
          </rPr>
          <t xml:space="preserve">Sub AIDS วันที่ 20/11/60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5" authorId="0">
      <text>
        <r>
          <rPr>
            <sz val="9"/>
            <color indexed="81"/>
            <rFont val="Tahoma"/>
            <family val="2"/>
          </rPr>
          <t xml:space="preserve">ค่าบริหารจัดการ
sub informatic 12/9/60
</t>
        </r>
      </text>
    </comment>
    <comment ref="F55" authorId="0">
      <text>
        <r>
          <rPr>
            <sz val="9"/>
            <color indexed="81"/>
            <rFont val="Tahoma"/>
            <family val="2"/>
          </rPr>
          <t xml:space="preserve">sub AIDS 20/11/60
</t>
        </r>
      </text>
    </comment>
  </commentList>
</comments>
</file>

<file path=xl/sharedStrings.xml><?xml version="1.0" encoding="utf-8"?>
<sst xmlns="http://schemas.openxmlformats.org/spreadsheetml/2006/main" count="92" uniqueCount="84">
  <si>
    <t>Budget  Plan FY 2018</t>
  </si>
  <si>
    <t>CU2-MOPH :  Ministry of  Public Health  Coordinating  Unit - Bureau of Policy and Strategy</t>
  </si>
  <si>
    <t>September 1, 2017 - August 31, 2018</t>
  </si>
  <si>
    <t>ID</t>
  </si>
  <si>
    <t>Detiles</t>
  </si>
  <si>
    <t>Budget
Approve</t>
  </si>
  <si>
    <t>Quarter # 1</t>
  </si>
  <si>
    <t>Quarter # 2</t>
  </si>
  <si>
    <t>Quarter # 3</t>
  </si>
  <si>
    <t>Quarter # 4</t>
  </si>
  <si>
    <t>Total 
Expenses</t>
  </si>
  <si>
    <t>Balance</t>
  </si>
  <si>
    <t>Sep</t>
  </si>
  <si>
    <t>Oct</t>
  </si>
  <si>
    <t>Nov</t>
  </si>
  <si>
    <t>Total
Q1</t>
  </si>
  <si>
    <t>Dec</t>
  </si>
  <si>
    <t>Jan</t>
  </si>
  <si>
    <t>Feb</t>
  </si>
  <si>
    <t>Total
Q2</t>
  </si>
  <si>
    <t>Mar</t>
  </si>
  <si>
    <t>Apr</t>
  </si>
  <si>
    <t>May</t>
  </si>
  <si>
    <t>Total
Q3</t>
  </si>
  <si>
    <t>June</t>
  </si>
  <si>
    <t>July</t>
  </si>
  <si>
    <t>Aug</t>
  </si>
  <si>
    <t>Total
Q4</t>
  </si>
  <si>
    <t>Personnel</t>
  </si>
  <si>
    <t>MoPH Principal Investigator
(Permanent Secretary)</t>
  </si>
  <si>
    <t>MoPH Co-Principal Investigator
(Deputy Permanent Secretary)</t>
  </si>
  <si>
    <t>Program Administrative Director
(Director of DSP)</t>
  </si>
  <si>
    <t xml:space="preserve">Project Manager
</t>
  </si>
  <si>
    <t>Project Manager Assistant
(Dr.Thongtana Permbotsri)</t>
  </si>
  <si>
    <t>Project Manager Assistant
(Dr.Chaninan Sonthichai)</t>
  </si>
  <si>
    <t>Project Coordinator
(Mrs.Nichakorn Sirikanokvilai)</t>
  </si>
  <si>
    <t>MoPH CoAg Coordinator
(Mrs.Rossukon Kangvallert)</t>
  </si>
  <si>
    <t>MoPH CoAg Coordinator Assistant
(Mrs.Juthatip Vivatanapan)</t>
  </si>
  <si>
    <t>1.10</t>
  </si>
  <si>
    <t>Senior Administrative Management Coordinator
(Mr.Kritchai Cherdchuphong)</t>
  </si>
  <si>
    <t>Senior Financial and Administrative officer
(Ms.Duangputta  Yongrattanakit)</t>
  </si>
  <si>
    <t>Over time for fulltime project staff</t>
  </si>
  <si>
    <t>Compensation for government staff</t>
  </si>
  <si>
    <r>
      <rPr>
        <sz val="8"/>
        <color rgb="FFFF0000"/>
        <rFont val="Arial"/>
        <family val="2"/>
      </rPr>
      <t>EPMP:</t>
    </r>
    <r>
      <rPr>
        <sz val="8"/>
        <rFont val="Arial"/>
        <family val="2"/>
      </rPr>
      <t xml:space="preserve"> Evaluation and Performance Measurment Plan Coordinator (TBD)</t>
    </r>
  </si>
  <si>
    <r>
      <rPr>
        <sz val="8"/>
        <color rgb="FFFF0000"/>
        <rFont val="Arial"/>
        <family val="2"/>
      </rPr>
      <t>EPMP:</t>
    </r>
    <r>
      <rPr>
        <sz val="8"/>
        <rFont val="Arial"/>
        <family val="2"/>
      </rPr>
      <t xml:space="preserve"> Over time fulltime for Evaluation and Performance Measurment Plan Coordinator </t>
    </r>
  </si>
  <si>
    <t>Fringe benefit</t>
  </si>
  <si>
    <t>Annual Medical Check-up
(2 persons * 2,000 Baht)</t>
  </si>
  <si>
    <r>
      <rPr>
        <sz val="8"/>
        <color rgb="FFFF0000"/>
        <rFont val="Arial"/>
        <family val="2"/>
      </rPr>
      <t>EPMP:</t>
    </r>
    <r>
      <rPr>
        <sz val="8"/>
        <rFont val="Arial"/>
        <family val="2"/>
      </rPr>
      <t xml:space="preserve"> Evaluation and Performance Measurment Plan Coordinator </t>
    </r>
    <r>
      <rPr>
        <sz val="8"/>
        <color rgb="FFFF0000"/>
        <rFont val="Arial"/>
        <family val="2"/>
      </rPr>
      <t>Annual Medical Check-up</t>
    </r>
  </si>
  <si>
    <t>Travel</t>
  </si>
  <si>
    <t xml:space="preserve">Meeting/Training/Workshop/Meeting
Financial Management and other related meeting
</t>
  </si>
  <si>
    <t>Supervisory visit/site visit</t>
  </si>
  <si>
    <t>Capacity Building</t>
  </si>
  <si>
    <t>Technical activities for support MTR mechanism</t>
  </si>
  <si>
    <t xml:space="preserve">Sub-Steering committee meeting and other meeting  for support Sub-steering(DGHT&amp;HSRP, NCD, DGMQ and Informatic
</t>
  </si>
  <si>
    <r>
      <rPr>
        <sz val="8"/>
        <color rgb="FFFF0000"/>
        <rFont val="Arial"/>
        <family val="2"/>
      </rPr>
      <t>EPMP:</t>
    </r>
    <r>
      <rPr>
        <sz val="8"/>
        <rFont val="Arial"/>
        <family val="2"/>
      </rPr>
      <t xml:space="preserve"> Evaluation and Performance Measurment Plan meeting/workshop/training and other activities related</t>
    </r>
  </si>
  <si>
    <r>
      <rPr>
        <sz val="8"/>
        <color rgb="FFFF0000"/>
        <rFont val="Arial"/>
        <family val="2"/>
      </rPr>
      <t>EPMP:</t>
    </r>
    <r>
      <rPr>
        <sz val="8"/>
        <rFont val="Arial"/>
        <family val="2"/>
      </rPr>
      <t xml:space="preserve"> Meeting on understanding on Evaluation and Performance Measurment Plan Implementation</t>
    </r>
  </si>
  <si>
    <r>
      <rPr>
        <sz val="8"/>
        <color rgb="FFFF0000"/>
        <rFont val="Arial"/>
        <family val="2"/>
      </rPr>
      <t>EPMP:</t>
    </r>
    <r>
      <rPr>
        <sz val="8"/>
        <rFont val="Arial"/>
        <family val="2"/>
      </rPr>
      <t xml:space="preserve"> Evaluation and Performance Measurment Plan </t>
    </r>
    <r>
      <rPr>
        <sz val="8"/>
        <color rgb="FFFF0000"/>
        <rFont val="Arial"/>
        <family val="2"/>
      </rPr>
      <t>Site visit</t>
    </r>
  </si>
  <si>
    <r>
      <rPr>
        <sz val="8"/>
        <color rgb="FFFF0000"/>
        <rFont val="Arial"/>
        <family val="2"/>
      </rPr>
      <t>EPMP:</t>
    </r>
    <r>
      <rPr>
        <sz val="8"/>
        <rFont val="Arial"/>
        <family val="2"/>
      </rPr>
      <t xml:space="preserve"> Meeting on presentation of Evaluation and Performance  and Measurmentactivities for Yr.02 (FY2018)</t>
    </r>
  </si>
  <si>
    <t>Meeting to Develop future direction, support and collaboration on technical aspects and budget from U.S. CDC</t>
  </si>
  <si>
    <t>Equipment</t>
  </si>
  <si>
    <t>Supplies</t>
  </si>
  <si>
    <t>Office&amp;Computer supplies</t>
  </si>
  <si>
    <t>Contractual</t>
  </si>
  <si>
    <t>End of year01 (FY2017)
 Financial Audit
(Phase IV)</t>
  </si>
  <si>
    <t>External Audit Performance
(For Year 2 FY2018)</t>
  </si>
  <si>
    <t>Refurnishing Meeting room and Consultant Room</t>
  </si>
  <si>
    <t>Construction</t>
  </si>
  <si>
    <t>Others</t>
  </si>
  <si>
    <t>Project management working group meeting</t>
  </si>
  <si>
    <t>Meeting facilities</t>
  </si>
  <si>
    <t>Equipment maintenance</t>
  </si>
  <si>
    <t>Postage fee</t>
  </si>
  <si>
    <t>Photo copy</t>
  </si>
  <si>
    <r>
      <rPr>
        <sz val="8"/>
        <color rgb="FFFF0000"/>
        <rFont val="Arial"/>
        <family val="2"/>
      </rPr>
      <t>EPMP:</t>
    </r>
    <r>
      <rPr>
        <sz val="8"/>
        <rFont val="Arial"/>
        <family val="2"/>
      </rPr>
      <t xml:space="preserve"> Evaluation and Performance Measurment Plan meeting/workshop/training and other activities related
</t>
    </r>
    <r>
      <rPr>
        <sz val="8"/>
        <color rgb="FFFF0000"/>
        <rFont val="Arial"/>
        <family val="2"/>
      </rPr>
      <t>(resource person )</t>
    </r>
  </si>
  <si>
    <r>
      <rPr>
        <sz val="8"/>
        <color rgb="FFFF0000"/>
        <rFont val="Arial"/>
        <family val="2"/>
      </rPr>
      <t>EPMP:</t>
    </r>
    <r>
      <rPr>
        <sz val="8"/>
        <rFont val="Arial"/>
        <family val="2"/>
      </rPr>
      <t xml:space="preserve"> Meeting on understanding on Evaluation and Performance Measurment Plan Implementation </t>
    </r>
    <r>
      <rPr>
        <sz val="8"/>
        <color rgb="FF0000CC"/>
        <rFont val="Arial"/>
        <family val="2"/>
      </rPr>
      <t>(Kick off)</t>
    </r>
  </si>
  <si>
    <r>
      <rPr>
        <sz val="8"/>
        <color rgb="FFFF0000"/>
        <rFont val="Arial"/>
        <family val="2"/>
      </rPr>
      <t>EPMP:</t>
    </r>
    <r>
      <rPr>
        <sz val="8"/>
        <rFont val="Arial"/>
        <family val="2"/>
      </rPr>
      <t xml:space="preserve"> Evaluation and Performance Measurment Plan </t>
    </r>
    <r>
      <rPr>
        <sz val="8"/>
        <color rgb="FF0000CC"/>
        <rFont val="Arial"/>
        <family val="2"/>
      </rPr>
      <t>Site visit</t>
    </r>
  </si>
  <si>
    <r>
      <t xml:space="preserve">EPMP: Evaluation and Performance Measurment Plan </t>
    </r>
    <r>
      <rPr>
        <sz val="8"/>
        <color rgb="FF0000CC"/>
        <rFont val="Arial"/>
        <family val="2"/>
      </rPr>
      <t>working group meeting</t>
    </r>
  </si>
  <si>
    <t>EPMP: Meeting facilities Evaluation and Performance Measurment Plan</t>
  </si>
  <si>
    <t>Exchange rate management (1USD/1THB)</t>
  </si>
  <si>
    <t>Total Budget/Expenses</t>
  </si>
  <si>
    <r>
      <t>EPMP:</t>
    </r>
    <r>
      <rPr>
        <sz val="8"/>
        <rFont val="Arial"/>
        <family val="2"/>
      </rPr>
      <t xml:space="preserve"> Compensation for reviewing of non-research project</t>
    </r>
  </si>
  <si>
    <t>Spent Sep-Feb</t>
  </si>
  <si>
    <t>Expended in CoAG</t>
  </si>
  <si>
    <t>OB in CoAg</t>
  </si>
</sst>
</file>

<file path=xl/styles.xml><?xml version="1.0" encoding="utf-8"?>
<styleSheet xmlns="http://schemas.openxmlformats.org/spreadsheetml/2006/main">
  <numFmts count="3">
    <numFmt numFmtId="44" formatCode="_-&quot;฿&quot;* #,##0.00_-;\-&quot;฿&quot;* #,##0.00_-;_-&quot;฿&quot;* &quot;-&quot;??_-;_-@_-"/>
    <numFmt numFmtId="43" formatCode="_-* #,##0.00_-;\-* #,##0.00_-;_-* &quot;-&quot;??_-;_-@_-"/>
    <numFmt numFmtId="187" formatCode="_(* #,##0_);_(* \(#,##0\);_(* &quot;-&quot;??_);_(@_)"/>
  </numFmts>
  <fonts count="32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10"/>
      <color rgb="FFFF000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sz val="12"/>
      <color rgb="FFFF0000"/>
      <name val="Arial"/>
      <family val="2"/>
    </font>
    <font>
      <sz val="8"/>
      <color indexed="14"/>
      <name val="Arial"/>
      <family val="2"/>
    </font>
    <font>
      <b/>
      <sz val="7"/>
      <name val="Arial"/>
      <family val="2"/>
    </font>
    <font>
      <sz val="7"/>
      <color rgb="FFFF0000"/>
      <name val="Arial"/>
      <family val="2"/>
    </font>
    <font>
      <sz val="7"/>
      <color indexed="14"/>
      <name val="Arial"/>
      <family val="2"/>
    </font>
    <font>
      <b/>
      <sz val="8"/>
      <color rgb="FFFF0000"/>
      <name val="Arial"/>
      <family val="2"/>
    </font>
    <font>
      <sz val="8"/>
      <color rgb="FF0000FF"/>
      <name val="Arial"/>
      <family val="2"/>
    </font>
    <font>
      <sz val="8"/>
      <color indexed="8"/>
      <name val="Arial"/>
      <family val="2"/>
    </font>
    <font>
      <sz val="7"/>
      <color indexed="8"/>
      <name val="Arial"/>
      <family val="2"/>
    </font>
    <font>
      <sz val="14"/>
      <name val="Cordia New"/>
      <family val="2"/>
    </font>
    <font>
      <sz val="8"/>
      <color rgb="FF0000CC"/>
      <name val="Arial"/>
      <family val="2"/>
    </font>
    <font>
      <sz val="8"/>
      <color indexed="10"/>
      <name val="Arial"/>
      <family val="2"/>
    </font>
    <font>
      <sz val="8"/>
      <color theme="1"/>
      <name val="Arial"/>
      <family val="2"/>
    </font>
    <font>
      <b/>
      <sz val="7"/>
      <color rgb="FFFF0000"/>
      <name val="Arial"/>
      <family val="2"/>
    </font>
    <font>
      <sz val="10"/>
      <name val="Tahoma"/>
      <family val="2"/>
    </font>
    <font>
      <sz val="10"/>
      <color rgb="FFFF0000"/>
      <name val="Arial"/>
      <family val="2"/>
    </font>
    <font>
      <sz val="8"/>
      <color indexed="81"/>
      <name val="Tahoma"/>
      <family val="2"/>
      <scheme val="major"/>
    </font>
    <font>
      <sz val="7"/>
      <color indexed="81"/>
      <name val="Tahoma"/>
      <family val="2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7"/>
      <color indexed="81"/>
      <name val="Tahoma"/>
      <family val="2"/>
    </font>
    <font>
      <sz val="9"/>
      <name val="Tahoma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8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</cellStyleXfs>
  <cellXfs count="148">
    <xf numFmtId="0" fontId="0" fillId="0" borderId="0" xfId="0"/>
    <xf numFmtId="0" fontId="3" fillId="0" borderId="0" xfId="2" applyFont="1" applyFill="1" applyBorder="1" applyAlignment="1">
      <alignment vertical="center"/>
    </xf>
    <xf numFmtId="0" fontId="4" fillId="0" borderId="0" xfId="2" applyFont="1" applyAlignment="1">
      <alignment vertical="center"/>
    </xf>
    <xf numFmtId="0" fontId="5" fillId="0" borderId="0" xfId="2" applyFont="1" applyFill="1" applyBorder="1" applyAlignment="1">
      <alignment vertical="center"/>
    </xf>
    <xf numFmtId="43" fontId="4" fillId="0" borderId="0" xfId="3" applyFont="1" applyAlignment="1">
      <alignment vertical="center"/>
    </xf>
    <xf numFmtId="0" fontId="4" fillId="0" borderId="0" xfId="2" applyFont="1" applyFill="1" applyAlignment="1">
      <alignment vertical="center"/>
    </xf>
    <xf numFmtId="187" fontId="6" fillId="0" borderId="0" xfId="3" applyNumberFormat="1" applyFont="1" applyFill="1" applyBorder="1" applyAlignment="1">
      <alignment horizontal="left" vertical="center"/>
    </xf>
    <xf numFmtId="0" fontId="7" fillId="0" borderId="0" xfId="2" applyFont="1" applyAlignment="1">
      <alignment vertical="center"/>
    </xf>
    <xf numFmtId="43" fontId="6" fillId="0" borderId="0" xfId="3" applyFont="1" applyFill="1" applyBorder="1" applyAlignment="1">
      <alignment vertical="center"/>
    </xf>
    <xf numFmtId="43" fontId="7" fillId="0" borderId="0" xfId="3" applyFont="1" applyFill="1" applyBorder="1" applyAlignment="1">
      <alignment vertical="center"/>
    </xf>
    <xf numFmtId="43" fontId="8" fillId="0" borderId="0" xfId="3" applyFont="1" applyFill="1" applyBorder="1" applyAlignment="1">
      <alignment vertical="center"/>
    </xf>
    <xf numFmtId="43" fontId="9" fillId="0" borderId="0" xfId="3" applyFont="1" applyBorder="1" applyAlignment="1">
      <alignment vertical="center"/>
    </xf>
    <xf numFmtId="43" fontId="7" fillId="0" borderId="0" xfId="3" applyFont="1" applyBorder="1" applyAlignment="1">
      <alignment vertical="center"/>
    </xf>
    <xf numFmtId="43" fontId="10" fillId="0" borderId="0" xfId="3" applyFont="1" applyFill="1" applyBorder="1" applyAlignment="1">
      <alignment vertical="center"/>
    </xf>
    <xf numFmtId="43" fontId="7" fillId="0" borderId="0" xfId="3" applyFont="1" applyAlignment="1">
      <alignment vertical="center"/>
    </xf>
    <xf numFmtId="0" fontId="7" fillId="0" borderId="0" xfId="2" applyFont="1" applyFill="1" applyAlignment="1">
      <alignment vertical="center"/>
    </xf>
    <xf numFmtId="187" fontId="11" fillId="0" borderId="0" xfId="3" applyNumberFormat="1" applyFont="1" applyFill="1" applyBorder="1" applyAlignment="1">
      <alignment horizontal="left" vertical="center"/>
    </xf>
    <xf numFmtId="43" fontId="11" fillId="0" borderId="0" xfId="3" applyFont="1" applyFill="1" applyBorder="1" applyAlignment="1">
      <alignment vertical="center"/>
    </xf>
    <xf numFmtId="43" fontId="4" fillId="0" borderId="0" xfId="3" applyFont="1" applyFill="1" applyBorder="1" applyAlignment="1">
      <alignment vertical="center"/>
    </xf>
    <xf numFmtId="43" fontId="12" fillId="0" borderId="0" xfId="3" applyFont="1" applyFill="1" applyBorder="1" applyAlignment="1">
      <alignment vertical="center"/>
    </xf>
    <xf numFmtId="43" fontId="4" fillId="0" borderId="0" xfId="3" applyFont="1" applyBorder="1" applyAlignment="1">
      <alignment vertical="center"/>
    </xf>
    <xf numFmtId="43" fontId="13" fillId="0" borderId="0" xfId="3" applyFont="1" applyFill="1" applyBorder="1" applyAlignment="1">
      <alignment vertical="center"/>
    </xf>
    <xf numFmtId="0" fontId="11" fillId="0" borderId="0" xfId="2" applyFont="1" applyAlignment="1">
      <alignment vertical="center"/>
    </xf>
    <xf numFmtId="0" fontId="11" fillId="0" borderId="0" xfId="2" applyFont="1" applyFill="1" applyAlignment="1">
      <alignment vertical="center"/>
    </xf>
    <xf numFmtId="43" fontId="6" fillId="3" borderId="5" xfId="3" applyFont="1" applyFill="1" applyBorder="1" applyAlignment="1">
      <alignment horizontal="center" vertical="center"/>
    </xf>
    <xf numFmtId="43" fontId="6" fillId="3" borderId="6" xfId="3" applyFont="1" applyFill="1" applyBorder="1" applyAlignment="1">
      <alignment horizontal="center" vertical="center"/>
    </xf>
    <xf numFmtId="43" fontId="14" fillId="3" borderId="5" xfId="3" applyFont="1" applyFill="1" applyBorder="1" applyAlignment="1">
      <alignment horizontal="center" vertical="center" wrapText="1"/>
    </xf>
    <xf numFmtId="43" fontId="6" fillId="2" borderId="7" xfId="3" applyFont="1" applyFill="1" applyBorder="1" applyAlignment="1">
      <alignment horizontal="center" vertical="center"/>
    </xf>
    <xf numFmtId="43" fontId="6" fillId="2" borderId="5" xfId="3" applyFont="1" applyFill="1" applyBorder="1" applyAlignment="1">
      <alignment horizontal="center" vertical="center"/>
    </xf>
    <xf numFmtId="43" fontId="6" fillId="2" borderId="6" xfId="3" applyFont="1" applyFill="1" applyBorder="1" applyAlignment="1">
      <alignment horizontal="center" vertical="center"/>
    </xf>
    <xf numFmtId="43" fontId="14" fillId="2" borderId="5" xfId="3" applyFont="1" applyFill="1" applyBorder="1" applyAlignment="1">
      <alignment horizontal="center" vertical="center" wrapText="1"/>
    </xf>
    <xf numFmtId="43" fontId="6" fillId="3" borderId="4" xfId="3" applyFont="1" applyFill="1" applyBorder="1" applyAlignment="1">
      <alignment horizontal="center" vertical="center"/>
    </xf>
    <xf numFmtId="43" fontId="6" fillId="3" borderId="8" xfId="3" applyFont="1" applyFill="1" applyBorder="1" applyAlignment="1">
      <alignment horizontal="center" vertical="center"/>
    </xf>
    <xf numFmtId="43" fontId="14" fillId="3" borderId="8" xfId="3" applyFont="1" applyFill="1" applyBorder="1" applyAlignment="1">
      <alignment horizontal="center" vertical="center" wrapText="1"/>
    </xf>
    <xf numFmtId="43" fontId="6" fillId="2" borderId="8" xfId="3" applyFont="1" applyFill="1" applyBorder="1" applyAlignment="1">
      <alignment horizontal="center" vertical="center"/>
    </xf>
    <xf numFmtId="43" fontId="14" fillId="2" borderId="8" xfId="3" applyFont="1" applyFill="1" applyBorder="1" applyAlignment="1">
      <alignment horizontal="center" vertical="center" wrapText="1"/>
    </xf>
    <xf numFmtId="0" fontId="7" fillId="4" borderId="8" xfId="2" applyFont="1" applyFill="1" applyBorder="1" applyAlignment="1">
      <alignment horizontal="center" vertical="center"/>
    </xf>
    <xf numFmtId="187" fontId="6" fillId="4" borderId="1" xfId="3" applyNumberFormat="1" applyFont="1" applyFill="1" applyBorder="1" applyAlignment="1">
      <alignment horizontal="left" vertical="center"/>
    </xf>
    <xf numFmtId="43" fontId="6" fillId="4" borderId="5" xfId="3" applyFont="1" applyFill="1" applyBorder="1" applyAlignment="1">
      <alignment horizontal="left" vertical="center"/>
    </xf>
    <xf numFmtId="43" fontId="7" fillId="4" borderId="5" xfId="3" applyFont="1" applyFill="1" applyBorder="1" applyAlignment="1">
      <alignment horizontal="right" vertical="center"/>
    </xf>
    <xf numFmtId="43" fontId="8" fillId="4" borderId="5" xfId="3" applyFont="1" applyFill="1" applyBorder="1" applyAlignment="1">
      <alignment horizontal="right" vertical="center"/>
    </xf>
    <xf numFmtId="43" fontId="15" fillId="4" borderId="2" xfId="3" applyFont="1" applyFill="1" applyBorder="1" applyAlignment="1">
      <alignment horizontal="right" vertical="center"/>
    </xf>
    <xf numFmtId="43" fontId="7" fillId="4" borderId="5" xfId="3" applyFont="1" applyFill="1" applyBorder="1" applyAlignment="1">
      <alignment vertical="center"/>
    </xf>
    <xf numFmtId="43" fontId="4" fillId="0" borderId="0" xfId="2" applyNumberFormat="1" applyFont="1" applyAlignment="1">
      <alignment vertical="center"/>
    </xf>
    <xf numFmtId="43" fontId="4" fillId="0" borderId="0" xfId="2" applyNumberFormat="1" applyFont="1" applyFill="1" applyAlignment="1">
      <alignment vertical="center"/>
    </xf>
    <xf numFmtId="0" fontId="7" fillId="0" borderId="8" xfId="2" applyFont="1" applyFill="1" applyBorder="1" applyAlignment="1">
      <alignment horizontal="center" vertical="center"/>
    </xf>
    <xf numFmtId="187" fontId="7" fillId="0" borderId="1" xfId="3" applyNumberFormat="1" applyFont="1" applyFill="1" applyBorder="1" applyAlignment="1">
      <alignment horizontal="left" vertical="center" wrapText="1"/>
    </xf>
    <xf numFmtId="43" fontId="7" fillId="0" borderId="8" xfId="3" applyFont="1" applyFill="1" applyBorder="1" applyAlignment="1">
      <alignment horizontal="right" vertical="center" wrapText="1"/>
    </xf>
    <xf numFmtId="43" fontId="7" fillId="0" borderId="5" xfId="3" applyFont="1" applyFill="1" applyBorder="1" applyAlignment="1">
      <alignment vertical="center"/>
    </xf>
    <xf numFmtId="43" fontId="8" fillId="0" borderId="5" xfId="3" applyFont="1" applyFill="1" applyBorder="1" applyAlignment="1">
      <alignment horizontal="right" vertical="center"/>
    </xf>
    <xf numFmtId="43" fontId="7" fillId="0" borderId="5" xfId="3" applyFont="1" applyFill="1" applyBorder="1" applyAlignment="1">
      <alignment horizontal="right" vertical="center"/>
    </xf>
    <xf numFmtId="43" fontId="8" fillId="0" borderId="8" xfId="3" applyFont="1" applyFill="1" applyBorder="1" applyAlignment="1">
      <alignment horizontal="right" vertical="center"/>
    </xf>
    <xf numFmtId="43" fontId="15" fillId="0" borderId="2" xfId="3" applyFont="1" applyFill="1" applyBorder="1" applyAlignment="1">
      <alignment horizontal="right" vertical="center"/>
    </xf>
    <xf numFmtId="43" fontId="7" fillId="0" borderId="8" xfId="3" applyFont="1" applyFill="1" applyBorder="1" applyAlignment="1">
      <alignment vertical="center"/>
    </xf>
    <xf numFmtId="43" fontId="12" fillId="0" borderId="0" xfId="2" applyNumberFormat="1" applyFont="1" applyFill="1" applyAlignment="1">
      <alignment vertical="center"/>
    </xf>
    <xf numFmtId="0" fontId="12" fillId="0" borderId="0" xfId="2" applyFont="1" applyFill="1" applyAlignment="1">
      <alignment vertical="center"/>
    </xf>
    <xf numFmtId="187" fontId="7" fillId="0" borderId="1" xfId="3" applyNumberFormat="1" applyFont="1" applyFill="1" applyBorder="1" applyAlignment="1">
      <alignment horizontal="left"/>
    </xf>
    <xf numFmtId="187" fontId="16" fillId="0" borderId="1" xfId="3" applyNumberFormat="1" applyFont="1" applyFill="1" applyBorder="1" applyAlignment="1">
      <alignment horizontal="left" vertical="center" wrapText="1"/>
    </xf>
    <xf numFmtId="43" fontId="16" fillId="0" borderId="8" xfId="3" applyFont="1" applyFill="1" applyBorder="1" applyAlignment="1">
      <alignment horizontal="left" vertical="center" wrapText="1"/>
    </xf>
    <xf numFmtId="43" fontId="17" fillId="0" borderId="0" xfId="2" applyNumberFormat="1" applyFont="1" applyAlignment="1">
      <alignment vertical="center" wrapText="1"/>
    </xf>
    <xf numFmtId="0" fontId="17" fillId="0" borderId="0" xfId="2" applyFont="1" applyFill="1" applyAlignment="1">
      <alignment vertical="center" wrapText="1"/>
    </xf>
    <xf numFmtId="0" fontId="17" fillId="0" borderId="0" xfId="2" applyFont="1" applyAlignment="1">
      <alignment vertical="center" wrapText="1"/>
    </xf>
    <xf numFmtId="0" fontId="7" fillId="0" borderId="8" xfId="2" quotePrefix="1" applyFont="1" applyFill="1" applyBorder="1" applyAlignment="1">
      <alignment horizontal="center" vertical="center"/>
    </xf>
    <xf numFmtId="0" fontId="7" fillId="0" borderId="8" xfId="4" applyFont="1" applyFill="1" applyBorder="1" applyAlignment="1">
      <alignment vertical="center" wrapText="1"/>
    </xf>
    <xf numFmtId="43" fontId="7" fillId="0" borderId="8" xfId="3" applyFont="1" applyFill="1" applyBorder="1" applyAlignment="1">
      <alignment vertical="center" wrapText="1"/>
    </xf>
    <xf numFmtId="0" fontId="4" fillId="0" borderId="0" xfId="2" applyFont="1" applyAlignment="1">
      <alignment vertical="center" wrapText="1"/>
    </xf>
    <xf numFmtId="0" fontId="4" fillId="0" borderId="0" xfId="2" applyFont="1" applyFill="1" applyAlignment="1">
      <alignment vertical="center" wrapText="1"/>
    </xf>
    <xf numFmtId="0" fontId="7" fillId="0" borderId="8" xfId="2" applyFont="1" applyFill="1" applyBorder="1" applyAlignment="1">
      <alignment horizontal="center" vertical="center" wrapText="1"/>
    </xf>
    <xf numFmtId="187" fontId="6" fillId="4" borderId="8" xfId="3" applyNumberFormat="1" applyFont="1" applyFill="1" applyBorder="1" applyAlignment="1">
      <alignment vertical="center"/>
    </xf>
    <xf numFmtId="43" fontId="6" fillId="4" borderId="8" xfId="3" applyFont="1" applyFill="1" applyBorder="1" applyAlignment="1">
      <alignment vertical="center"/>
    </xf>
    <xf numFmtId="43" fontId="7" fillId="4" borderId="8" xfId="3" applyFont="1" applyFill="1" applyBorder="1" applyAlignment="1">
      <alignment horizontal="right" vertical="center"/>
    </xf>
    <xf numFmtId="43" fontId="8" fillId="4" borderId="8" xfId="3" applyFont="1" applyFill="1" applyBorder="1" applyAlignment="1">
      <alignment horizontal="right" vertical="center"/>
    </xf>
    <xf numFmtId="43" fontId="6" fillId="4" borderId="8" xfId="3" applyFont="1" applyFill="1" applyBorder="1" applyAlignment="1">
      <alignment horizontal="right" vertical="center"/>
    </xf>
    <xf numFmtId="43" fontId="15" fillId="4" borderId="8" xfId="3" applyFont="1" applyFill="1" applyBorder="1" applyAlignment="1">
      <alignment horizontal="right" vertical="center"/>
    </xf>
    <xf numFmtId="0" fontId="12" fillId="0" borderId="0" xfId="2" applyFont="1" applyAlignment="1">
      <alignment vertical="center"/>
    </xf>
    <xf numFmtId="43" fontId="7" fillId="0" borderId="8" xfId="3" applyFont="1" applyFill="1" applyBorder="1" applyAlignment="1">
      <alignment horizontal="left" vertical="center" wrapText="1"/>
    </xf>
    <xf numFmtId="43" fontId="8" fillId="0" borderId="8" xfId="3" applyFont="1" applyFill="1" applyBorder="1" applyAlignment="1">
      <alignment horizontal="left" vertical="center" wrapText="1"/>
    </xf>
    <xf numFmtId="43" fontId="15" fillId="0" borderId="2" xfId="3" applyFont="1" applyFill="1" applyBorder="1" applyAlignment="1">
      <alignment horizontal="left" vertical="center" wrapText="1"/>
    </xf>
    <xf numFmtId="0" fontId="4" fillId="0" borderId="0" xfId="2" applyFont="1" applyFill="1" applyAlignment="1">
      <alignment horizontal="left" vertical="center" wrapText="1"/>
    </xf>
    <xf numFmtId="0" fontId="7" fillId="0" borderId="8" xfId="4" applyFont="1" applyFill="1" applyBorder="1" applyAlignment="1">
      <alignment horizontal="left" vertical="center" wrapText="1"/>
    </xf>
    <xf numFmtId="43" fontId="7" fillId="4" borderId="8" xfId="3" applyFont="1" applyFill="1" applyBorder="1" applyAlignment="1">
      <alignment vertical="center"/>
    </xf>
    <xf numFmtId="43" fontId="8" fillId="4" borderId="8" xfId="3" applyFont="1" applyFill="1" applyBorder="1" applyAlignment="1">
      <alignment vertical="center"/>
    </xf>
    <xf numFmtId="43" fontId="12" fillId="0" borderId="0" xfId="2" applyNumberFormat="1" applyFont="1" applyAlignment="1">
      <alignment vertical="center"/>
    </xf>
    <xf numFmtId="187" fontId="7" fillId="0" borderId="8" xfId="3" applyNumberFormat="1" applyFont="1" applyFill="1" applyBorder="1" applyAlignment="1">
      <alignment vertical="center" wrapText="1"/>
    </xf>
    <xf numFmtId="43" fontId="7" fillId="0" borderId="1" xfId="3" applyFont="1" applyFill="1" applyBorder="1" applyAlignment="1">
      <alignment vertical="center"/>
    </xf>
    <xf numFmtId="43" fontId="7" fillId="0" borderId="8" xfId="3" applyFont="1" applyFill="1" applyBorder="1" applyAlignment="1">
      <alignment horizontal="right" vertical="center"/>
    </xf>
    <xf numFmtId="187" fontId="7" fillId="0" borderId="8" xfId="3" applyNumberFormat="1" applyFont="1" applyFill="1" applyBorder="1" applyAlignment="1">
      <alignment vertical="center"/>
    </xf>
    <xf numFmtId="2" fontId="7" fillId="0" borderId="1" xfId="3" applyNumberFormat="1" applyFont="1" applyFill="1" applyBorder="1" applyAlignment="1">
      <alignment vertical="center"/>
    </xf>
    <xf numFmtId="0" fontId="6" fillId="4" borderId="8" xfId="2" applyFont="1" applyFill="1" applyBorder="1" applyAlignment="1">
      <alignment vertical="center"/>
    </xf>
    <xf numFmtId="0" fontId="7" fillId="0" borderId="8" xfId="2" applyFont="1" applyFill="1" applyBorder="1" applyAlignment="1">
      <alignment vertical="center"/>
    </xf>
    <xf numFmtId="43" fontId="6" fillId="0" borderId="8" xfId="3" applyFont="1" applyFill="1" applyBorder="1" applyAlignment="1">
      <alignment vertical="center"/>
    </xf>
    <xf numFmtId="43" fontId="8" fillId="0" borderId="8" xfId="3" applyFont="1" applyFill="1" applyBorder="1" applyAlignment="1">
      <alignment vertical="center"/>
    </xf>
    <xf numFmtId="43" fontId="14" fillId="4" borderId="8" xfId="3" applyFont="1" applyFill="1" applyBorder="1" applyAlignment="1">
      <alignment vertical="center"/>
    </xf>
    <xf numFmtId="43" fontId="14" fillId="4" borderId="8" xfId="3" applyFont="1" applyFill="1" applyBorder="1" applyAlignment="1">
      <alignment horizontal="right" vertical="center"/>
    </xf>
    <xf numFmtId="43" fontId="14" fillId="0" borderId="8" xfId="3" applyFont="1" applyFill="1" applyBorder="1" applyAlignment="1">
      <alignment vertical="center"/>
    </xf>
    <xf numFmtId="43" fontId="14" fillId="0" borderId="8" xfId="3" applyFont="1" applyFill="1" applyBorder="1" applyAlignment="1">
      <alignment horizontal="right" vertical="center"/>
    </xf>
    <xf numFmtId="2" fontId="7" fillId="0" borderId="8" xfId="3" applyNumberFormat="1" applyFont="1" applyFill="1" applyBorder="1" applyAlignment="1">
      <alignment vertical="center"/>
    </xf>
    <xf numFmtId="43" fontId="20" fillId="0" borderId="8" xfId="3" applyFont="1" applyFill="1" applyBorder="1" applyAlignment="1">
      <alignment horizontal="right" vertical="center"/>
    </xf>
    <xf numFmtId="0" fontId="21" fillId="0" borderId="8" xfId="2" applyFont="1" applyFill="1" applyBorder="1" applyAlignment="1">
      <alignment horizontal="left" vertical="center" wrapText="1"/>
    </xf>
    <xf numFmtId="2" fontId="7" fillId="0" borderId="8" xfId="2" applyNumberFormat="1" applyFont="1" applyFill="1" applyBorder="1" applyAlignment="1">
      <alignment horizontal="center" vertical="center"/>
    </xf>
    <xf numFmtId="187" fontId="7" fillId="0" borderId="4" xfId="3" applyNumberFormat="1" applyFont="1" applyFill="1" applyBorder="1" applyAlignment="1">
      <alignment vertical="center" wrapText="1"/>
    </xf>
    <xf numFmtId="43" fontId="6" fillId="2" borderId="8" xfId="3" applyFont="1" applyFill="1" applyBorder="1" applyAlignment="1">
      <alignment horizontal="center" vertical="center" shrinkToFit="1"/>
    </xf>
    <xf numFmtId="43" fontId="7" fillId="4" borderId="8" xfId="3" applyFont="1" applyFill="1" applyBorder="1" applyAlignment="1">
      <alignment horizontal="right" vertical="center" shrinkToFit="1"/>
    </xf>
    <xf numFmtId="43" fontId="7" fillId="3" borderId="8" xfId="3" applyFont="1" applyFill="1" applyBorder="1" applyAlignment="1">
      <alignment horizontal="right" vertical="center" shrinkToFit="1"/>
    </xf>
    <xf numFmtId="43" fontId="7" fillId="3" borderId="8" xfId="3" applyFont="1" applyFill="1" applyBorder="1" applyAlignment="1">
      <alignment vertical="center" shrinkToFit="1"/>
    </xf>
    <xf numFmtId="43" fontId="7" fillId="4" borderId="2" xfId="3" applyFont="1" applyFill="1" applyBorder="1" applyAlignment="1">
      <alignment horizontal="right" vertical="center" shrinkToFit="1"/>
    </xf>
    <xf numFmtId="43" fontId="7" fillId="5" borderId="8" xfId="3" applyFont="1" applyFill="1" applyBorder="1" applyAlignment="1">
      <alignment vertical="center"/>
    </xf>
    <xf numFmtId="43" fontId="11" fillId="0" borderId="0" xfId="2" applyNumberFormat="1" applyFont="1" applyAlignment="1">
      <alignment vertical="center" shrinkToFit="1"/>
    </xf>
    <xf numFmtId="43" fontId="11" fillId="0" borderId="0" xfId="2" applyNumberFormat="1" applyFont="1" applyFill="1" applyAlignment="1">
      <alignment vertical="center" shrinkToFit="1"/>
    </xf>
    <xf numFmtId="0" fontId="11" fillId="0" borderId="0" xfId="2" applyFont="1" applyFill="1" applyAlignment="1">
      <alignment vertical="center" shrinkToFit="1"/>
    </xf>
    <xf numFmtId="0" fontId="11" fillId="0" borderId="0" xfId="2" applyFont="1" applyAlignment="1">
      <alignment vertical="center" shrinkToFit="1"/>
    </xf>
    <xf numFmtId="0" fontId="4" fillId="0" borderId="0" xfId="2" applyFont="1" applyFill="1" applyAlignment="1">
      <alignment horizontal="center" vertical="center"/>
    </xf>
    <xf numFmtId="43" fontId="4" fillId="0" borderId="0" xfId="3" applyFont="1" applyFill="1" applyAlignment="1">
      <alignment vertical="center"/>
    </xf>
    <xf numFmtId="43" fontId="11" fillId="0" borderId="0" xfId="3" applyFont="1" applyFill="1" applyAlignment="1">
      <alignment vertical="center"/>
    </xf>
    <xf numFmtId="43" fontId="12" fillId="0" borderId="0" xfId="3" applyFont="1" applyFill="1" applyAlignment="1">
      <alignment vertical="center"/>
    </xf>
    <xf numFmtId="43" fontId="22" fillId="0" borderId="0" xfId="3" applyFont="1" applyFill="1" applyAlignment="1">
      <alignment vertical="center"/>
    </xf>
    <xf numFmtId="0" fontId="23" fillId="0" borderId="0" xfId="2" applyFont="1" applyFill="1" applyAlignment="1">
      <alignment vertical="center"/>
    </xf>
    <xf numFmtId="43" fontId="23" fillId="0" borderId="0" xfId="1" applyFont="1" applyFill="1" applyAlignment="1">
      <alignment vertical="center"/>
    </xf>
    <xf numFmtId="43" fontId="2" fillId="0" borderId="0" xfId="3" applyFont="1" applyFill="1" applyAlignment="1">
      <alignment horizontal="right" vertical="center"/>
    </xf>
    <xf numFmtId="43" fontId="24" fillId="0" borderId="0" xfId="3" applyFont="1" applyFill="1" applyAlignment="1">
      <alignment vertical="center"/>
    </xf>
    <xf numFmtId="43" fontId="2" fillId="0" borderId="0" xfId="3" applyFont="1" applyFill="1" applyAlignment="1">
      <alignment vertical="center"/>
    </xf>
    <xf numFmtId="0" fontId="4" fillId="0" borderId="0" xfId="2" applyFont="1" applyAlignment="1">
      <alignment horizontal="center" vertical="center"/>
    </xf>
    <xf numFmtId="43" fontId="2" fillId="0" borderId="0" xfId="3" applyFont="1" applyAlignment="1">
      <alignment vertical="center"/>
    </xf>
    <xf numFmtId="43" fontId="24" fillId="0" borderId="0" xfId="3" applyFont="1" applyAlignment="1">
      <alignment vertical="center"/>
    </xf>
    <xf numFmtId="43" fontId="12" fillId="0" borderId="0" xfId="3" applyFont="1" applyAlignment="1">
      <alignment vertical="center"/>
    </xf>
    <xf numFmtId="187" fontId="8" fillId="0" borderId="8" xfId="3" applyNumberFormat="1" applyFont="1" applyFill="1" applyBorder="1" applyAlignment="1">
      <alignment vertical="center" wrapText="1"/>
    </xf>
    <xf numFmtId="43" fontId="15" fillId="0" borderId="8" xfId="3" applyFont="1" applyFill="1" applyBorder="1" applyAlignment="1">
      <alignment horizontal="right" vertical="center"/>
    </xf>
    <xf numFmtId="43" fontId="7" fillId="6" borderId="8" xfId="3" applyFont="1" applyFill="1" applyBorder="1" applyAlignment="1">
      <alignment horizontal="right" vertical="center"/>
    </xf>
    <xf numFmtId="0" fontId="30" fillId="0" borderId="0" xfId="2" applyFont="1" applyFill="1" applyAlignment="1">
      <alignment vertical="center"/>
    </xf>
    <xf numFmtId="43" fontId="30" fillId="0" borderId="0" xfId="1" applyFont="1" applyFill="1" applyAlignment="1">
      <alignment vertical="center"/>
    </xf>
    <xf numFmtId="43" fontId="31" fillId="0" borderId="0" xfId="3" applyFont="1" applyAlignment="1">
      <alignment vertical="center"/>
    </xf>
    <xf numFmtId="43" fontId="7" fillId="0" borderId="0" xfId="3" applyFont="1" applyFill="1" applyAlignment="1">
      <alignment vertical="center"/>
    </xf>
    <xf numFmtId="43" fontId="6" fillId="2" borderId="2" xfId="3" applyFont="1" applyFill="1" applyBorder="1" applyAlignment="1">
      <alignment horizontal="center" vertical="center"/>
    </xf>
    <xf numFmtId="43" fontId="6" fillId="2" borderId="3" xfId="3" applyFont="1" applyFill="1" applyBorder="1" applyAlignment="1">
      <alignment horizontal="center" vertical="center"/>
    </xf>
    <xf numFmtId="43" fontId="6" fillId="2" borderId="4" xfId="3" applyFont="1" applyFill="1" applyBorder="1" applyAlignment="1">
      <alignment horizontal="center" vertical="center"/>
    </xf>
    <xf numFmtId="43" fontId="7" fillId="3" borderId="1" xfId="3" applyFont="1" applyFill="1" applyBorder="1" applyAlignment="1">
      <alignment horizontal="center" vertical="center" wrapText="1"/>
    </xf>
    <xf numFmtId="43" fontId="7" fillId="3" borderId="5" xfId="3" applyFont="1" applyFill="1" applyBorder="1" applyAlignment="1">
      <alignment horizontal="center" vertical="center" wrapText="1"/>
    </xf>
    <xf numFmtId="43" fontId="7" fillId="3" borderId="1" xfId="3" applyFont="1" applyFill="1" applyBorder="1" applyAlignment="1">
      <alignment horizontal="center" vertical="center"/>
    </xf>
    <xf numFmtId="43" fontId="7" fillId="3" borderId="5" xfId="3" applyFont="1" applyFill="1" applyBorder="1" applyAlignment="1">
      <alignment horizontal="center" vertical="center"/>
    </xf>
    <xf numFmtId="0" fontId="6" fillId="4" borderId="2" xfId="2" applyFont="1" applyFill="1" applyBorder="1" applyAlignment="1">
      <alignment horizontal="center" vertical="center" shrinkToFit="1"/>
    </xf>
    <xf numFmtId="0" fontId="6" fillId="4" borderId="4" xfId="2" applyFont="1" applyFill="1" applyBorder="1" applyAlignment="1">
      <alignment horizontal="center" vertical="center" shrinkToFit="1"/>
    </xf>
    <xf numFmtId="0" fontId="6" fillId="2" borderId="1" xfId="2" applyFont="1" applyFill="1" applyBorder="1" applyAlignment="1">
      <alignment horizontal="center" vertical="center"/>
    </xf>
    <xf numFmtId="0" fontId="6" fillId="2" borderId="5" xfId="2" applyFont="1" applyFill="1" applyBorder="1" applyAlignment="1">
      <alignment horizontal="center" vertical="center"/>
    </xf>
    <xf numFmtId="43" fontId="6" fillId="2" borderId="1" xfId="3" applyFont="1" applyFill="1" applyBorder="1" applyAlignment="1">
      <alignment horizontal="center" vertical="center" wrapText="1"/>
    </xf>
    <xf numFmtId="43" fontId="6" fillId="2" borderId="5" xfId="3" applyFont="1" applyFill="1" applyBorder="1" applyAlignment="1">
      <alignment horizontal="center" vertical="center" wrapText="1"/>
    </xf>
    <xf numFmtId="43" fontId="6" fillId="0" borderId="2" xfId="3" applyFont="1" applyFill="1" applyBorder="1" applyAlignment="1">
      <alignment horizontal="center" vertical="center"/>
    </xf>
    <xf numFmtId="43" fontId="6" fillId="0" borderId="3" xfId="3" applyFont="1" applyFill="1" applyBorder="1" applyAlignment="1">
      <alignment horizontal="center" vertical="center"/>
    </xf>
    <xf numFmtId="43" fontId="6" fillId="0" borderId="4" xfId="3" applyFont="1" applyFill="1" applyBorder="1" applyAlignment="1">
      <alignment horizontal="center" vertical="center"/>
    </xf>
  </cellXfs>
  <cellStyles count="11">
    <cellStyle name="เครื่องหมายจุลภาค" xfId="1" builtinId="3"/>
    <cellStyle name="เครื่องหมายจุลภาค 2" xfId="3"/>
    <cellStyle name="เครื่องหมายจุลภาค 3" xfId="5"/>
    <cellStyle name="เครื่องหมายจุลภาค 3 2" xfId="6"/>
    <cellStyle name="เครื่องหมายสกุลเงิน 2" xfId="7"/>
    <cellStyle name="เครื่องหมายสกุลเงิน 2 2" xfId="8"/>
    <cellStyle name="ปกติ" xfId="0" builtinId="0"/>
    <cellStyle name="ปกติ 2" xfId="2"/>
    <cellStyle name="ปกติ 3" xfId="9"/>
    <cellStyle name="ปกติ 3 2" xfId="10"/>
    <cellStyle name="ปกติ_CR0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AC78"/>
  <sheetViews>
    <sheetView tabSelected="1" zoomScaleSheetLayoutView="90" workbookViewId="0">
      <pane ySplit="7" topLeftCell="A69" activePane="bottomLeft" state="frozen"/>
      <selection pane="bottomLeft" activeCell="N58" sqref="N58"/>
    </sheetView>
  </sheetViews>
  <sheetFormatPr defaultColWidth="9" defaultRowHeight="9.75"/>
  <cols>
    <col min="1" max="1" width="4.375" style="121" customWidth="1"/>
    <col min="2" max="2" width="23.25" style="2" customWidth="1"/>
    <col min="3" max="3" width="11.875" style="4" bestFit="1" customWidth="1"/>
    <col min="4" max="4" width="9.25" style="2" bestFit="1" customWidth="1"/>
    <col min="5" max="6" width="9.25" style="4" bestFit="1" customWidth="1"/>
    <col min="7" max="7" width="9.25" style="124" bestFit="1" customWidth="1"/>
    <col min="8" max="8" width="9.25" style="4" customWidth="1"/>
    <col min="9" max="9" width="10.5" style="4" customWidth="1"/>
    <col min="10" max="10" width="9.25" style="112" customWidth="1"/>
    <col min="11" max="11" width="9.875" style="124" customWidth="1"/>
    <col min="12" max="12" width="9.25" style="112" customWidth="1"/>
    <col min="13" max="13" width="11" style="4" bestFit="1" customWidth="1"/>
    <col min="14" max="14" width="9.25" style="4" bestFit="1" customWidth="1"/>
    <col min="15" max="15" width="10.5" style="124" bestFit="1" customWidth="1"/>
    <col min="16" max="17" width="9.25" style="4" customWidth="1"/>
    <col min="18" max="18" width="10.5" style="4" bestFit="1" customWidth="1"/>
    <col min="19" max="19" width="10.5" style="124" bestFit="1" customWidth="1"/>
    <col min="20" max="20" width="10.5" style="4" customWidth="1"/>
    <col min="21" max="21" width="10.5" style="4" bestFit="1" customWidth="1"/>
    <col min="22" max="22" width="10.375" style="2" bestFit="1" customWidth="1"/>
    <col min="23" max="29" width="9" style="5"/>
    <col min="30" max="16384" width="9" style="2"/>
  </cols>
  <sheetData>
    <row r="1" spans="1:29" ht="13.9" customHeight="1">
      <c r="A1" s="1" t="s">
        <v>0</v>
      </c>
      <c r="C1" s="1"/>
      <c r="D1" s="1"/>
      <c r="E1" s="1"/>
      <c r="F1" s="1"/>
      <c r="G1" s="3"/>
      <c r="H1" s="1"/>
      <c r="I1" s="1"/>
      <c r="J1" s="1"/>
      <c r="K1" s="3"/>
      <c r="L1" s="1"/>
      <c r="M1" s="1"/>
      <c r="N1" s="1"/>
      <c r="O1" s="3"/>
      <c r="P1" s="1"/>
      <c r="Q1" s="1"/>
      <c r="R1" s="1"/>
      <c r="S1" s="1"/>
      <c r="T1" s="1"/>
    </row>
    <row r="2" spans="1:29" s="7" customFormat="1" ht="15.75" customHeight="1">
      <c r="A2" s="6" t="s">
        <v>1</v>
      </c>
      <c r="C2" s="8"/>
      <c r="D2" s="9"/>
      <c r="E2" s="9"/>
      <c r="F2" s="9"/>
      <c r="G2" s="10"/>
      <c r="H2" s="9"/>
      <c r="I2" s="9"/>
      <c r="J2" s="9"/>
      <c r="K2" s="10"/>
      <c r="L2" s="9"/>
      <c r="M2" s="11"/>
      <c r="N2" s="12"/>
      <c r="O2" s="10"/>
      <c r="P2" s="12"/>
      <c r="Q2" s="12"/>
      <c r="R2" s="12"/>
      <c r="S2" s="10"/>
      <c r="T2" s="13"/>
      <c r="U2" s="14"/>
      <c r="W2" s="15"/>
      <c r="X2" s="15"/>
      <c r="Y2" s="15"/>
      <c r="Z2" s="15"/>
      <c r="AA2" s="15"/>
      <c r="AB2" s="15"/>
      <c r="AC2" s="15"/>
    </row>
    <row r="3" spans="1:29" s="7" customFormat="1" ht="16.899999999999999" customHeight="1">
      <c r="A3" s="6" t="s">
        <v>2</v>
      </c>
      <c r="C3" s="8"/>
      <c r="D3" s="9"/>
      <c r="E3" s="9"/>
      <c r="F3" s="9"/>
      <c r="G3" s="10"/>
      <c r="H3" s="9"/>
      <c r="I3" s="9"/>
      <c r="J3" s="9"/>
      <c r="K3" s="10"/>
      <c r="L3" s="9"/>
      <c r="M3" s="12"/>
      <c r="N3" s="12"/>
      <c r="O3" s="10"/>
      <c r="P3" s="12"/>
      <c r="Q3" s="12"/>
      <c r="R3" s="12"/>
      <c r="S3" s="10"/>
      <c r="T3" s="13"/>
      <c r="U3" s="14"/>
      <c r="W3" s="15"/>
      <c r="X3" s="15"/>
      <c r="Y3" s="15"/>
      <c r="Z3" s="15"/>
      <c r="AA3" s="15"/>
      <c r="AB3" s="15"/>
      <c r="AC3" s="15"/>
    </row>
    <row r="4" spans="1:29" ht="12.75" customHeight="1">
      <c r="A4" s="16"/>
      <c r="C4" s="17"/>
      <c r="D4" s="18"/>
      <c r="E4" s="18"/>
      <c r="F4" s="18"/>
      <c r="G4" s="19"/>
      <c r="H4" s="18"/>
      <c r="I4" s="18"/>
      <c r="J4" s="18"/>
      <c r="K4" s="19"/>
      <c r="L4" s="18"/>
      <c r="M4" s="20"/>
      <c r="N4" s="20"/>
      <c r="O4" s="19"/>
      <c r="P4" s="20"/>
      <c r="Q4" s="20"/>
      <c r="R4" s="20"/>
      <c r="S4" s="19"/>
      <c r="T4" s="21"/>
    </row>
    <row r="5" spans="1:29" s="22" customFormat="1" ht="12.75" customHeight="1">
      <c r="A5" s="141" t="s">
        <v>3</v>
      </c>
      <c r="B5" s="141" t="s">
        <v>4</v>
      </c>
      <c r="C5" s="143" t="s">
        <v>5</v>
      </c>
      <c r="D5" s="145" t="s">
        <v>6</v>
      </c>
      <c r="E5" s="146"/>
      <c r="F5" s="146"/>
      <c r="G5" s="147"/>
      <c r="H5" s="132" t="s">
        <v>7</v>
      </c>
      <c r="I5" s="133"/>
      <c r="J5" s="133"/>
      <c r="K5" s="134"/>
      <c r="L5" s="145" t="s">
        <v>8</v>
      </c>
      <c r="M5" s="146"/>
      <c r="N5" s="146"/>
      <c r="O5" s="147"/>
      <c r="P5" s="132" t="s">
        <v>9</v>
      </c>
      <c r="Q5" s="133"/>
      <c r="R5" s="133"/>
      <c r="S5" s="134"/>
      <c r="T5" s="135" t="s">
        <v>10</v>
      </c>
      <c r="U5" s="137" t="s">
        <v>11</v>
      </c>
      <c r="W5" s="23"/>
      <c r="X5" s="23"/>
      <c r="Y5" s="23"/>
      <c r="Z5" s="23"/>
      <c r="AA5" s="23"/>
      <c r="AB5" s="23"/>
      <c r="AC5" s="23"/>
    </row>
    <row r="6" spans="1:29" s="22" customFormat="1" ht="25.9" customHeight="1">
      <c r="A6" s="142"/>
      <c r="B6" s="142"/>
      <c r="C6" s="144"/>
      <c r="D6" s="24" t="s">
        <v>12</v>
      </c>
      <c r="E6" s="24" t="s">
        <v>13</v>
      </c>
      <c r="F6" s="25" t="s">
        <v>14</v>
      </c>
      <c r="G6" s="26" t="s">
        <v>15</v>
      </c>
      <c r="H6" s="27" t="s">
        <v>16</v>
      </c>
      <c r="I6" s="28" t="s">
        <v>17</v>
      </c>
      <c r="J6" s="29" t="s">
        <v>18</v>
      </c>
      <c r="K6" s="30" t="s">
        <v>19</v>
      </c>
      <c r="L6" s="31" t="s">
        <v>20</v>
      </c>
      <c r="M6" s="32" t="s">
        <v>21</v>
      </c>
      <c r="N6" s="32" t="s">
        <v>22</v>
      </c>
      <c r="O6" s="33" t="s">
        <v>23</v>
      </c>
      <c r="P6" s="34" t="s">
        <v>24</v>
      </c>
      <c r="Q6" s="34" t="s">
        <v>25</v>
      </c>
      <c r="R6" s="34" t="s">
        <v>26</v>
      </c>
      <c r="S6" s="35" t="s">
        <v>27</v>
      </c>
      <c r="T6" s="136"/>
      <c r="U6" s="138"/>
      <c r="W6" s="23"/>
      <c r="X6" s="23"/>
      <c r="Y6" s="23"/>
      <c r="Z6" s="23"/>
      <c r="AA6" s="23"/>
      <c r="AB6" s="23"/>
      <c r="AC6" s="23"/>
    </row>
    <row r="7" spans="1:29" ht="21" customHeight="1">
      <c r="A7" s="36">
        <v>1</v>
      </c>
      <c r="B7" s="37" t="s">
        <v>28</v>
      </c>
      <c r="C7" s="38">
        <f>SUM(C8:C22)</f>
        <v>2214960</v>
      </c>
      <c r="D7" s="39">
        <f>SUM(D8:D22)</f>
        <v>156470</v>
      </c>
      <c r="E7" s="39">
        <f t="shared" ref="E7:F7" si="0">SUM(E8:E22)</f>
        <v>169070</v>
      </c>
      <c r="F7" s="39">
        <f t="shared" si="0"/>
        <v>171470</v>
      </c>
      <c r="G7" s="40">
        <f>SUM(G8:G22)</f>
        <v>497010</v>
      </c>
      <c r="H7" s="39">
        <f>SUM(H8:H22)</f>
        <v>179290</v>
      </c>
      <c r="I7" s="39">
        <f t="shared" ref="I7:J7" si="1">SUM(I8:I22)</f>
        <v>201790</v>
      </c>
      <c r="J7" s="39">
        <f t="shared" si="1"/>
        <v>201790</v>
      </c>
      <c r="K7" s="40">
        <f>SUM(K8:K22)</f>
        <v>582870</v>
      </c>
      <c r="L7" s="39">
        <f>SUM(L8:L22)</f>
        <v>164570</v>
      </c>
      <c r="M7" s="39">
        <f t="shared" ref="M7:N7" si="2">SUM(M8:M22)</f>
        <v>164570</v>
      </c>
      <c r="N7" s="39">
        <f t="shared" si="2"/>
        <v>164570</v>
      </c>
      <c r="O7" s="40">
        <f>SUM(O8:O22)</f>
        <v>493710</v>
      </c>
      <c r="P7" s="39">
        <f>SUM(P8:P22)</f>
        <v>164570</v>
      </c>
      <c r="Q7" s="39">
        <f t="shared" ref="Q7:R7" si="3">SUM(Q8:Q22)</f>
        <v>164570</v>
      </c>
      <c r="R7" s="39">
        <f t="shared" si="3"/>
        <v>165370</v>
      </c>
      <c r="S7" s="40">
        <f>SUM(S8:S22)</f>
        <v>494510</v>
      </c>
      <c r="T7" s="41">
        <f>G7+K7+O7+S7</f>
        <v>2068100</v>
      </c>
      <c r="U7" s="42">
        <f t="shared" ref="U7:U29" si="4">C7-T7</f>
        <v>146860</v>
      </c>
      <c r="V7" s="43"/>
      <c r="W7" s="44"/>
      <c r="Y7" s="44"/>
    </row>
    <row r="8" spans="1:29" s="55" customFormat="1" ht="26.25" customHeight="1">
      <c r="A8" s="45">
        <v>1.1000000000000001</v>
      </c>
      <c r="B8" s="46" t="s">
        <v>29</v>
      </c>
      <c r="C8" s="47">
        <v>0</v>
      </c>
      <c r="D8" s="48">
        <v>0</v>
      </c>
      <c r="E8" s="48">
        <v>0</v>
      </c>
      <c r="F8" s="48">
        <v>0</v>
      </c>
      <c r="G8" s="49">
        <f>SUM(D8:F8)</f>
        <v>0</v>
      </c>
      <c r="H8" s="50">
        <v>0</v>
      </c>
      <c r="I8" s="50">
        <v>0</v>
      </c>
      <c r="J8" s="50">
        <v>0</v>
      </c>
      <c r="K8" s="49">
        <f>SUM(H8:J8)</f>
        <v>0</v>
      </c>
      <c r="L8" s="50">
        <v>0</v>
      </c>
      <c r="M8" s="50">
        <v>0</v>
      </c>
      <c r="N8" s="50">
        <v>0</v>
      </c>
      <c r="O8" s="51">
        <f>SUM(L8:N8)</f>
        <v>0</v>
      </c>
      <c r="P8" s="50">
        <v>0</v>
      </c>
      <c r="Q8" s="50">
        <v>0</v>
      </c>
      <c r="R8" s="50">
        <v>0</v>
      </c>
      <c r="S8" s="49">
        <f>SUM(P8:R8)</f>
        <v>0</v>
      </c>
      <c r="T8" s="52">
        <f t="shared" ref="T8:T28" si="5">G8+K8+O8+S8</f>
        <v>0</v>
      </c>
      <c r="U8" s="53">
        <f t="shared" si="4"/>
        <v>0</v>
      </c>
      <c r="V8" s="54"/>
      <c r="Y8" s="44"/>
    </row>
    <row r="9" spans="1:29" s="55" customFormat="1" ht="22.5">
      <c r="A9" s="45">
        <v>1.2</v>
      </c>
      <c r="B9" s="46" t="s">
        <v>30</v>
      </c>
      <c r="C9" s="47">
        <v>0</v>
      </c>
      <c r="D9" s="48">
        <v>0</v>
      </c>
      <c r="E9" s="48">
        <v>0</v>
      </c>
      <c r="F9" s="48">
        <v>0</v>
      </c>
      <c r="G9" s="49">
        <f t="shared" ref="G9:G14" si="6">SUM(D9:F9)</f>
        <v>0</v>
      </c>
      <c r="H9" s="50">
        <v>0</v>
      </c>
      <c r="I9" s="50">
        <v>0</v>
      </c>
      <c r="J9" s="50">
        <v>0</v>
      </c>
      <c r="K9" s="49">
        <f t="shared" ref="K9:K23" si="7">SUM(H9:J9)</f>
        <v>0</v>
      </c>
      <c r="L9" s="50">
        <v>0</v>
      </c>
      <c r="M9" s="50">
        <v>0</v>
      </c>
      <c r="N9" s="50">
        <v>0</v>
      </c>
      <c r="O9" s="51">
        <f t="shared" ref="O9:O28" si="8">SUM(L9:N9)</f>
        <v>0</v>
      </c>
      <c r="P9" s="50">
        <v>0</v>
      </c>
      <c r="Q9" s="50">
        <v>0</v>
      </c>
      <c r="R9" s="50">
        <v>0</v>
      </c>
      <c r="S9" s="49">
        <f t="shared" ref="S9:S28" si="9">SUM(P9:R9)</f>
        <v>0</v>
      </c>
      <c r="T9" s="52">
        <f t="shared" si="5"/>
        <v>0</v>
      </c>
      <c r="U9" s="53">
        <f t="shared" si="4"/>
        <v>0</v>
      </c>
      <c r="V9" s="54"/>
      <c r="Y9" s="44"/>
    </row>
    <row r="10" spans="1:29" s="55" customFormat="1" ht="22.5">
      <c r="A10" s="45">
        <v>1.3</v>
      </c>
      <c r="B10" s="46" t="s">
        <v>31</v>
      </c>
      <c r="C10" s="47">
        <v>0</v>
      </c>
      <c r="D10" s="48">
        <v>0</v>
      </c>
      <c r="E10" s="48">
        <v>0</v>
      </c>
      <c r="F10" s="48">
        <v>0</v>
      </c>
      <c r="G10" s="49">
        <f t="shared" si="6"/>
        <v>0</v>
      </c>
      <c r="H10" s="50">
        <v>0</v>
      </c>
      <c r="I10" s="50">
        <v>0</v>
      </c>
      <c r="J10" s="50">
        <v>0</v>
      </c>
      <c r="K10" s="49">
        <f t="shared" si="7"/>
        <v>0</v>
      </c>
      <c r="L10" s="50">
        <v>0</v>
      </c>
      <c r="M10" s="50">
        <v>0</v>
      </c>
      <c r="N10" s="50">
        <v>0</v>
      </c>
      <c r="O10" s="51">
        <f t="shared" si="8"/>
        <v>0</v>
      </c>
      <c r="P10" s="50">
        <v>0</v>
      </c>
      <c r="Q10" s="50">
        <v>0</v>
      </c>
      <c r="R10" s="50">
        <v>0</v>
      </c>
      <c r="S10" s="49">
        <f t="shared" si="9"/>
        <v>0</v>
      </c>
      <c r="T10" s="52">
        <f t="shared" si="5"/>
        <v>0</v>
      </c>
      <c r="U10" s="53">
        <f t="shared" si="4"/>
        <v>0</v>
      </c>
      <c r="V10" s="54"/>
      <c r="Y10" s="44"/>
    </row>
    <row r="11" spans="1:29" s="55" customFormat="1" ht="15" customHeight="1">
      <c r="A11" s="45">
        <v>1.4</v>
      </c>
      <c r="B11" s="56" t="s">
        <v>32</v>
      </c>
      <c r="C11" s="47">
        <v>0</v>
      </c>
      <c r="D11" s="48">
        <v>0</v>
      </c>
      <c r="E11" s="48">
        <v>0</v>
      </c>
      <c r="F11" s="48">
        <v>0</v>
      </c>
      <c r="G11" s="49">
        <f t="shared" si="6"/>
        <v>0</v>
      </c>
      <c r="H11" s="50">
        <v>0</v>
      </c>
      <c r="I11" s="50">
        <v>0</v>
      </c>
      <c r="J11" s="50">
        <v>0</v>
      </c>
      <c r="K11" s="49">
        <f t="shared" si="7"/>
        <v>0</v>
      </c>
      <c r="L11" s="50">
        <v>0</v>
      </c>
      <c r="M11" s="50">
        <v>0</v>
      </c>
      <c r="N11" s="50">
        <v>0</v>
      </c>
      <c r="O11" s="51">
        <f t="shared" si="8"/>
        <v>0</v>
      </c>
      <c r="P11" s="50">
        <v>0</v>
      </c>
      <c r="Q11" s="50">
        <v>0</v>
      </c>
      <c r="R11" s="50">
        <v>0</v>
      </c>
      <c r="S11" s="49">
        <f t="shared" si="9"/>
        <v>0</v>
      </c>
      <c r="T11" s="52">
        <f t="shared" si="5"/>
        <v>0</v>
      </c>
      <c r="U11" s="53">
        <f t="shared" si="4"/>
        <v>0</v>
      </c>
      <c r="V11" s="54"/>
      <c r="Y11" s="44"/>
    </row>
    <row r="12" spans="1:29" s="55" customFormat="1" ht="22.5">
      <c r="A12" s="45">
        <v>1.5</v>
      </c>
      <c r="B12" s="46" t="s">
        <v>33</v>
      </c>
      <c r="C12" s="47">
        <v>0</v>
      </c>
      <c r="D12" s="48">
        <v>0</v>
      </c>
      <c r="E12" s="48">
        <v>0</v>
      </c>
      <c r="F12" s="48">
        <v>0</v>
      </c>
      <c r="G12" s="49">
        <f t="shared" si="6"/>
        <v>0</v>
      </c>
      <c r="H12" s="50">
        <v>0</v>
      </c>
      <c r="I12" s="50">
        <v>0</v>
      </c>
      <c r="J12" s="50">
        <v>0</v>
      </c>
      <c r="K12" s="49">
        <f t="shared" si="7"/>
        <v>0</v>
      </c>
      <c r="L12" s="50">
        <v>0</v>
      </c>
      <c r="M12" s="50">
        <v>0</v>
      </c>
      <c r="N12" s="50">
        <v>0</v>
      </c>
      <c r="O12" s="51">
        <f t="shared" si="8"/>
        <v>0</v>
      </c>
      <c r="P12" s="50">
        <v>0</v>
      </c>
      <c r="Q12" s="50">
        <v>0</v>
      </c>
      <c r="R12" s="50">
        <v>0</v>
      </c>
      <c r="S12" s="49">
        <f t="shared" si="9"/>
        <v>0</v>
      </c>
      <c r="T12" s="52">
        <f t="shared" si="5"/>
        <v>0</v>
      </c>
      <c r="U12" s="53">
        <f t="shared" si="4"/>
        <v>0</v>
      </c>
      <c r="V12" s="54"/>
      <c r="Y12" s="44"/>
    </row>
    <row r="13" spans="1:29" s="55" customFormat="1" ht="22.5">
      <c r="A13" s="45">
        <v>1.6</v>
      </c>
      <c r="B13" s="46" t="s">
        <v>34</v>
      </c>
      <c r="C13" s="47">
        <v>0</v>
      </c>
      <c r="D13" s="48">
        <v>0</v>
      </c>
      <c r="E13" s="48">
        <v>0</v>
      </c>
      <c r="F13" s="48">
        <v>0</v>
      </c>
      <c r="G13" s="49">
        <f t="shared" si="6"/>
        <v>0</v>
      </c>
      <c r="H13" s="50">
        <v>0</v>
      </c>
      <c r="I13" s="50">
        <v>0</v>
      </c>
      <c r="J13" s="50">
        <v>0</v>
      </c>
      <c r="K13" s="49">
        <f t="shared" si="7"/>
        <v>0</v>
      </c>
      <c r="L13" s="50">
        <v>0</v>
      </c>
      <c r="M13" s="50">
        <v>0</v>
      </c>
      <c r="N13" s="50">
        <v>0</v>
      </c>
      <c r="O13" s="51">
        <f t="shared" si="8"/>
        <v>0</v>
      </c>
      <c r="P13" s="50">
        <v>0</v>
      </c>
      <c r="Q13" s="50">
        <v>0</v>
      </c>
      <c r="R13" s="50">
        <v>0</v>
      </c>
      <c r="S13" s="49">
        <f t="shared" si="9"/>
        <v>0</v>
      </c>
      <c r="T13" s="52">
        <f t="shared" si="5"/>
        <v>0</v>
      </c>
      <c r="U13" s="53">
        <f t="shared" si="4"/>
        <v>0</v>
      </c>
      <c r="V13" s="54"/>
      <c r="Y13" s="44"/>
    </row>
    <row r="14" spans="1:29" s="55" customFormat="1" ht="22.5">
      <c r="A14" s="45">
        <v>1.7</v>
      </c>
      <c r="B14" s="46" t="s">
        <v>35</v>
      </c>
      <c r="C14" s="47">
        <v>0</v>
      </c>
      <c r="D14" s="48">
        <v>0</v>
      </c>
      <c r="E14" s="48">
        <v>0</v>
      </c>
      <c r="F14" s="48">
        <v>0</v>
      </c>
      <c r="G14" s="49">
        <f t="shared" si="6"/>
        <v>0</v>
      </c>
      <c r="H14" s="50">
        <v>0</v>
      </c>
      <c r="I14" s="50">
        <v>0</v>
      </c>
      <c r="J14" s="50">
        <v>0</v>
      </c>
      <c r="K14" s="49">
        <f t="shared" si="7"/>
        <v>0</v>
      </c>
      <c r="L14" s="50">
        <v>0</v>
      </c>
      <c r="M14" s="50">
        <v>0</v>
      </c>
      <c r="N14" s="50">
        <v>0</v>
      </c>
      <c r="O14" s="51">
        <f t="shared" si="8"/>
        <v>0</v>
      </c>
      <c r="P14" s="50">
        <v>0</v>
      </c>
      <c r="Q14" s="50">
        <v>0</v>
      </c>
      <c r="R14" s="50">
        <v>0</v>
      </c>
      <c r="S14" s="49">
        <f t="shared" si="9"/>
        <v>0</v>
      </c>
      <c r="T14" s="52">
        <f t="shared" si="5"/>
        <v>0</v>
      </c>
      <c r="U14" s="53">
        <f t="shared" si="4"/>
        <v>0</v>
      </c>
      <c r="V14" s="54"/>
      <c r="Y14" s="44"/>
    </row>
    <row r="15" spans="1:29" s="61" customFormat="1" ht="22.5">
      <c r="A15" s="45">
        <v>1.8</v>
      </c>
      <c r="B15" s="57" t="s">
        <v>36</v>
      </c>
      <c r="C15" s="58">
        <v>495000</v>
      </c>
      <c r="D15" s="48">
        <v>41250</v>
      </c>
      <c r="E15" s="48">
        <v>41250</v>
      </c>
      <c r="F15" s="48">
        <v>41250</v>
      </c>
      <c r="G15" s="49">
        <f>SUM(D15:F15)</f>
        <v>123750</v>
      </c>
      <c r="H15" s="50">
        <v>41250</v>
      </c>
      <c r="I15" s="50">
        <v>41250</v>
      </c>
      <c r="J15" s="50">
        <v>41250</v>
      </c>
      <c r="K15" s="49">
        <f>SUM(H15:J15)</f>
        <v>123750</v>
      </c>
      <c r="L15" s="50">
        <v>41250</v>
      </c>
      <c r="M15" s="50">
        <v>41250</v>
      </c>
      <c r="N15" s="50">
        <v>41250</v>
      </c>
      <c r="O15" s="51">
        <f>SUM(L15:N15)</f>
        <v>123750</v>
      </c>
      <c r="P15" s="50">
        <v>41250</v>
      </c>
      <c r="Q15" s="50">
        <v>41250</v>
      </c>
      <c r="R15" s="50">
        <v>41250</v>
      </c>
      <c r="S15" s="49">
        <f>SUM(P15:R15)</f>
        <v>123750</v>
      </c>
      <c r="T15" s="52">
        <f>G15+K15+O15+S15</f>
        <v>495000</v>
      </c>
      <c r="U15" s="53">
        <f t="shared" si="4"/>
        <v>0</v>
      </c>
      <c r="V15" s="59"/>
      <c r="W15" s="60"/>
      <c r="X15" s="60"/>
      <c r="Y15" s="44"/>
      <c r="Z15" s="60"/>
      <c r="AA15" s="60"/>
      <c r="AB15" s="60"/>
      <c r="AC15" s="60"/>
    </row>
    <row r="16" spans="1:29" s="61" customFormat="1" ht="22.5">
      <c r="A16" s="45">
        <v>1.9</v>
      </c>
      <c r="B16" s="57" t="s">
        <v>37</v>
      </c>
      <c r="C16" s="58">
        <v>198000</v>
      </c>
      <c r="D16" s="48">
        <v>16500</v>
      </c>
      <c r="E16" s="48">
        <v>16500</v>
      </c>
      <c r="F16" s="48">
        <v>16500</v>
      </c>
      <c r="G16" s="49">
        <f t="shared" ref="G16:G22" si="10">SUM(D16:F16)</f>
        <v>49500</v>
      </c>
      <c r="H16" s="48">
        <v>16500</v>
      </c>
      <c r="I16" s="48">
        <v>16500</v>
      </c>
      <c r="J16" s="48">
        <v>16500</v>
      </c>
      <c r="K16" s="49">
        <f t="shared" ref="K16:K22" si="11">SUM(H16:J16)</f>
        <v>49500</v>
      </c>
      <c r="L16" s="48">
        <v>16500</v>
      </c>
      <c r="M16" s="48">
        <v>16500</v>
      </c>
      <c r="N16" s="48">
        <v>16500</v>
      </c>
      <c r="O16" s="51">
        <f t="shared" ref="O16:O22" si="12">SUM(L16:N16)</f>
        <v>49500</v>
      </c>
      <c r="P16" s="48">
        <v>16500</v>
      </c>
      <c r="Q16" s="48">
        <v>16500</v>
      </c>
      <c r="R16" s="48">
        <v>16500</v>
      </c>
      <c r="S16" s="49">
        <f t="shared" ref="S16:S22" si="13">SUM(P16:R16)</f>
        <v>49500</v>
      </c>
      <c r="T16" s="52">
        <f t="shared" ref="T16:T22" si="14">G16+K16+O16+S16</f>
        <v>198000</v>
      </c>
      <c r="U16" s="53">
        <f t="shared" si="4"/>
        <v>0</v>
      </c>
      <c r="V16" s="59"/>
      <c r="W16" s="60"/>
      <c r="X16" s="60"/>
      <c r="Y16" s="44"/>
      <c r="Z16" s="60"/>
      <c r="AA16" s="60"/>
      <c r="AB16" s="60"/>
      <c r="AC16" s="60"/>
    </row>
    <row r="17" spans="1:29" s="65" customFormat="1" ht="33.75">
      <c r="A17" s="62" t="s">
        <v>38</v>
      </c>
      <c r="B17" s="63" t="s">
        <v>39</v>
      </c>
      <c r="C17" s="64">
        <v>514920</v>
      </c>
      <c r="D17" s="48">
        <v>42160</v>
      </c>
      <c r="E17" s="48">
        <v>42160</v>
      </c>
      <c r="F17" s="48">
        <v>42160</v>
      </c>
      <c r="G17" s="49">
        <f t="shared" si="10"/>
        <v>126480</v>
      </c>
      <c r="H17" s="48">
        <v>42160</v>
      </c>
      <c r="I17" s="48">
        <v>42160</v>
      </c>
      <c r="J17" s="48">
        <v>42160</v>
      </c>
      <c r="K17" s="49">
        <f t="shared" si="11"/>
        <v>126480</v>
      </c>
      <c r="L17" s="48">
        <v>42160</v>
      </c>
      <c r="M17" s="48">
        <v>42160</v>
      </c>
      <c r="N17" s="48">
        <v>42160</v>
      </c>
      <c r="O17" s="51">
        <f t="shared" si="12"/>
        <v>126480</v>
      </c>
      <c r="P17" s="48">
        <v>42160</v>
      </c>
      <c r="Q17" s="48">
        <v>42160</v>
      </c>
      <c r="R17" s="48">
        <v>42160</v>
      </c>
      <c r="S17" s="49">
        <f t="shared" si="13"/>
        <v>126480</v>
      </c>
      <c r="T17" s="52">
        <f t="shared" si="14"/>
        <v>505920</v>
      </c>
      <c r="U17" s="53">
        <f t="shared" si="4"/>
        <v>9000</v>
      </c>
      <c r="W17" s="66"/>
      <c r="X17" s="66"/>
      <c r="Y17" s="44"/>
      <c r="Z17" s="66"/>
      <c r="AA17" s="66"/>
      <c r="AB17" s="66"/>
      <c r="AC17" s="66"/>
    </row>
    <row r="18" spans="1:29" s="66" customFormat="1" ht="33.75">
      <c r="A18" s="45">
        <v>1.1100000000000001</v>
      </c>
      <c r="B18" s="63" t="s">
        <v>40</v>
      </c>
      <c r="C18" s="64">
        <v>514920</v>
      </c>
      <c r="D18" s="48">
        <v>42160</v>
      </c>
      <c r="E18" s="48">
        <v>42160</v>
      </c>
      <c r="F18" s="48">
        <v>42160</v>
      </c>
      <c r="G18" s="49">
        <f t="shared" si="10"/>
        <v>126480</v>
      </c>
      <c r="H18" s="48">
        <v>42160</v>
      </c>
      <c r="I18" s="48">
        <v>42160</v>
      </c>
      <c r="J18" s="48">
        <v>42160</v>
      </c>
      <c r="K18" s="49">
        <f t="shared" si="11"/>
        <v>126480</v>
      </c>
      <c r="L18" s="48">
        <v>42160</v>
      </c>
      <c r="M18" s="48">
        <v>42160</v>
      </c>
      <c r="N18" s="48">
        <v>42160</v>
      </c>
      <c r="O18" s="51">
        <f t="shared" si="12"/>
        <v>126480</v>
      </c>
      <c r="P18" s="48">
        <v>42160</v>
      </c>
      <c r="Q18" s="48">
        <v>42160</v>
      </c>
      <c r="R18" s="48">
        <v>42160</v>
      </c>
      <c r="S18" s="49">
        <f t="shared" si="13"/>
        <v>126480</v>
      </c>
      <c r="T18" s="52">
        <f t="shared" si="14"/>
        <v>505920</v>
      </c>
      <c r="U18" s="53">
        <f t="shared" si="4"/>
        <v>9000</v>
      </c>
      <c r="Y18" s="44"/>
    </row>
    <row r="19" spans="1:29" s="65" customFormat="1" ht="24" customHeight="1">
      <c r="A19" s="45">
        <v>1.1200000000000001</v>
      </c>
      <c r="B19" s="63" t="s">
        <v>41</v>
      </c>
      <c r="C19" s="64">
        <v>86400</v>
      </c>
      <c r="D19" s="47">
        <v>14400</v>
      </c>
      <c r="E19" s="47">
        <v>14400</v>
      </c>
      <c r="F19" s="47">
        <v>14400</v>
      </c>
      <c r="G19" s="49">
        <f t="shared" si="10"/>
        <v>43200</v>
      </c>
      <c r="H19" s="47">
        <v>14400</v>
      </c>
      <c r="I19" s="47">
        <v>14400</v>
      </c>
      <c r="J19" s="47">
        <v>14400</v>
      </c>
      <c r="K19" s="49">
        <f t="shared" si="11"/>
        <v>43200</v>
      </c>
      <c r="L19" s="47">
        <v>0</v>
      </c>
      <c r="M19" s="47">
        <v>0</v>
      </c>
      <c r="N19" s="47">
        <v>0</v>
      </c>
      <c r="O19" s="51">
        <f t="shared" si="12"/>
        <v>0</v>
      </c>
      <c r="P19" s="47">
        <v>0</v>
      </c>
      <c r="Q19" s="47">
        <v>0</v>
      </c>
      <c r="R19" s="47">
        <v>0</v>
      </c>
      <c r="S19" s="49">
        <f t="shared" si="13"/>
        <v>0</v>
      </c>
      <c r="T19" s="52">
        <f t="shared" si="14"/>
        <v>86400</v>
      </c>
      <c r="U19" s="53">
        <f t="shared" si="4"/>
        <v>0</v>
      </c>
      <c r="W19" s="66"/>
      <c r="X19" s="66"/>
      <c r="Y19" s="44"/>
      <c r="Z19" s="66"/>
      <c r="AA19" s="66"/>
      <c r="AB19" s="66"/>
      <c r="AC19" s="66"/>
    </row>
    <row r="20" spans="1:29" s="65" customFormat="1" ht="27" customHeight="1">
      <c r="A20" s="67">
        <v>1.1299999999999999</v>
      </c>
      <c r="B20" s="63" t="s">
        <v>42</v>
      </c>
      <c r="C20" s="64">
        <v>136920</v>
      </c>
      <c r="D20" s="47">
        <v>0</v>
      </c>
      <c r="E20" s="47">
        <f>1400+3640+2240+1680+3640</f>
        <v>12600</v>
      </c>
      <c r="F20" s="47">
        <v>15000</v>
      </c>
      <c r="G20" s="49">
        <f t="shared" si="10"/>
        <v>27600</v>
      </c>
      <c r="H20" s="47">
        <v>22820</v>
      </c>
      <c r="I20" s="47">
        <v>22820</v>
      </c>
      <c r="J20" s="47">
        <v>22820</v>
      </c>
      <c r="K20" s="49">
        <f t="shared" si="11"/>
        <v>68460</v>
      </c>
      <c r="L20" s="47">
        <v>0</v>
      </c>
      <c r="M20" s="47">
        <v>0</v>
      </c>
      <c r="N20" s="47">
        <v>0</v>
      </c>
      <c r="O20" s="51">
        <f t="shared" si="12"/>
        <v>0</v>
      </c>
      <c r="P20" s="47">
        <v>0</v>
      </c>
      <c r="Q20" s="47">
        <v>0</v>
      </c>
      <c r="R20" s="47">
        <v>0</v>
      </c>
      <c r="S20" s="49">
        <f t="shared" si="13"/>
        <v>0</v>
      </c>
      <c r="T20" s="52">
        <f t="shared" si="14"/>
        <v>96060</v>
      </c>
      <c r="U20" s="53">
        <f t="shared" si="4"/>
        <v>40860</v>
      </c>
      <c r="W20" s="66"/>
      <c r="X20" s="66"/>
      <c r="Y20" s="44"/>
      <c r="Z20" s="66"/>
      <c r="AA20" s="66"/>
      <c r="AB20" s="66"/>
      <c r="AC20" s="66"/>
    </row>
    <row r="21" spans="1:29" s="65" customFormat="1" ht="27" customHeight="1">
      <c r="A21" s="67">
        <v>1.1399999999999999</v>
      </c>
      <c r="B21" s="63" t="s">
        <v>43</v>
      </c>
      <c r="C21" s="64">
        <v>240000</v>
      </c>
      <c r="D21" s="47">
        <v>0</v>
      </c>
      <c r="E21" s="47">
        <v>0</v>
      </c>
      <c r="F21" s="47">
        <v>0</v>
      </c>
      <c r="G21" s="49">
        <f t="shared" si="10"/>
        <v>0</v>
      </c>
      <c r="H21" s="47">
        <v>0</v>
      </c>
      <c r="I21" s="47">
        <v>20000</v>
      </c>
      <c r="J21" s="47">
        <v>20000</v>
      </c>
      <c r="K21" s="49">
        <f t="shared" si="11"/>
        <v>40000</v>
      </c>
      <c r="L21" s="47">
        <v>20000</v>
      </c>
      <c r="M21" s="47">
        <v>20000</v>
      </c>
      <c r="N21" s="47">
        <v>20000</v>
      </c>
      <c r="O21" s="51">
        <f t="shared" si="12"/>
        <v>60000</v>
      </c>
      <c r="P21" s="47">
        <v>20000</v>
      </c>
      <c r="Q21" s="47">
        <v>20000</v>
      </c>
      <c r="R21" s="47">
        <v>20000</v>
      </c>
      <c r="S21" s="49">
        <f t="shared" si="13"/>
        <v>60000</v>
      </c>
      <c r="T21" s="52">
        <f t="shared" si="14"/>
        <v>160000</v>
      </c>
      <c r="U21" s="53">
        <f t="shared" si="4"/>
        <v>80000</v>
      </c>
      <c r="W21" s="66"/>
      <c r="X21" s="66"/>
      <c r="Y21" s="44"/>
      <c r="Z21" s="66"/>
      <c r="AA21" s="66"/>
      <c r="AB21" s="66"/>
      <c r="AC21" s="66"/>
    </row>
    <row r="22" spans="1:29" s="65" customFormat="1" ht="33.75">
      <c r="A22" s="67">
        <v>1.1499999999999999</v>
      </c>
      <c r="B22" s="63" t="s">
        <v>44</v>
      </c>
      <c r="C22" s="64">
        <v>28800</v>
      </c>
      <c r="D22" s="47">
        <v>0</v>
      </c>
      <c r="E22" s="47">
        <v>0</v>
      </c>
      <c r="F22" s="47">
        <v>0</v>
      </c>
      <c r="G22" s="49">
        <f t="shared" si="10"/>
        <v>0</v>
      </c>
      <c r="H22" s="47">
        <v>0</v>
      </c>
      <c r="I22" s="47">
        <v>2500</v>
      </c>
      <c r="J22" s="47">
        <v>2500</v>
      </c>
      <c r="K22" s="49">
        <f t="shared" si="11"/>
        <v>5000</v>
      </c>
      <c r="L22" s="47">
        <v>2500</v>
      </c>
      <c r="M22" s="47">
        <v>2500</v>
      </c>
      <c r="N22" s="47">
        <v>2500</v>
      </c>
      <c r="O22" s="51">
        <f t="shared" si="12"/>
        <v>7500</v>
      </c>
      <c r="P22" s="47">
        <v>2500</v>
      </c>
      <c r="Q22" s="47">
        <v>2500</v>
      </c>
      <c r="R22" s="47">
        <v>3300</v>
      </c>
      <c r="S22" s="49">
        <f t="shared" si="13"/>
        <v>8300</v>
      </c>
      <c r="T22" s="52">
        <f t="shared" si="14"/>
        <v>20800</v>
      </c>
      <c r="U22" s="53">
        <f t="shared" si="4"/>
        <v>8000</v>
      </c>
      <c r="W22" s="66"/>
      <c r="X22" s="66"/>
      <c r="Y22" s="44"/>
      <c r="Z22" s="66"/>
      <c r="AA22" s="66"/>
      <c r="AB22" s="66"/>
      <c r="AC22" s="66"/>
    </row>
    <row r="23" spans="1:29" s="74" customFormat="1" ht="21" customHeight="1">
      <c r="A23" s="36">
        <v>2</v>
      </c>
      <c r="B23" s="68" t="s">
        <v>45</v>
      </c>
      <c r="C23" s="69">
        <f t="shared" ref="C23:J23" si="15">SUM(C24:C28)</f>
        <v>33000</v>
      </c>
      <c r="D23" s="70">
        <f t="shared" si="15"/>
        <v>1500</v>
      </c>
      <c r="E23" s="70">
        <f t="shared" si="15"/>
        <v>1500</v>
      </c>
      <c r="F23" s="70">
        <f t="shared" si="15"/>
        <v>1500</v>
      </c>
      <c r="G23" s="71">
        <f t="shared" si="15"/>
        <v>4500</v>
      </c>
      <c r="H23" s="70">
        <f t="shared" si="15"/>
        <v>1500</v>
      </c>
      <c r="I23" s="70">
        <f t="shared" si="15"/>
        <v>2250</v>
      </c>
      <c r="J23" s="70">
        <f t="shared" si="15"/>
        <v>2250</v>
      </c>
      <c r="K23" s="71">
        <f t="shared" si="7"/>
        <v>6000</v>
      </c>
      <c r="L23" s="72">
        <f>SUM(L24:L28)</f>
        <v>2250</v>
      </c>
      <c r="M23" s="70">
        <f>SUM(M24:M28)</f>
        <v>2250</v>
      </c>
      <c r="N23" s="70">
        <f>SUM(N24:N28)</f>
        <v>8250</v>
      </c>
      <c r="O23" s="71">
        <f t="shared" si="8"/>
        <v>12750</v>
      </c>
      <c r="P23" s="70">
        <f>SUM(P24:P28)</f>
        <v>2250</v>
      </c>
      <c r="Q23" s="70">
        <f>SUM(Q24:Q28)</f>
        <v>2250</v>
      </c>
      <c r="R23" s="70">
        <f>SUM(R24:R28)</f>
        <v>2250</v>
      </c>
      <c r="S23" s="71">
        <f t="shared" si="9"/>
        <v>6750</v>
      </c>
      <c r="T23" s="41">
        <f t="shared" si="5"/>
        <v>30000</v>
      </c>
      <c r="U23" s="73">
        <f t="shared" si="4"/>
        <v>3000</v>
      </c>
      <c r="W23" s="44"/>
      <c r="X23" s="55"/>
      <c r="Y23" s="44"/>
      <c r="Z23" s="55"/>
      <c r="AA23" s="55"/>
      <c r="AB23" s="55"/>
      <c r="AC23" s="55"/>
    </row>
    <row r="24" spans="1:29" s="78" customFormat="1" ht="33.75">
      <c r="A24" s="67">
        <v>2.1</v>
      </c>
      <c r="B24" s="63" t="s">
        <v>39</v>
      </c>
      <c r="C24" s="75">
        <v>9000</v>
      </c>
      <c r="D24" s="58">
        <v>750</v>
      </c>
      <c r="E24" s="58">
        <v>750</v>
      </c>
      <c r="F24" s="58">
        <v>750</v>
      </c>
      <c r="G24" s="76">
        <f>SUM(D24:F24)</f>
        <v>2250</v>
      </c>
      <c r="H24" s="58">
        <v>750</v>
      </c>
      <c r="I24" s="58">
        <v>750</v>
      </c>
      <c r="J24" s="58">
        <v>750</v>
      </c>
      <c r="K24" s="76">
        <f>SUM(H24:J24)</f>
        <v>2250</v>
      </c>
      <c r="L24" s="58">
        <v>750</v>
      </c>
      <c r="M24" s="58">
        <v>750</v>
      </c>
      <c r="N24" s="58">
        <v>750</v>
      </c>
      <c r="O24" s="76">
        <f t="shared" si="8"/>
        <v>2250</v>
      </c>
      <c r="P24" s="58">
        <v>750</v>
      </c>
      <c r="Q24" s="58">
        <v>750</v>
      </c>
      <c r="R24" s="58">
        <v>750</v>
      </c>
      <c r="S24" s="76">
        <f t="shared" si="9"/>
        <v>2250</v>
      </c>
      <c r="T24" s="77">
        <f t="shared" si="5"/>
        <v>9000</v>
      </c>
      <c r="U24" s="53">
        <f t="shared" si="4"/>
        <v>0</v>
      </c>
      <c r="Y24" s="44"/>
    </row>
    <row r="25" spans="1:29" s="78" customFormat="1" ht="33.75">
      <c r="A25" s="67">
        <v>2.2000000000000002</v>
      </c>
      <c r="B25" s="63" t="s">
        <v>40</v>
      </c>
      <c r="C25" s="75">
        <v>9000</v>
      </c>
      <c r="D25" s="58">
        <v>750</v>
      </c>
      <c r="E25" s="58">
        <v>750</v>
      </c>
      <c r="F25" s="58">
        <v>750</v>
      </c>
      <c r="G25" s="76">
        <f t="shared" ref="G25:G28" si="16">SUM(D25:F25)</f>
        <v>2250</v>
      </c>
      <c r="H25" s="58">
        <v>750</v>
      </c>
      <c r="I25" s="58">
        <v>750</v>
      </c>
      <c r="J25" s="58">
        <v>750</v>
      </c>
      <c r="K25" s="76">
        <f t="shared" ref="K25:K28" si="17">SUM(H25:J25)</f>
        <v>2250</v>
      </c>
      <c r="L25" s="58">
        <v>750</v>
      </c>
      <c r="M25" s="58">
        <v>750</v>
      </c>
      <c r="N25" s="58">
        <v>750</v>
      </c>
      <c r="O25" s="76">
        <f t="shared" si="8"/>
        <v>2250</v>
      </c>
      <c r="P25" s="58">
        <v>750</v>
      </c>
      <c r="Q25" s="58">
        <v>750</v>
      </c>
      <c r="R25" s="58">
        <v>750</v>
      </c>
      <c r="S25" s="76">
        <f t="shared" si="9"/>
        <v>2250</v>
      </c>
      <c r="T25" s="77">
        <f t="shared" si="5"/>
        <v>9000</v>
      </c>
      <c r="U25" s="53">
        <f t="shared" si="4"/>
        <v>0</v>
      </c>
      <c r="Y25" s="44"/>
    </row>
    <row r="26" spans="1:29" s="78" customFormat="1" ht="22.5">
      <c r="A26" s="67">
        <v>2.2999999999999998</v>
      </c>
      <c r="B26" s="79" t="s">
        <v>46</v>
      </c>
      <c r="C26" s="75">
        <v>4000</v>
      </c>
      <c r="D26" s="58">
        <v>0</v>
      </c>
      <c r="E26" s="58">
        <v>0</v>
      </c>
      <c r="F26" s="58">
        <v>0</v>
      </c>
      <c r="G26" s="76">
        <f>SUM(D26:F26)</f>
        <v>0</v>
      </c>
      <c r="H26" s="58">
        <v>0</v>
      </c>
      <c r="I26" s="58">
        <v>0</v>
      </c>
      <c r="J26" s="58">
        <v>0</v>
      </c>
      <c r="K26" s="76">
        <f t="shared" si="17"/>
        <v>0</v>
      </c>
      <c r="L26" s="58">
        <v>0</v>
      </c>
      <c r="M26" s="58">
        <v>0</v>
      </c>
      <c r="N26" s="58">
        <v>4000</v>
      </c>
      <c r="O26" s="76">
        <f t="shared" si="8"/>
        <v>4000</v>
      </c>
      <c r="P26" s="58">
        <v>0</v>
      </c>
      <c r="Q26" s="58">
        <v>0</v>
      </c>
      <c r="R26" s="58">
        <v>0</v>
      </c>
      <c r="S26" s="76">
        <f t="shared" si="9"/>
        <v>0</v>
      </c>
      <c r="T26" s="77">
        <f t="shared" si="5"/>
        <v>4000</v>
      </c>
      <c r="U26" s="53">
        <f t="shared" si="4"/>
        <v>0</v>
      </c>
      <c r="Y26" s="44"/>
    </row>
    <row r="27" spans="1:29" s="78" customFormat="1" ht="22.5">
      <c r="A27" s="67">
        <v>2.4</v>
      </c>
      <c r="B27" s="63" t="s">
        <v>43</v>
      </c>
      <c r="C27" s="75">
        <v>9000</v>
      </c>
      <c r="D27" s="58">
        <v>0</v>
      </c>
      <c r="E27" s="58">
        <v>0</v>
      </c>
      <c r="F27" s="58">
        <v>0</v>
      </c>
      <c r="G27" s="76">
        <f t="shared" si="16"/>
        <v>0</v>
      </c>
      <c r="H27" s="58">
        <v>0</v>
      </c>
      <c r="I27" s="58">
        <v>750</v>
      </c>
      <c r="J27" s="58">
        <v>750</v>
      </c>
      <c r="K27" s="76">
        <f t="shared" si="17"/>
        <v>1500</v>
      </c>
      <c r="L27" s="58">
        <v>750</v>
      </c>
      <c r="M27" s="58">
        <v>750</v>
      </c>
      <c r="N27" s="58">
        <v>750</v>
      </c>
      <c r="O27" s="76">
        <f t="shared" si="8"/>
        <v>2250</v>
      </c>
      <c r="P27" s="58">
        <v>750</v>
      </c>
      <c r="Q27" s="58">
        <v>750</v>
      </c>
      <c r="R27" s="58">
        <v>750</v>
      </c>
      <c r="S27" s="76">
        <f t="shared" si="9"/>
        <v>2250</v>
      </c>
      <c r="T27" s="77">
        <f t="shared" si="5"/>
        <v>6000</v>
      </c>
      <c r="U27" s="53">
        <f t="shared" si="4"/>
        <v>3000</v>
      </c>
      <c r="Y27" s="44"/>
    </row>
    <row r="28" spans="1:29" s="78" customFormat="1" ht="33.75">
      <c r="A28" s="67">
        <v>2.5</v>
      </c>
      <c r="B28" s="63" t="s">
        <v>47</v>
      </c>
      <c r="C28" s="75">
        <v>2000</v>
      </c>
      <c r="D28" s="58">
        <v>0</v>
      </c>
      <c r="E28" s="58">
        <v>0</v>
      </c>
      <c r="F28" s="58">
        <v>0</v>
      </c>
      <c r="G28" s="76">
        <f t="shared" si="16"/>
        <v>0</v>
      </c>
      <c r="H28" s="58">
        <v>0</v>
      </c>
      <c r="I28" s="58">
        <v>0</v>
      </c>
      <c r="J28" s="58">
        <v>0</v>
      </c>
      <c r="K28" s="76">
        <f t="shared" si="17"/>
        <v>0</v>
      </c>
      <c r="L28" s="58">
        <v>0</v>
      </c>
      <c r="M28" s="58">
        <v>0</v>
      </c>
      <c r="N28" s="58">
        <v>2000</v>
      </c>
      <c r="O28" s="76">
        <f t="shared" si="8"/>
        <v>2000</v>
      </c>
      <c r="P28" s="58">
        <v>0</v>
      </c>
      <c r="Q28" s="58">
        <v>0</v>
      </c>
      <c r="R28" s="58">
        <v>0</v>
      </c>
      <c r="S28" s="76">
        <f t="shared" si="9"/>
        <v>0</v>
      </c>
      <c r="T28" s="77">
        <f t="shared" si="5"/>
        <v>2000</v>
      </c>
      <c r="U28" s="53">
        <f t="shared" si="4"/>
        <v>0</v>
      </c>
      <c r="Y28" s="44"/>
    </row>
    <row r="29" spans="1:29" s="74" customFormat="1" ht="21" customHeight="1">
      <c r="A29" s="36">
        <v>3</v>
      </c>
      <c r="B29" s="68" t="s">
        <v>48</v>
      </c>
      <c r="C29" s="69">
        <f>SUM(C30:C39)</f>
        <v>2314000</v>
      </c>
      <c r="D29" s="80">
        <f t="shared" ref="D29:F29" si="18">SUM(D30:D39)</f>
        <v>0</v>
      </c>
      <c r="E29" s="80">
        <f t="shared" si="18"/>
        <v>0</v>
      </c>
      <c r="F29" s="80">
        <f t="shared" si="18"/>
        <v>0</v>
      </c>
      <c r="G29" s="81">
        <f>SUM(D29:F29)</f>
        <v>0</v>
      </c>
      <c r="H29" s="70">
        <f>SUM(H30:H39)</f>
        <v>0</v>
      </c>
      <c r="I29" s="70">
        <f t="shared" ref="I29:J29" si="19">SUM(I30:I39)</f>
        <v>730000</v>
      </c>
      <c r="J29" s="70">
        <f t="shared" si="19"/>
        <v>24000</v>
      </c>
      <c r="K29" s="71">
        <f>SUM(H29:J29)</f>
        <v>754000</v>
      </c>
      <c r="L29" s="70">
        <f>SUM(L30:L39)</f>
        <v>332000</v>
      </c>
      <c r="M29" s="70">
        <f t="shared" ref="M29:N29" si="20">SUM(M30:M39)</f>
        <v>937000</v>
      </c>
      <c r="N29" s="70">
        <f t="shared" si="20"/>
        <v>24000</v>
      </c>
      <c r="O29" s="71">
        <f>SUM(L29:N29)</f>
        <v>1293000</v>
      </c>
      <c r="P29" s="70">
        <f>SUM(P30:P39)</f>
        <v>0</v>
      </c>
      <c r="Q29" s="70">
        <f t="shared" ref="Q29:R29" si="21">SUM(Q30:Q39)</f>
        <v>65000</v>
      </c>
      <c r="R29" s="70">
        <f t="shared" si="21"/>
        <v>202000</v>
      </c>
      <c r="S29" s="71">
        <f>SUM(P29:R29)</f>
        <v>267000</v>
      </c>
      <c r="T29" s="41">
        <f>G29+K29+O29+S29</f>
        <v>2314000</v>
      </c>
      <c r="U29" s="73">
        <f t="shared" si="4"/>
        <v>0</v>
      </c>
      <c r="V29" s="82"/>
      <c r="W29" s="44"/>
      <c r="X29" s="55"/>
      <c r="Y29" s="44"/>
      <c r="Z29" s="55"/>
      <c r="AA29" s="55"/>
      <c r="AB29" s="55"/>
      <c r="AC29" s="55"/>
    </row>
    <row r="30" spans="1:29" s="55" customFormat="1" ht="45">
      <c r="A30" s="45">
        <v>3.1</v>
      </c>
      <c r="B30" s="83" t="s">
        <v>49</v>
      </c>
      <c r="C30" s="84">
        <v>350000</v>
      </c>
      <c r="D30" s="85">
        <v>0</v>
      </c>
      <c r="E30" s="85">
        <v>0</v>
      </c>
      <c r="F30" s="85">
        <v>0</v>
      </c>
      <c r="G30" s="51">
        <f t="shared" ref="G30:G39" si="22">SUM(D30:F30)</f>
        <v>0</v>
      </c>
      <c r="H30" s="85">
        <v>0</v>
      </c>
      <c r="I30" s="85">
        <v>250000</v>
      </c>
      <c r="J30" s="85">
        <v>0</v>
      </c>
      <c r="K30" s="51">
        <f t="shared" ref="K30:K39" si="23">SUM(H30:J30)</f>
        <v>250000</v>
      </c>
      <c r="L30" s="85">
        <v>0</v>
      </c>
      <c r="M30" s="85">
        <v>0</v>
      </c>
      <c r="N30" s="85">
        <v>0</v>
      </c>
      <c r="O30" s="51">
        <f t="shared" ref="O30:O39" si="24">SUM(L30:N30)</f>
        <v>0</v>
      </c>
      <c r="P30" s="85">
        <v>0</v>
      </c>
      <c r="Q30" s="85">
        <v>0</v>
      </c>
      <c r="R30" s="85">
        <v>100000</v>
      </c>
      <c r="S30" s="51">
        <f t="shared" ref="S30:S39" si="25">SUM(P30:R30)</f>
        <v>100000</v>
      </c>
      <c r="T30" s="52">
        <f t="shared" ref="T30:T36" si="26">G30+K30+O30+S30</f>
        <v>350000</v>
      </c>
      <c r="U30" s="126">
        <f t="shared" ref="U30:U36" si="27">C30-T30</f>
        <v>0</v>
      </c>
      <c r="V30" s="54"/>
      <c r="W30" s="44"/>
      <c r="Y30" s="44"/>
    </row>
    <row r="31" spans="1:29" s="55" customFormat="1" ht="21" customHeight="1">
      <c r="A31" s="45">
        <v>3.2</v>
      </c>
      <c r="B31" s="86" t="s">
        <v>50</v>
      </c>
      <c r="C31" s="84">
        <v>120000</v>
      </c>
      <c r="D31" s="85">
        <v>0</v>
      </c>
      <c r="E31" s="85">
        <v>0</v>
      </c>
      <c r="F31" s="85">
        <v>0</v>
      </c>
      <c r="G31" s="51">
        <f t="shared" si="22"/>
        <v>0</v>
      </c>
      <c r="H31" s="85">
        <v>0</v>
      </c>
      <c r="I31" s="85">
        <v>0</v>
      </c>
      <c r="J31" s="85">
        <v>0</v>
      </c>
      <c r="K31" s="51">
        <f t="shared" si="23"/>
        <v>0</v>
      </c>
      <c r="L31" s="85">
        <v>40000</v>
      </c>
      <c r="M31" s="85">
        <v>0</v>
      </c>
      <c r="N31" s="85">
        <v>0</v>
      </c>
      <c r="O31" s="51">
        <f t="shared" si="24"/>
        <v>40000</v>
      </c>
      <c r="P31" s="85">
        <v>0</v>
      </c>
      <c r="Q31" s="85">
        <v>40000</v>
      </c>
      <c r="R31" s="85">
        <v>40000</v>
      </c>
      <c r="S31" s="51">
        <f t="shared" si="25"/>
        <v>80000</v>
      </c>
      <c r="T31" s="52">
        <f t="shared" si="26"/>
        <v>120000</v>
      </c>
      <c r="U31" s="126">
        <f t="shared" si="27"/>
        <v>0</v>
      </c>
      <c r="V31" s="54"/>
      <c r="W31" s="44"/>
      <c r="Y31" s="44"/>
    </row>
    <row r="32" spans="1:29" s="55" customFormat="1" ht="21" customHeight="1">
      <c r="A32" s="45">
        <v>3.3</v>
      </c>
      <c r="B32" s="86" t="s">
        <v>51</v>
      </c>
      <c r="C32" s="84">
        <v>912000</v>
      </c>
      <c r="D32" s="85">
        <v>0</v>
      </c>
      <c r="E32" s="85">
        <v>0</v>
      </c>
      <c r="F32" s="85">
        <v>0</v>
      </c>
      <c r="G32" s="51">
        <f t="shared" si="22"/>
        <v>0</v>
      </c>
      <c r="H32" s="85">
        <v>0</v>
      </c>
      <c r="I32" s="85">
        <v>0</v>
      </c>
      <c r="J32" s="85">
        <v>0</v>
      </c>
      <c r="K32" s="51">
        <f t="shared" si="23"/>
        <v>0</v>
      </c>
      <c r="L32" s="85">
        <v>0</v>
      </c>
      <c r="M32" s="85">
        <v>912000</v>
      </c>
      <c r="N32" s="85">
        <v>0</v>
      </c>
      <c r="O32" s="51">
        <f t="shared" si="24"/>
        <v>912000</v>
      </c>
      <c r="P32" s="85">
        <v>0</v>
      </c>
      <c r="Q32" s="85">
        <v>0</v>
      </c>
      <c r="R32" s="85">
        <v>0</v>
      </c>
      <c r="S32" s="51">
        <f t="shared" si="25"/>
        <v>0</v>
      </c>
      <c r="T32" s="52">
        <f t="shared" si="26"/>
        <v>912000</v>
      </c>
      <c r="U32" s="126">
        <f t="shared" si="27"/>
        <v>0</v>
      </c>
      <c r="V32" s="54"/>
      <c r="W32" s="44"/>
      <c r="Y32" s="44"/>
    </row>
    <row r="33" spans="1:25" s="55" customFormat="1" ht="22.5">
      <c r="A33" s="45">
        <v>3.4</v>
      </c>
      <c r="B33" s="83" t="s">
        <v>52</v>
      </c>
      <c r="C33" s="84">
        <v>78000</v>
      </c>
      <c r="D33" s="85">
        <v>0</v>
      </c>
      <c r="E33" s="85">
        <v>0</v>
      </c>
      <c r="F33" s="85">
        <v>0</v>
      </c>
      <c r="G33" s="51">
        <f t="shared" si="22"/>
        <v>0</v>
      </c>
      <c r="H33" s="85">
        <v>0</v>
      </c>
      <c r="I33" s="85">
        <v>0</v>
      </c>
      <c r="J33" s="85">
        <v>0</v>
      </c>
      <c r="K33" s="51">
        <f t="shared" si="23"/>
        <v>0</v>
      </c>
      <c r="L33" s="85">
        <v>40000</v>
      </c>
      <c r="M33" s="85">
        <v>0</v>
      </c>
      <c r="N33" s="85">
        <v>0</v>
      </c>
      <c r="O33" s="51">
        <f t="shared" si="24"/>
        <v>40000</v>
      </c>
      <c r="P33" s="85">
        <v>0</v>
      </c>
      <c r="Q33" s="85">
        <v>0</v>
      </c>
      <c r="R33" s="85">
        <v>38000</v>
      </c>
      <c r="S33" s="51">
        <f t="shared" si="25"/>
        <v>38000</v>
      </c>
      <c r="T33" s="52">
        <f t="shared" si="26"/>
        <v>78000</v>
      </c>
      <c r="U33" s="126">
        <f t="shared" si="27"/>
        <v>0</v>
      </c>
      <c r="V33" s="54"/>
      <c r="W33" s="44"/>
      <c r="Y33" s="44"/>
    </row>
    <row r="34" spans="1:25" s="55" customFormat="1" ht="67.5">
      <c r="A34" s="45">
        <v>3.5</v>
      </c>
      <c r="B34" s="83" t="s">
        <v>53</v>
      </c>
      <c r="C34" s="84">
        <v>72000</v>
      </c>
      <c r="D34" s="85">
        <v>0</v>
      </c>
      <c r="E34" s="85">
        <v>0</v>
      </c>
      <c r="F34" s="85">
        <v>0</v>
      </c>
      <c r="G34" s="51">
        <f t="shared" si="22"/>
        <v>0</v>
      </c>
      <c r="H34" s="85">
        <v>0</v>
      </c>
      <c r="I34" s="85">
        <v>0</v>
      </c>
      <c r="J34" s="85">
        <v>24000</v>
      </c>
      <c r="K34" s="51">
        <f t="shared" si="23"/>
        <v>24000</v>
      </c>
      <c r="L34" s="85">
        <v>0</v>
      </c>
      <c r="M34" s="85">
        <v>0</v>
      </c>
      <c r="N34" s="85">
        <v>24000</v>
      </c>
      <c r="O34" s="51">
        <f t="shared" si="24"/>
        <v>24000</v>
      </c>
      <c r="P34" s="85">
        <v>0</v>
      </c>
      <c r="Q34" s="85">
        <v>0</v>
      </c>
      <c r="R34" s="85">
        <v>24000</v>
      </c>
      <c r="S34" s="51">
        <f t="shared" si="25"/>
        <v>24000</v>
      </c>
      <c r="T34" s="52">
        <f t="shared" si="26"/>
        <v>72000</v>
      </c>
      <c r="U34" s="126">
        <f t="shared" si="27"/>
        <v>0</v>
      </c>
      <c r="V34" s="54"/>
      <c r="W34" s="44"/>
      <c r="Y34" s="44"/>
    </row>
    <row r="35" spans="1:25" s="55" customFormat="1" ht="45">
      <c r="A35" s="45">
        <v>3.6</v>
      </c>
      <c r="B35" s="63" t="s">
        <v>54</v>
      </c>
      <c r="C35" s="84">
        <v>252000</v>
      </c>
      <c r="D35" s="85">
        <v>0</v>
      </c>
      <c r="E35" s="85">
        <v>0</v>
      </c>
      <c r="F35" s="85">
        <v>0</v>
      </c>
      <c r="G35" s="51">
        <f t="shared" si="22"/>
        <v>0</v>
      </c>
      <c r="H35" s="85">
        <v>0</v>
      </c>
      <c r="I35" s="85">
        <v>0</v>
      </c>
      <c r="J35" s="85">
        <v>0</v>
      </c>
      <c r="K35" s="51">
        <f t="shared" si="23"/>
        <v>0</v>
      </c>
      <c r="L35" s="85">
        <v>252000</v>
      </c>
      <c r="M35" s="85">
        <v>0</v>
      </c>
      <c r="N35" s="85">
        <v>0</v>
      </c>
      <c r="O35" s="51">
        <f>SUM(L35:N35)</f>
        <v>252000</v>
      </c>
      <c r="P35" s="85">
        <v>0</v>
      </c>
      <c r="Q35" s="85">
        <v>0</v>
      </c>
      <c r="R35" s="85">
        <v>0</v>
      </c>
      <c r="S35" s="51">
        <f t="shared" si="25"/>
        <v>0</v>
      </c>
      <c r="T35" s="52">
        <f t="shared" si="26"/>
        <v>252000</v>
      </c>
      <c r="U35" s="126">
        <f t="shared" si="27"/>
        <v>0</v>
      </c>
      <c r="V35" s="54"/>
      <c r="W35" s="44"/>
      <c r="Y35" s="44"/>
    </row>
    <row r="36" spans="1:25" s="55" customFormat="1" ht="33.75">
      <c r="A36" s="45">
        <v>3.7</v>
      </c>
      <c r="B36" s="63" t="s">
        <v>55</v>
      </c>
      <c r="C36" s="87">
        <v>0</v>
      </c>
      <c r="D36" s="85">
        <v>0</v>
      </c>
      <c r="E36" s="85">
        <v>0</v>
      </c>
      <c r="F36" s="85">
        <v>0</v>
      </c>
      <c r="G36" s="51">
        <f t="shared" si="22"/>
        <v>0</v>
      </c>
      <c r="H36" s="85">
        <v>0</v>
      </c>
      <c r="I36" s="85">
        <v>0</v>
      </c>
      <c r="J36" s="85">
        <v>0</v>
      </c>
      <c r="K36" s="51">
        <f t="shared" si="23"/>
        <v>0</v>
      </c>
      <c r="L36" s="85">
        <v>0</v>
      </c>
      <c r="M36" s="85">
        <v>0</v>
      </c>
      <c r="N36" s="85">
        <v>0</v>
      </c>
      <c r="O36" s="51">
        <f t="shared" si="24"/>
        <v>0</v>
      </c>
      <c r="P36" s="85">
        <v>0</v>
      </c>
      <c r="Q36" s="85">
        <v>0</v>
      </c>
      <c r="R36" s="85">
        <v>0</v>
      </c>
      <c r="S36" s="51">
        <f>SUM(P36:R36)</f>
        <v>0</v>
      </c>
      <c r="T36" s="52">
        <f t="shared" si="26"/>
        <v>0</v>
      </c>
      <c r="U36" s="126">
        <f t="shared" si="27"/>
        <v>0</v>
      </c>
      <c r="V36" s="54"/>
      <c r="W36" s="44"/>
      <c r="Y36" s="44"/>
    </row>
    <row r="37" spans="1:25" s="55" customFormat="1" ht="22.5">
      <c r="A37" s="45">
        <v>3.8</v>
      </c>
      <c r="B37" s="63" t="s">
        <v>56</v>
      </c>
      <c r="C37" s="84">
        <v>50000</v>
      </c>
      <c r="D37" s="85">
        <v>0</v>
      </c>
      <c r="E37" s="85">
        <v>0</v>
      </c>
      <c r="F37" s="85">
        <v>0</v>
      </c>
      <c r="G37" s="51">
        <f t="shared" si="22"/>
        <v>0</v>
      </c>
      <c r="H37" s="85">
        <v>0</v>
      </c>
      <c r="I37" s="85">
        <v>0</v>
      </c>
      <c r="J37" s="85">
        <v>0</v>
      </c>
      <c r="K37" s="51">
        <f t="shared" si="23"/>
        <v>0</v>
      </c>
      <c r="L37" s="85">
        <v>0</v>
      </c>
      <c r="M37" s="85">
        <v>25000</v>
      </c>
      <c r="N37" s="85">
        <v>0</v>
      </c>
      <c r="O37" s="51">
        <f t="shared" si="24"/>
        <v>25000</v>
      </c>
      <c r="P37" s="85">
        <v>0</v>
      </c>
      <c r="Q37" s="85">
        <v>25000</v>
      </c>
      <c r="R37" s="85">
        <v>0</v>
      </c>
      <c r="S37" s="51">
        <f t="shared" si="25"/>
        <v>25000</v>
      </c>
      <c r="T37" s="52">
        <f t="shared" ref="T37:T66" si="28">G37+K37+O37+S37</f>
        <v>50000</v>
      </c>
      <c r="U37" s="126">
        <f t="shared" ref="U37:U66" si="29">C37-T37</f>
        <v>0</v>
      </c>
      <c r="V37" s="54"/>
      <c r="W37" s="44"/>
      <c r="Y37" s="44"/>
    </row>
    <row r="38" spans="1:25" s="55" customFormat="1" ht="45">
      <c r="A38" s="45">
        <v>3.9</v>
      </c>
      <c r="B38" s="63" t="s">
        <v>57</v>
      </c>
      <c r="C38" s="87">
        <v>0</v>
      </c>
      <c r="D38" s="85">
        <v>0</v>
      </c>
      <c r="E38" s="85">
        <v>0</v>
      </c>
      <c r="F38" s="85">
        <v>0</v>
      </c>
      <c r="G38" s="51">
        <f t="shared" si="22"/>
        <v>0</v>
      </c>
      <c r="H38" s="85">
        <v>0</v>
      </c>
      <c r="I38" s="85">
        <v>0</v>
      </c>
      <c r="J38" s="85">
        <v>0</v>
      </c>
      <c r="K38" s="51">
        <f t="shared" si="23"/>
        <v>0</v>
      </c>
      <c r="L38" s="85">
        <v>0</v>
      </c>
      <c r="M38" s="85">
        <v>0</v>
      </c>
      <c r="N38" s="85">
        <v>0</v>
      </c>
      <c r="O38" s="51">
        <f t="shared" si="24"/>
        <v>0</v>
      </c>
      <c r="P38" s="85">
        <v>0</v>
      </c>
      <c r="Q38" s="85">
        <v>0</v>
      </c>
      <c r="R38" s="85">
        <v>0</v>
      </c>
      <c r="S38" s="51">
        <f t="shared" si="25"/>
        <v>0</v>
      </c>
      <c r="T38" s="52">
        <f t="shared" si="28"/>
        <v>0</v>
      </c>
      <c r="U38" s="126">
        <f t="shared" si="29"/>
        <v>0</v>
      </c>
      <c r="V38" s="54"/>
      <c r="W38" s="44"/>
      <c r="Y38" s="44"/>
    </row>
    <row r="39" spans="1:25" s="55" customFormat="1" ht="45">
      <c r="A39" s="45">
        <v>3.1</v>
      </c>
      <c r="B39" s="83" t="s">
        <v>58</v>
      </c>
      <c r="C39" s="84">
        <v>480000</v>
      </c>
      <c r="D39" s="85">
        <v>0</v>
      </c>
      <c r="E39" s="85">
        <v>0</v>
      </c>
      <c r="F39" s="85">
        <v>0</v>
      </c>
      <c r="G39" s="51">
        <f t="shared" si="22"/>
        <v>0</v>
      </c>
      <c r="H39" s="85">
        <v>0</v>
      </c>
      <c r="I39" s="85">
        <v>480000</v>
      </c>
      <c r="J39" s="85">
        <v>0</v>
      </c>
      <c r="K39" s="51">
        <f t="shared" si="23"/>
        <v>480000</v>
      </c>
      <c r="L39" s="85">
        <v>0</v>
      </c>
      <c r="M39" s="85">
        <v>0</v>
      </c>
      <c r="N39" s="85">
        <v>0</v>
      </c>
      <c r="O39" s="51">
        <f t="shared" si="24"/>
        <v>0</v>
      </c>
      <c r="P39" s="85">
        <v>0</v>
      </c>
      <c r="Q39" s="85">
        <v>0</v>
      </c>
      <c r="R39" s="85">
        <v>0</v>
      </c>
      <c r="S39" s="51">
        <f t="shared" si="25"/>
        <v>0</v>
      </c>
      <c r="T39" s="52">
        <f t="shared" si="28"/>
        <v>480000</v>
      </c>
      <c r="U39" s="126">
        <f t="shared" si="29"/>
        <v>0</v>
      </c>
      <c r="V39" s="54"/>
      <c r="W39" s="44"/>
      <c r="Y39" s="44"/>
    </row>
    <row r="40" spans="1:25" s="5" customFormat="1" ht="21" customHeight="1">
      <c r="A40" s="36">
        <v>4</v>
      </c>
      <c r="B40" s="88" t="s">
        <v>59</v>
      </c>
      <c r="C40" s="69">
        <f>SUM(C41:C41)</f>
        <v>0</v>
      </c>
      <c r="D40" s="69">
        <f>SUM(D41:D41)</f>
        <v>0</v>
      </c>
      <c r="E40" s="69">
        <f>SUM(E41:E41)</f>
        <v>0</v>
      </c>
      <c r="F40" s="69">
        <f>SUM(F41:F41)</f>
        <v>0</v>
      </c>
      <c r="G40" s="81">
        <f>SUM(D40:F40)</f>
        <v>0</v>
      </c>
      <c r="H40" s="80">
        <f>SUM(H41:H41)</f>
        <v>0</v>
      </c>
      <c r="I40" s="80">
        <f>SUM(I41:I41)</f>
        <v>0</v>
      </c>
      <c r="J40" s="80">
        <f>SUM(J41:J41)</f>
        <v>0</v>
      </c>
      <c r="K40" s="81">
        <f>SUM(H40:J40)</f>
        <v>0</v>
      </c>
      <c r="L40" s="80">
        <v>0</v>
      </c>
      <c r="M40" s="80">
        <v>0</v>
      </c>
      <c r="N40" s="80">
        <v>0</v>
      </c>
      <c r="O40" s="81">
        <f>SUM(L40:N40)</f>
        <v>0</v>
      </c>
      <c r="P40" s="80">
        <v>0</v>
      </c>
      <c r="Q40" s="80">
        <v>0</v>
      </c>
      <c r="R40" s="80">
        <v>0</v>
      </c>
      <c r="S40" s="81">
        <f>SUM(P40:R40)</f>
        <v>0</v>
      </c>
      <c r="T40" s="41">
        <f t="shared" si="28"/>
        <v>0</v>
      </c>
      <c r="U40" s="73">
        <f t="shared" si="29"/>
        <v>0</v>
      </c>
      <c r="V40" s="2"/>
      <c r="W40" s="44"/>
      <c r="Y40" s="44"/>
    </row>
    <row r="41" spans="1:25" s="5" customFormat="1" ht="21" hidden="1" customHeight="1">
      <c r="A41" s="45"/>
      <c r="B41" s="89"/>
      <c r="C41" s="53"/>
      <c r="D41" s="90">
        <v>0</v>
      </c>
      <c r="E41" s="90">
        <v>0</v>
      </c>
      <c r="F41" s="90">
        <v>0</v>
      </c>
      <c r="G41" s="91">
        <f t="shared" ref="G41" si="30">SUM(D41:F41)</f>
        <v>0</v>
      </c>
      <c r="H41" s="53">
        <v>0</v>
      </c>
      <c r="I41" s="53">
        <v>0</v>
      </c>
      <c r="J41" s="53">
        <v>0</v>
      </c>
      <c r="K41" s="91">
        <f t="shared" ref="K41" si="31">SUM(H41:J41)</f>
        <v>0</v>
      </c>
      <c r="L41" s="53">
        <v>0</v>
      </c>
      <c r="M41" s="53">
        <v>0</v>
      </c>
      <c r="N41" s="53">
        <v>0</v>
      </c>
      <c r="O41" s="91">
        <f t="shared" ref="O41:O51" si="32">SUM(L41:N41)</f>
        <v>0</v>
      </c>
      <c r="P41" s="53">
        <v>0</v>
      </c>
      <c r="Q41" s="53">
        <v>0</v>
      </c>
      <c r="R41" s="53">
        <v>0</v>
      </c>
      <c r="S41" s="91">
        <f t="shared" ref="S41" si="33">SUM(P41:R41)</f>
        <v>0</v>
      </c>
      <c r="T41" s="41">
        <f t="shared" si="28"/>
        <v>0</v>
      </c>
      <c r="U41" s="73">
        <f t="shared" si="29"/>
        <v>0</v>
      </c>
      <c r="W41" s="44"/>
      <c r="Y41" s="44"/>
    </row>
    <row r="42" spans="1:25" s="5" customFormat="1" ht="21" customHeight="1">
      <c r="A42" s="36">
        <v>5</v>
      </c>
      <c r="B42" s="88" t="s">
        <v>60</v>
      </c>
      <c r="C42" s="69">
        <f>SUM(C43:C43)</f>
        <v>90145.79</v>
      </c>
      <c r="D42" s="70">
        <f>SUM(D43:D43)</f>
        <v>0</v>
      </c>
      <c r="E42" s="70">
        <f>SUM(E43:E43)</f>
        <v>37340.92</v>
      </c>
      <c r="F42" s="70">
        <f>SUM(F43:F43)</f>
        <v>0</v>
      </c>
      <c r="G42" s="92">
        <f>SUM(D42:F42)</f>
        <v>37340.92</v>
      </c>
      <c r="H42" s="70">
        <f>SUM(H43:H43)</f>
        <v>0</v>
      </c>
      <c r="I42" s="70">
        <f>SUM(I43:I43)</f>
        <v>0</v>
      </c>
      <c r="J42" s="70">
        <f>SUM(J43:J43)</f>
        <v>0</v>
      </c>
      <c r="K42" s="93">
        <f>SUM(H42:J42)</f>
        <v>0</v>
      </c>
      <c r="L42" s="70">
        <f>SUM(L43:L43)</f>
        <v>0</v>
      </c>
      <c r="M42" s="70">
        <v>0</v>
      </c>
      <c r="N42" s="70">
        <f>SUM(N43:N43)</f>
        <v>0</v>
      </c>
      <c r="O42" s="71">
        <f t="shared" si="32"/>
        <v>0</v>
      </c>
      <c r="P42" s="70">
        <f>SUM(P43:P43)</f>
        <v>0</v>
      </c>
      <c r="Q42" s="70">
        <f>SUM(Q43:Q43)</f>
        <v>52804.87</v>
      </c>
      <c r="R42" s="70">
        <f>SUM(R43:R43)</f>
        <v>0</v>
      </c>
      <c r="S42" s="72">
        <f>SUM(P42:R42)</f>
        <v>52804.87</v>
      </c>
      <c r="T42" s="41">
        <f t="shared" si="28"/>
        <v>90145.790000000008</v>
      </c>
      <c r="U42" s="73">
        <f t="shared" si="29"/>
        <v>0</v>
      </c>
      <c r="V42" s="2"/>
      <c r="W42" s="44"/>
      <c r="Y42" s="44"/>
    </row>
    <row r="43" spans="1:25" s="5" customFormat="1" ht="20.100000000000001" customHeight="1">
      <c r="A43" s="45">
        <v>5.0999999999999996</v>
      </c>
      <c r="B43" s="89" t="s">
        <v>61</v>
      </c>
      <c r="C43" s="53">
        <v>90145.79</v>
      </c>
      <c r="D43" s="85">
        <v>0</v>
      </c>
      <c r="E43" s="127">
        <v>37340.92</v>
      </c>
      <c r="F43" s="85">
        <v>0</v>
      </c>
      <c r="G43" s="94">
        <f t="shared" ref="G43" si="34">SUM(D43:F43)</f>
        <v>37340.92</v>
      </c>
      <c r="H43" s="85">
        <v>0</v>
      </c>
      <c r="I43" s="85">
        <v>0</v>
      </c>
      <c r="J43" s="85">
        <v>0</v>
      </c>
      <c r="K43" s="51">
        <f t="shared" ref="K43:K53" si="35">SUM(H43:J43)</f>
        <v>0</v>
      </c>
      <c r="L43" s="64">
        <v>0</v>
      </c>
      <c r="M43" s="64">
        <v>0</v>
      </c>
      <c r="N43" s="64">
        <v>0</v>
      </c>
      <c r="O43" s="51">
        <f t="shared" si="32"/>
        <v>0</v>
      </c>
      <c r="P43" s="85">
        <v>0</v>
      </c>
      <c r="Q43" s="85">
        <v>52804.87</v>
      </c>
      <c r="R43" s="85">
        <v>0</v>
      </c>
      <c r="S43" s="51">
        <f>SUM(P43:R43)</f>
        <v>52804.87</v>
      </c>
      <c r="T43" s="52">
        <f t="shared" si="28"/>
        <v>90145.790000000008</v>
      </c>
      <c r="U43" s="126">
        <f t="shared" si="29"/>
        <v>0</v>
      </c>
      <c r="Y43" s="44"/>
    </row>
    <row r="44" spans="1:25" s="5" customFormat="1" ht="21" customHeight="1">
      <c r="A44" s="36">
        <v>6</v>
      </c>
      <c r="B44" s="68" t="s">
        <v>62</v>
      </c>
      <c r="C44" s="69">
        <f>SUM(C45:C47)</f>
        <v>1974988</v>
      </c>
      <c r="D44" s="69">
        <f t="shared" ref="D44:F44" si="36">SUM(D45:D47)</f>
        <v>0</v>
      </c>
      <c r="E44" s="69">
        <f t="shared" si="36"/>
        <v>0</v>
      </c>
      <c r="F44" s="69">
        <f t="shared" si="36"/>
        <v>0</v>
      </c>
      <c r="G44" s="71">
        <f>SUM(D44:F44)</f>
        <v>0</v>
      </c>
      <c r="H44" s="70">
        <f>SUM(H45:H47)</f>
        <v>0</v>
      </c>
      <c r="I44" s="70">
        <f t="shared" ref="I44:J44" si="37">SUM(I45:I47)</f>
        <v>0</v>
      </c>
      <c r="J44" s="70">
        <f t="shared" si="37"/>
        <v>0</v>
      </c>
      <c r="K44" s="71">
        <f>SUM(H44:J44)</f>
        <v>0</v>
      </c>
      <c r="L44" s="70">
        <f>SUM(L45:L47)</f>
        <v>0</v>
      </c>
      <c r="M44" s="70">
        <f t="shared" ref="M44:N44" si="38">SUM(M45:M47)</f>
        <v>1174988</v>
      </c>
      <c r="N44" s="70">
        <f t="shared" si="38"/>
        <v>0</v>
      </c>
      <c r="O44" s="71">
        <f t="shared" si="32"/>
        <v>1174988</v>
      </c>
      <c r="P44" s="70">
        <f>SUM(P45:P47)</f>
        <v>0</v>
      </c>
      <c r="Q44" s="70">
        <f t="shared" ref="Q44:R44" si="39">SUM(Q45:Q47)</f>
        <v>0</v>
      </c>
      <c r="R44" s="70">
        <f t="shared" si="39"/>
        <v>800000</v>
      </c>
      <c r="S44" s="71">
        <f>SUM(P44:R44)</f>
        <v>800000</v>
      </c>
      <c r="T44" s="41">
        <f t="shared" si="28"/>
        <v>1974988</v>
      </c>
      <c r="U44" s="73">
        <f t="shared" si="29"/>
        <v>0</v>
      </c>
      <c r="V44" s="2"/>
      <c r="W44" s="44"/>
      <c r="Y44" s="44"/>
    </row>
    <row r="45" spans="1:25" s="5" customFormat="1" ht="33.75">
      <c r="A45" s="45">
        <v>6.1</v>
      </c>
      <c r="B45" s="83" t="s">
        <v>63</v>
      </c>
      <c r="C45" s="53">
        <v>574988</v>
      </c>
      <c r="D45" s="85">
        <v>0</v>
      </c>
      <c r="E45" s="85">
        <v>0</v>
      </c>
      <c r="F45" s="85">
        <v>0</v>
      </c>
      <c r="G45" s="91">
        <f>SUM(D45:F45)</f>
        <v>0</v>
      </c>
      <c r="H45" s="85">
        <v>0</v>
      </c>
      <c r="I45" s="85">
        <v>0</v>
      </c>
      <c r="J45" s="85">
        <v>0</v>
      </c>
      <c r="K45" s="95">
        <f>SUM(H45:J45)</f>
        <v>0</v>
      </c>
      <c r="L45" s="85">
        <v>0</v>
      </c>
      <c r="M45" s="85">
        <v>574988</v>
      </c>
      <c r="N45" s="85">
        <v>0</v>
      </c>
      <c r="O45" s="51">
        <f t="shared" si="32"/>
        <v>574988</v>
      </c>
      <c r="P45" s="85">
        <v>0</v>
      </c>
      <c r="Q45" s="85">
        <v>0</v>
      </c>
      <c r="R45" s="85">
        <v>0</v>
      </c>
      <c r="S45" s="51">
        <f t="shared" ref="S45:S46" si="40">SUM(P45:R45)</f>
        <v>0</v>
      </c>
      <c r="T45" s="52">
        <f t="shared" si="28"/>
        <v>574988</v>
      </c>
      <c r="U45" s="126">
        <f t="shared" si="29"/>
        <v>0</v>
      </c>
      <c r="Y45" s="44"/>
    </row>
    <row r="46" spans="1:25" s="5" customFormat="1" ht="22.5">
      <c r="A46" s="45">
        <v>6.2</v>
      </c>
      <c r="B46" s="83" t="s">
        <v>64</v>
      </c>
      <c r="C46" s="53">
        <v>1400000</v>
      </c>
      <c r="D46" s="85">
        <v>0</v>
      </c>
      <c r="E46" s="85">
        <v>0</v>
      </c>
      <c r="F46" s="85">
        <v>0</v>
      </c>
      <c r="G46" s="91">
        <f>SUM(D46:F46)</f>
        <v>0</v>
      </c>
      <c r="H46" s="85">
        <v>0</v>
      </c>
      <c r="I46" s="85"/>
      <c r="J46" s="85">
        <v>0</v>
      </c>
      <c r="K46" s="51">
        <f>SUM(H46:J46)</f>
        <v>0</v>
      </c>
      <c r="L46" s="85">
        <v>0</v>
      </c>
      <c r="M46" s="85">
        <v>600000</v>
      </c>
      <c r="N46" s="85">
        <v>0</v>
      </c>
      <c r="O46" s="51">
        <f t="shared" si="32"/>
        <v>600000</v>
      </c>
      <c r="P46" s="85">
        <v>0</v>
      </c>
      <c r="Q46" s="85">
        <v>0</v>
      </c>
      <c r="R46" s="85">
        <v>800000</v>
      </c>
      <c r="S46" s="51">
        <f t="shared" si="40"/>
        <v>800000</v>
      </c>
      <c r="T46" s="52">
        <f t="shared" si="28"/>
        <v>1400000</v>
      </c>
      <c r="U46" s="126">
        <f t="shared" si="29"/>
        <v>0</v>
      </c>
      <c r="Y46" s="44"/>
    </row>
    <row r="47" spans="1:25" s="5" customFormat="1" ht="22.5">
      <c r="A47" s="45">
        <v>6.3</v>
      </c>
      <c r="B47" s="83" t="s">
        <v>65</v>
      </c>
      <c r="C47" s="96">
        <v>0</v>
      </c>
      <c r="D47" s="85"/>
      <c r="E47" s="85"/>
      <c r="F47" s="85"/>
      <c r="G47" s="91"/>
      <c r="H47" s="85"/>
      <c r="I47" s="85"/>
      <c r="J47" s="85"/>
      <c r="K47" s="51"/>
      <c r="L47" s="85"/>
      <c r="M47" s="85"/>
      <c r="N47" s="85"/>
      <c r="O47" s="51"/>
      <c r="P47" s="85"/>
      <c r="Q47" s="85"/>
      <c r="R47" s="85"/>
      <c r="S47" s="51"/>
      <c r="T47" s="52">
        <f t="shared" si="28"/>
        <v>0</v>
      </c>
      <c r="U47" s="126">
        <f t="shared" si="29"/>
        <v>0</v>
      </c>
      <c r="Y47" s="44"/>
    </row>
    <row r="48" spans="1:25" s="5" customFormat="1" ht="21" customHeight="1">
      <c r="A48" s="36">
        <v>7</v>
      </c>
      <c r="B48" s="68" t="s">
        <v>66</v>
      </c>
      <c r="C48" s="69">
        <v>0</v>
      </c>
      <c r="D48" s="70">
        <v>0</v>
      </c>
      <c r="E48" s="70">
        <v>0</v>
      </c>
      <c r="F48" s="70">
        <v>0</v>
      </c>
      <c r="G48" s="71">
        <f t="shared" ref="G48:G54" si="41">SUM(D48:F48)</f>
        <v>0</v>
      </c>
      <c r="H48" s="70">
        <v>0</v>
      </c>
      <c r="I48" s="70">
        <v>0</v>
      </c>
      <c r="J48" s="70">
        <v>0</v>
      </c>
      <c r="K48" s="71">
        <f t="shared" si="35"/>
        <v>0</v>
      </c>
      <c r="L48" s="70">
        <v>0</v>
      </c>
      <c r="M48" s="70">
        <v>0</v>
      </c>
      <c r="N48" s="70">
        <v>0</v>
      </c>
      <c r="O48" s="71">
        <f t="shared" si="32"/>
        <v>0</v>
      </c>
      <c r="P48" s="70">
        <v>0</v>
      </c>
      <c r="Q48" s="70">
        <v>0</v>
      </c>
      <c r="R48" s="70">
        <v>0</v>
      </c>
      <c r="S48" s="70">
        <v>0</v>
      </c>
      <c r="T48" s="41">
        <f t="shared" si="28"/>
        <v>0</v>
      </c>
      <c r="U48" s="73">
        <f t="shared" si="29"/>
        <v>0</v>
      </c>
      <c r="V48" s="2"/>
      <c r="W48" s="44"/>
      <c r="Y48" s="44"/>
    </row>
    <row r="49" spans="1:25" s="5" customFormat="1" ht="21" customHeight="1">
      <c r="A49" s="36">
        <v>8</v>
      </c>
      <c r="B49" s="68" t="s">
        <v>67</v>
      </c>
      <c r="C49" s="69">
        <f>SUM(C50:C66)</f>
        <v>2999374</v>
      </c>
      <c r="D49" s="70">
        <f>SUM(D50:D66)</f>
        <v>53220</v>
      </c>
      <c r="E49" s="70">
        <f>SUM(E50:E66)</f>
        <v>56000</v>
      </c>
      <c r="F49" s="70">
        <f>SUM(F50:F66)</f>
        <v>72200</v>
      </c>
      <c r="G49" s="71">
        <f>SUM(D49:F49)</f>
        <v>181420</v>
      </c>
      <c r="H49" s="70">
        <f>SUM(H50:H66)</f>
        <v>73120</v>
      </c>
      <c r="I49" s="70">
        <f>SUM(I50:I66)</f>
        <v>124000</v>
      </c>
      <c r="J49" s="70">
        <f>SUM(J50:J66)</f>
        <v>91000</v>
      </c>
      <c r="K49" s="71">
        <f>SUM(H49:J49)</f>
        <v>288120</v>
      </c>
      <c r="L49" s="70">
        <f>SUM(L50:L66)</f>
        <v>129000</v>
      </c>
      <c r="M49" s="70">
        <f>SUM(M50:M66)</f>
        <v>25000</v>
      </c>
      <c r="N49" s="70">
        <f>SUM(N50:N66)</f>
        <v>58000</v>
      </c>
      <c r="O49" s="71">
        <f t="shared" si="32"/>
        <v>212000</v>
      </c>
      <c r="P49" s="70">
        <f>SUM(P50:P66)</f>
        <v>20000</v>
      </c>
      <c r="Q49" s="70">
        <f>SUM(Q50:Q66)</f>
        <v>67960</v>
      </c>
      <c r="R49" s="70">
        <f>SUM(R50:R66)</f>
        <v>2217874</v>
      </c>
      <c r="S49" s="72">
        <f>SUM(P49:R49)</f>
        <v>2305834</v>
      </c>
      <c r="T49" s="41">
        <f t="shared" si="28"/>
        <v>2987374</v>
      </c>
      <c r="U49" s="73">
        <f t="shared" si="29"/>
        <v>12000</v>
      </c>
      <c r="V49" s="2"/>
      <c r="W49" s="44"/>
      <c r="Y49" s="44"/>
    </row>
    <row r="50" spans="1:25" s="5" customFormat="1" ht="22.5">
      <c r="A50" s="45">
        <v>8.1</v>
      </c>
      <c r="B50" s="83" t="s">
        <v>68</v>
      </c>
      <c r="C50" s="53">
        <v>336000</v>
      </c>
      <c r="D50" s="85">
        <f>4000+8000+4000+8000+8000+4000+8000</f>
        <v>44000</v>
      </c>
      <c r="E50" s="85">
        <v>56000</v>
      </c>
      <c r="F50" s="85">
        <v>56000</v>
      </c>
      <c r="G50" s="51">
        <f t="shared" si="41"/>
        <v>156000</v>
      </c>
      <c r="H50" s="85">
        <v>56000</v>
      </c>
      <c r="I50" s="85">
        <v>56000</v>
      </c>
      <c r="J50" s="85">
        <v>56000</v>
      </c>
      <c r="K50" s="51">
        <f t="shared" si="35"/>
        <v>168000</v>
      </c>
      <c r="L50" s="85">
        <v>0</v>
      </c>
      <c r="M50" s="85">
        <v>0</v>
      </c>
      <c r="N50" s="85">
        <v>0</v>
      </c>
      <c r="O50" s="51">
        <f t="shared" si="32"/>
        <v>0</v>
      </c>
      <c r="P50" s="85">
        <v>0</v>
      </c>
      <c r="Q50" s="85">
        <v>0</v>
      </c>
      <c r="R50" s="85">
        <v>0</v>
      </c>
      <c r="S50" s="97">
        <v>12000</v>
      </c>
      <c r="T50" s="52">
        <f t="shared" si="28"/>
        <v>336000</v>
      </c>
      <c r="U50" s="126">
        <f t="shared" si="29"/>
        <v>0</v>
      </c>
      <c r="W50" s="44"/>
      <c r="Y50" s="44"/>
    </row>
    <row r="51" spans="1:25" s="5" customFormat="1" ht="45">
      <c r="A51" s="45">
        <v>8.1999999999999993</v>
      </c>
      <c r="B51" s="83" t="s">
        <v>49</v>
      </c>
      <c r="C51" s="53">
        <v>96000</v>
      </c>
      <c r="D51" s="127">
        <v>3200</v>
      </c>
      <c r="E51" s="85">
        <v>0</v>
      </c>
      <c r="F51" s="85">
        <v>0</v>
      </c>
      <c r="G51" s="51">
        <f t="shared" si="41"/>
        <v>3200</v>
      </c>
      <c r="H51" s="127">
        <f>60200-43080</f>
        <v>17120</v>
      </c>
      <c r="I51" s="85">
        <v>0</v>
      </c>
      <c r="J51" s="85">
        <v>0</v>
      </c>
      <c r="K51" s="51">
        <f t="shared" si="35"/>
        <v>17120</v>
      </c>
      <c r="L51" s="85">
        <v>30000</v>
      </c>
      <c r="M51" s="85">
        <v>0</v>
      </c>
      <c r="N51" s="85">
        <v>0</v>
      </c>
      <c r="O51" s="51">
        <f t="shared" si="32"/>
        <v>30000</v>
      </c>
      <c r="P51" s="85">
        <v>0</v>
      </c>
      <c r="Q51" s="85">
        <v>45680</v>
      </c>
      <c r="R51" s="85">
        <v>0</v>
      </c>
      <c r="S51" s="97">
        <f>SUM(P51:R51)</f>
        <v>45680</v>
      </c>
      <c r="T51" s="52">
        <f t="shared" si="28"/>
        <v>96000</v>
      </c>
      <c r="U51" s="126">
        <f t="shared" si="29"/>
        <v>0</v>
      </c>
      <c r="W51" s="44"/>
      <c r="Y51" s="44"/>
    </row>
    <row r="52" spans="1:25" s="5" customFormat="1" ht="20.100000000000001" customHeight="1">
      <c r="A52" s="45">
        <v>8.3000000000000007</v>
      </c>
      <c r="B52" s="86" t="s">
        <v>51</v>
      </c>
      <c r="C52" s="96">
        <v>0</v>
      </c>
      <c r="D52" s="85">
        <v>0</v>
      </c>
      <c r="E52" s="85">
        <v>0</v>
      </c>
      <c r="F52" s="85">
        <v>0</v>
      </c>
      <c r="G52" s="51">
        <f t="shared" si="41"/>
        <v>0</v>
      </c>
      <c r="H52" s="85">
        <v>0</v>
      </c>
      <c r="I52" s="85">
        <v>0</v>
      </c>
      <c r="J52" s="85">
        <v>0</v>
      </c>
      <c r="K52" s="51">
        <f t="shared" si="35"/>
        <v>0</v>
      </c>
      <c r="L52" s="85">
        <v>0</v>
      </c>
      <c r="M52" s="85">
        <v>0</v>
      </c>
      <c r="N52" s="85">
        <v>0</v>
      </c>
      <c r="O52" s="51">
        <f t="shared" ref="O52" si="42">SUM(L52:N52)</f>
        <v>0</v>
      </c>
      <c r="P52" s="85">
        <v>0</v>
      </c>
      <c r="Q52" s="85">
        <v>0</v>
      </c>
      <c r="R52" s="85">
        <v>0</v>
      </c>
      <c r="S52" s="97">
        <f>SUM(P52:R52)</f>
        <v>0</v>
      </c>
      <c r="T52" s="52">
        <f t="shared" si="28"/>
        <v>0</v>
      </c>
      <c r="U52" s="126">
        <f t="shared" si="29"/>
        <v>0</v>
      </c>
      <c r="W52" s="44"/>
      <c r="Y52" s="44"/>
    </row>
    <row r="53" spans="1:25" s="5" customFormat="1" ht="22.5">
      <c r="A53" s="45">
        <v>8.4</v>
      </c>
      <c r="B53" s="83" t="s">
        <v>52</v>
      </c>
      <c r="C53" s="53">
        <v>90000</v>
      </c>
      <c r="D53" s="85">
        <v>0</v>
      </c>
      <c r="E53" s="85">
        <v>0</v>
      </c>
      <c r="F53" s="85">
        <v>0</v>
      </c>
      <c r="G53" s="51">
        <f t="shared" si="41"/>
        <v>0</v>
      </c>
      <c r="H53" s="85">
        <v>0</v>
      </c>
      <c r="I53" s="85">
        <v>0</v>
      </c>
      <c r="J53" s="85">
        <v>0</v>
      </c>
      <c r="K53" s="51">
        <f t="shared" si="35"/>
        <v>0</v>
      </c>
      <c r="L53" s="85">
        <v>45000</v>
      </c>
      <c r="M53" s="85">
        <v>0</v>
      </c>
      <c r="N53" s="85">
        <v>0</v>
      </c>
      <c r="O53" s="51">
        <f t="shared" ref="O53" si="43">SUM(L53:N53)</f>
        <v>45000</v>
      </c>
      <c r="P53" s="85">
        <v>0</v>
      </c>
      <c r="Q53" s="85">
        <v>0</v>
      </c>
      <c r="R53" s="85">
        <v>45000</v>
      </c>
      <c r="S53" s="97">
        <f>SUM(P53:R53)</f>
        <v>45000</v>
      </c>
      <c r="T53" s="52">
        <f t="shared" si="28"/>
        <v>90000</v>
      </c>
      <c r="U53" s="126">
        <f t="shared" si="29"/>
        <v>0</v>
      </c>
      <c r="W53" s="44"/>
      <c r="Y53" s="44"/>
    </row>
    <row r="54" spans="1:25" s="5" customFormat="1" ht="67.5">
      <c r="A54" s="45">
        <v>8.5</v>
      </c>
      <c r="B54" s="83" t="s">
        <v>53</v>
      </c>
      <c r="C54" s="53">
        <v>120000</v>
      </c>
      <c r="D54" s="127">
        <f>16000-11780+1800-1120</f>
        <v>4900</v>
      </c>
      <c r="E54" s="85">
        <v>0</v>
      </c>
      <c r="F54" s="127">
        <f>16200-1600</f>
        <v>14600</v>
      </c>
      <c r="G54" s="51">
        <f t="shared" si="41"/>
        <v>19500</v>
      </c>
      <c r="H54" s="85">
        <v>0</v>
      </c>
      <c r="I54" s="85">
        <v>0</v>
      </c>
      <c r="J54" s="85">
        <v>35000</v>
      </c>
      <c r="K54" s="51">
        <f t="shared" ref="K54:K57" si="44">SUM(H54:J54)</f>
        <v>35000</v>
      </c>
      <c r="L54" s="85">
        <v>0</v>
      </c>
      <c r="M54" s="85">
        <v>0</v>
      </c>
      <c r="N54" s="85">
        <v>35000</v>
      </c>
      <c r="O54" s="51">
        <f t="shared" ref="O54:O66" si="45">SUM(L54:N54)</f>
        <v>35000</v>
      </c>
      <c r="P54" s="85">
        <v>0</v>
      </c>
      <c r="Q54" s="85">
        <v>0</v>
      </c>
      <c r="R54" s="85">
        <v>30500</v>
      </c>
      <c r="S54" s="97">
        <f t="shared" ref="S54:S66" si="46">SUM(P54:R54)</f>
        <v>30500</v>
      </c>
      <c r="T54" s="52">
        <f t="shared" si="28"/>
        <v>120000</v>
      </c>
      <c r="U54" s="126">
        <f t="shared" si="29"/>
        <v>0</v>
      </c>
      <c r="W54" s="44"/>
      <c r="Y54" s="44"/>
    </row>
    <row r="55" spans="1:25" s="5" customFormat="1" ht="30" customHeight="1">
      <c r="A55" s="45">
        <v>8.6</v>
      </c>
      <c r="B55" s="83" t="s">
        <v>69</v>
      </c>
      <c r="C55" s="53">
        <v>75000</v>
      </c>
      <c r="D55" s="127">
        <v>1120</v>
      </c>
      <c r="E55" s="85">
        <v>0</v>
      </c>
      <c r="F55" s="127">
        <v>1600</v>
      </c>
      <c r="G55" s="51">
        <f t="shared" ref="G55:G59" si="47">SUM(D55:F55)</f>
        <v>2720</v>
      </c>
      <c r="H55" s="85">
        <v>0</v>
      </c>
      <c r="I55" s="85">
        <v>25000</v>
      </c>
      <c r="J55" s="85">
        <v>0</v>
      </c>
      <c r="K55" s="51">
        <f t="shared" si="44"/>
        <v>25000</v>
      </c>
      <c r="L55" s="85">
        <v>0</v>
      </c>
      <c r="M55" s="85">
        <v>25000</v>
      </c>
      <c r="N55" s="85">
        <v>0</v>
      </c>
      <c r="O55" s="51">
        <f t="shared" si="45"/>
        <v>25000</v>
      </c>
      <c r="P55" s="85">
        <v>0</v>
      </c>
      <c r="Q55" s="85">
        <v>22280</v>
      </c>
      <c r="R55" s="85">
        <v>0</v>
      </c>
      <c r="S55" s="97">
        <f t="shared" si="46"/>
        <v>22280</v>
      </c>
      <c r="T55" s="52">
        <f t="shared" si="28"/>
        <v>75000</v>
      </c>
      <c r="U55" s="126">
        <f t="shared" si="29"/>
        <v>0</v>
      </c>
      <c r="W55" s="44"/>
      <c r="Y55" s="44"/>
    </row>
    <row r="56" spans="1:25" s="5" customFormat="1" ht="26.25" customHeight="1">
      <c r="A56" s="45">
        <v>8.6999999999999993</v>
      </c>
      <c r="B56" s="83" t="s">
        <v>70</v>
      </c>
      <c r="C56" s="96">
        <v>0</v>
      </c>
      <c r="D56" s="85">
        <v>0</v>
      </c>
      <c r="E56" s="85">
        <v>0</v>
      </c>
      <c r="F56" s="85">
        <v>0</v>
      </c>
      <c r="G56" s="51">
        <f t="shared" si="47"/>
        <v>0</v>
      </c>
      <c r="H56" s="85">
        <v>0</v>
      </c>
      <c r="I56" s="85">
        <v>0</v>
      </c>
      <c r="J56" s="85">
        <v>0</v>
      </c>
      <c r="K56" s="51">
        <f t="shared" si="44"/>
        <v>0</v>
      </c>
      <c r="L56" s="85">
        <v>0</v>
      </c>
      <c r="M56" s="85">
        <v>0</v>
      </c>
      <c r="N56" s="85">
        <v>0</v>
      </c>
      <c r="O56" s="51">
        <f t="shared" si="45"/>
        <v>0</v>
      </c>
      <c r="P56" s="85">
        <v>0</v>
      </c>
      <c r="Q56" s="85">
        <v>0</v>
      </c>
      <c r="R56" s="85">
        <v>0</v>
      </c>
      <c r="S56" s="97">
        <f t="shared" si="46"/>
        <v>0</v>
      </c>
      <c r="T56" s="52">
        <f t="shared" si="28"/>
        <v>0</v>
      </c>
      <c r="U56" s="126">
        <f t="shared" si="29"/>
        <v>0</v>
      </c>
      <c r="W56" s="44"/>
      <c r="Y56" s="44"/>
    </row>
    <row r="57" spans="1:25" s="5" customFormat="1" ht="25.5" customHeight="1">
      <c r="A57" s="45">
        <v>8.8000000000000007</v>
      </c>
      <c r="B57" s="98" t="s">
        <v>71</v>
      </c>
      <c r="C57" s="53">
        <v>6000</v>
      </c>
      <c r="D57" s="85">
        <v>0</v>
      </c>
      <c r="E57" s="85">
        <v>0</v>
      </c>
      <c r="F57" s="85">
        <v>0</v>
      </c>
      <c r="G57" s="51">
        <f t="shared" si="47"/>
        <v>0</v>
      </c>
      <c r="H57" s="85">
        <v>0</v>
      </c>
      <c r="I57" s="85">
        <v>3000</v>
      </c>
      <c r="J57" s="85">
        <v>0</v>
      </c>
      <c r="K57" s="51">
        <f t="shared" si="44"/>
        <v>3000</v>
      </c>
      <c r="L57" s="85">
        <v>0</v>
      </c>
      <c r="M57" s="85">
        <v>0</v>
      </c>
      <c r="N57" s="85">
        <v>3000</v>
      </c>
      <c r="O57" s="51">
        <f t="shared" si="45"/>
        <v>3000</v>
      </c>
      <c r="P57" s="85">
        <v>0</v>
      </c>
      <c r="Q57" s="85">
        <v>0</v>
      </c>
      <c r="R57" s="85">
        <v>0</v>
      </c>
      <c r="S57" s="97">
        <f t="shared" si="46"/>
        <v>0</v>
      </c>
      <c r="T57" s="52">
        <f t="shared" si="28"/>
        <v>6000</v>
      </c>
      <c r="U57" s="126">
        <f t="shared" si="29"/>
        <v>0</v>
      </c>
      <c r="W57" s="44"/>
      <c r="Y57" s="44"/>
    </row>
    <row r="58" spans="1:25" s="5" customFormat="1" ht="17.25" customHeight="1">
      <c r="A58" s="45">
        <v>8.9</v>
      </c>
      <c r="B58" s="83" t="s">
        <v>72</v>
      </c>
      <c r="C58" s="96">
        <v>0</v>
      </c>
      <c r="D58" s="85">
        <v>0</v>
      </c>
      <c r="E58" s="85">
        <v>0</v>
      </c>
      <c r="F58" s="85">
        <v>0</v>
      </c>
      <c r="G58" s="51">
        <f t="shared" si="47"/>
        <v>0</v>
      </c>
      <c r="H58" s="85">
        <v>0</v>
      </c>
      <c r="I58" s="85">
        <v>0</v>
      </c>
      <c r="J58" s="85">
        <v>0</v>
      </c>
      <c r="K58" s="51">
        <f t="shared" ref="K58:K66" si="48">SUM(H58:J58)</f>
        <v>0</v>
      </c>
      <c r="L58" s="85">
        <v>0</v>
      </c>
      <c r="M58" s="85">
        <v>0</v>
      </c>
      <c r="N58" s="85">
        <v>0</v>
      </c>
      <c r="O58" s="51">
        <f t="shared" si="45"/>
        <v>0</v>
      </c>
      <c r="P58" s="85">
        <v>0</v>
      </c>
      <c r="Q58" s="85">
        <v>0</v>
      </c>
      <c r="R58" s="85">
        <v>0</v>
      </c>
      <c r="S58" s="97">
        <f t="shared" si="46"/>
        <v>0</v>
      </c>
      <c r="T58" s="52">
        <f t="shared" si="28"/>
        <v>0</v>
      </c>
      <c r="U58" s="126">
        <f t="shared" si="29"/>
        <v>0</v>
      </c>
      <c r="W58" s="44"/>
      <c r="Y58" s="44"/>
    </row>
    <row r="59" spans="1:25" s="5" customFormat="1" ht="29.25" customHeight="1">
      <c r="A59" s="99">
        <v>8.1</v>
      </c>
      <c r="B59" s="125" t="s">
        <v>80</v>
      </c>
      <c r="C59" s="53">
        <v>2000000</v>
      </c>
      <c r="D59" s="85">
        <v>0</v>
      </c>
      <c r="E59" s="85">
        <v>0</v>
      </c>
      <c r="F59" s="85">
        <v>0</v>
      </c>
      <c r="G59" s="51">
        <f t="shared" si="47"/>
        <v>0</v>
      </c>
      <c r="H59" s="85">
        <v>0</v>
      </c>
      <c r="I59" s="85">
        <v>0</v>
      </c>
      <c r="J59" s="85">
        <v>0</v>
      </c>
      <c r="K59" s="51">
        <f t="shared" si="48"/>
        <v>0</v>
      </c>
      <c r="L59" s="85">
        <v>0</v>
      </c>
      <c r="M59" s="85">
        <v>0</v>
      </c>
      <c r="N59" s="85">
        <v>0</v>
      </c>
      <c r="O59" s="51">
        <f t="shared" si="45"/>
        <v>0</v>
      </c>
      <c r="P59" s="85">
        <v>0</v>
      </c>
      <c r="Q59" s="85">
        <v>0</v>
      </c>
      <c r="R59" s="85">
        <v>2000000</v>
      </c>
      <c r="S59" s="97">
        <f t="shared" si="46"/>
        <v>2000000</v>
      </c>
      <c r="T59" s="52">
        <f t="shared" si="28"/>
        <v>2000000</v>
      </c>
      <c r="U59" s="126">
        <f t="shared" si="29"/>
        <v>0</v>
      </c>
      <c r="W59" s="44"/>
      <c r="Y59" s="44"/>
    </row>
    <row r="60" spans="1:25" s="5" customFormat="1" ht="56.25">
      <c r="A60" s="45">
        <v>8.11</v>
      </c>
      <c r="B60" s="63" t="s">
        <v>73</v>
      </c>
      <c r="C60" s="53">
        <v>24000</v>
      </c>
      <c r="D60" s="85">
        <v>0</v>
      </c>
      <c r="E60" s="85">
        <v>0</v>
      </c>
      <c r="F60" s="85">
        <v>0</v>
      </c>
      <c r="G60" s="51">
        <f t="shared" ref="G60:G66" si="49">SUM(D60:F60)</f>
        <v>0</v>
      </c>
      <c r="H60" s="85">
        <v>0</v>
      </c>
      <c r="I60" s="85">
        <v>0</v>
      </c>
      <c r="J60" s="85">
        <v>0</v>
      </c>
      <c r="K60" s="51">
        <f t="shared" si="48"/>
        <v>0</v>
      </c>
      <c r="L60" s="85">
        <v>24000</v>
      </c>
      <c r="M60" s="85">
        <v>0</v>
      </c>
      <c r="N60" s="85">
        <v>0</v>
      </c>
      <c r="O60" s="51">
        <f t="shared" si="45"/>
        <v>24000</v>
      </c>
      <c r="P60" s="85">
        <v>0</v>
      </c>
      <c r="Q60" s="85">
        <v>0</v>
      </c>
      <c r="R60" s="85">
        <v>0</v>
      </c>
      <c r="S60" s="97">
        <f t="shared" si="46"/>
        <v>0</v>
      </c>
      <c r="T60" s="52">
        <f t="shared" si="28"/>
        <v>24000</v>
      </c>
      <c r="U60" s="126">
        <f t="shared" si="29"/>
        <v>0</v>
      </c>
      <c r="W60" s="44"/>
      <c r="Y60" s="44"/>
    </row>
    <row r="61" spans="1:25" s="5" customFormat="1" ht="45">
      <c r="A61" s="45">
        <v>8.1199999999999992</v>
      </c>
      <c r="B61" s="63" t="s">
        <v>74</v>
      </c>
      <c r="C61" s="96">
        <v>0</v>
      </c>
      <c r="D61" s="85">
        <v>0</v>
      </c>
      <c r="E61" s="85">
        <v>0</v>
      </c>
      <c r="F61" s="85">
        <v>0</v>
      </c>
      <c r="G61" s="51">
        <f t="shared" si="49"/>
        <v>0</v>
      </c>
      <c r="H61" s="85">
        <v>0</v>
      </c>
      <c r="I61" s="85">
        <v>0</v>
      </c>
      <c r="J61" s="85">
        <v>0</v>
      </c>
      <c r="K61" s="51">
        <f t="shared" si="48"/>
        <v>0</v>
      </c>
      <c r="L61" s="85">
        <v>0</v>
      </c>
      <c r="M61" s="85">
        <v>0</v>
      </c>
      <c r="N61" s="85">
        <v>0</v>
      </c>
      <c r="O61" s="51">
        <f t="shared" si="45"/>
        <v>0</v>
      </c>
      <c r="P61" s="85">
        <v>0</v>
      </c>
      <c r="Q61" s="85">
        <v>0</v>
      </c>
      <c r="R61" s="85">
        <v>0</v>
      </c>
      <c r="S61" s="97">
        <f t="shared" si="46"/>
        <v>0</v>
      </c>
      <c r="T61" s="52">
        <f t="shared" si="28"/>
        <v>0</v>
      </c>
      <c r="U61" s="126">
        <f t="shared" si="29"/>
        <v>0</v>
      </c>
      <c r="W61" s="44"/>
      <c r="Y61" s="44"/>
    </row>
    <row r="62" spans="1:25" s="5" customFormat="1" ht="22.5">
      <c r="A62" s="45">
        <v>8.1300000000000008</v>
      </c>
      <c r="B62" s="63" t="s">
        <v>75</v>
      </c>
      <c r="C62" s="96">
        <v>0</v>
      </c>
      <c r="D62" s="85">
        <v>0</v>
      </c>
      <c r="E62" s="85">
        <v>0</v>
      </c>
      <c r="F62" s="85">
        <v>0</v>
      </c>
      <c r="G62" s="51">
        <f t="shared" si="49"/>
        <v>0</v>
      </c>
      <c r="H62" s="85">
        <v>0</v>
      </c>
      <c r="I62" s="85">
        <v>0</v>
      </c>
      <c r="J62" s="85">
        <v>0</v>
      </c>
      <c r="K62" s="51">
        <f t="shared" si="48"/>
        <v>0</v>
      </c>
      <c r="L62" s="85">
        <v>0</v>
      </c>
      <c r="M62" s="85">
        <v>0</v>
      </c>
      <c r="N62" s="85">
        <v>0</v>
      </c>
      <c r="O62" s="51">
        <f t="shared" si="45"/>
        <v>0</v>
      </c>
      <c r="P62" s="85">
        <v>0</v>
      </c>
      <c r="Q62" s="85">
        <v>0</v>
      </c>
      <c r="R62" s="85">
        <v>0</v>
      </c>
      <c r="S62" s="97">
        <f t="shared" si="46"/>
        <v>0</v>
      </c>
      <c r="T62" s="52">
        <f t="shared" si="28"/>
        <v>0</v>
      </c>
      <c r="U62" s="126">
        <f t="shared" si="29"/>
        <v>0</v>
      </c>
      <c r="W62" s="44"/>
      <c r="Y62" s="44"/>
    </row>
    <row r="63" spans="1:25" s="5" customFormat="1" ht="45">
      <c r="A63" s="45">
        <v>8.14</v>
      </c>
      <c r="B63" s="63" t="s">
        <v>57</v>
      </c>
      <c r="C63" s="96">
        <v>0</v>
      </c>
      <c r="D63" s="85">
        <v>0</v>
      </c>
      <c r="E63" s="85">
        <v>0</v>
      </c>
      <c r="F63" s="85">
        <v>0</v>
      </c>
      <c r="G63" s="51">
        <f t="shared" si="49"/>
        <v>0</v>
      </c>
      <c r="H63" s="85">
        <v>0</v>
      </c>
      <c r="I63" s="85">
        <v>0</v>
      </c>
      <c r="J63" s="85">
        <v>0</v>
      </c>
      <c r="K63" s="51">
        <f t="shared" si="48"/>
        <v>0</v>
      </c>
      <c r="L63" s="85">
        <v>0</v>
      </c>
      <c r="M63" s="85">
        <v>0</v>
      </c>
      <c r="N63" s="85">
        <v>0</v>
      </c>
      <c r="O63" s="51">
        <f t="shared" si="45"/>
        <v>0</v>
      </c>
      <c r="P63" s="85">
        <v>0</v>
      </c>
      <c r="Q63" s="85">
        <v>0</v>
      </c>
      <c r="R63" s="85">
        <v>0</v>
      </c>
      <c r="S63" s="97">
        <f t="shared" si="46"/>
        <v>0</v>
      </c>
      <c r="T63" s="52">
        <f t="shared" si="28"/>
        <v>0</v>
      </c>
      <c r="U63" s="126">
        <f t="shared" si="29"/>
        <v>0</v>
      </c>
      <c r="W63" s="44"/>
      <c r="Y63" s="44"/>
    </row>
    <row r="64" spans="1:25" s="5" customFormat="1" ht="47.25" customHeight="1">
      <c r="A64" s="45">
        <v>8.15</v>
      </c>
      <c r="B64" s="83" t="s">
        <v>76</v>
      </c>
      <c r="C64" s="53">
        <v>90000</v>
      </c>
      <c r="D64" s="85">
        <v>0</v>
      </c>
      <c r="E64" s="85">
        <v>0</v>
      </c>
      <c r="F64" s="85">
        <v>0</v>
      </c>
      <c r="G64" s="51">
        <f t="shared" si="49"/>
        <v>0</v>
      </c>
      <c r="H64" s="85">
        <v>0</v>
      </c>
      <c r="I64" s="85">
        <v>30000</v>
      </c>
      <c r="J64" s="85">
        <v>0</v>
      </c>
      <c r="K64" s="51">
        <f t="shared" si="48"/>
        <v>30000</v>
      </c>
      <c r="L64" s="85">
        <v>0</v>
      </c>
      <c r="M64" s="85">
        <v>0</v>
      </c>
      <c r="N64" s="85">
        <v>15000</v>
      </c>
      <c r="O64" s="51">
        <f t="shared" si="45"/>
        <v>15000</v>
      </c>
      <c r="P64" s="85">
        <v>15000</v>
      </c>
      <c r="Q64" s="85">
        <v>0</v>
      </c>
      <c r="R64" s="85">
        <v>30000</v>
      </c>
      <c r="S64" s="97">
        <f t="shared" si="46"/>
        <v>45000</v>
      </c>
      <c r="T64" s="52">
        <f t="shared" si="28"/>
        <v>90000</v>
      </c>
      <c r="U64" s="126">
        <f t="shared" si="29"/>
        <v>0</v>
      </c>
      <c r="W64" s="44"/>
      <c r="Y64" s="44"/>
    </row>
    <row r="65" spans="1:29" s="5" customFormat="1" ht="40.5" customHeight="1">
      <c r="A65" s="45">
        <v>8.16</v>
      </c>
      <c r="B65" s="83" t="s">
        <v>77</v>
      </c>
      <c r="C65" s="53">
        <v>60090</v>
      </c>
      <c r="D65" s="85">
        <v>0</v>
      </c>
      <c r="E65" s="85">
        <v>0</v>
      </c>
      <c r="F65" s="85">
        <v>0</v>
      </c>
      <c r="G65" s="51">
        <f t="shared" si="49"/>
        <v>0</v>
      </c>
      <c r="H65" s="85">
        <v>0</v>
      </c>
      <c r="I65" s="85">
        <v>10000</v>
      </c>
      <c r="J65" s="85">
        <v>0</v>
      </c>
      <c r="K65" s="51">
        <f t="shared" si="48"/>
        <v>10000</v>
      </c>
      <c r="L65" s="85">
        <v>30000</v>
      </c>
      <c r="M65" s="85">
        <v>0</v>
      </c>
      <c r="N65" s="85">
        <v>5000</v>
      </c>
      <c r="O65" s="51">
        <f t="shared" si="45"/>
        <v>35000</v>
      </c>
      <c r="P65" s="85">
        <v>5000</v>
      </c>
      <c r="Q65" s="85">
        <v>0</v>
      </c>
      <c r="R65" s="85">
        <v>10090</v>
      </c>
      <c r="S65" s="97">
        <f t="shared" si="46"/>
        <v>15090</v>
      </c>
      <c r="T65" s="52">
        <f t="shared" si="28"/>
        <v>60090</v>
      </c>
      <c r="U65" s="126">
        <f t="shared" si="29"/>
        <v>0</v>
      </c>
      <c r="W65" s="44"/>
      <c r="Y65" s="44"/>
    </row>
    <row r="66" spans="1:29" s="5" customFormat="1" ht="30" customHeight="1">
      <c r="A66" s="99">
        <v>8.17</v>
      </c>
      <c r="B66" s="100" t="s">
        <v>78</v>
      </c>
      <c r="C66" s="53">
        <v>102284</v>
      </c>
      <c r="D66" s="85">
        <v>0</v>
      </c>
      <c r="E66" s="85">
        <v>0</v>
      </c>
      <c r="F66" s="85">
        <v>0</v>
      </c>
      <c r="G66" s="51">
        <f t="shared" si="49"/>
        <v>0</v>
      </c>
      <c r="H66" s="85">
        <v>0</v>
      </c>
      <c r="I66" s="85">
        <v>0</v>
      </c>
      <c r="J66" s="85">
        <v>0</v>
      </c>
      <c r="K66" s="51">
        <f t="shared" si="48"/>
        <v>0</v>
      </c>
      <c r="L66" s="85">
        <v>0</v>
      </c>
      <c r="M66" s="85">
        <v>0</v>
      </c>
      <c r="N66" s="85">
        <v>0</v>
      </c>
      <c r="O66" s="51">
        <f t="shared" si="45"/>
        <v>0</v>
      </c>
      <c r="P66" s="85">
        <v>0</v>
      </c>
      <c r="Q66" s="85">
        <v>0</v>
      </c>
      <c r="R66" s="85">
        <v>102284</v>
      </c>
      <c r="S66" s="97">
        <f t="shared" si="46"/>
        <v>102284</v>
      </c>
      <c r="T66" s="52">
        <f t="shared" si="28"/>
        <v>102284</v>
      </c>
      <c r="U66" s="126">
        <f t="shared" si="29"/>
        <v>0</v>
      </c>
      <c r="W66" s="44"/>
      <c r="Y66" s="44"/>
    </row>
    <row r="67" spans="1:29" s="110" customFormat="1" ht="29.45" customHeight="1">
      <c r="A67" s="139" t="s">
        <v>79</v>
      </c>
      <c r="B67" s="140"/>
      <c r="C67" s="101">
        <f>SUM(C7,C23,C29,C40,C42,C44,C48,C49)</f>
        <v>9626467.7899999991</v>
      </c>
      <c r="D67" s="102">
        <f>SUM(D7,D23,D29,D40,D42,D44,D48,D49)</f>
        <v>211190</v>
      </c>
      <c r="E67" s="102">
        <f>SUM(E7,E23,E29,E40,E42,E44,E48,E49)</f>
        <v>263910.92</v>
      </c>
      <c r="F67" s="102">
        <f>SUM(F7,F23,F29,F40,F42,F44,F48,F49)</f>
        <v>245170</v>
      </c>
      <c r="G67" s="103">
        <f>D67+E67+F67</f>
        <v>720270.91999999993</v>
      </c>
      <c r="H67" s="102">
        <f>SUM(H7,H23,H29,H40,H42,H44,H48,H49)</f>
        <v>253910</v>
      </c>
      <c r="I67" s="102">
        <f>SUM(I7,I23,I29,I40,I42,I44,I48,I49)</f>
        <v>1058040</v>
      </c>
      <c r="J67" s="102">
        <f>SUM(J7,J23,J29,J40,J42,J44,J48,J49)</f>
        <v>319040</v>
      </c>
      <c r="K67" s="103">
        <f>SUM(H67:J67)</f>
        <v>1630990</v>
      </c>
      <c r="L67" s="102">
        <f>SUM(L7,L23,L29,L40,L42,L44,L48,L49)</f>
        <v>627820</v>
      </c>
      <c r="M67" s="102">
        <f>SUM(M7,M23,M29,M40,M42,M44,M48,M49)</f>
        <v>2303808</v>
      </c>
      <c r="N67" s="102">
        <f>SUM(N7,N23,N29,N40,N42,N44,N48,N49)</f>
        <v>254820</v>
      </c>
      <c r="O67" s="103">
        <f>L67+M67+N67</f>
        <v>3186448</v>
      </c>
      <c r="P67" s="102">
        <f>SUM(P7,P23,P29,P40,P42,P44,P48,P49)</f>
        <v>186820</v>
      </c>
      <c r="Q67" s="102">
        <f>SUM(Q7,Q23,Q29,Q40,Q42,Q44,Q48,Q49)</f>
        <v>352584.87</v>
      </c>
      <c r="R67" s="102">
        <f>SUM(R7,R23,R29,R40,R42,R44,R48,R49)</f>
        <v>3387494</v>
      </c>
      <c r="S67" s="104">
        <f>SUM(P67:R67)</f>
        <v>3926898.87</v>
      </c>
      <c r="T67" s="105">
        <f>SUM(T7,T23,T29,T40,T42,T44,T48,T49)</f>
        <v>9464607.7899999991</v>
      </c>
      <c r="U67" s="106">
        <f>C67-T67</f>
        <v>161860</v>
      </c>
      <c r="V67" s="107"/>
      <c r="W67" s="108"/>
      <c r="X67" s="109"/>
      <c r="Y67" s="44"/>
      <c r="Z67" s="109"/>
      <c r="AA67" s="109"/>
      <c r="AB67" s="109"/>
      <c r="AC67" s="109"/>
    </row>
    <row r="68" spans="1:29" s="5" customFormat="1" ht="14.25" customHeight="1">
      <c r="A68" s="111"/>
      <c r="C68" s="112"/>
      <c r="D68" s="23"/>
      <c r="E68" s="113"/>
      <c r="F68" s="112"/>
      <c r="G68" s="114"/>
      <c r="H68" s="112"/>
      <c r="I68" s="113"/>
      <c r="J68" s="113"/>
      <c r="K68" s="114"/>
      <c r="L68" s="113"/>
      <c r="M68" s="113"/>
      <c r="N68" s="112"/>
      <c r="O68" s="115"/>
      <c r="P68" s="113"/>
      <c r="Q68" s="112"/>
      <c r="R68" s="113"/>
      <c r="S68" s="115"/>
      <c r="T68" s="113"/>
      <c r="U68" s="112"/>
    </row>
    <row r="69" spans="1:29" s="5" customFormat="1" ht="15.75" customHeight="1">
      <c r="A69" s="111"/>
      <c r="B69" s="128" t="s">
        <v>81</v>
      </c>
      <c r="C69" s="129"/>
      <c r="E69" s="112"/>
      <c r="F69" s="118"/>
      <c r="G69" s="119"/>
      <c r="H69" s="120"/>
      <c r="I69" s="120"/>
      <c r="J69" s="118"/>
      <c r="K69" s="119"/>
      <c r="L69" s="120"/>
      <c r="M69" s="112"/>
      <c r="N69" s="112"/>
      <c r="O69" s="114"/>
      <c r="P69" s="112"/>
      <c r="Q69" s="112"/>
      <c r="R69" s="112"/>
      <c r="S69" s="114"/>
      <c r="T69" s="112"/>
      <c r="U69" s="112"/>
    </row>
    <row r="70" spans="1:29" s="5" customFormat="1" ht="15.75" customHeight="1">
      <c r="A70" s="111"/>
      <c r="B70" s="128" t="s">
        <v>82</v>
      </c>
      <c r="C70" s="129"/>
      <c r="E70" s="112"/>
      <c r="F70" s="118"/>
      <c r="G70" s="119"/>
      <c r="H70" s="120"/>
      <c r="I70" s="131"/>
      <c r="J70" s="118"/>
      <c r="K70" s="119"/>
      <c r="L70" s="120"/>
      <c r="M70" s="112"/>
      <c r="N70" s="112"/>
      <c r="O70" s="114"/>
      <c r="P70" s="112"/>
      <c r="Q70" s="112"/>
      <c r="R70" s="112"/>
      <c r="S70" s="114"/>
      <c r="T70" s="112"/>
      <c r="U70" s="112"/>
    </row>
    <row r="71" spans="1:29" s="4" customFormat="1" ht="12.75">
      <c r="A71" s="121"/>
      <c r="B71" s="128" t="s">
        <v>83</v>
      </c>
      <c r="C71" s="130"/>
      <c r="D71" s="2"/>
      <c r="F71" s="122"/>
      <c r="G71" s="123"/>
      <c r="H71" s="122"/>
      <c r="I71" s="122"/>
      <c r="J71" s="120"/>
      <c r="K71" s="123"/>
      <c r="L71" s="120"/>
      <c r="O71" s="124"/>
      <c r="S71" s="124"/>
      <c r="V71" s="2"/>
      <c r="W71" s="5"/>
      <c r="X71" s="5"/>
      <c r="Y71" s="5"/>
      <c r="Z71" s="5"/>
      <c r="AA71" s="5"/>
      <c r="AB71" s="5"/>
      <c r="AC71" s="5"/>
    </row>
    <row r="72" spans="1:29" s="4" customFormat="1" ht="12.75">
      <c r="A72" s="121"/>
      <c r="B72" s="116"/>
      <c r="C72" s="117"/>
      <c r="D72" s="2"/>
      <c r="F72" s="122"/>
      <c r="G72" s="123"/>
      <c r="H72" s="122"/>
      <c r="I72" s="122"/>
      <c r="J72" s="120"/>
      <c r="K72" s="123"/>
      <c r="L72" s="120"/>
      <c r="O72" s="124"/>
      <c r="S72" s="124"/>
      <c r="V72" s="2"/>
      <c r="W72" s="5"/>
      <c r="X72" s="5"/>
      <c r="Y72" s="5"/>
      <c r="Z72" s="5"/>
      <c r="AA72" s="5"/>
      <c r="AB72" s="5"/>
      <c r="AC72" s="5"/>
    </row>
    <row r="73" spans="1:29" s="4" customFormat="1" ht="12.75">
      <c r="A73" s="121"/>
      <c r="B73" s="2"/>
      <c r="D73" s="2"/>
      <c r="F73" s="122"/>
      <c r="G73" s="123"/>
      <c r="H73" s="122"/>
      <c r="I73" s="122"/>
      <c r="J73" s="120"/>
      <c r="K73" s="123"/>
      <c r="L73" s="120"/>
      <c r="O73" s="124"/>
      <c r="S73" s="124"/>
      <c r="V73" s="2"/>
      <c r="W73" s="5"/>
      <c r="X73" s="5"/>
      <c r="Y73" s="5"/>
      <c r="Z73" s="5"/>
      <c r="AA73" s="5"/>
      <c r="AB73" s="5"/>
      <c r="AC73" s="5"/>
    </row>
    <row r="74" spans="1:29" s="4" customFormat="1" ht="12.75">
      <c r="A74" s="121"/>
      <c r="B74" s="2"/>
      <c r="C74" s="117"/>
      <c r="D74" s="2"/>
      <c r="F74" s="122"/>
      <c r="G74" s="123"/>
      <c r="H74" s="122"/>
      <c r="I74" s="122"/>
      <c r="J74" s="120"/>
      <c r="K74" s="123"/>
      <c r="L74" s="120"/>
      <c r="O74" s="124"/>
      <c r="S74" s="124"/>
      <c r="V74" s="2"/>
      <c r="W74" s="5"/>
      <c r="X74" s="5"/>
      <c r="Y74" s="5"/>
      <c r="Z74" s="5"/>
      <c r="AA74" s="5"/>
      <c r="AB74" s="5"/>
      <c r="AC74" s="5"/>
    </row>
    <row r="75" spans="1:29" s="4" customFormat="1" ht="12.75">
      <c r="A75" s="121"/>
      <c r="B75" s="2"/>
      <c r="D75" s="2"/>
      <c r="F75" s="122"/>
      <c r="G75" s="123"/>
      <c r="H75" s="122"/>
      <c r="I75" s="122"/>
      <c r="J75" s="120"/>
      <c r="K75" s="123"/>
      <c r="L75" s="120"/>
      <c r="O75" s="124"/>
      <c r="S75" s="124"/>
      <c r="V75" s="2"/>
      <c r="W75" s="5"/>
      <c r="X75" s="5"/>
      <c r="Y75" s="5"/>
      <c r="Z75" s="5"/>
      <c r="AA75" s="5"/>
      <c r="AB75" s="5"/>
      <c r="AC75" s="5"/>
    </row>
    <row r="76" spans="1:29" s="4" customFormat="1" ht="12.75">
      <c r="A76" s="121"/>
      <c r="B76" s="2"/>
      <c r="D76" s="2"/>
      <c r="F76" s="122"/>
      <c r="G76" s="123"/>
      <c r="H76" s="122"/>
      <c r="I76" s="122"/>
      <c r="J76" s="120"/>
      <c r="K76" s="123"/>
      <c r="L76" s="120"/>
      <c r="O76" s="124"/>
      <c r="S76" s="124"/>
      <c r="V76" s="2"/>
      <c r="W76" s="5"/>
      <c r="X76" s="5"/>
      <c r="Y76" s="5"/>
      <c r="Z76" s="5"/>
      <c r="AA76" s="5"/>
      <c r="AB76" s="5"/>
      <c r="AC76" s="5"/>
    </row>
    <row r="77" spans="1:29" s="4" customFormat="1" ht="12.75">
      <c r="A77" s="121"/>
      <c r="B77" s="2"/>
      <c r="D77" s="2"/>
      <c r="F77" s="122"/>
      <c r="G77" s="123"/>
      <c r="H77" s="122"/>
      <c r="I77" s="122"/>
      <c r="J77" s="120"/>
      <c r="K77" s="123"/>
      <c r="L77" s="120"/>
      <c r="O77" s="124"/>
      <c r="S77" s="124"/>
      <c r="V77" s="2"/>
      <c r="W77" s="5"/>
      <c r="X77" s="5"/>
      <c r="Y77" s="5"/>
      <c r="Z77" s="5"/>
      <c r="AA77" s="5"/>
      <c r="AB77" s="5"/>
      <c r="AC77" s="5"/>
    </row>
    <row r="78" spans="1:29" s="4" customFormat="1" ht="12.75">
      <c r="A78" s="121"/>
      <c r="B78" s="2"/>
      <c r="D78" s="2"/>
      <c r="F78" s="122"/>
      <c r="G78" s="123"/>
      <c r="H78" s="122"/>
      <c r="I78" s="122"/>
      <c r="J78" s="120"/>
      <c r="K78" s="123"/>
      <c r="L78" s="120"/>
      <c r="O78" s="124"/>
      <c r="S78" s="124"/>
      <c r="V78" s="2"/>
      <c r="W78" s="5"/>
      <c r="X78" s="5"/>
      <c r="Y78" s="5"/>
      <c r="Z78" s="5"/>
      <c r="AA78" s="5"/>
      <c r="AB78" s="5"/>
      <c r="AC78" s="5"/>
    </row>
  </sheetData>
  <mergeCells count="10">
    <mergeCell ref="P5:S5"/>
    <mergeCell ref="T5:T6"/>
    <mergeCell ref="U5:U6"/>
    <mergeCell ref="A67:B67"/>
    <mergeCell ref="A5:A6"/>
    <mergeCell ref="B5:B6"/>
    <mergeCell ref="C5:C6"/>
    <mergeCell ref="D5:G5"/>
    <mergeCell ref="H5:K5"/>
    <mergeCell ref="L5:O5"/>
  </mergeCells>
  <pageMargins left="0.39370078740157483" right="0" top="0.51181102362204722" bottom="0.11811023622047245" header="0.51181102362204722" footer="0.51181102362204722"/>
  <pageSetup paperSize="9" scale="61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1</vt:i4>
      </vt:variant>
      <vt:variant>
        <vt:lpstr>ช่วงที่มีชื่อ</vt:lpstr>
      </vt:variant>
      <vt:variant>
        <vt:i4>1</vt:i4>
      </vt:variant>
    </vt:vector>
  </HeadingPairs>
  <TitlesOfParts>
    <vt:vector size="2" baseType="lpstr">
      <vt:lpstr>CU2-MOPH</vt:lpstr>
      <vt:lpstr>'CU2-MOPH'!Print_Titles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2017-12-18T11:11:06Z</cp:lastPrinted>
  <dcterms:created xsi:type="dcterms:W3CDTF">2017-11-13T04:32:16Z</dcterms:created>
  <dcterms:modified xsi:type="dcterms:W3CDTF">2017-12-19T04:51:22Z</dcterms:modified>
</cp:coreProperties>
</file>