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570" windowHeight="9975" tabRatio="431"/>
  </bookViews>
  <sheets>
    <sheet name="HSRP-Main 2018_3rd Revised" sheetId="6" r:id="rId1"/>
  </sheets>
  <definedNames>
    <definedName name="_xlnm.Print_Area" localSheetId="0">'HSRP-Main 2018_3rd Revised'!$A$1:$U$88</definedName>
    <definedName name="_xlnm.Print_Titles" localSheetId="0">'HSRP-Main 2018_3rd Revised'!$1:$4</definedName>
  </definedNames>
  <calcPr calcId="125725"/>
</workbook>
</file>

<file path=xl/calcChain.xml><?xml version="1.0" encoding="utf-8"?>
<calcChain xmlns="http://schemas.openxmlformats.org/spreadsheetml/2006/main">
  <c r="O5" i="6"/>
  <c r="S5"/>
  <c r="K60"/>
  <c r="O60"/>
  <c r="S60"/>
  <c r="Q60"/>
  <c r="R60"/>
  <c r="P60"/>
  <c r="M60"/>
  <c r="N60"/>
  <c r="L60"/>
  <c r="I60"/>
  <c r="J60"/>
  <c r="H60"/>
  <c r="T87"/>
  <c r="U87" s="1"/>
  <c r="S87"/>
  <c r="O87"/>
  <c r="K87"/>
  <c r="G87"/>
  <c r="E60"/>
  <c r="F60"/>
  <c r="D60"/>
  <c r="C60"/>
  <c r="H16"/>
  <c r="I72"/>
  <c r="R24"/>
  <c r="R11"/>
  <c r="R10"/>
  <c r="R16" l="1"/>
  <c r="R15"/>
  <c r="S86"/>
  <c r="O86"/>
  <c r="K86"/>
  <c r="G86"/>
  <c r="S85"/>
  <c r="O85"/>
  <c r="K85"/>
  <c r="G85"/>
  <c r="S84"/>
  <c r="O84"/>
  <c r="K84"/>
  <c r="G84"/>
  <c r="S83"/>
  <c r="O83"/>
  <c r="K83"/>
  <c r="G83"/>
  <c r="T83" l="1"/>
  <c r="U83" s="1"/>
  <c r="T84"/>
  <c r="U84" s="1"/>
  <c r="T85"/>
  <c r="U85" s="1"/>
  <c r="T86"/>
  <c r="U86" s="1"/>
  <c r="S48"/>
  <c r="S47"/>
  <c r="R44"/>
  <c r="I44"/>
  <c r="H44"/>
  <c r="F44"/>
  <c r="E44"/>
  <c r="D44"/>
  <c r="C44"/>
  <c r="Q44"/>
  <c r="P44"/>
  <c r="N44"/>
  <c r="M44"/>
  <c r="L44"/>
  <c r="J44"/>
  <c r="C51"/>
  <c r="P72" l="1"/>
  <c r="L72"/>
  <c r="C36" l="1"/>
  <c r="C27"/>
  <c r="C5"/>
  <c r="S70"/>
  <c r="O70"/>
  <c r="K70"/>
  <c r="G70"/>
  <c r="S82"/>
  <c r="O82"/>
  <c r="K82"/>
  <c r="G82"/>
  <c r="S81"/>
  <c r="O81"/>
  <c r="K81"/>
  <c r="G81"/>
  <c r="S80"/>
  <c r="O80"/>
  <c r="K80"/>
  <c r="G80"/>
  <c r="S79"/>
  <c r="O79"/>
  <c r="K79"/>
  <c r="G79"/>
  <c r="S78"/>
  <c r="O78"/>
  <c r="K78"/>
  <c r="G78"/>
  <c r="S77"/>
  <c r="O77"/>
  <c r="K77"/>
  <c r="G77"/>
  <c r="T80" l="1"/>
  <c r="U80" s="1"/>
  <c r="T81"/>
  <c r="U81" s="1"/>
  <c r="T82"/>
  <c r="U82" s="1"/>
  <c r="T77"/>
  <c r="U77" s="1"/>
  <c r="T78"/>
  <c r="U78" s="1"/>
  <c r="T79"/>
  <c r="U79" s="1"/>
  <c r="T70"/>
  <c r="U70" s="1"/>
  <c r="S50"/>
  <c r="O50"/>
  <c r="K50"/>
  <c r="G50"/>
  <c r="S49"/>
  <c r="O49"/>
  <c r="K49"/>
  <c r="G49"/>
  <c r="O48"/>
  <c r="K48"/>
  <c r="G48"/>
  <c r="O47"/>
  <c r="K47"/>
  <c r="G47"/>
  <c r="S46"/>
  <c r="O46"/>
  <c r="K46"/>
  <c r="G46"/>
  <c r="S45"/>
  <c r="S44" s="1"/>
  <c r="O45"/>
  <c r="K45"/>
  <c r="G45"/>
  <c r="S34"/>
  <c r="O34"/>
  <c r="K34"/>
  <c r="G34"/>
  <c r="S23"/>
  <c r="O23"/>
  <c r="K23"/>
  <c r="G23"/>
  <c r="S20"/>
  <c r="O20"/>
  <c r="K20"/>
  <c r="G20"/>
  <c r="S19"/>
  <c r="O19"/>
  <c r="K19"/>
  <c r="G19"/>
  <c r="S17"/>
  <c r="O17"/>
  <c r="K17"/>
  <c r="G17"/>
  <c r="O44" l="1"/>
  <c r="K44"/>
  <c r="T19"/>
  <c r="U19" s="1"/>
  <c r="T20"/>
  <c r="U20" s="1"/>
  <c r="T23"/>
  <c r="U23" s="1"/>
  <c r="T34"/>
  <c r="U34" s="1"/>
  <c r="T45"/>
  <c r="U45" s="1"/>
  <c r="T46"/>
  <c r="U46" s="1"/>
  <c r="T47"/>
  <c r="U47" s="1"/>
  <c r="T48"/>
  <c r="U48" s="1"/>
  <c r="T49"/>
  <c r="U49" s="1"/>
  <c r="T50"/>
  <c r="U50" s="1"/>
  <c r="T17"/>
  <c r="U17" s="1"/>
  <c r="G56"/>
  <c r="K56"/>
  <c r="O56"/>
  <c r="S56"/>
  <c r="G57"/>
  <c r="K57"/>
  <c r="O57"/>
  <c r="S57"/>
  <c r="G53"/>
  <c r="K53"/>
  <c r="O53"/>
  <c r="S53"/>
  <c r="R51"/>
  <c r="Q51"/>
  <c r="P51"/>
  <c r="N51"/>
  <c r="M51"/>
  <c r="L51"/>
  <c r="J51"/>
  <c r="I51"/>
  <c r="H51"/>
  <c r="F51"/>
  <c r="E51"/>
  <c r="D51"/>
  <c r="D54"/>
  <c r="N36"/>
  <c r="M36"/>
  <c r="L36"/>
  <c r="J36"/>
  <c r="I36"/>
  <c r="H36"/>
  <c r="F36"/>
  <c r="R36"/>
  <c r="Q36"/>
  <c r="P36"/>
  <c r="E36"/>
  <c r="D36"/>
  <c r="T57" l="1"/>
  <c r="U57" s="1"/>
  <c r="T56"/>
  <c r="U56" s="1"/>
  <c r="T53"/>
  <c r="U53" s="1"/>
  <c r="F27"/>
  <c r="E27"/>
  <c r="D27"/>
  <c r="S32"/>
  <c r="O32"/>
  <c r="K32"/>
  <c r="G32"/>
  <c r="S31"/>
  <c r="O31"/>
  <c r="K31"/>
  <c r="G31"/>
  <c r="S7"/>
  <c r="S8"/>
  <c r="S9"/>
  <c r="S10"/>
  <c r="S11"/>
  <c r="S12"/>
  <c r="S13"/>
  <c r="S14"/>
  <c r="S15"/>
  <c r="S16"/>
  <c r="S18"/>
  <c r="S21"/>
  <c r="S22"/>
  <c r="S24"/>
  <c r="S25"/>
  <c r="S26"/>
  <c r="S6"/>
  <c r="O7"/>
  <c r="O8"/>
  <c r="O9"/>
  <c r="O10"/>
  <c r="O11"/>
  <c r="O12"/>
  <c r="O13"/>
  <c r="O14"/>
  <c r="O15"/>
  <c r="O16"/>
  <c r="O18"/>
  <c r="O21"/>
  <c r="O22"/>
  <c r="O24"/>
  <c r="O25"/>
  <c r="O26"/>
  <c r="K7"/>
  <c r="K8"/>
  <c r="K9"/>
  <c r="K10"/>
  <c r="K11"/>
  <c r="K12"/>
  <c r="K13"/>
  <c r="K14"/>
  <c r="K15"/>
  <c r="K16"/>
  <c r="K18"/>
  <c r="K21"/>
  <c r="K22"/>
  <c r="K24"/>
  <c r="K25"/>
  <c r="K26"/>
  <c r="G7"/>
  <c r="G8"/>
  <c r="G9"/>
  <c r="G10"/>
  <c r="G11"/>
  <c r="G12"/>
  <c r="G13"/>
  <c r="G14"/>
  <c r="G15"/>
  <c r="G16"/>
  <c r="G18"/>
  <c r="G21"/>
  <c r="G22"/>
  <c r="G24"/>
  <c r="G25"/>
  <c r="G26"/>
  <c r="G6"/>
  <c r="T10" l="1"/>
  <c r="T11"/>
  <c r="U11" s="1"/>
  <c r="T32"/>
  <c r="U32" s="1"/>
  <c r="T31"/>
  <c r="U31" s="1"/>
  <c r="T26"/>
  <c r="U26" s="1"/>
  <c r="T24"/>
  <c r="U24" s="1"/>
  <c r="T25"/>
  <c r="U25" s="1"/>
  <c r="E54" l="1"/>
  <c r="C54"/>
  <c r="R27"/>
  <c r="Q27"/>
  <c r="P27"/>
  <c r="N27"/>
  <c r="M27"/>
  <c r="L27"/>
  <c r="J27"/>
  <c r="I27"/>
  <c r="H27"/>
  <c r="R5"/>
  <c r="Q5"/>
  <c r="P5"/>
  <c r="N5"/>
  <c r="M5"/>
  <c r="L5"/>
  <c r="J5"/>
  <c r="I5"/>
  <c r="H5"/>
  <c r="F5"/>
  <c r="E5"/>
  <c r="D5"/>
  <c r="O6"/>
  <c r="K6"/>
  <c r="T6" l="1"/>
  <c r="U6" s="1"/>
  <c r="T7"/>
  <c r="U7" s="1"/>
  <c r="S41" l="1"/>
  <c r="S76" l="1"/>
  <c r="O76"/>
  <c r="K76"/>
  <c r="G76"/>
  <c r="S75"/>
  <c r="O75"/>
  <c r="K75"/>
  <c r="G75"/>
  <c r="S74"/>
  <c r="O74"/>
  <c r="K74"/>
  <c r="G74"/>
  <c r="S73"/>
  <c r="O73"/>
  <c r="K73"/>
  <c r="G73"/>
  <c r="S72"/>
  <c r="O72"/>
  <c r="K72"/>
  <c r="G72"/>
  <c r="S71"/>
  <c r="O71"/>
  <c r="K71"/>
  <c r="G71"/>
  <c r="S69"/>
  <c r="O69"/>
  <c r="K69"/>
  <c r="G69"/>
  <c r="S68"/>
  <c r="O68"/>
  <c r="K68"/>
  <c r="G68"/>
  <c r="S67"/>
  <c r="O67"/>
  <c r="K67"/>
  <c r="G67"/>
  <c r="S66"/>
  <c r="O66"/>
  <c r="K66"/>
  <c r="G66"/>
  <c r="S65"/>
  <c r="O65"/>
  <c r="K65"/>
  <c r="G65"/>
  <c r="S64"/>
  <c r="O64"/>
  <c r="S63"/>
  <c r="O63"/>
  <c r="K63"/>
  <c r="G63"/>
  <c r="S62"/>
  <c r="O62"/>
  <c r="K62"/>
  <c r="G62"/>
  <c r="S61"/>
  <c r="O61"/>
  <c r="K61"/>
  <c r="G61"/>
  <c r="V60"/>
  <c r="S59"/>
  <c r="S58" s="1"/>
  <c r="O59"/>
  <c r="O58" s="1"/>
  <c r="K59"/>
  <c r="K58" s="1"/>
  <c r="G59"/>
  <c r="V58"/>
  <c r="R58"/>
  <c r="Q58"/>
  <c r="P58"/>
  <c r="N58"/>
  <c r="M58"/>
  <c r="L58"/>
  <c r="J58"/>
  <c r="I58"/>
  <c r="H58"/>
  <c r="F58"/>
  <c r="E58"/>
  <c r="D58"/>
  <c r="C58"/>
  <c r="S55"/>
  <c r="O55"/>
  <c r="K55"/>
  <c r="G55"/>
  <c r="V54"/>
  <c r="R54"/>
  <c r="Q54"/>
  <c r="P54"/>
  <c r="N54"/>
  <c r="M54"/>
  <c r="L54"/>
  <c r="J54"/>
  <c r="I54"/>
  <c r="H54"/>
  <c r="F54"/>
  <c r="S52"/>
  <c r="S51" s="1"/>
  <c r="O52"/>
  <c r="O51" s="1"/>
  <c r="K52"/>
  <c r="K51" s="1"/>
  <c r="G52"/>
  <c r="G51" s="1"/>
  <c r="V51"/>
  <c r="V44"/>
  <c r="S43"/>
  <c r="O43"/>
  <c r="K43"/>
  <c r="G43"/>
  <c r="S42"/>
  <c r="O42"/>
  <c r="K42"/>
  <c r="G42"/>
  <c r="O41"/>
  <c r="K41"/>
  <c r="G41"/>
  <c r="S40"/>
  <c r="O40"/>
  <c r="K40"/>
  <c r="G40"/>
  <c r="S39"/>
  <c r="O39"/>
  <c r="K39"/>
  <c r="G39"/>
  <c r="S38"/>
  <c r="O38"/>
  <c r="K38"/>
  <c r="G38"/>
  <c r="S37"/>
  <c r="O37"/>
  <c r="K37"/>
  <c r="G37"/>
  <c r="V36"/>
  <c r="S35"/>
  <c r="O35"/>
  <c r="K35"/>
  <c r="G35"/>
  <c r="S33"/>
  <c r="O33"/>
  <c r="K33"/>
  <c r="G33"/>
  <c r="S30"/>
  <c r="O30"/>
  <c r="K30"/>
  <c r="G30"/>
  <c r="S29"/>
  <c r="O29"/>
  <c r="K29"/>
  <c r="G29"/>
  <c r="S28"/>
  <c r="O28"/>
  <c r="K28"/>
  <c r="G28"/>
  <c r="V27"/>
  <c r="V5"/>
  <c r="O36" l="1"/>
  <c r="K36"/>
  <c r="G44"/>
  <c r="T44" s="1"/>
  <c r="U44" s="1"/>
  <c r="G36"/>
  <c r="S36"/>
  <c r="G27"/>
  <c r="K27"/>
  <c r="K54"/>
  <c r="S27"/>
  <c r="K5"/>
  <c r="O27"/>
  <c r="L88"/>
  <c r="G54"/>
  <c r="G64"/>
  <c r="G60" s="1"/>
  <c r="T39"/>
  <c r="U39" s="1"/>
  <c r="U10"/>
  <c r="T14"/>
  <c r="U14" s="1"/>
  <c r="T15"/>
  <c r="U15" s="1"/>
  <c r="T18"/>
  <c r="U18" s="1"/>
  <c r="T22"/>
  <c r="U22" s="1"/>
  <c r="H88"/>
  <c r="T8"/>
  <c r="U8" s="1"/>
  <c r="T28"/>
  <c r="U28" s="1"/>
  <c r="T29"/>
  <c r="U29" s="1"/>
  <c r="T30"/>
  <c r="U30" s="1"/>
  <c r="T33"/>
  <c r="U33" s="1"/>
  <c r="S54"/>
  <c r="E88"/>
  <c r="M88"/>
  <c r="T63"/>
  <c r="U63" s="1"/>
  <c r="F88"/>
  <c r="O54"/>
  <c r="T59"/>
  <c r="U59" s="1"/>
  <c r="V88"/>
  <c r="I88"/>
  <c r="T37"/>
  <c r="U37" s="1"/>
  <c r="T38"/>
  <c r="U38" s="1"/>
  <c r="T55"/>
  <c r="U55" s="1"/>
  <c r="K64"/>
  <c r="T66"/>
  <c r="U66" s="1"/>
  <c r="T72"/>
  <c r="U72" s="1"/>
  <c r="T75"/>
  <c r="U75" s="1"/>
  <c r="T76"/>
  <c r="U76" s="1"/>
  <c r="T43"/>
  <c r="U43" s="1"/>
  <c r="T41"/>
  <c r="U41" s="1"/>
  <c r="T40"/>
  <c r="U40" s="1"/>
  <c r="T35"/>
  <c r="U35" s="1"/>
  <c r="T73"/>
  <c r="U73" s="1"/>
  <c r="T13"/>
  <c r="U13" s="1"/>
  <c r="T12"/>
  <c r="U12" s="1"/>
  <c r="J88"/>
  <c r="T69"/>
  <c r="U69" s="1"/>
  <c r="T42"/>
  <c r="U42" s="1"/>
  <c r="N88"/>
  <c r="T65"/>
  <c r="U65" s="1"/>
  <c r="T67"/>
  <c r="U67" s="1"/>
  <c r="T16"/>
  <c r="U16" s="1"/>
  <c r="T71"/>
  <c r="U71" s="1"/>
  <c r="T9"/>
  <c r="U9" s="1"/>
  <c r="T62"/>
  <c r="U62" s="1"/>
  <c r="T61"/>
  <c r="U61" s="1"/>
  <c r="T21"/>
  <c r="U21" s="1"/>
  <c r="T74"/>
  <c r="U74" s="1"/>
  <c r="T68"/>
  <c r="U68" s="1"/>
  <c r="P88"/>
  <c r="R88"/>
  <c r="Q88"/>
  <c r="T52"/>
  <c r="U52" s="1"/>
  <c r="G58"/>
  <c r="T58" s="1"/>
  <c r="U58" s="1"/>
  <c r="T36" l="1"/>
  <c r="U36" s="1"/>
  <c r="O88"/>
  <c r="S88"/>
  <c r="T27"/>
  <c r="U27" s="1"/>
  <c r="T60"/>
  <c r="U60" s="1"/>
  <c r="G5"/>
  <c r="T5" s="1"/>
  <c r="T51"/>
  <c r="U51" s="1"/>
  <c r="T54"/>
  <c r="U54" s="1"/>
  <c r="K88"/>
  <c r="T64"/>
  <c r="U64" s="1"/>
  <c r="D88"/>
  <c r="G88" s="1"/>
  <c r="T88" l="1"/>
  <c r="C89"/>
  <c r="C91" s="1"/>
  <c r="U5"/>
  <c r="C88"/>
  <c r="U88" l="1"/>
</calcChain>
</file>

<file path=xl/comments1.xml><?xml version="1.0" encoding="utf-8"?>
<comments xmlns="http://schemas.openxmlformats.org/spreadsheetml/2006/main">
  <authors>
    <author>Corporate Edition</author>
  </authors>
  <commentList>
    <comment ref="F67" authorId="0">
      <text>
        <r>
          <rPr>
            <b/>
            <sz val="9"/>
            <color indexed="81"/>
            <rFont val="Tahoma"/>
            <family val="2"/>
          </rPr>
          <t>ใบยืม</t>
        </r>
      </text>
    </comment>
  </commentList>
</comments>
</file>

<file path=xl/sharedStrings.xml><?xml version="1.0" encoding="utf-8"?>
<sst xmlns="http://schemas.openxmlformats.org/spreadsheetml/2006/main" count="190" uniqueCount="135">
  <si>
    <t>Total</t>
  </si>
  <si>
    <t>18</t>
  </si>
  <si>
    <t>17</t>
  </si>
  <si>
    <t>16</t>
  </si>
  <si>
    <t>Executive CAB meeting</t>
  </si>
  <si>
    <t>15</t>
  </si>
  <si>
    <t>M-CAB meeting</t>
  </si>
  <si>
    <t>14</t>
  </si>
  <si>
    <t>13</t>
  </si>
  <si>
    <t>12</t>
  </si>
  <si>
    <t>11</t>
  </si>
  <si>
    <t>10</t>
  </si>
  <si>
    <t>9</t>
  </si>
  <si>
    <t>Training, meeting and seminar for M-CAB and Community Working Group</t>
  </si>
  <si>
    <t>8</t>
  </si>
  <si>
    <t>7</t>
  </si>
  <si>
    <t>6</t>
  </si>
  <si>
    <t>Communication expense, telephone, mailing</t>
  </si>
  <si>
    <t>5</t>
  </si>
  <si>
    <t>4</t>
  </si>
  <si>
    <t>3</t>
  </si>
  <si>
    <t>2</t>
  </si>
  <si>
    <t>1</t>
  </si>
  <si>
    <t>Other</t>
  </si>
  <si>
    <t>Contruction</t>
  </si>
  <si>
    <t>Medical examination and treatment</t>
  </si>
  <si>
    <t>Office supplies for BATS office</t>
  </si>
  <si>
    <t>Supplies</t>
  </si>
  <si>
    <t>Equipment</t>
  </si>
  <si>
    <t>Annual Medical check up</t>
  </si>
  <si>
    <t>Fringe Benefits</t>
  </si>
  <si>
    <t>Researcher (Dr. Pachara Sirivongrangson, Senior Expert in Preventive Medicine HIV/STI)</t>
  </si>
  <si>
    <t>Overtime for full time project staff</t>
  </si>
  <si>
    <t>19</t>
  </si>
  <si>
    <t>Scientific Meeting (MoPH participants)</t>
  </si>
  <si>
    <t>Object Classes</t>
  </si>
  <si>
    <t>Original Budget</t>
  </si>
  <si>
    <t>Quarter 1</t>
  </si>
  <si>
    <t>Quarter 2</t>
  </si>
  <si>
    <t>Quarter 3</t>
  </si>
  <si>
    <t>Quarter 4</t>
  </si>
  <si>
    <t>Expected expenses</t>
  </si>
  <si>
    <t xml:space="preserve">Balance </t>
  </si>
  <si>
    <t>Leftover</t>
  </si>
  <si>
    <t>Sep.</t>
  </si>
  <si>
    <t>Oct.</t>
  </si>
  <si>
    <t>Nov.</t>
  </si>
  <si>
    <t xml:space="preserve">Dec. </t>
  </si>
  <si>
    <t>Jan.</t>
  </si>
  <si>
    <t>Feb.</t>
  </si>
  <si>
    <t>Mar.</t>
  </si>
  <si>
    <t>Apr.</t>
  </si>
  <si>
    <t>May.</t>
  </si>
  <si>
    <t xml:space="preserve">Total </t>
  </si>
  <si>
    <t>Jun.</t>
  </si>
  <si>
    <t>Jul.</t>
  </si>
  <si>
    <t>Aug.</t>
  </si>
  <si>
    <t>Personnel</t>
  </si>
  <si>
    <t>Travel</t>
  </si>
  <si>
    <t>Contractual</t>
  </si>
  <si>
    <t>Sep 2014 - Jun 2015</t>
  </si>
  <si>
    <t>Obligated in CoAgFin</t>
  </si>
  <si>
    <t>ค่าใช้จ่ายจริงที่ลงใน CoAgFin</t>
  </si>
  <si>
    <t>เพิ่มกิจกรรม other :participantscompensation for HPTN 067</t>
  </si>
  <si>
    <t>Researcher (Ms. Napa Wongsilp, Senior Technical Assistant)</t>
  </si>
  <si>
    <t>CoAg unit office facilities and equipment maintenance</t>
  </si>
  <si>
    <t xml:space="preserve"> </t>
  </si>
  <si>
    <t>Technical and policy advisory board meeting (Chairman)</t>
  </si>
  <si>
    <t>Community meeting with research site visit team</t>
  </si>
  <si>
    <t>Compensation for logistical position</t>
  </si>
  <si>
    <t>Compensation for financial position</t>
  </si>
  <si>
    <t>International AIDS Conference in Amsterdam, Netherlands during 23-27 July 2018</t>
  </si>
  <si>
    <t>First aid/common household drug for participants</t>
  </si>
  <si>
    <t>Leasing space for Pharmacy room and Laboratory</t>
  </si>
  <si>
    <t>Internet cost at Silom clinic</t>
  </si>
  <si>
    <t>Scientific Meeting (non MOPH participants)</t>
  </si>
  <si>
    <t>Training, meeting and seminar for project staff</t>
  </si>
  <si>
    <t>Facilities to support medical examination for participants</t>
  </si>
  <si>
    <t>Utilities</t>
  </si>
  <si>
    <t>Website development</t>
  </si>
  <si>
    <t>Photocopy for Research Protocols</t>
  </si>
  <si>
    <t>Research Cooperative Agreement Year 2  (2018)</t>
  </si>
  <si>
    <t>Total Budget for FY 2018</t>
  </si>
  <si>
    <t>Project Director (Dr. Pachara Sirivongrangson, Senior Expert in Preventive Medicine (HIV/STI)</t>
  </si>
  <si>
    <t>Senior Study Physician (Dr. Anupong Chitwarakorn)</t>
  </si>
  <si>
    <t>Study Physician (TBD)</t>
  </si>
  <si>
    <t>Senior Finance and Account Management (Ms. Sunantika Tewtao)</t>
  </si>
  <si>
    <t>Project Coordinator for BATS (Ms. Pimporn Kongubon)</t>
  </si>
  <si>
    <t>Project Coordinator for EGASP (Ms. Natnaree Girdthep)</t>
  </si>
  <si>
    <t>Nurse for QA/QC</t>
  </si>
  <si>
    <t>Nurse (TBD)</t>
  </si>
  <si>
    <t>Study Assistant (Ms. Anchana Chainuwong)</t>
  </si>
  <si>
    <t>Administrative Assistant (Ms. Apichaya Somboonsil)</t>
  </si>
  <si>
    <t>Community Educator (Mr. Anekpong Chanthaweesirirat)</t>
  </si>
  <si>
    <t>Researcher (Dr. Taweesap Siraprapasiri, Senior Expert, Director of the National AIDS Management Center)</t>
  </si>
  <si>
    <t>Researcher ( Dr. Samarn Futrakul, Director of Bureau of AIDS, TB, and STIs)</t>
  </si>
  <si>
    <t xml:space="preserve">Senior financial and account management (Ms. Sunantika Tewtao) </t>
  </si>
  <si>
    <t>Nurses for  QA/QC</t>
  </si>
  <si>
    <t>20</t>
  </si>
  <si>
    <t>21</t>
  </si>
  <si>
    <t>IUSTI 2018 World and IUSTI Europe 2018 Congress in Dublin, Ireland in June 27-30, 2018</t>
  </si>
  <si>
    <t>Microbicides Trial Network (MTN) annual meeting in Bethesda, Maryland, USA in March 18-21, 2018</t>
  </si>
  <si>
    <t>HIV Prevention Trials Network (HPTN) annual meeting in Washington D.C., USA in May 15-19, 2018</t>
  </si>
  <si>
    <t>Transportation for project staff to/from CoAg office to Silom Clinic and study sites</t>
  </si>
  <si>
    <t>Training, meeting and seminar (MOPH participants attending trainings e.g., training for M-CAB and CWG)</t>
  </si>
  <si>
    <t>Desktop computer for BATS</t>
  </si>
  <si>
    <t>UPS</t>
  </si>
  <si>
    <t>Laptop computer for BATS</t>
  </si>
  <si>
    <t>Printer</t>
  </si>
  <si>
    <t>Mobile phone</t>
  </si>
  <si>
    <t>Cabinet</t>
  </si>
  <si>
    <t>IT supplies</t>
  </si>
  <si>
    <t>Leasing space for Silom Community Clinic, Pharmacy Room, and Laboratory at Bangkok Hospital for Tropical Diseases (including cleaning, security, medical waste disposal, utilities, water)</t>
  </si>
  <si>
    <t>22</t>
  </si>
  <si>
    <t>23</t>
  </si>
  <si>
    <t>Technical and policy advisory board meeting (16 persons)</t>
  </si>
  <si>
    <t>Compensation for medical services</t>
  </si>
  <si>
    <t>Compensation for Senior Technical Officer</t>
  </si>
  <si>
    <t>Community working group meeting</t>
  </si>
  <si>
    <t>Study introduction activity</t>
  </si>
  <si>
    <t>Printing (study materials, brochure, name card)</t>
  </si>
  <si>
    <t>Community consultation meeting</t>
  </si>
  <si>
    <t>24</t>
  </si>
  <si>
    <t>25</t>
  </si>
  <si>
    <t>26</t>
  </si>
  <si>
    <t>Compensation for community outreach staff</t>
  </si>
  <si>
    <t>Communication (SMS) for participants</t>
  </si>
  <si>
    <t>World AIDS Day</t>
  </si>
  <si>
    <t>Researcher (Mr. Pichpun Pongsakul, Technical Assistant)</t>
  </si>
  <si>
    <t>Pharmacist (Mr. Teeraparp Watanatanyaporn)</t>
  </si>
  <si>
    <t>Researcher (Dr. Monthinee Vasantiuppapokakorn, Chief of Preventive Technology Promotion and Development Cluster)</t>
  </si>
  <si>
    <t>Administration fees for TropMed and FDA Protocol Review (initial review and amendment)</t>
  </si>
  <si>
    <t>Exchange rate management</t>
  </si>
  <si>
    <r>
      <rPr>
        <b/>
        <sz val="12"/>
        <color rgb="FFFF0000"/>
        <rFont val="Arial"/>
        <family val="2"/>
      </rPr>
      <t xml:space="preserve">HSRP-Main: </t>
    </r>
    <r>
      <rPr>
        <b/>
        <sz val="12"/>
        <rFont val="Arial"/>
        <family val="2"/>
      </rPr>
      <t xml:space="preserve"> Administration and Technical Support for DHAP &amp; MOPH Collaboration</t>
    </r>
  </si>
  <si>
    <t>After revised budget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</si>
</sst>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#,##0.00_ ;[Red]\-#,##0.00\ "/>
  </numFmts>
  <fonts count="1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9"/>
      <color indexed="81"/>
      <name val="Tahoma"/>
      <family val="2"/>
    </font>
    <font>
      <b/>
      <sz val="7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b/>
      <i/>
      <sz val="7"/>
      <color rgb="FFFF0000"/>
      <name val="Arial"/>
      <family val="2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CCFF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E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99">
    <xf numFmtId="0" fontId="0" fillId="0" borderId="0" xfId="0"/>
    <xf numFmtId="0" fontId="7" fillId="0" borderId="0" xfId="4" applyFont="1" applyFill="1" applyBorder="1" applyAlignment="1">
      <alignment vertical="center" wrapText="1"/>
    </xf>
    <xf numFmtId="4" fontId="7" fillId="0" borderId="0" xfId="4" applyNumberFormat="1" applyFont="1" applyFill="1" applyBorder="1" applyAlignment="1">
      <alignment vertical="center" wrapText="1"/>
    </xf>
    <xf numFmtId="4" fontId="8" fillId="0" borderId="0" xfId="4" applyNumberFormat="1" applyFont="1" applyFill="1" applyBorder="1" applyAlignment="1">
      <alignment vertical="center" wrapText="1"/>
    </xf>
    <xf numFmtId="0" fontId="8" fillId="0" borderId="0" xfId="4" applyFont="1" applyFill="1" applyBorder="1" applyAlignment="1">
      <alignment vertical="center" wrapText="1"/>
    </xf>
    <xf numFmtId="43" fontId="9" fillId="3" borderId="12" xfId="1" applyFont="1" applyFill="1" applyBorder="1" applyAlignment="1" applyProtection="1">
      <alignment horizontal="center" vertical="center" wrapText="1"/>
    </xf>
    <xf numFmtId="43" fontId="9" fillId="3" borderId="13" xfId="1" applyFont="1" applyFill="1" applyBorder="1" applyAlignment="1" applyProtection="1">
      <alignment horizontal="center" vertical="center" wrapText="1"/>
    </xf>
    <xf numFmtId="43" fontId="9" fillId="3" borderId="14" xfId="1" applyFont="1" applyFill="1" applyBorder="1" applyAlignment="1" applyProtection="1">
      <alignment horizontal="center" vertical="center" wrapText="1"/>
    </xf>
    <xf numFmtId="43" fontId="9" fillId="3" borderId="0" xfId="1" applyFont="1" applyFill="1" applyBorder="1" applyAlignment="1" applyProtection="1">
      <alignment horizontal="center" vertical="center" wrapText="1"/>
    </xf>
    <xf numFmtId="43" fontId="9" fillId="3" borderId="15" xfId="1" applyFont="1" applyFill="1" applyBorder="1" applyAlignment="1" applyProtection="1">
      <alignment horizontal="center" vertical="center" wrapText="1"/>
    </xf>
    <xf numFmtId="43" fontId="9" fillId="3" borderId="4" xfId="1" applyFont="1" applyFill="1" applyBorder="1" applyAlignment="1" applyProtection="1">
      <alignment horizontal="center" vertical="center" wrapText="1"/>
    </xf>
    <xf numFmtId="43" fontId="9" fillId="3" borderId="5" xfId="1" applyFont="1" applyFill="1" applyBorder="1" applyAlignment="1" applyProtection="1">
      <alignment horizontal="center" vertical="center" wrapText="1"/>
    </xf>
    <xf numFmtId="43" fontId="9" fillId="3" borderId="3" xfId="1" applyFont="1" applyFill="1" applyBorder="1" applyAlignment="1" applyProtection="1">
      <alignment horizontal="center" vertical="center" wrapText="1"/>
    </xf>
    <xf numFmtId="43" fontId="9" fillId="3" borderId="16" xfId="1" applyFont="1" applyFill="1" applyBorder="1" applyAlignment="1" applyProtection="1">
      <alignment horizontal="center" vertical="center" wrapText="1"/>
    </xf>
    <xf numFmtId="43" fontId="9" fillId="3" borderId="17" xfId="1" applyFont="1" applyFill="1" applyBorder="1" applyAlignment="1" applyProtection="1">
      <alignment horizontal="center" vertical="center" wrapText="1"/>
    </xf>
    <xf numFmtId="43" fontId="9" fillId="3" borderId="1" xfId="1" applyFont="1" applyFill="1" applyBorder="1" applyAlignment="1" applyProtection="1">
      <alignment horizontal="center" vertical="center" wrapText="1"/>
    </xf>
    <xf numFmtId="43" fontId="7" fillId="6" borderId="2" xfId="1" applyFont="1" applyFill="1" applyBorder="1" applyAlignment="1" applyProtection="1">
      <alignment vertical="center" wrapText="1"/>
    </xf>
    <xf numFmtId="4" fontId="7" fillId="6" borderId="2" xfId="3" applyNumberFormat="1" applyFont="1" applyFill="1" applyBorder="1" applyAlignment="1" applyProtection="1">
      <alignment horizontal="right" vertical="center" wrapText="1"/>
    </xf>
    <xf numFmtId="43" fontId="7" fillId="0" borderId="0" xfId="4" applyNumberFormat="1" applyFont="1" applyFill="1" applyBorder="1" applyAlignment="1">
      <alignment vertical="center" wrapText="1"/>
    </xf>
    <xf numFmtId="4" fontId="8" fillId="0" borderId="18" xfId="3" applyNumberFormat="1" applyFont="1" applyFill="1" applyBorder="1" applyAlignment="1" applyProtection="1">
      <alignment horizontal="right" vertical="center" wrapText="1"/>
      <protection locked="0"/>
    </xf>
    <xf numFmtId="4" fontId="8" fillId="0" borderId="19" xfId="3" applyNumberFormat="1" applyFont="1" applyFill="1" applyBorder="1" applyAlignment="1" applyProtection="1">
      <alignment horizontal="right" vertical="center" wrapText="1"/>
      <protection locked="0"/>
    </xf>
    <xf numFmtId="4" fontId="8" fillId="0" borderId="20" xfId="3" applyNumberFormat="1" applyFont="1" applyFill="1" applyBorder="1" applyAlignment="1" applyProtection="1">
      <alignment horizontal="right" vertical="center" wrapText="1"/>
      <protection locked="0"/>
    </xf>
    <xf numFmtId="4" fontId="7" fillId="6" borderId="2" xfId="4" applyNumberFormat="1" applyFont="1" applyFill="1" applyBorder="1" applyAlignment="1" applyProtection="1">
      <alignment horizontal="right" vertical="center" wrapText="1"/>
    </xf>
    <xf numFmtId="4" fontId="8" fillId="0" borderId="2" xfId="3" applyNumberFormat="1" applyFont="1" applyFill="1" applyBorder="1" applyAlignment="1" applyProtection="1">
      <alignment horizontal="right" vertical="center" wrapText="1"/>
      <protection locked="0"/>
    </xf>
    <xf numFmtId="4" fontId="8" fillId="0" borderId="22" xfId="3" applyNumberFormat="1" applyFont="1" applyFill="1" applyBorder="1" applyAlignment="1" applyProtection="1">
      <alignment horizontal="right" vertical="center" wrapText="1"/>
      <protection locked="0"/>
    </xf>
    <xf numFmtId="4" fontId="8" fillId="0" borderId="21" xfId="4" applyNumberFormat="1" applyFont="1" applyFill="1" applyBorder="1" applyAlignment="1">
      <alignment vertical="center" wrapText="1"/>
    </xf>
    <xf numFmtId="4" fontId="7" fillId="13" borderId="2" xfId="4" applyNumberFormat="1" applyFont="1" applyFill="1" applyBorder="1" applyAlignment="1" applyProtection="1">
      <alignment horizontal="right" vertical="center" wrapText="1"/>
    </xf>
    <xf numFmtId="0" fontId="8" fillId="0" borderId="0" xfId="4" applyFont="1" applyFill="1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43" fontId="8" fillId="0" borderId="0" xfId="1" applyFont="1" applyFill="1" applyBorder="1" applyAlignment="1">
      <alignment vertical="center" wrapText="1"/>
    </xf>
    <xf numFmtId="43" fontId="8" fillId="0" borderId="0" xfId="1" applyFont="1" applyFill="1" applyBorder="1" applyAlignment="1">
      <alignment horizontal="right" vertical="center" wrapText="1"/>
    </xf>
    <xf numFmtId="43" fontId="8" fillId="2" borderId="0" xfId="1" applyFont="1" applyFill="1" applyBorder="1" applyAlignment="1">
      <alignment horizontal="right" vertical="center" wrapText="1"/>
    </xf>
    <xf numFmtId="4" fontId="8" fillId="0" borderId="0" xfId="4" applyNumberFormat="1" applyFont="1" applyFill="1" applyBorder="1" applyAlignment="1">
      <alignment horizontal="right" vertical="center" wrapText="1"/>
    </xf>
    <xf numFmtId="0" fontId="8" fillId="14" borderId="0" xfId="4" applyFont="1" applyFill="1" applyBorder="1" applyAlignment="1">
      <alignment horizontal="left" vertical="center" wrapText="1"/>
    </xf>
    <xf numFmtId="43" fontId="8" fillId="14" borderId="0" xfId="1" applyFont="1" applyFill="1" applyBorder="1" applyAlignment="1">
      <alignment vertical="center" wrapText="1"/>
    </xf>
    <xf numFmtId="0" fontId="8" fillId="15" borderId="0" xfId="4" applyFont="1" applyFill="1" applyBorder="1" applyAlignment="1">
      <alignment horizontal="left" vertical="center" wrapText="1"/>
    </xf>
    <xf numFmtId="43" fontId="8" fillId="15" borderId="0" xfId="1" applyFont="1" applyFill="1" applyBorder="1" applyAlignment="1">
      <alignment vertical="center" wrapText="1"/>
    </xf>
    <xf numFmtId="43" fontId="8" fillId="0" borderId="0" xfId="1" applyFont="1" applyFill="1" applyBorder="1" applyAlignment="1">
      <alignment horizontal="left" vertical="center" wrapText="1"/>
    </xf>
    <xf numFmtId="43" fontId="8" fillId="0" borderId="0" xfId="4" applyNumberFormat="1" applyFont="1" applyFill="1" applyBorder="1" applyAlignment="1">
      <alignment vertical="center" wrapText="1"/>
    </xf>
    <xf numFmtId="187" fontId="8" fillId="0" borderId="0" xfId="4" applyNumberFormat="1" applyFont="1" applyFill="1" applyBorder="1" applyAlignment="1">
      <alignment horizontal="left" vertical="center" wrapText="1"/>
    </xf>
    <xf numFmtId="43" fontId="7" fillId="6" borderId="2" xfId="1" applyFont="1" applyFill="1" applyBorder="1" applyAlignment="1" applyProtection="1">
      <alignment horizontal="right" vertical="center" wrapText="1"/>
    </xf>
    <xf numFmtId="0" fontId="8" fillId="0" borderId="2" xfId="2" quotePrefix="1" applyFont="1" applyBorder="1" applyAlignment="1">
      <alignment horizontal="center" vertical="center"/>
    </xf>
    <xf numFmtId="0" fontId="8" fillId="0" borderId="2" xfId="2" applyFont="1" applyFill="1" applyBorder="1" applyAlignment="1">
      <alignment vertical="center" wrapText="1"/>
    </xf>
    <xf numFmtId="43" fontId="11" fillId="3" borderId="8" xfId="1" applyFont="1" applyFill="1" applyBorder="1" applyAlignment="1" applyProtection="1">
      <alignment horizontal="center" vertical="center" wrapText="1"/>
    </xf>
    <xf numFmtId="43" fontId="12" fillId="6" borderId="2" xfId="1" applyFont="1" applyFill="1" applyBorder="1" applyAlignment="1" applyProtection="1">
      <alignment horizontal="right" vertical="center" wrapText="1"/>
    </xf>
    <xf numFmtId="43" fontId="13" fillId="0" borderId="0" xfId="1" applyFont="1" applyFill="1" applyBorder="1" applyAlignment="1">
      <alignment horizontal="right" vertical="center" wrapText="1"/>
    </xf>
    <xf numFmtId="43" fontId="11" fillId="3" borderId="2" xfId="1" applyFont="1" applyFill="1" applyBorder="1" applyAlignment="1" applyProtection="1">
      <alignment horizontal="center" vertical="center" wrapText="1"/>
    </xf>
    <xf numFmtId="43" fontId="8" fillId="6" borderId="2" xfId="1" applyFont="1" applyFill="1" applyBorder="1" applyAlignment="1" applyProtection="1">
      <alignment horizontal="right" vertical="center" wrapText="1"/>
    </xf>
    <xf numFmtId="0" fontId="8" fillId="0" borderId="2" xfId="2" applyFont="1" applyFill="1" applyBorder="1" applyAlignment="1">
      <alignment horizontal="left" vertical="center" wrapText="1"/>
    </xf>
    <xf numFmtId="43" fontId="8" fillId="0" borderId="2" xfId="1" applyFont="1" applyFill="1" applyBorder="1" applyAlignment="1" applyProtection="1">
      <alignment horizontal="right" vertical="center" wrapText="1"/>
      <protection locked="0"/>
    </xf>
    <xf numFmtId="0" fontId="8" fillId="0" borderId="2" xfId="2" quotePrefix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/>
    </xf>
    <xf numFmtId="0" fontId="8" fillId="0" borderId="2" xfId="4" applyNumberFormat="1" applyFont="1" applyFill="1" applyBorder="1" applyAlignment="1">
      <alignment horizontal="center" vertical="center" wrapText="1"/>
    </xf>
    <xf numFmtId="0" fontId="8" fillId="0" borderId="2" xfId="2" applyNumberFormat="1" applyFont="1" applyFill="1" applyBorder="1" applyAlignment="1">
      <alignment vertical="center" wrapText="1"/>
    </xf>
    <xf numFmtId="0" fontId="8" fillId="0" borderId="2" xfId="2" applyFont="1" applyFill="1" applyBorder="1" applyAlignment="1">
      <alignment vertical="center" wrapText="1" shrinkToFit="1"/>
    </xf>
    <xf numFmtId="0" fontId="7" fillId="3" borderId="6" xfId="3" applyFont="1" applyFill="1" applyBorder="1" applyAlignment="1" applyProtection="1">
      <alignment horizontal="center" vertical="center" wrapText="1"/>
    </xf>
    <xf numFmtId="0" fontId="8" fillId="4" borderId="7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43" fontId="7" fillId="3" borderId="8" xfId="1" applyFont="1" applyFill="1" applyBorder="1" applyAlignment="1" applyProtection="1">
      <alignment horizontal="center" vertical="center" wrapText="1"/>
    </xf>
    <xf numFmtId="43" fontId="8" fillId="4" borderId="11" xfId="1" applyFont="1" applyFill="1" applyBorder="1" applyAlignment="1">
      <alignment horizontal="center"/>
    </xf>
    <xf numFmtId="43" fontId="9" fillId="3" borderId="5" xfId="1" applyFont="1" applyFill="1" applyBorder="1" applyAlignment="1" applyProtection="1">
      <alignment horizontal="center" vertical="center" wrapText="1"/>
    </xf>
    <xf numFmtId="43" fontId="8" fillId="4" borderId="4" xfId="1" applyFont="1" applyFill="1" applyBorder="1"/>
    <xf numFmtId="43" fontId="8" fillId="4" borderId="3" xfId="1" applyFont="1" applyFill="1" applyBorder="1"/>
    <xf numFmtId="43" fontId="7" fillId="4" borderId="11" xfId="1" applyFont="1" applyFill="1" applyBorder="1"/>
    <xf numFmtId="4" fontId="7" fillId="5" borderId="8" xfId="4" applyNumberFormat="1" applyFont="1" applyFill="1" applyBorder="1" applyAlignment="1" applyProtection="1">
      <alignment horizontal="center" vertical="center" wrapText="1"/>
    </xf>
    <xf numFmtId="4" fontId="7" fillId="5" borderId="11" xfId="4" applyNumberFormat="1" applyFont="1" applyFill="1" applyBorder="1" applyAlignment="1" applyProtection="1">
      <alignment horizontal="center" vertical="center" wrapText="1"/>
    </xf>
    <xf numFmtId="0" fontId="9" fillId="6" borderId="2" xfId="3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7" fillId="6" borderId="2" xfId="4" applyFont="1" applyFill="1" applyBorder="1" applyAlignment="1" applyProtection="1">
      <alignment horizontal="center" vertical="center" wrapText="1"/>
    </xf>
    <xf numFmtId="0" fontId="8" fillId="0" borderId="2" xfId="0" applyFont="1" applyBorder="1"/>
    <xf numFmtId="0" fontId="9" fillId="6" borderId="2" xfId="3" applyNumberFormat="1" applyFont="1" applyFill="1" applyBorder="1" applyAlignment="1">
      <alignment horizontal="left" vertical="center" wrapText="1"/>
    </xf>
    <xf numFmtId="0" fontId="10" fillId="0" borderId="2" xfId="0" applyNumberFormat="1" applyFont="1" applyBorder="1" applyAlignment="1">
      <alignment wrapText="1"/>
    </xf>
    <xf numFmtId="0" fontId="9" fillId="6" borderId="2" xfId="3" applyNumberFormat="1" applyFont="1" applyFill="1" applyBorder="1" applyAlignment="1" applyProtection="1">
      <alignment horizontal="left" vertical="center" wrapText="1"/>
    </xf>
    <xf numFmtId="43" fontId="8" fillId="4" borderId="11" xfId="1" applyFont="1" applyFill="1" applyBorder="1"/>
    <xf numFmtId="43" fontId="8" fillId="7" borderId="2" xfId="1" applyFont="1" applyFill="1" applyBorder="1" applyAlignment="1" applyProtection="1">
      <alignment horizontal="right" vertical="center" wrapText="1"/>
    </xf>
    <xf numFmtId="43" fontId="13" fillId="0" borderId="2" xfId="1" applyFont="1" applyFill="1" applyBorder="1" applyAlignment="1" applyProtection="1">
      <alignment horizontal="right" vertical="center" wrapText="1"/>
    </xf>
    <xf numFmtId="43" fontId="13" fillId="0" borderId="2" xfId="1" applyFont="1" applyBorder="1" applyAlignment="1" applyProtection="1">
      <alignment horizontal="right" vertical="center" wrapText="1"/>
    </xf>
    <xf numFmtId="43" fontId="8" fillId="8" borderId="2" xfId="1" applyFont="1" applyFill="1" applyBorder="1" applyAlignment="1" applyProtection="1">
      <alignment horizontal="right" vertical="center" wrapText="1"/>
    </xf>
    <xf numFmtId="43" fontId="8" fillId="17" borderId="2" xfId="1" applyFont="1" applyFill="1" applyBorder="1" applyAlignment="1" applyProtection="1">
      <alignment horizontal="right" vertical="center" wrapText="1"/>
      <protection locked="0"/>
    </xf>
    <xf numFmtId="43" fontId="13" fillId="6" borderId="2" xfId="1" applyFont="1" applyFill="1" applyBorder="1" applyAlignment="1" applyProtection="1">
      <alignment horizontal="right" vertical="center" wrapText="1"/>
    </xf>
    <xf numFmtId="43" fontId="8" fillId="9" borderId="2" xfId="1" applyFont="1" applyFill="1" applyBorder="1" applyAlignment="1" applyProtection="1">
      <alignment horizontal="right" vertical="center" wrapText="1"/>
      <protection locked="0"/>
    </xf>
    <xf numFmtId="43" fontId="8" fillId="10" borderId="2" xfId="1" applyFont="1" applyFill="1" applyBorder="1" applyAlignment="1" applyProtection="1">
      <alignment horizontal="right" vertical="center" wrapText="1"/>
      <protection locked="0"/>
    </xf>
    <xf numFmtId="43" fontId="8" fillId="11" borderId="2" xfId="1" applyFont="1" applyFill="1" applyBorder="1" applyAlignment="1" applyProtection="1">
      <alignment horizontal="right" vertical="center" wrapText="1"/>
    </xf>
    <xf numFmtId="43" fontId="8" fillId="7" borderId="2" xfId="1" quotePrefix="1" applyFont="1" applyFill="1" applyBorder="1" applyAlignment="1">
      <alignment horizontal="right" vertical="center"/>
    </xf>
    <xf numFmtId="43" fontId="8" fillId="6" borderId="2" xfId="1" applyFont="1" applyFill="1" applyBorder="1" applyAlignment="1" applyProtection="1">
      <alignment vertical="center" wrapText="1"/>
    </xf>
    <xf numFmtId="43" fontId="8" fillId="7" borderId="2" xfId="1" applyFont="1" applyFill="1" applyBorder="1" applyAlignment="1" applyProtection="1">
      <alignment vertical="center" wrapText="1"/>
      <protection locked="0"/>
    </xf>
    <xf numFmtId="43" fontId="8" fillId="0" borderId="2" xfId="1" applyFont="1" applyFill="1" applyBorder="1" applyAlignment="1">
      <alignment horizontal="right" vertical="center" wrapText="1"/>
    </xf>
    <xf numFmtId="43" fontId="8" fillId="9" borderId="2" xfId="1" applyFont="1" applyFill="1" applyBorder="1" applyAlignment="1">
      <alignment horizontal="right" vertical="center" wrapText="1"/>
    </xf>
    <xf numFmtId="43" fontId="8" fillId="17" borderId="2" xfId="1" applyFont="1" applyFill="1" applyBorder="1" applyAlignment="1">
      <alignment horizontal="right" vertical="center" wrapText="1"/>
    </xf>
    <xf numFmtId="43" fontId="7" fillId="16" borderId="2" xfId="1" applyFont="1" applyFill="1" applyBorder="1" applyAlignment="1" applyProtection="1">
      <alignment vertical="center" wrapText="1"/>
    </xf>
    <xf numFmtId="43" fontId="7" fillId="4" borderId="2" xfId="1" applyFont="1" applyFill="1" applyBorder="1" applyAlignment="1" applyProtection="1">
      <alignment horizontal="right" vertical="center" wrapText="1"/>
    </xf>
    <xf numFmtId="43" fontId="7" fillId="12" borderId="2" xfId="1" applyFont="1" applyFill="1" applyBorder="1" applyAlignment="1" applyProtection="1">
      <alignment horizontal="right" vertical="center" wrapText="1"/>
    </xf>
    <xf numFmtId="0" fontId="14" fillId="0" borderId="0" xfId="4" applyFont="1" applyFill="1" applyBorder="1" applyAlignment="1" applyProtection="1">
      <alignment horizontal="left" vertical="center" wrapText="1"/>
      <protection locked="0"/>
    </xf>
    <xf numFmtId="43" fontId="14" fillId="0" borderId="0" xfId="1" applyFont="1" applyFill="1" applyBorder="1" applyAlignment="1" applyProtection="1">
      <alignment horizontal="left" vertical="center" wrapText="1"/>
      <protection locked="0"/>
    </xf>
    <xf numFmtId="43" fontId="15" fillId="0" borderId="0" xfId="1" applyFont="1" applyFill="1" applyBorder="1" applyAlignment="1" applyProtection="1">
      <alignment horizontal="left" vertical="center" wrapText="1"/>
      <protection locked="0"/>
    </xf>
    <xf numFmtId="43" fontId="16" fillId="0" borderId="0" xfId="1" applyFont="1" applyFill="1" applyBorder="1" applyAlignment="1" applyProtection="1">
      <alignment horizontal="left"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0" fontId="17" fillId="0" borderId="0" xfId="4" applyFont="1" applyFill="1" applyBorder="1" applyAlignment="1" applyProtection="1">
      <alignment horizontal="center" vertical="center" wrapText="1"/>
      <protection locked="0"/>
    </xf>
  </cellXfs>
  <cellStyles count="8">
    <cellStyle name="Comma" xfId="1" builtinId="3"/>
    <cellStyle name="Comma 2" xfId="5"/>
    <cellStyle name="Comma 3" xfId="7"/>
    <cellStyle name="Normal" xfId="0" builtinId="0"/>
    <cellStyle name="Normal 2" xfId="6"/>
    <cellStyle name="Normal_Budgetand work plan  48 &amp;" xfId="2"/>
    <cellStyle name="Normal_PK01B May 25" xfId="4"/>
    <cellStyle name="Normal_Sheet1" xfId="3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E7"/>
      <color rgb="FFFFFFCC"/>
      <color rgb="FFF1A9E7"/>
      <color rgb="FFCCFFCC"/>
      <color rgb="FF00FFFF"/>
      <color rgb="FFCCFF66"/>
      <color rgb="FFE5F5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1:X97"/>
  <sheetViews>
    <sheetView tabSelected="1" zoomScale="120" zoomScaleNormal="120" zoomScalePageLayoutView="70" workbookViewId="0">
      <pane xSplit="2" ySplit="4" topLeftCell="H82" activePane="bottomRight" state="frozen"/>
      <selection pane="topRight" activeCell="C1" sqref="C1"/>
      <selection pane="bottomLeft" activeCell="A6" sqref="A6"/>
      <selection pane="bottomRight" activeCell="U13" sqref="U13"/>
    </sheetView>
  </sheetViews>
  <sheetFormatPr defaultRowHeight="9.75"/>
  <cols>
    <col min="1" max="1" width="3" style="27" customWidth="1"/>
    <col min="2" max="2" width="21.125" style="28" customWidth="1"/>
    <col min="3" max="3" width="9.375" style="29" customWidth="1"/>
    <col min="4" max="4" width="8.125" style="30" customWidth="1"/>
    <col min="5" max="5" width="7.125" style="30" customWidth="1"/>
    <col min="6" max="6" width="8.125" style="30" customWidth="1"/>
    <col min="7" max="7" width="8.25" style="45" customWidth="1"/>
    <col min="8" max="8" width="8.375" style="30" customWidth="1"/>
    <col min="9" max="9" width="8.125" style="31" customWidth="1"/>
    <col min="10" max="10" width="8.625" style="30" customWidth="1"/>
    <col min="11" max="11" width="8.25" style="45" customWidth="1"/>
    <col min="12" max="12" width="8.125" style="31" customWidth="1"/>
    <col min="13" max="13" width="8.625" style="31" customWidth="1"/>
    <col min="14" max="14" width="8.125" style="31" customWidth="1"/>
    <col min="15" max="15" width="8.375" style="45" customWidth="1"/>
    <col min="16" max="16" width="8.375" style="31" customWidth="1"/>
    <col min="17" max="17" width="8.25" style="31" customWidth="1"/>
    <col min="18" max="18" width="8.375" style="31" customWidth="1"/>
    <col min="19" max="19" width="8.5" style="45" customWidth="1"/>
    <col min="20" max="20" width="8.875" style="30" customWidth="1"/>
    <col min="21" max="21" width="8.625" style="30" customWidth="1"/>
    <col min="22" max="22" width="0.125" style="32" hidden="1" customWidth="1"/>
    <col min="23" max="23" width="0.75" style="3" hidden="1" customWidth="1"/>
    <col min="24" max="24" width="12.5" style="4" customWidth="1"/>
    <col min="25" max="253" width="8.75" style="4"/>
    <col min="254" max="254" width="3.25" style="4" customWidth="1"/>
    <col min="255" max="255" width="31.875" style="4" customWidth="1"/>
    <col min="256" max="258" width="7.75" style="4" customWidth="1"/>
    <col min="259" max="259" width="8.125" style="4" customWidth="1"/>
    <col min="260" max="262" width="7.75" style="4" customWidth="1"/>
    <col min="263" max="263" width="8.125" style="4" customWidth="1"/>
    <col min="264" max="266" width="7.75" style="4" customWidth="1"/>
    <col min="267" max="267" width="8.125" style="4" customWidth="1"/>
    <col min="268" max="270" width="7.75" style="4" customWidth="1"/>
    <col min="271" max="271" width="8.125" style="4" customWidth="1"/>
    <col min="272" max="272" width="9.25" style="4" customWidth="1"/>
    <col min="273" max="273" width="8.875" style="4" customWidth="1"/>
    <col min="274" max="276" width="0" style="4" hidden="1" customWidth="1"/>
    <col min="277" max="277" width="8.625" style="4" customWidth="1"/>
    <col min="278" max="279" width="0" style="4" hidden="1" customWidth="1"/>
    <col min="280" max="280" width="5.75" style="4" customWidth="1"/>
    <col min="281" max="509" width="8.75" style="4"/>
    <col min="510" max="510" width="3.25" style="4" customWidth="1"/>
    <col min="511" max="511" width="31.875" style="4" customWidth="1"/>
    <col min="512" max="514" width="7.75" style="4" customWidth="1"/>
    <col min="515" max="515" width="8.125" style="4" customWidth="1"/>
    <col min="516" max="518" width="7.75" style="4" customWidth="1"/>
    <col min="519" max="519" width="8.125" style="4" customWidth="1"/>
    <col min="520" max="522" width="7.75" style="4" customWidth="1"/>
    <col min="523" max="523" width="8.125" style="4" customWidth="1"/>
    <col min="524" max="526" width="7.75" style="4" customWidth="1"/>
    <col min="527" max="527" width="8.125" style="4" customWidth="1"/>
    <col min="528" max="528" width="9.25" style="4" customWidth="1"/>
    <col min="529" max="529" width="8.875" style="4" customWidth="1"/>
    <col min="530" max="532" width="0" style="4" hidden="1" customWidth="1"/>
    <col min="533" max="533" width="8.625" style="4" customWidth="1"/>
    <col min="534" max="535" width="0" style="4" hidden="1" customWidth="1"/>
    <col min="536" max="536" width="5.75" style="4" customWidth="1"/>
    <col min="537" max="765" width="8.75" style="4"/>
    <col min="766" max="766" width="3.25" style="4" customWidth="1"/>
    <col min="767" max="767" width="31.875" style="4" customWidth="1"/>
    <col min="768" max="770" width="7.75" style="4" customWidth="1"/>
    <col min="771" max="771" width="8.125" style="4" customWidth="1"/>
    <col min="772" max="774" width="7.75" style="4" customWidth="1"/>
    <col min="775" max="775" width="8.125" style="4" customWidth="1"/>
    <col min="776" max="778" width="7.75" style="4" customWidth="1"/>
    <col min="779" max="779" width="8.125" style="4" customWidth="1"/>
    <col min="780" max="782" width="7.75" style="4" customWidth="1"/>
    <col min="783" max="783" width="8.125" style="4" customWidth="1"/>
    <col min="784" max="784" width="9.25" style="4" customWidth="1"/>
    <col min="785" max="785" width="8.875" style="4" customWidth="1"/>
    <col min="786" max="788" width="0" style="4" hidden="1" customWidth="1"/>
    <col min="789" max="789" width="8.625" style="4" customWidth="1"/>
    <col min="790" max="791" width="0" style="4" hidden="1" customWidth="1"/>
    <col min="792" max="792" width="5.75" style="4" customWidth="1"/>
    <col min="793" max="1021" width="8.75" style="4"/>
    <col min="1022" max="1022" width="3.25" style="4" customWidth="1"/>
    <col min="1023" max="1023" width="31.875" style="4" customWidth="1"/>
    <col min="1024" max="1026" width="7.75" style="4" customWidth="1"/>
    <col min="1027" max="1027" width="8.125" style="4" customWidth="1"/>
    <col min="1028" max="1030" width="7.75" style="4" customWidth="1"/>
    <col min="1031" max="1031" width="8.125" style="4" customWidth="1"/>
    <col min="1032" max="1034" width="7.75" style="4" customWidth="1"/>
    <col min="1035" max="1035" width="8.125" style="4" customWidth="1"/>
    <col min="1036" max="1038" width="7.75" style="4" customWidth="1"/>
    <col min="1039" max="1039" width="8.125" style="4" customWidth="1"/>
    <col min="1040" max="1040" width="9.25" style="4" customWidth="1"/>
    <col min="1041" max="1041" width="8.875" style="4" customWidth="1"/>
    <col min="1042" max="1044" width="0" style="4" hidden="1" customWidth="1"/>
    <col min="1045" max="1045" width="8.625" style="4" customWidth="1"/>
    <col min="1046" max="1047" width="0" style="4" hidden="1" customWidth="1"/>
    <col min="1048" max="1048" width="5.75" style="4" customWidth="1"/>
    <col min="1049" max="1277" width="8.75" style="4"/>
    <col min="1278" max="1278" width="3.25" style="4" customWidth="1"/>
    <col min="1279" max="1279" width="31.875" style="4" customWidth="1"/>
    <col min="1280" max="1282" width="7.75" style="4" customWidth="1"/>
    <col min="1283" max="1283" width="8.125" style="4" customWidth="1"/>
    <col min="1284" max="1286" width="7.75" style="4" customWidth="1"/>
    <col min="1287" max="1287" width="8.125" style="4" customWidth="1"/>
    <col min="1288" max="1290" width="7.75" style="4" customWidth="1"/>
    <col min="1291" max="1291" width="8.125" style="4" customWidth="1"/>
    <col min="1292" max="1294" width="7.75" style="4" customWidth="1"/>
    <col min="1295" max="1295" width="8.125" style="4" customWidth="1"/>
    <col min="1296" max="1296" width="9.25" style="4" customWidth="1"/>
    <col min="1297" max="1297" width="8.875" style="4" customWidth="1"/>
    <col min="1298" max="1300" width="0" style="4" hidden="1" customWidth="1"/>
    <col min="1301" max="1301" width="8.625" style="4" customWidth="1"/>
    <col min="1302" max="1303" width="0" style="4" hidden="1" customWidth="1"/>
    <col min="1304" max="1304" width="5.75" style="4" customWidth="1"/>
    <col min="1305" max="1533" width="8.75" style="4"/>
    <col min="1534" max="1534" width="3.25" style="4" customWidth="1"/>
    <col min="1535" max="1535" width="31.875" style="4" customWidth="1"/>
    <col min="1536" max="1538" width="7.75" style="4" customWidth="1"/>
    <col min="1539" max="1539" width="8.125" style="4" customWidth="1"/>
    <col min="1540" max="1542" width="7.75" style="4" customWidth="1"/>
    <col min="1543" max="1543" width="8.125" style="4" customWidth="1"/>
    <col min="1544" max="1546" width="7.75" style="4" customWidth="1"/>
    <col min="1547" max="1547" width="8.125" style="4" customWidth="1"/>
    <col min="1548" max="1550" width="7.75" style="4" customWidth="1"/>
    <col min="1551" max="1551" width="8.125" style="4" customWidth="1"/>
    <col min="1552" max="1552" width="9.25" style="4" customWidth="1"/>
    <col min="1553" max="1553" width="8.875" style="4" customWidth="1"/>
    <col min="1554" max="1556" width="0" style="4" hidden="1" customWidth="1"/>
    <col min="1557" max="1557" width="8.625" style="4" customWidth="1"/>
    <col min="1558" max="1559" width="0" style="4" hidden="1" customWidth="1"/>
    <col min="1560" max="1560" width="5.75" style="4" customWidth="1"/>
    <col min="1561" max="1789" width="8.75" style="4"/>
    <col min="1790" max="1790" width="3.25" style="4" customWidth="1"/>
    <col min="1791" max="1791" width="31.875" style="4" customWidth="1"/>
    <col min="1792" max="1794" width="7.75" style="4" customWidth="1"/>
    <col min="1795" max="1795" width="8.125" style="4" customWidth="1"/>
    <col min="1796" max="1798" width="7.75" style="4" customWidth="1"/>
    <col min="1799" max="1799" width="8.125" style="4" customWidth="1"/>
    <col min="1800" max="1802" width="7.75" style="4" customWidth="1"/>
    <col min="1803" max="1803" width="8.125" style="4" customWidth="1"/>
    <col min="1804" max="1806" width="7.75" style="4" customWidth="1"/>
    <col min="1807" max="1807" width="8.125" style="4" customWidth="1"/>
    <col min="1808" max="1808" width="9.25" style="4" customWidth="1"/>
    <col min="1809" max="1809" width="8.875" style="4" customWidth="1"/>
    <col min="1810" max="1812" width="0" style="4" hidden="1" customWidth="1"/>
    <col min="1813" max="1813" width="8.625" style="4" customWidth="1"/>
    <col min="1814" max="1815" width="0" style="4" hidden="1" customWidth="1"/>
    <col min="1816" max="1816" width="5.75" style="4" customWidth="1"/>
    <col min="1817" max="2045" width="8.75" style="4"/>
    <col min="2046" max="2046" width="3.25" style="4" customWidth="1"/>
    <col min="2047" max="2047" width="31.875" style="4" customWidth="1"/>
    <col min="2048" max="2050" width="7.75" style="4" customWidth="1"/>
    <col min="2051" max="2051" width="8.125" style="4" customWidth="1"/>
    <col min="2052" max="2054" width="7.75" style="4" customWidth="1"/>
    <col min="2055" max="2055" width="8.125" style="4" customWidth="1"/>
    <col min="2056" max="2058" width="7.75" style="4" customWidth="1"/>
    <col min="2059" max="2059" width="8.125" style="4" customWidth="1"/>
    <col min="2060" max="2062" width="7.75" style="4" customWidth="1"/>
    <col min="2063" max="2063" width="8.125" style="4" customWidth="1"/>
    <col min="2064" max="2064" width="9.25" style="4" customWidth="1"/>
    <col min="2065" max="2065" width="8.875" style="4" customWidth="1"/>
    <col min="2066" max="2068" width="0" style="4" hidden="1" customWidth="1"/>
    <col min="2069" max="2069" width="8.625" style="4" customWidth="1"/>
    <col min="2070" max="2071" width="0" style="4" hidden="1" customWidth="1"/>
    <col min="2072" max="2072" width="5.75" style="4" customWidth="1"/>
    <col min="2073" max="2301" width="8.75" style="4"/>
    <col min="2302" max="2302" width="3.25" style="4" customWidth="1"/>
    <col min="2303" max="2303" width="31.875" style="4" customWidth="1"/>
    <col min="2304" max="2306" width="7.75" style="4" customWidth="1"/>
    <col min="2307" max="2307" width="8.125" style="4" customWidth="1"/>
    <col min="2308" max="2310" width="7.75" style="4" customWidth="1"/>
    <col min="2311" max="2311" width="8.125" style="4" customWidth="1"/>
    <col min="2312" max="2314" width="7.75" style="4" customWidth="1"/>
    <col min="2315" max="2315" width="8.125" style="4" customWidth="1"/>
    <col min="2316" max="2318" width="7.75" style="4" customWidth="1"/>
    <col min="2319" max="2319" width="8.125" style="4" customWidth="1"/>
    <col min="2320" max="2320" width="9.25" style="4" customWidth="1"/>
    <col min="2321" max="2321" width="8.875" style="4" customWidth="1"/>
    <col min="2322" max="2324" width="0" style="4" hidden="1" customWidth="1"/>
    <col min="2325" max="2325" width="8.625" style="4" customWidth="1"/>
    <col min="2326" max="2327" width="0" style="4" hidden="1" customWidth="1"/>
    <col min="2328" max="2328" width="5.75" style="4" customWidth="1"/>
    <col min="2329" max="2557" width="8.75" style="4"/>
    <col min="2558" max="2558" width="3.25" style="4" customWidth="1"/>
    <col min="2559" max="2559" width="31.875" style="4" customWidth="1"/>
    <col min="2560" max="2562" width="7.75" style="4" customWidth="1"/>
    <col min="2563" max="2563" width="8.125" style="4" customWidth="1"/>
    <col min="2564" max="2566" width="7.75" style="4" customWidth="1"/>
    <col min="2567" max="2567" width="8.125" style="4" customWidth="1"/>
    <col min="2568" max="2570" width="7.75" style="4" customWidth="1"/>
    <col min="2571" max="2571" width="8.125" style="4" customWidth="1"/>
    <col min="2572" max="2574" width="7.75" style="4" customWidth="1"/>
    <col min="2575" max="2575" width="8.125" style="4" customWidth="1"/>
    <col min="2576" max="2576" width="9.25" style="4" customWidth="1"/>
    <col min="2577" max="2577" width="8.875" style="4" customWidth="1"/>
    <col min="2578" max="2580" width="0" style="4" hidden="1" customWidth="1"/>
    <col min="2581" max="2581" width="8.625" style="4" customWidth="1"/>
    <col min="2582" max="2583" width="0" style="4" hidden="1" customWidth="1"/>
    <col min="2584" max="2584" width="5.75" style="4" customWidth="1"/>
    <col min="2585" max="2813" width="8.75" style="4"/>
    <col min="2814" max="2814" width="3.25" style="4" customWidth="1"/>
    <col min="2815" max="2815" width="31.875" style="4" customWidth="1"/>
    <col min="2816" max="2818" width="7.75" style="4" customWidth="1"/>
    <col min="2819" max="2819" width="8.125" style="4" customWidth="1"/>
    <col min="2820" max="2822" width="7.75" style="4" customWidth="1"/>
    <col min="2823" max="2823" width="8.125" style="4" customWidth="1"/>
    <col min="2824" max="2826" width="7.75" style="4" customWidth="1"/>
    <col min="2827" max="2827" width="8.125" style="4" customWidth="1"/>
    <col min="2828" max="2830" width="7.75" style="4" customWidth="1"/>
    <col min="2831" max="2831" width="8.125" style="4" customWidth="1"/>
    <col min="2832" max="2832" width="9.25" style="4" customWidth="1"/>
    <col min="2833" max="2833" width="8.875" style="4" customWidth="1"/>
    <col min="2834" max="2836" width="0" style="4" hidden="1" customWidth="1"/>
    <col min="2837" max="2837" width="8.625" style="4" customWidth="1"/>
    <col min="2838" max="2839" width="0" style="4" hidden="1" customWidth="1"/>
    <col min="2840" max="2840" width="5.75" style="4" customWidth="1"/>
    <col min="2841" max="3069" width="8.75" style="4"/>
    <col min="3070" max="3070" width="3.25" style="4" customWidth="1"/>
    <col min="3071" max="3071" width="31.875" style="4" customWidth="1"/>
    <col min="3072" max="3074" width="7.75" style="4" customWidth="1"/>
    <col min="3075" max="3075" width="8.125" style="4" customWidth="1"/>
    <col min="3076" max="3078" width="7.75" style="4" customWidth="1"/>
    <col min="3079" max="3079" width="8.125" style="4" customWidth="1"/>
    <col min="3080" max="3082" width="7.75" style="4" customWidth="1"/>
    <col min="3083" max="3083" width="8.125" style="4" customWidth="1"/>
    <col min="3084" max="3086" width="7.75" style="4" customWidth="1"/>
    <col min="3087" max="3087" width="8.125" style="4" customWidth="1"/>
    <col min="3088" max="3088" width="9.25" style="4" customWidth="1"/>
    <col min="3089" max="3089" width="8.875" style="4" customWidth="1"/>
    <col min="3090" max="3092" width="0" style="4" hidden="1" customWidth="1"/>
    <col min="3093" max="3093" width="8.625" style="4" customWidth="1"/>
    <col min="3094" max="3095" width="0" style="4" hidden="1" customWidth="1"/>
    <col min="3096" max="3096" width="5.75" style="4" customWidth="1"/>
    <col min="3097" max="3325" width="8.75" style="4"/>
    <col min="3326" max="3326" width="3.25" style="4" customWidth="1"/>
    <col min="3327" max="3327" width="31.875" style="4" customWidth="1"/>
    <col min="3328" max="3330" width="7.75" style="4" customWidth="1"/>
    <col min="3331" max="3331" width="8.125" style="4" customWidth="1"/>
    <col min="3332" max="3334" width="7.75" style="4" customWidth="1"/>
    <col min="3335" max="3335" width="8.125" style="4" customWidth="1"/>
    <col min="3336" max="3338" width="7.75" style="4" customWidth="1"/>
    <col min="3339" max="3339" width="8.125" style="4" customWidth="1"/>
    <col min="3340" max="3342" width="7.75" style="4" customWidth="1"/>
    <col min="3343" max="3343" width="8.125" style="4" customWidth="1"/>
    <col min="3344" max="3344" width="9.25" style="4" customWidth="1"/>
    <col min="3345" max="3345" width="8.875" style="4" customWidth="1"/>
    <col min="3346" max="3348" width="0" style="4" hidden="1" customWidth="1"/>
    <col min="3349" max="3349" width="8.625" style="4" customWidth="1"/>
    <col min="3350" max="3351" width="0" style="4" hidden="1" customWidth="1"/>
    <col min="3352" max="3352" width="5.75" style="4" customWidth="1"/>
    <col min="3353" max="3581" width="8.75" style="4"/>
    <col min="3582" max="3582" width="3.25" style="4" customWidth="1"/>
    <col min="3583" max="3583" width="31.875" style="4" customWidth="1"/>
    <col min="3584" max="3586" width="7.75" style="4" customWidth="1"/>
    <col min="3587" max="3587" width="8.125" style="4" customWidth="1"/>
    <col min="3588" max="3590" width="7.75" style="4" customWidth="1"/>
    <col min="3591" max="3591" width="8.125" style="4" customWidth="1"/>
    <col min="3592" max="3594" width="7.75" style="4" customWidth="1"/>
    <col min="3595" max="3595" width="8.125" style="4" customWidth="1"/>
    <col min="3596" max="3598" width="7.75" style="4" customWidth="1"/>
    <col min="3599" max="3599" width="8.125" style="4" customWidth="1"/>
    <col min="3600" max="3600" width="9.25" style="4" customWidth="1"/>
    <col min="3601" max="3601" width="8.875" style="4" customWidth="1"/>
    <col min="3602" max="3604" width="0" style="4" hidden="1" customWidth="1"/>
    <col min="3605" max="3605" width="8.625" style="4" customWidth="1"/>
    <col min="3606" max="3607" width="0" style="4" hidden="1" customWidth="1"/>
    <col min="3608" max="3608" width="5.75" style="4" customWidth="1"/>
    <col min="3609" max="3837" width="8.75" style="4"/>
    <col min="3838" max="3838" width="3.25" style="4" customWidth="1"/>
    <col min="3839" max="3839" width="31.875" style="4" customWidth="1"/>
    <col min="3840" max="3842" width="7.75" style="4" customWidth="1"/>
    <col min="3843" max="3843" width="8.125" style="4" customWidth="1"/>
    <col min="3844" max="3846" width="7.75" style="4" customWidth="1"/>
    <col min="3847" max="3847" width="8.125" style="4" customWidth="1"/>
    <col min="3848" max="3850" width="7.75" style="4" customWidth="1"/>
    <col min="3851" max="3851" width="8.125" style="4" customWidth="1"/>
    <col min="3852" max="3854" width="7.75" style="4" customWidth="1"/>
    <col min="3855" max="3855" width="8.125" style="4" customWidth="1"/>
    <col min="3856" max="3856" width="9.25" style="4" customWidth="1"/>
    <col min="3857" max="3857" width="8.875" style="4" customWidth="1"/>
    <col min="3858" max="3860" width="0" style="4" hidden="1" customWidth="1"/>
    <col min="3861" max="3861" width="8.625" style="4" customWidth="1"/>
    <col min="3862" max="3863" width="0" style="4" hidden="1" customWidth="1"/>
    <col min="3864" max="3864" width="5.75" style="4" customWidth="1"/>
    <col min="3865" max="4093" width="8.75" style="4"/>
    <col min="4094" max="4094" width="3.25" style="4" customWidth="1"/>
    <col min="4095" max="4095" width="31.875" style="4" customWidth="1"/>
    <col min="4096" max="4098" width="7.75" style="4" customWidth="1"/>
    <col min="4099" max="4099" width="8.125" style="4" customWidth="1"/>
    <col min="4100" max="4102" width="7.75" style="4" customWidth="1"/>
    <col min="4103" max="4103" width="8.125" style="4" customWidth="1"/>
    <col min="4104" max="4106" width="7.75" style="4" customWidth="1"/>
    <col min="4107" max="4107" width="8.125" style="4" customWidth="1"/>
    <col min="4108" max="4110" width="7.75" style="4" customWidth="1"/>
    <col min="4111" max="4111" width="8.125" style="4" customWidth="1"/>
    <col min="4112" max="4112" width="9.25" style="4" customWidth="1"/>
    <col min="4113" max="4113" width="8.875" style="4" customWidth="1"/>
    <col min="4114" max="4116" width="0" style="4" hidden="1" customWidth="1"/>
    <col min="4117" max="4117" width="8.625" style="4" customWidth="1"/>
    <col min="4118" max="4119" width="0" style="4" hidden="1" customWidth="1"/>
    <col min="4120" max="4120" width="5.75" style="4" customWidth="1"/>
    <col min="4121" max="4349" width="8.75" style="4"/>
    <col min="4350" max="4350" width="3.25" style="4" customWidth="1"/>
    <col min="4351" max="4351" width="31.875" style="4" customWidth="1"/>
    <col min="4352" max="4354" width="7.75" style="4" customWidth="1"/>
    <col min="4355" max="4355" width="8.125" style="4" customWidth="1"/>
    <col min="4356" max="4358" width="7.75" style="4" customWidth="1"/>
    <col min="4359" max="4359" width="8.125" style="4" customWidth="1"/>
    <col min="4360" max="4362" width="7.75" style="4" customWidth="1"/>
    <col min="4363" max="4363" width="8.125" style="4" customWidth="1"/>
    <col min="4364" max="4366" width="7.75" style="4" customWidth="1"/>
    <col min="4367" max="4367" width="8.125" style="4" customWidth="1"/>
    <col min="4368" max="4368" width="9.25" style="4" customWidth="1"/>
    <col min="4369" max="4369" width="8.875" style="4" customWidth="1"/>
    <col min="4370" max="4372" width="0" style="4" hidden="1" customWidth="1"/>
    <col min="4373" max="4373" width="8.625" style="4" customWidth="1"/>
    <col min="4374" max="4375" width="0" style="4" hidden="1" customWidth="1"/>
    <col min="4376" max="4376" width="5.75" style="4" customWidth="1"/>
    <col min="4377" max="4605" width="8.75" style="4"/>
    <col min="4606" max="4606" width="3.25" style="4" customWidth="1"/>
    <col min="4607" max="4607" width="31.875" style="4" customWidth="1"/>
    <col min="4608" max="4610" width="7.75" style="4" customWidth="1"/>
    <col min="4611" max="4611" width="8.125" style="4" customWidth="1"/>
    <col min="4612" max="4614" width="7.75" style="4" customWidth="1"/>
    <col min="4615" max="4615" width="8.125" style="4" customWidth="1"/>
    <col min="4616" max="4618" width="7.75" style="4" customWidth="1"/>
    <col min="4619" max="4619" width="8.125" style="4" customWidth="1"/>
    <col min="4620" max="4622" width="7.75" style="4" customWidth="1"/>
    <col min="4623" max="4623" width="8.125" style="4" customWidth="1"/>
    <col min="4624" max="4624" width="9.25" style="4" customWidth="1"/>
    <col min="4625" max="4625" width="8.875" style="4" customWidth="1"/>
    <col min="4626" max="4628" width="0" style="4" hidden="1" customWidth="1"/>
    <col min="4629" max="4629" width="8.625" style="4" customWidth="1"/>
    <col min="4630" max="4631" width="0" style="4" hidden="1" customWidth="1"/>
    <col min="4632" max="4632" width="5.75" style="4" customWidth="1"/>
    <col min="4633" max="4861" width="8.75" style="4"/>
    <col min="4862" max="4862" width="3.25" style="4" customWidth="1"/>
    <col min="4863" max="4863" width="31.875" style="4" customWidth="1"/>
    <col min="4864" max="4866" width="7.75" style="4" customWidth="1"/>
    <col min="4867" max="4867" width="8.125" style="4" customWidth="1"/>
    <col min="4868" max="4870" width="7.75" style="4" customWidth="1"/>
    <col min="4871" max="4871" width="8.125" style="4" customWidth="1"/>
    <col min="4872" max="4874" width="7.75" style="4" customWidth="1"/>
    <col min="4875" max="4875" width="8.125" style="4" customWidth="1"/>
    <col min="4876" max="4878" width="7.75" style="4" customWidth="1"/>
    <col min="4879" max="4879" width="8.125" style="4" customWidth="1"/>
    <col min="4880" max="4880" width="9.25" style="4" customWidth="1"/>
    <col min="4881" max="4881" width="8.875" style="4" customWidth="1"/>
    <col min="4882" max="4884" width="0" style="4" hidden="1" customWidth="1"/>
    <col min="4885" max="4885" width="8.625" style="4" customWidth="1"/>
    <col min="4886" max="4887" width="0" style="4" hidden="1" customWidth="1"/>
    <col min="4888" max="4888" width="5.75" style="4" customWidth="1"/>
    <col min="4889" max="5117" width="8.75" style="4"/>
    <col min="5118" max="5118" width="3.25" style="4" customWidth="1"/>
    <col min="5119" max="5119" width="31.875" style="4" customWidth="1"/>
    <col min="5120" max="5122" width="7.75" style="4" customWidth="1"/>
    <col min="5123" max="5123" width="8.125" style="4" customWidth="1"/>
    <col min="5124" max="5126" width="7.75" style="4" customWidth="1"/>
    <col min="5127" max="5127" width="8.125" style="4" customWidth="1"/>
    <col min="5128" max="5130" width="7.75" style="4" customWidth="1"/>
    <col min="5131" max="5131" width="8.125" style="4" customWidth="1"/>
    <col min="5132" max="5134" width="7.75" style="4" customWidth="1"/>
    <col min="5135" max="5135" width="8.125" style="4" customWidth="1"/>
    <col min="5136" max="5136" width="9.25" style="4" customWidth="1"/>
    <col min="5137" max="5137" width="8.875" style="4" customWidth="1"/>
    <col min="5138" max="5140" width="0" style="4" hidden="1" customWidth="1"/>
    <col min="5141" max="5141" width="8.625" style="4" customWidth="1"/>
    <col min="5142" max="5143" width="0" style="4" hidden="1" customWidth="1"/>
    <col min="5144" max="5144" width="5.75" style="4" customWidth="1"/>
    <col min="5145" max="5373" width="8.75" style="4"/>
    <col min="5374" max="5374" width="3.25" style="4" customWidth="1"/>
    <col min="5375" max="5375" width="31.875" style="4" customWidth="1"/>
    <col min="5376" max="5378" width="7.75" style="4" customWidth="1"/>
    <col min="5379" max="5379" width="8.125" style="4" customWidth="1"/>
    <col min="5380" max="5382" width="7.75" style="4" customWidth="1"/>
    <col min="5383" max="5383" width="8.125" style="4" customWidth="1"/>
    <col min="5384" max="5386" width="7.75" style="4" customWidth="1"/>
    <col min="5387" max="5387" width="8.125" style="4" customWidth="1"/>
    <col min="5388" max="5390" width="7.75" style="4" customWidth="1"/>
    <col min="5391" max="5391" width="8.125" style="4" customWidth="1"/>
    <col min="5392" max="5392" width="9.25" style="4" customWidth="1"/>
    <col min="5393" max="5393" width="8.875" style="4" customWidth="1"/>
    <col min="5394" max="5396" width="0" style="4" hidden="1" customWidth="1"/>
    <col min="5397" max="5397" width="8.625" style="4" customWidth="1"/>
    <col min="5398" max="5399" width="0" style="4" hidden="1" customWidth="1"/>
    <col min="5400" max="5400" width="5.75" style="4" customWidth="1"/>
    <col min="5401" max="5629" width="8.75" style="4"/>
    <col min="5630" max="5630" width="3.25" style="4" customWidth="1"/>
    <col min="5631" max="5631" width="31.875" style="4" customWidth="1"/>
    <col min="5632" max="5634" width="7.75" style="4" customWidth="1"/>
    <col min="5635" max="5635" width="8.125" style="4" customWidth="1"/>
    <col min="5636" max="5638" width="7.75" style="4" customWidth="1"/>
    <col min="5639" max="5639" width="8.125" style="4" customWidth="1"/>
    <col min="5640" max="5642" width="7.75" style="4" customWidth="1"/>
    <col min="5643" max="5643" width="8.125" style="4" customWidth="1"/>
    <col min="5644" max="5646" width="7.75" style="4" customWidth="1"/>
    <col min="5647" max="5647" width="8.125" style="4" customWidth="1"/>
    <col min="5648" max="5648" width="9.25" style="4" customWidth="1"/>
    <col min="5649" max="5649" width="8.875" style="4" customWidth="1"/>
    <col min="5650" max="5652" width="0" style="4" hidden="1" customWidth="1"/>
    <col min="5653" max="5653" width="8.625" style="4" customWidth="1"/>
    <col min="5654" max="5655" width="0" style="4" hidden="1" customWidth="1"/>
    <col min="5656" max="5656" width="5.75" style="4" customWidth="1"/>
    <col min="5657" max="5885" width="8.75" style="4"/>
    <col min="5886" max="5886" width="3.25" style="4" customWidth="1"/>
    <col min="5887" max="5887" width="31.875" style="4" customWidth="1"/>
    <col min="5888" max="5890" width="7.75" style="4" customWidth="1"/>
    <col min="5891" max="5891" width="8.125" style="4" customWidth="1"/>
    <col min="5892" max="5894" width="7.75" style="4" customWidth="1"/>
    <col min="5895" max="5895" width="8.125" style="4" customWidth="1"/>
    <col min="5896" max="5898" width="7.75" style="4" customWidth="1"/>
    <col min="5899" max="5899" width="8.125" style="4" customWidth="1"/>
    <col min="5900" max="5902" width="7.75" style="4" customWidth="1"/>
    <col min="5903" max="5903" width="8.125" style="4" customWidth="1"/>
    <col min="5904" max="5904" width="9.25" style="4" customWidth="1"/>
    <col min="5905" max="5905" width="8.875" style="4" customWidth="1"/>
    <col min="5906" max="5908" width="0" style="4" hidden="1" customWidth="1"/>
    <col min="5909" max="5909" width="8.625" style="4" customWidth="1"/>
    <col min="5910" max="5911" width="0" style="4" hidden="1" customWidth="1"/>
    <col min="5912" max="5912" width="5.75" style="4" customWidth="1"/>
    <col min="5913" max="6141" width="8.75" style="4"/>
    <col min="6142" max="6142" width="3.25" style="4" customWidth="1"/>
    <col min="6143" max="6143" width="31.875" style="4" customWidth="1"/>
    <col min="6144" max="6146" width="7.75" style="4" customWidth="1"/>
    <col min="6147" max="6147" width="8.125" style="4" customWidth="1"/>
    <col min="6148" max="6150" width="7.75" style="4" customWidth="1"/>
    <col min="6151" max="6151" width="8.125" style="4" customWidth="1"/>
    <col min="6152" max="6154" width="7.75" style="4" customWidth="1"/>
    <col min="6155" max="6155" width="8.125" style="4" customWidth="1"/>
    <col min="6156" max="6158" width="7.75" style="4" customWidth="1"/>
    <col min="6159" max="6159" width="8.125" style="4" customWidth="1"/>
    <col min="6160" max="6160" width="9.25" style="4" customWidth="1"/>
    <col min="6161" max="6161" width="8.875" style="4" customWidth="1"/>
    <col min="6162" max="6164" width="0" style="4" hidden="1" customWidth="1"/>
    <col min="6165" max="6165" width="8.625" style="4" customWidth="1"/>
    <col min="6166" max="6167" width="0" style="4" hidden="1" customWidth="1"/>
    <col min="6168" max="6168" width="5.75" style="4" customWidth="1"/>
    <col min="6169" max="6397" width="8.75" style="4"/>
    <col min="6398" max="6398" width="3.25" style="4" customWidth="1"/>
    <col min="6399" max="6399" width="31.875" style="4" customWidth="1"/>
    <col min="6400" max="6402" width="7.75" style="4" customWidth="1"/>
    <col min="6403" max="6403" width="8.125" style="4" customWidth="1"/>
    <col min="6404" max="6406" width="7.75" style="4" customWidth="1"/>
    <col min="6407" max="6407" width="8.125" style="4" customWidth="1"/>
    <col min="6408" max="6410" width="7.75" style="4" customWidth="1"/>
    <col min="6411" max="6411" width="8.125" style="4" customWidth="1"/>
    <col min="6412" max="6414" width="7.75" style="4" customWidth="1"/>
    <col min="6415" max="6415" width="8.125" style="4" customWidth="1"/>
    <col min="6416" max="6416" width="9.25" style="4" customWidth="1"/>
    <col min="6417" max="6417" width="8.875" style="4" customWidth="1"/>
    <col min="6418" max="6420" width="0" style="4" hidden="1" customWidth="1"/>
    <col min="6421" max="6421" width="8.625" style="4" customWidth="1"/>
    <col min="6422" max="6423" width="0" style="4" hidden="1" customWidth="1"/>
    <col min="6424" max="6424" width="5.75" style="4" customWidth="1"/>
    <col min="6425" max="6653" width="8.75" style="4"/>
    <col min="6654" max="6654" width="3.25" style="4" customWidth="1"/>
    <col min="6655" max="6655" width="31.875" style="4" customWidth="1"/>
    <col min="6656" max="6658" width="7.75" style="4" customWidth="1"/>
    <col min="6659" max="6659" width="8.125" style="4" customWidth="1"/>
    <col min="6660" max="6662" width="7.75" style="4" customWidth="1"/>
    <col min="6663" max="6663" width="8.125" style="4" customWidth="1"/>
    <col min="6664" max="6666" width="7.75" style="4" customWidth="1"/>
    <col min="6667" max="6667" width="8.125" style="4" customWidth="1"/>
    <col min="6668" max="6670" width="7.75" style="4" customWidth="1"/>
    <col min="6671" max="6671" width="8.125" style="4" customWidth="1"/>
    <col min="6672" max="6672" width="9.25" style="4" customWidth="1"/>
    <col min="6673" max="6673" width="8.875" style="4" customWidth="1"/>
    <col min="6674" max="6676" width="0" style="4" hidden="1" customWidth="1"/>
    <col min="6677" max="6677" width="8.625" style="4" customWidth="1"/>
    <col min="6678" max="6679" width="0" style="4" hidden="1" customWidth="1"/>
    <col min="6680" max="6680" width="5.75" style="4" customWidth="1"/>
    <col min="6681" max="6909" width="8.75" style="4"/>
    <col min="6910" max="6910" width="3.25" style="4" customWidth="1"/>
    <col min="6911" max="6911" width="31.875" style="4" customWidth="1"/>
    <col min="6912" max="6914" width="7.75" style="4" customWidth="1"/>
    <col min="6915" max="6915" width="8.125" style="4" customWidth="1"/>
    <col min="6916" max="6918" width="7.75" style="4" customWidth="1"/>
    <col min="6919" max="6919" width="8.125" style="4" customWidth="1"/>
    <col min="6920" max="6922" width="7.75" style="4" customWidth="1"/>
    <col min="6923" max="6923" width="8.125" style="4" customWidth="1"/>
    <col min="6924" max="6926" width="7.75" style="4" customWidth="1"/>
    <col min="6927" max="6927" width="8.125" style="4" customWidth="1"/>
    <col min="6928" max="6928" width="9.25" style="4" customWidth="1"/>
    <col min="6929" max="6929" width="8.875" style="4" customWidth="1"/>
    <col min="6930" max="6932" width="0" style="4" hidden="1" customWidth="1"/>
    <col min="6933" max="6933" width="8.625" style="4" customWidth="1"/>
    <col min="6934" max="6935" width="0" style="4" hidden="1" customWidth="1"/>
    <col min="6936" max="6936" width="5.75" style="4" customWidth="1"/>
    <col min="6937" max="7165" width="8.75" style="4"/>
    <col min="7166" max="7166" width="3.25" style="4" customWidth="1"/>
    <col min="7167" max="7167" width="31.875" style="4" customWidth="1"/>
    <col min="7168" max="7170" width="7.75" style="4" customWidth="1"/>
    <col min="7171" max="7171" width="8.125" style="4" customWidth="1"/>
    <col min="7172" max="7174" width="7.75" style="4" customWidth="1"/>
    <col min="7175" max="7175" width="8.125" style="4" customWidth="1"/>
    <col min="7176" max="7178" width="7.75" style="4" customWidth="1"/>
    <col min="7179" max="7179" width="8.125" style="4" customWidth="1"/>
    <col min="7180" max="7182" width="7.75" style="4" customWidth="1"/>
    <col min="7183" max="7183" width="8.125" style="4" customWidth="1"/>
    <col min="7184" max="7184" width="9.25" style="4" customWidth="1"/>
    <col min="7185" max="7185" width="8.875" style="4" customWidth="1"/>
    <col min="7186" max="7188" width="0" style="4" hidden="1" customWidth="1"/>
    <col min="7189" max="7189" width="8.625" style="4" customWidth="1"/>
    <col min="7190" max="7191" width="0" style="4" hidden="1" customWidth="1"/>
    <col min="7192" max="7192" width="5.75" style="4" customWidth="1"/>
    <col min="7193" max="7421" width="8.75" style="4"/>
    <col min="7422" max="7422" width="3.25" style="4" customWidth="1"/>
    <col min="7423" max="7423" width="31.875" style="4" customWidth="1"/>
    <col min="7424" max="7426" width="7.75" style="4" customWidth="1"/>
    <col min="7427" max="7427" width="8.125" style="4" customWidth="1"/>
    <col min="7428" max="7430" width="7.75" style="4" customWidth="1"/>
    <col min="7431" max="7431" width="8.125" style="4" customWidth="1"/>
    <col min="7432" max="7434" width="7.75" style="4" customWidth="1"/>
    <col min="7435" max="7435" width="8.125" style="4" customWidth="1"/>
    <col min="7436" max="7438" width="7.75" style="4" customWidth="1"/>
    <col min="7439" max="7439" width="8.125" style="4" customWidth="1"/>
    <col min="7440" max="7440" width="9.25" style="4" customWidth="1"/>
    <col min="7441" max="7441" width="8.875" style="4" customWidth="1"/>
    <col min="7442" max="7444" width="0" style="4" hidden="1" customWidth="1"/>
    <col min="7445" max="7445" width="8.625" style="4" customWidth="1"/>
    <col min="7446" max="7447" width="0" style="4" hidden="1" customWidth="1"/>
    <col min="7448" max="7448" width="5.75" style="4" customWidth="1"/>
    <col min="7449" max="7677" width="8.75" style="4"/>
    <col min="7678" max="7678" width="3.25" style="4" customWidth="1"/>
    <col min="7679" max="7679" width="31.875" style="4" customWidth="1"/>
    <col min="7680" max="7682" width="7.75" style="4" customWidth="1"/>
    <col min="7683" max="7683" width="8.125" style="4" customWidth="1"/>
    <col min="7684" max="7686" width="7.75" style="4" customWidth="1"/>
    <col min="7687" max="7687" width="8.125" style="4" customWidth="1"/>
    <col min="7688" max="7690" width="7.75" style="4" customWidth="1"/>
    <col min="7691" max="7691" width="8.125" style="4" customWidth="1"/>
    <col min="7692" max="7694" width="7.75" style="4" customWidth="1"/>
    <col min="7695" max="7695" width="8.125" style="4" customWidth="1"/>
    <col min="7696" max="7696" width="9.25" style="4" customWidth="1"/>
    <col min="7697" max="7697" width="8.875" style="4" customWidth="1"/>
    <col min="7698" max="7700" width="0" style="4" hidden="1" customWidth="1"/>
    <col min="7701" max="7701" width="8.625" style="4" customWidth="1"/>
    <col min="7702" max="7703" width="0" style="4" hidden="1" customWidth="1"/>
    <col min="7704" max="7704" width="5.75" style="4" customWidth="1"/>
    <col min="7705" max="7933" width="8.75" style="4"/>
    <col min="7934" max="7934" width="3.25" style="4" customWidth="1"/>
    <col min="7935" max="7935" width="31.875" style="4" customWidth="1"/>
    <col min="7936" max="7938" width="7.75" style="4" customWidth="1"/>
    <col min="7939" max="7939" width="8.125" style="4" customWidth="1"/>
    <col min="7940" max="7942" width="7.75" style="4" customWidth="1"/>
    <col min="7943" max="7943" width="8.125" style="4" customWidth="1"/>
    <col min="7944" max="7946" width="7.75" style="4" customWidth="1"/>
    <col min="7947" max="7947" width="8.125" style="4" customWidth="1"/>
    <col min="7948" max="7950" width="7.75" style="4" customWidth="1"/>
    <col min="7951" max="7951" width="8.125" style="4" customWidth="1"/>
    <col min="7952" max="7952" width="9.25" style="4" customWidth="1"/>
    <col min="7953" max="7953" width="8.875" style="4" customWidth="1"/>
    <col min="7954" max="7956" width="0" style="4" hidden="1" customWidth="1"/>
    <col min="7957" max="7957" width="8.625" style="4" customWidth="1"/>
    <col min="7958" max="7959" width="0" style="4" hidden="1" customWidth="1"/>
    <col min="7960" max="7960" width="5.75" style="4" customWidth="1"/>
    <col min="7961" max="8189" width="8.75" style="4"/>
    <col min="8190" max="8190" width="3.25" style="4" customWidth="1"/>
    <col min="8191" max="8191" width="31.875" style="4" customWidth="1"/>
    <col min="8192" max="8194" width="7.75" style="4" customWidth="1"/>
    <col min="8195" max="8195" width="8.125" style="4" customWidth="1"/>
    <col min="8196" max="8198" width="7.75" style="4" customWidth="1"/>
    <col min="8199" max="8199" width="8.125" style="4" customWidth="1"/>
    <col min="8200" max="8202" width="7.75" style="4" customWidth="1"/>
    <col min="8203" max="8203" width="8.125" style="4" customWidth="1"/>
    <col min="8204" max="8206" width="7.75" style="4" customWidth="1"/>
    <col min="8207" max="8207" width="8.125" style="4" customWidth="1"/>
    <col min="8208" max="8208" width="9.25" style="4" customWidth="1"/>
    <col min="8209" max="8209" width="8.875" style="4" customWidth="1"/>
    <col min="8210" max="8212" width="0" style="4" hidden="1" customWidth="1"/>
    <col min="8213" max="8213" width="8.625" style="4" customWidth="1"/>
    <col min="8214" max="8215" width="0" style="4" hidden="1" customWidth="1"/>
    <col min="8216" max="8216" width="5.75" style="4" customWidth="1"/>
    <col min="8217" max="8445" width="8.75" style="4"/>
    <col min="8446" max="8446" width="3.25" style="4" customWidth="1"/>
    <col min="8447" max="8447" width="31.875" style="4" customWidth="1"/>
    <col min="8448" max="8450" width="7.75" style="4" customWidth="1"/>
    <col min="8451" max="8451" width="8.125" style="4" customWidth="1"/>
    <col min="8452" max="8454" width="7.75" style="4" customWidth="1"/>
    <col min="8455" max="8455" width="8.125" style="4" customWidth="1"/>
    <col min="8456" max="8458" width="7.75" style="4" customWidth="1"/>
    <col min="8459" max="8459" width="8.125" style="4" customWidth="1"/>
    <col min="8460" max="8462" width="7.75" style="4" customWidth="1"/>
    <col min="8463" max="8463" width="8.125" style="4" customWidth="1"/>
    <col min="8464" max="8464" width="9.25" style="4" customWidth="1"/>
    <col min="8465" max="8465" width="8.875" style="4" customWidth="1"/>
    <col min="8466" max="8468" width="0" style="4" hidden="1" customWidth="1"/>
    <col min="8469" max="8469" width="8.625" style="4" customWidth="1"/>
    <col min="8470" max="8471" width="0" style="4" hidden="1" customWidth="1"/>
    <col min="8472" max="8472" width="5.75" style="4" customWidth="1"/>
    <col min="8473" max="8701" width="8.75" style="4"/>
    <col min="8702" max="8702" width="3.25" style="4" customWidth="1"/>
    <col min="8703" max="8703" width="31.875" style="4" customWidth="1"/>
    <col min="8704" max="8706" width="7.75" style="4" customWidth="1"/>
    <col min="8707" max="8707" width="8.125" style="4" customWidth="1"/>
    <col min="8708" max="8710" width="7.75" style="4" customWidth="1"/>
    <col min="8711" max="8711" width="8.125" style="4" customWidth="1"/>
    <col min="8712" max="8714" width="7.75" style="4" customWidth="1"/>
    <col min="8715" max="8715" width="8.125" style="4" customWidth="1"/>
    <col min="8716" max="8718" width="7.75" style="4" customWidth="1"/>
    <col min="8719" max="8719" width="8.125" style="4" customWidth="1"/>
    <col min="8720" max="8720" width="9.25" style="4" customWidth="1"/>
    <col min="8721" max="8721" width="8.875" style="4" customWidth="1"/>
    <col min="8722" max="8724" width="0" style="4" hidden="1" customWidth="1"/>
    <col min="8725" max="8725" width="8.625" style="4" customWidth="1"/>
    <col min="8726" max="8727" width="0" style="4" hidden="1" customWidth="1"/>
    <col min="8728" max="8728" width="5.75" style="4" customWidth="1"/>
    <col min="8729" max="8957" width="8.75" style="4"/>
    <col min="8958" max="8958" width="3.25" style="4" customWidth="1"/>
    <col min="8959" max="8959" width="31.875" style="4" customWidth="1"/>
    <col min="8960" max="8962" width="7.75" style="4" customWidth="1"/>
    <col min="8963" max="8963" width="8.125" style="4" customWidth="1"/>
    <col min="8964" max="8966" width="7.75" style="4" customWidth="1"/>
    <col min="8967" max="8967" width="8.125" style="4" customWidth="1"/>
    <col min="8968" max="8970" width="7.75" style="4" customWidth="1"/>
    <col min="8971" max="8971" width="8.125" style="4" customWidth="1"/>
    <col min="8972" max="8974" width="7.75" style="4" customWidth="1"/>
    <col min="8975" max="8975" width="8.125" style="4" customWidth="1"/>
    <col min="8976" max="8976" width="9.25" style="4" customWidth="1"/>
    <col min="8977" max="8977" width="8.875" style="4" customWidth="1"/>
    <col min="8978" max="8980" width="0" style="4" hidden="1" customWidth="1"/>
    <col min="8981" max="8981" width="8.625" style="4" customWidth="1"/>
    <col min="8982" max="8983" width="0" style="4" hidden="1" customWidth="1"/>
    <col min="8984" max="8984" width="5.75" style="4" customWidth="1"/>
    <col min="8985" max="9213" width="8.75" style="4"/>
    <col min="9214" max="9214" width="3.25" style="4" customWidth="1"/>
    <col min="9215" max="9215" width="31.875" style="4" customWidth="1"/>
    <col min="9216" max="9218" width="7.75" style="4" customWidth="1"/>
    <col min="9219" max="9219" width="8.125" style="4" customWidth="1"/>
    <col min="9220" max="9222" width="7.75" style="4" customWidth="1"/>
    <col min="9223" max="9223" width="8.125" style="4" customWidth="1"/>
    <col min="9224" max="9226" width="7.75" style="4" customWidth="1"/>
    <col min="9227" max="9227" width="8.125" style="4" customWidth="1"/>
    <col min="9228" max="9230" width="7.75" style="4" customWidth="1"/>
    <col min="9231" max="9231" width="8.125" style="4" customWidth="1"/>
    <col min="9232" max="9232" width="9.25" style="4" customWidth="1"/>
    <col min="9233" max="9233" width="8.875" style="4" customWidth="1"/>
    <col min="9234" max="9236" width="0" style="4" hidden="1" customWidth="1"/>
    <col min="9237" max="9237" width="8.625" style="4" customWidth="1"/>
    <col min="9238" max="9239" width="0" style="4" hidden="1" customWidth="1"/>
    <col min="9240" max="9240" width="5.75" style="4" customWidth="1"/>
    <col min="9241" max="9469" width="8.75" style="4"/>
    <col min="9470" max="9470" width="3.25" style="4" customWidth="1"/>
    <col min="9471" max="9471" width="31.875" style="4" customWidth="1"/>
    <col min="9472" max="9474" width="7.75" style="4" customWidth="1"/>
    <col min="9475" max="9475" width="8.125" style="4" customWidth="1"/>
    <col min="9476" max="9478" width="7.75" style="4" customWidth="1"/>
    <col min="9479" max="9479" width="8.125" style="4" customWidth="1"/>
    <col min="9480" max="9482" width="7.75" style="4" customWidth="1"/>
    <col min="9483" max="9483" width="8.125" style="4" customWidth="1"/>
    <col min="9484" max="9486" width="7.75" style="4" customWidth="1"/>
    <col min="9487" max="9487" width="8.125" style="4" customWidth="1"/>
    <col min="9488" max="9488" width="9.25" style="4" customWidth="1"/>
    <col min="9489" max="9489" width="8.875" style="4" customWidth="1"/>
    <col min="9490" max="9492" width="0" style="4" hidden="1" customWidth="1"/>
    <col min="9493" max="9493" width="8.625" style="4" customWidth="1"/>
    <col min="9494" max="9495" width="0" style="4" hidden="1" customWidth="1"/>
    <col min="9496" max="9496" width="5.75" style="4" customWidth="1"/>
    <col min="9497" max="9725" width="8.75" style="4"/>
    <col min="9726" max="9726" width="3.25" style="4" customWidth="1"/>
    <col min="9727" max="9727" width="31.875" style="4" customWidth="1"/>
    <col min="9728" max="9730" width="7.75" style="4" customWidth="1"/>
    <col min="9731" max="9731" width="8.125" style="4" customWidth="1"/>
    <col min="9732" max="9734" width="7.75" style="4" customWidth="1"/>
    <col min="9735" max="9735" width="8.125" style="4" customWidth="1"/>
    <col min="9736" max="9738" width="7.75" style="4" customWidth="1"/>
    <col min="9739" max="9739" width="8.125" style="4" customWidth="1"/>
    <col min="9740" max="9742" width="7.75" style="4" customWidth="1"/>
    <col min="9743" max="9743" width="8.125" style="4" customWidth="1"/>
    <col min="9744" max="9744" width="9.25" style="4" customWidth="1"/>
    <col min="9745" max="9745" width="8.875" style="4" customWidth="1"/>
    <col min="9746" max="9748" width="0" style="4" hidden="1" customWidth="1"/>
    <col min="9749" max="9749" width="8.625" style="4" customWidth="1"/>
    <col min="9750" max="9751" width="0" style="4" hidden="1" customWidth="1"/>
    <col min="9752" max="9752" width="5.75" style="4" customWidth="1"/>
    <col min="9753" max="9981" width="8.75" style="4"/>
    <col min="9982" max="9982" width="3.25" style="4" customWidth="1"/>
    <col min="9983" max="9983" width="31.875" style="4" customWidth="1"/>
    <col min="9984" max="9986" width="7.75" style="4" customWidth="1"/>
    <col min="9987" max="9987" width="8.125" style="4" customWidth="1"/>
    <col min="9988" max="9990" width="7.75" style="4" customWidth="1"/>
    <col min="9991" max="9991" width="8.125" style="4" customWidth="1"/>
    <col min="9992" max="9994" width="7.75" style="4" customWidth="1"/>
    <col min="9995" max="9995" width="8.125" style="4" customWidth="1"/>
    <col min="9996" max="9998" width="7.75" style="4" customWidth="1"/>
    <col min="9999" max="9999" width="8.125" style="4" customWidth="1"/>
    <col min="10000" max="10000" width="9.25" style="4" customWidth="1"/>
    <col min="10001" max="10001" width="8.875" style="4" customWidth="1"/>
    <col min="10002" max="10004" width="0" style="4" hidden="1" customWidth="1"/>
    <col min="10005" max="10005" width="8.625" style="4" customWidth="1"/>
    <col min="10006" max="10007" width="0" style="4" hidden="1" customWidth="1"/>
    <col min="10008" max="10008" width="5.75" style="4" customWidth="1"/>
    <col min="10009" max="10237" width="8.75" style="4"/>
    <col min="10238" max="10238" width="3.25" style="4" customWidth="1"/>
    <col min="10239" max="10239" width="31.875" style="4" customWidth="1"/>
    <col min="10240" max="10242" width="7.75" style="4" customWidth="1"/>
    <col min="10243" max="10243" width="8.125" style="4" customWidth="1"/>
    <col min="10244" max="10246" width="7.75" style="4" customWidth="1"/>
    <col min="10247" max="10247" width="8.125" style="4" customWidth="1"/>
    <col min="10248" max="10250" width="7.75" style="4" customWidth="1"/>
    <col min="10251" max="10251" width="8.125" style="4" customWidth="1"/>
    <col min="10252" max="10254" width="7.75" style="4" customWidth="1"/>
    <col min="10255" max="10255" width="8.125" style="4" customWidth="1"/>
    <col min="10256" max="10256" width="9.25" style="4" customWidth="1"/>
    <col min="10257" max="10257" width="8.875" style="4" customWidth="1"/>
    <col min="10258" max="10260" width="0" style="4" hidden="1" customWidth="1"/>
    <col min="10261" max="10261" width="8.625" style="4" customWidth="1"/>
    <col min="10262" max="10263" width="0" style="4" hidden="1" customWidth="1"/>
    <col min="10264" max="10264" width="5.75" style="4" customWidth="1"/>
    <col min="10265" max="10493" width="8.75" style="4"/>
    <col min="10494" max="10494" width="3.25" style="4" customWidth="1"/>
    <col min="10495" max="10495" width="31.875" style="4" customWidth="1"/>
    <col min="10496" max="10498" width="7.75" style="4" customWidth="1"/>
    <col min="10499" max="10499" width="8.125" style="4" customWidth="1"/>
    <col min="10500" max="10502" width="7.75" style="4" customWidth="1"/>
    <col min="10503" max="10503" width="8.125" style="4" customWidth="1"/>
    <col min="10504" max="10506" width="7.75" style="4" customWidth="1"/>
    <col min="10507" max="10507" width="8.125" style="4" customWidth="1"/>
    <col min="10508" max="10510" width="7.75" style="4" customWidth="1"/>
    <col min="10511" max="10511" width="8.125" style="4" customWidth="1"/>
    <col min="10512" max="10512" width="9.25" style="4" customWidth="1"/>
    <col min="10513" max="10513" width="8.875" style="4" customWidth="1"/>
    <col min="10514" max="10516" width="0" style="4" hidden="1" customWidth="1"/>
    <col min="10517" max="10517" width="8.625" style="4" customWidth="1"/>
    <col min="10518" max="10519" width="0" style="4" hidden="1" customWidth="1"/>
    <col min="10520" max="10520" width="5.75" style="4" customWidth="1"/>
    <col min="10521" max="10749" width="8.75" style="4"/>
    <col min="10750" max="10750" width="3.25" style="4" customWidth="1"/>
    <col min="10751" max="10751" width="31.875" style="4" customWidth="1"/>
    <col min="10752" max="10754" width="7.75" style="4" customWidth="1"/>
    <col min="10755" max="10755" width="8.125" style="4" customWidth="1"/>
    <col min="10756" max="10758" width="7.75" style="4" customWidth="1"/>
    <col min="10759" max="10759" width="8.125" style="4" customWidth="1"/>
    <col min="10760" max="10762" width="7.75" style="4" customWidth="1"/>
    <col min="10763" max="10763" width="8.125" style="4" customWidth="1"/>
    <col min="10764" max="10766" width="7.75" style="4" customWidth="1"/>
    <col min="10767" max="10767" width="8.125" style="4" customWidth="1"/>
    <col min="10768" max="10768" width="9.25" style="4" customWidth="1"/>
    <col min="10769" max="10769" width="8.875" style="4" customWidth="1"/>
    <col min="10770" max="10772" width="0" style="4" hidden="1" customWidth="1"/>
    <col min="10773" max="10773" width="8.625" style="4" customWidth="1"/>
    <col min="10774" max="10775" width="0" style="4" hidden="1" customWidth="1"/>
    <col min="10776" max="10776" width="5.75" style="4" customWidth="1"/>
    <col min="10777" max="11005" width="8.75" style="4"/>
    <col min="11006" max="11006" width="3.25" style="4" customWidth="1"/>
    <col min="11007" max="11007" width="31.875" style="4" customWidth="1"/>
    <col min="11008" max="11010" width="7.75" style="4" customWidth="1"/>
    <col min="11011" max="11011" width="8.125" style="4" customWidth="1"/>
    <col min="11012" max="11014" width="7.75" style="4" customWidth="1"/>
    <col min="11015" max="11015" width="8.125" style="4" customWidth="1"/>
    <col min="11016" max="11018" width="7.75" style="4" customWidth="1"/>
    <col min="11019" max="11019" width="8.125" style="4" customWidth="1"/>
    <col min="11020" max="11022" width="7.75" style="4" customWidth="1"/>
    <col min="11023" max="11023" width="8.125" style="4" customWidth="1"/>
    <col min="11024" max="11024" width="9.25" style="4" customWidth="1"/>
    <col min="11025" max="11025" width="8.875" style="4" customWidth="1"/>
    <col min="11026" max="11028" width="0" style="4" hidden="1" customWidth="1"/>
    <col min="11029" max="11029" width="8.625" style="4" customWidth="1"/>
    <col min="11030" max="11031" width="0" style="4" hidden="1" customWidth="1"/>
    <col min="11032" max="11032" width="5.75" style="4" customWidth="1"/>
    <col min="11033" max="11261" width="8.75" style="4"/>
    <col min="11262" max="11262" width="3.25" style="4" customWidth="1"/>
    <col min="11263" max="11263" width="31.875" style="4" customWidth="1"/>
    <col min="11264" max="11266" width="7.75" style="4" customWidth="1"/>
    <col min="11267" max="11267" width="8.125" style="4" customWidth="1"/>
    <col min="11268" max="11270" width="7.75" style="4" customWidth="1"/>
    <col min="11271" max="11271" width="8.125" style="4" customWidth="1"/>
    <col min="11272" max="11274" width="7.75" style="4" customWidth="1"/>
    <col min="11275" max="11275" width="8.125" style="4" customWidth="1"/>
    <col min="11276" max="11278" width="7.75" style="4" customWidth="1"/>
    <col min="11279" max="11279" width="8.125" style="4" customWidth="1"/>
    <col min="11280" max="11280" width="9.25" style="4" customWidth="1"/>
    <col min="11281" max="11281" width="8.875" style="4" customWidth="1"/>
    <col min="11282" max="11284" width="0" style="4" hidden="1" customWidth="1"/>
    <col min="11285" max="11285" width="8.625" style="4" customWidth="1"/>
    <col min="11286" max="11287" width="0" style="4" hidden="1" customWidth="1"/>
    <col min="11288" max="11288" width="5.75" style="4" customWidth="1"/>
    <col min="11289" max="11517" width="8.75" style="4"/>
    <col min="11518" max="11518" width="3.25" style="4" customWidth="1"/>
    <col min="11519" max="11519" width="31.875" style="4" customWidth="1"/>
    <col min="11520" max="11522" width="7.75" style="4" customWidth="1"/>
    <col min="11523" max="11523" width="8.125" style="4" customWidth="1"/>
    <col min="11524" max="11526" width="7.75" style="4" customWidth="1"/>
    <col min="11527" max="11527" width="8.125" style="4" customWidth="1"/>
    <col min="11528" max="11530" width="7.75" style="4" customWidth="1"/>
    <col min="11531" max="11531" width="8.125" style="4" customWidth="1"/>
    <col min="11532" max="11534" width="7.75" style="4" customWidth="1"/>
    <col min="11535" max="11535" width="8.125" style="4" customWidth="1"/>
    <col min="11536" max="11536" width="9.25" style="4" customWidth="1"/>
    <col min="11537" max="11537" width="8.875" style="4" customWidth="1"/>
    <col min="11538" max="11540" width="0" style="4" hidden="1" customWidth="1"/>
    <col min="11541" max="11541" width="8.625" style="4" customWidth="1"/>
    <col min="11542" max="11543" width="0" style="4" hidden="1" customWidth="1"/>
    <col min="11544" max="11544" width="5.75" style="4" customWidth="1"/>
    <col min="11545" max="11773" width="8.75" style="4"/>
    <col min="11774" max="11774" width="3.25" style="4" customWidth="1"/>
    <col min="11775" max="11775" width="31.875" style="4" customWidth="1"/>
    <col min="11776" max="11778" width="7.75" style="4" customWidth="1"/>
    <col min="11779" max="11779" width="8.125" style="4" customWidth="1"/>
    <col min="11780" max="11782" width="7.75" style="4" customWidth="1"/>
    <col min="11783" max="11783" width="8.125" style="4" customWidth="1"/>
    <col min="11784" max="11786" width="7.75" style="4" customWidth="1"/>
    <col min="11787" max="11787" width="8.125" style="4" customWidth="1"/>
    <col min="11788" max="11790" width="7.75" style="4" customWidth="1"/>
    <col min="11791" max="11791" width="8.125" style="4" customWidth="1"/>
    <col min="11792" max="11792" width="9.25" style="4" customWidth="1"/>
    <col min="11793" max="11793" width="8.875" style="4" customWidth="1"/>
    <col min="11794" max="11796" width="0" style="4" hidden="1" customWidth="1"/>
    <col min="11797" max="11797" width="8.625" style="4" customWidth="1"/>
    <col min="11798" max="11799" width="0" style="4" hidden="1" customWidth="1"/>
    <col min="11800" max="11800" width="5.75" style="4" customWidth="1"/>
    <col min="11801" max="12029" width="8.75" style="4"/>
    <col min="12030" max="12030" width="3.25" style="4" customWidth="1"/>
    <col min="12031" max="12031" width="31.875" style="4" customWidth="1"/>
    <col min="12032" max="12034" width="7.75" style="4" customWidth="1"/>
    <col min="12035" max="12035" width="8.125" style="4" customWidth="1"/>
    <col min="12036" max="12038" width="7.75" style="4" customWidth="1"/>
    <col min="12039" max="12039" width="8.125" style="4" customWidth="1"/>
    <col min="12040" max="12042" width="7.75" style="4" customWidth="1"/>
    <col min="12043" max="12043" width="8.125" style="4" customWidth="1"/>
    <col min="12044" max="12046" width="7.75" style="4" customWidth="1"/>
    <col min="12047" max="12047" width="8.125" style="4" customWidth="1"/>
    <col min="12048" max="12048" width="9.25" style="4" customWidth="1"/>
    <col min="12049" max="12049" width="8.875" style="4" customWidth="1"/>
    <col min="12050" max="12052" width="0" style="4" hidden="1" customWidth="1"/>
    <col min="12053" max="12053" width="8.625" style="4" customWidth="1"/>
    <col min="12054" max="12055" width="0" style="4" hidden="1" customWidth="1"/>
    <col min="12056" max="12056" width="5.75" style="4" customWidth="1"/>
    <col min="12057" max="12285" width="8.75" style="4"/>
    <col min="12286" max="12286" width="3.25" style="4" customWidth="1"/>
    <col min="12287" max="12287" width="31.875" style="4" customWidth="1"/>
    <col min="12288" max="12290" width="7.75" style="4" customWidth="1"/>
    <col min="12291" max="12291" width="8.125" style="4" customWidth="1"/>
    <col min="12292" max="12294" width="7.75" style="4" customWidth="1"/>
    <col min="12295" max="12295" width="8.125" style="4" customWidth="1"/>
    <col min="12296" max="12298" width="7.75" style="4" customWidth="1"/>
    <col min="12299" max="12299" width="8.125" style="4" customWidth="1"/>
    <col min="12300" max="12302" width="7.75" style="4" customWidth="1"/>
    <col min="12303" max="12303" width="8.125" style="4" customWidth="1"/>
    <col min="12304" max="12304" width="9.25" style="4" customWidth="1"/>
    <col min="12305" max="12305" width="8.875" style="4" customWidth="1"/>
    <col min="12306" max="12308" width="0" style="4" hidden="1" customWidth="1"/>
    <col min="12309" max="12309" width="8.625" style="4" customWidth="1"/>
    <col min="12310" max="12311" width="0" style="4" hidden="1" customWidth="1"/>
    <col min="12312" max="12312" width="5.75" style="4" customWidth="1"/>
    <col min="12313" max="12541" width="8.75" style="4"/>
    <col min="12542" max="12542" width="3.25" style="4" customWidth="1"/>
    <col min="12543" max="12543" width="31.875" style="4" customWidth="1"/>
    <col min="12544" max="12546" width="7.75" style="4" customWidth="1"/>
    <col min="12547" max="12547" width="8.125" style="4" customWidth="1"/>
    <col min="12548" max="12550" width="7.75" style="4" customWidth="1"/>
    <col min="12551" max="12551" width="8.125" style="4" customWidth="1"/>
    <col min="12552" max="12554" width="7.75" style="4" customWidth="1"/>
    <col min="12555" max="12555" width="8.125" style="4" customWidth="1"/>
    <col min="12556" max="12558" width="7.75" style="4" customWidth="1"/>
    <col min="12559" max="12559" width="8.125" style="4" customWidth="1"/>
    <col min="12560" max="12560" width="9.25" style="4" customWidth="1"/>
    <col min="12561" max="12561" width="8.875" style="4" customWidth="1"/>
    <col min="12562" max="12564" width="0" style="4" hidden="1" customWidth="1"/>
    <col min="12565" max="12565" width="8.625" style="4" customWidth="1"/>
    <col min="12566" max="12567" width="0" style="4" hidden="1" customWidth="1"/>
    <col min="12568" max="12568" width="5.75" style="4" customWidth="1"/>
    <col min="12569" max="12797" width="8.75" style="4"/>
    <col min="12798" max="12798" width="3.25" style="4" customWidth="1"/>
    <col min="12799" max="12799" width="31.875" style="4" customWidth="1"/>
    <col min="12800" max="12802" width="7.75" style="4" customWidth="1"/>
    <col min="12803" max="12803" width="8.125" style="4" customWidth="1"/>
    <col min="12804" max="12806" width="7.75" style="4" customWidth="1"/>
    <col min="12807" max="12807" width="8.125" style="4" customWidth="1"/>
    <col min="12808" max="12810" width="7.75" style="4" customWidth="1"/>
    <col min="12811" max="12811" width="8.125" style="4" customWidth="1"/>
    <col min="12812" max="12814" width="7.75" style="4" customWidth="1"/>
    <col min="12815" max="12815" width="8.125" style="4" customWidth="1"/>
    <col min="12816" max="12816" width="9.25" style="4" customWidth="1"/>
    <col min="12817" max="12817" width="8.875" style="4" customWidth="1"/>
    <col min="12818" max="12820" width="0" style="4" hidden="1" customWidth="1"/>
    <col min="12821" max="12821" width="8.625" style="4" customWidth="1"/>
    <col min="12822" max="12823" width="0" style="4" hidden="1" customWidth="1"/>
    <col min="12824" max="12824" width="5.75" style="4" customWidth="1"/>
    <col min="12825" max="13053" width="8.75" style="4"/>
    <col min="13054" max="13054" width="3.25" style="4" customWidth="1"/>
    <col min="13055" max="13055" width="31.875" style="4" customWidth="1"/>
    <col min="13056" max="13058" width="7.75" style="4" customWidth="1"/>
    <col min="13059" max="13059" width="8.125" style="4" customWidth="1"/>
    <col min="13060" max="13062" width="7.75" style="4" customWidth="1"/>
    <col min="13063" max="13063" width="8.125" style="4" customWidth="1"/>
    <col min="13064" max="13066" width="7.75" style="4" customWidth="1"/>
    <col min="13067" max="13067" width="8.125" style="4" customWidth="1"/>
    <col min="13068" max="13070" width="7.75" style="4" customWidth="1"/>
    <col min="13071" max="13071" width="8.125" style="4" customWidth="1"/>
    <col min="13072" max="13072" width="9.25" style="4" customWidth="1"/>
    <col min="13073" max="13073" width="8.875" style="4" customWidth="1"/>
    <col min="13074" max="13076" width="0" style="4" hidden="1" customWidth="1"/>
    <col min="13077" max="13077" width="8.625" style="4" customWidth="1"/>
    <col min="13078" max="13079" width="0" style="4" hidden="1" customWidth="1"/>
    <col min="13080" max="13080" width="5.75" style="4" customWidth="1"/>
    <col min="13081" max="13309" width="8.75" style="4"/>
    <col min="13310" max="13310" width="3.25" style="4" customWidth="1"/>
    <col min="13311" max="13311" width="31.875" style="4" customWidth="1"/>
    <col min="13312" max="13314" width="7.75" style="4" customWidth="1"/>
    <col min="13315" max="13315" width="8.125" style="4" customWidth="1"/>
    <col min="13316" max="13318" width="7.75" style="4" customWidth="1"/>
    <col min="13319" max="13319" width="8.125" style="4" customWidth="1"/>
    <col min="13320" max="13322" width="7.75" style="4" customWidth="1"/>
    <col min="13323" max="13323" width="8.125" style="4" customWidth="1"/>
    <col min="13324" max="13326" width="7.75" style="4" customWidth="1"/>
    <col min="13327" max="13327" width="8.125" style="4" customWidth="1"/>
    <col min="13328" max="13328" width="9.25" style="4" customWidth="1"/>
    <col min="13329" max="13329" width="8.875" style="4" customWidth="1"/>
    <col min="13330" max="13332" width="0" style="4" hidden="1" customWidth="1"/>
    <col min="13333" max="13333" width="8.625" style="4" customWidth="1"/>
    <col min="13334" max="13335" width="0" style="4" hidden="1" customWidth="1"/>
    <col min="13336" max="13336" width="5.75" style="4" customWidth="1"/>
    <col min="13337" max="13565" width="8.75" style="4"/>
    <col min="13566" max="13566" width="3.25" style="4" customWidth="1"/>
    <col min="13567" max="13567" width="31.875" style="4" customWidth="1"/>
    <col min="13568" max="13570" width="7.75" style="4" customWidth="1"/>
    <col min="13571" max="13571" width="8.125" style="4" customWidth="1"/>
    <col min="13572" max="13574" width="7.75" style="4" customWidth="1"/>
    <col min="13575" max="13575" width="8.125" style="4" customWidth="1"/>
    <col min="13576" max="13578" width="7.75" style="4" customWidth="1"/>
    <col min="13579" max="13579" width="8.125" style="4" customWidth="1"/>
    <col min="13580" max="13582" width="7.75" style="4" customWidth="1"/>
    <col min="13583" max="13583" width="8.125" style="4" customWidth="1"/>
    <col min="13584" max="13584" width="9.25" style="4" customWidth="1"/>
    <col min="13585" max="13585" width="8.875" style="4" customWidth="1"/>
    <col min="13586" max="13588" width="0" style="4" hidden="1" customWidth="1"/>
    <col min="13589" max="13589" width="8.625" style="4" customWidth="1"/>
    <col min="13590" max="13591" width="0" style="4" hidden="1" customWidth="1"/>
    <col min="13592" max="13592" width="5.75" style="4" customWidth="1"/>
    <col min="13593" max="13821" width="8.75" style="4"/>
    <col min="13822" max="13822" width="3.25" style="4" customWidth="1"/>
    <col min="13823" max="13823" width="31.875" style="4" customWidth="1"/>
    <col min="13824" max="13826" width="7.75" style="4" customWidth="1"/>
    <col min="13827" max="13827" width="8.125" style="4" customWidth="1"/>
    <col min="13828" max="13830" width="7.75" style="4" customWidth="1"/>
    <col min="13831" max="13831" width="8.125" style="4" customWidth="1"/>
    <col min="13832" max="13834" width="7.75" style="4" customWidth="1"/>
    <col min="13835" max="13835" width="8.125" style="4" customWidth="1"/>
    <col min="13836" max="13838" width="7.75" style="4" customWidth="1"/>
    <col min="13839" max="13839" width="8.125" style="4" customWidth="1"/>
    <col min="13840" max="13840" width="9.25" style="4" customWidth="1"/>
    <col min="13841" max="13841" width="8.875" style="4" customWidth="1"/>
    <col min="13842" max="13844" width="0" style="4" hidden="1" customWidth="1"/>
    <col min="13845" max="13845" width="8.625" style="4" customWidth="1"/>
    <col min="13846" max="13847" width="0" style="4" hidden="1" customWidth="1"/>
    <col min="13848" max="13848" width="5.75" style="4" customWidth="1"/>
    <col min="13849" max="14077" width="8.75" style="4"/>
    <col min="14078" max="14078" width="3.25" style="4" customWidth="1"/>
    <col min="14079" max="14079" width="31.875" style="4" customWidth="1"/>
    <col min="14080" max="14082" width="7.75" style="4" customWidth="1"/>
    <col min="14083" max="14083" width="8.125" style="4" customWidth="1"/>
    <col min="14084" max="14086" width="7.75" style="4" customWidth="1"/>
    <col min="14087" max="14087" width="8.125" style="4" customWidth="1"/>
    <col min="14088" max="14090" width="7.75" style="4" customWidth="1"/>
    <col min="14091" max="14091" width="8.125" style="4" customWidth="1"/>
    <col min="14092" max="14094" width="7.75" style="4" customWidth="1"/>
    <col min="14095" max="14095" width="8.125" style="4" customWidth="1"/>
    <col min="14096" max="14096" width="9.25" style="4" customWidth="1"/>
    <col min="14097" max="14097" width="8.875" style="4" customWidth="1"/>
    <col min="14098" max="14100" width="0" style="4" hidden="1" customWidth="1"/>
    <col min="14101" max="14101" width="8.625" style="4" customWidth="1"/>
    <col min="14102" max="14103" width="0" style="4" hidden="1" customWidth="1"/>
    <col min="14104" max="14104" width="5.75" style="4" customWidth="1"/>
    <col min="14105" max="14333" width="8.75" style="4"/>
    <col min="14334" max="14334" width="3.25" style="4" customWidth="1"/>
    <col min="14335" max="14335" width="31.875" style="4" customWidth="1"/>
    <col min="14336" max="14338" width="7.75" style="4" customWidth="1"/>
    <col min="14339" max="14339" width="8.125" style="4" customWidth="1"/>
    <col min="14340" max="14342" width="7.75" style="4" customWidth="1"/>
    <col min="14343" max="14343" width="8.125" style="4" customWidth="1"/>
    <col min="14344" max="14346" width="7.75" style="4" customWidth="1"/>
    <col min="14347" max="14347" width="8.125" style="4" customWidth="1"/>
    <col min="14348" max="14350" width="7.75" style="4" customWidth="1"/>
    <col min="14351" max="14351" width="8.125" style="4" customWidth="1"/>
    <col min="14352" max="14352" width="9.25" style="4" customWidth="1"/>
    <col min="14353" max="14353" width="8.875" style="4" customWidth="1"/>
    <col min="14354" max="14356" width="0" style="4" hidden="1" customWidth="1"/>
    <col min="14357" max="14357" width="8.625" style="4" customWidth="1"/>
    <col min="14358" max="14359" width="0" style="4" hidden="1" customWidth="1"/>
    <col min="14360" max="14360" width="5.75" style="4" customWidth="1"/>
    <col min="14361" max="14589" width="8.75" style="4"/>
    <col min="14590" max="14590" width="3.25" style="4" customWidth="1"/>
    <col min="14591" max="14591" width="31.875" style="4" customWidth="1"/>
    <col min="14592" max="14594" width="7.75" style="4" customWidth="1"/>
    <col min="14595" max="14595" width="8.125" style="4" customWidth="1"/>
    <col min="14596" max="14598" width="7.75" style="4" customWidth="1"/>
    <col min="14599" max="14599" width="8.125" style="4" customWidth="1"/>
    <col min="14600" max="14602" width="7.75" style="4" customWidth="1"/>
    <col min="14603" max="14603" width="8.125" style="4" customWidth="1"/>
    <col min="14604" max="14606" width="7.75" style="4" customWidth="1"/>
    <col min="14607" max="14607" width="8.125" style="4" customWidth="1"/>
    <col min="14608" max="14608" width="9.25" style="4" customWidth="1"/>
    <col min="14609" max="14609" width="8.875" style="4" customWidth="1"/>
    <col min="14610" max="14612" width="0" style="4" hidden="1" customWidth="1"/>
    <col min="14613" max="14613" width="8.625" style="4" customWidth="1"/>
    <col min="14614" max="14615" width="0" style="4" hidden="1" customWidth="1"/>
    <col min="14616" max="14616" width="5.75" style="4" customWidth="1"/>
    <col min="14617" max="14845" width="8.75" style="4"/>
    <col min="14846" max="14846" width="3.25" style="4" customWidth="1"/>
    <col min="14847" max="14847" width="31.875" style="4" customWidth="1"/>
    <col min="14848" max="14850" width="7.75" style="4" customWidth="1"/>
    <col min="14851" max="14851" width="8.125" style="4" customWidth="1"/>
    <col min="14852" max="14854" width="7.75" style="4" customWidth="1"/>
    <col min="14855" max="14855" width="8.125" style="4" customWidth="1"/>
    <col min="14856" max="14858" width="7.75" style="4" customWidth="1"/>
    <col min="14859" max="14859" width="8.125" style="4" customWidth="1"/>
    <col min="14860" max="14862" width="7.75" style="4" customWidth="1"/>
    <col min="14863" max="14863" width="8.125" style="4" customWidth="1"/>
    <col min="14864" max="14864" width="9.25" style="4" customWidth="1"/>
    <col min="14865" max="14865" width="8.875" style="4" customWidth="1"/>
    <col min="14866" max="14868" width="0" style="4" hidden="1" customWidth="1"/>
    <col min="14869" max="14869" width="8.625" style="4" customWidth="1"/>
    <col min="14870" max="14871" width="0" style="4" hidden="1" customWidth="1"/>
    <col min="14872" max="14872" width="5.75" style="4" customWidth="1"/>
    <col min="14873" max="15101" width="8.75" style="4"/>
    <col min="15102" max="15102" width="3.25" style="4" customWidth="1"/>
    <col min="15103" max="15103" width="31.875" style="4" customWidth="1"/>
    <col min="15104" max="15106" width="7.75" style="4" customWidth="1"/>
    <col min="15107" max="15107" width="8.125" style="4" customWidth="1"/>
    <col min="15108" max="15110" width="7.75" style="4" customWidth="1"/>
    <col min="15111" max="15111" width="8.125" style="4" customWidth="1"/>
    <col min="15112" max="15114" width="7.75" style="4" customWidth="1"/>
    <col min="15115" max="15115" width="8.125" style="4" customWidth="1"/>
    <col min="15116" max="15118" width="7.75" style="4" customWidth="1"/>
    <col min="15119" max="15119" width="8.125" style="4" customWidth="1"/>
    <col min="15120" max="15120" width="9.25" style="4" customWidth="1"/>
    <col min="15121" max="15121" width="8.875" style="4" customWidth="1"/>
    <col min="15122" max="15124" width="0" style="4" hidden="1" customWidth="1"/>
    <col min="15125" max="15125" width="8.625" style="4" customWidth="1"/>
    <col min="15126" max="15127" width="0" style="4" hidden="1" customWidth="1"/>
    <col min="15128" max="15128" width="5.75" style="4" customWidth="1"/>
    <col min="15129" max="15357" width="8.75" style="4"/>
    <col min="15358" max="15358" width="3.25" style="4" customWidth="1"/>
    <col min="15359" max="15359" width="31.875" style="4" customWidth="1"/>
    <col min="15360" max="15362" width="7.75" style="4" customWidth="1"/>
    <col min="15363" max="15363" width="8.125" style="4" customWidth="1"/>
    <col min="15364" max="15366" width="7.75" style="4" customWidth="1"/>
    <col min="15367" max="15367" width="8.125" style="4" customWidth="1"/>
    <col min="15368" max="15370" width="7.75" style="4" customWidth="1"/>
    <col min="15371" max="15371" width="8.125" style="4" customWidth="1"/>
    <col min="15372" max="15374" width="7.75" style="4" customWidth="1"/>
    <col min="15375" max="15375" width="8.125" style="4" customWidth="1"/>
    <col min="15376" max="15376" width="9.25" style="4" customWidth="1"/>
    <col min="15377" max="15377" width="8.875" style="4" customWidth="1"/>
    <col min="15378" max="15380" width="0" style="4" hidden="1" customWidth="1"/>
    <col min="15381" max="15381" width="8.625" style="4" customWidth="1"/>
    <col min="15382" max="15383" width="0" style="4" hidden="1" customWidth="1"/>
    <col min="15384" max="15384" width="5.75" style="4" customWidth="1"/>
    <col min="15385" max="15613" width="8.75" style="4"/>
    <col min="15614" max="15614" width="3.25" style="4" customWidth="1"/>
    <col min="15615" max="15615" width="31.875" style="4" customWidth="1"/>
    <col min="15616" max="15618" width="7.75" style="4" customWidth="1"/>
    <col min="15619" max="15619" width="8.125" style="4" customWidth="1"/>
    <col min="15620" max="15622" width="7.75" style="4" customWidth="1"/>
    <col min="15623" max="15623" width="8.125" style="4" customWidth="1"/>
    <col min="15624" max="15626" width="7.75" style="4" customWidth="1"/>
    <col min="15627" max="15627" width="8.125" style="4" customWidth="1"/>
    <col min="15628" max="15630" width="7.75" style="4" customWidth="1"/>
    <col min="15631" max="15631" width="8.125" style="4" customWidth="1"/>
    <col min="15632" max="15632" width="9.25" style="4" customWidth="1"/>
    <col min="15633" max="15633" width="8.875" style="4" customWidth="1"/>
    <col min="15634" max="15636" width="0" style="4" hidden="1" customWidth="1"/>
    <col min="15637" max="15637" width="8.625" style="4" customWidth="1"/>
    <col min="15638" max="15639" width="0" style="4" hidden="1" customWidth="1"/>
    <col min="15640" max="15640" width="5.75" style="4" customWidth="1"/>
    <col min="15641" max="15869" width="8.75" style="4"/>
    <col min="15870" max="15870" width="3.25" style="4" customWidth="1"/>
    <col min="15871" max="15871" width="31.875" style="4" customWidth="1"/>
    <col min="15872" max="15874" width="7.75" style="4" customWidth="1"/>
    <col min="15875" max="15875" width="8.125" style="4" customWidth="1"/>
    <col min="15876" max="15878" width="7.75" style="4" customWidth="1"/>
    <col min="15879" max="15879" width="8.125" style="4" customWidth="1"/>
    <col min="15880" max="15882" width="7.75" style="4" customWidth="1"/>
    <col min="15883" max="15883" width="8.125" style="4" customWidth="1"/>
    <col min="15884" max="15886" width="7.75" style="4" customWidth="1"/>
    <col min="15887" max="15887" width="8.125" style="4" customWidth="1"/>
    <col min="15888" max="15888" width="9.25" style="4" customWidth="1"/>
    <col min="15889" max="15889" width="8.875" style="4" customWidth="1"/>
    <col min="15890" max="15892" width="0" style="4" hidden="1" customWidth="1"/>
    <col min="15893" max="15893" width="8.625" style="4" customWidth="1"/>
    <col min="15894" max="15895" width="0" style="4" hidden="1" customWidth="1"/>
    <col min="15896" max="15896" width="5.75" style="4" customWidth="1"/>
    <col min="15897" max="16125" width="8.75" style="4"/>
    <col min="16126" max="16126" width="3.25" style="4" customWidth="1"/>
    <col min="16127" max="16127" width="31.875" style="4" customWidth="1"/>
    <col min="16128" max="16130" width="7.75" style="4" customWidth="1"/>
    <col min="16131" max="16131" width="8.125" style="4" customWidth="1"/>
    <col min="16132" max="16134" width="7.75" style="4" customWidth="1"/>
    <col min="16135" max="16135" width="8.125" style="4" customWidth="1"/>
    <col min="16136" max="16138" width="7.75" style="4" customWidth="1"/>
    <col min="16139" max="16139" width="8.125" style="4" customWidth="1"/>
    <col min="16140" max="16142" width="7.75" style="4" customWidth="1"/>
    <col min="16143" max="16143" width="8.125" style="4" customWidth="1"/>
    <col min="16144" max="16144" width="9.25" style="4" customWidth="1"/>
    <col min="16145" max="16145" width="8.875" style="4" customWidth="1"/>
    <col min="16146" max="16148" width="0" style="4" hidden="1" customWidth="1"/>
    <col min="16149" max="16149" width="8.625" style="4" customWidth="1"/>
    <col min="16150" max="16151" width="0" style="4" hidden="1" customWidth="1"/>
    <col min="16152" max="16152" width="5.75" style="4" customWidth="1"/>
    <col min="16153" max="16384" width="8.75" style="4"/>
  </cols>
  <sheetData>
    <row r="1" spans="1:24" s="1" customFormat="1" ht="21.6" customHeight="1">
      <c r="A1" s="93" t="s">
        <v>133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7"/>
      <c r="R1" s="97"/>
      <c r="S1" s="98" t="s">
        <v>134</v>
      </c>
      <c r="T1" s="98"/>
      <c r="U1" s="98"/>
      <c r="W1" s="2"/>
    </row>
    <row r="2" spans="1:24" s="1" customFormat="1" ht="21.6" customHeight="1">
      <c r="A2" s="93" t="s">
        <v>81</v>
      </c>
      <c r="B2" s="93"/>
      <c r="C2" s="93"/>
      <c r="D2" s="93"/>
      <c r="E2" s="93"/>
      <c r="F2" s="93"/>
      <c r="G2" s="93"/>
      <c r="H2" s="93"/>
      <c r="I2" s="94"/>
      <c r="J2" s="94"/>
      <c r="K2" s="95"/>
      <c r="L2" s="94"/>
      <c r="M2" s="94"/>
      <c r="N2" s="94"/>
      <c r="O2" s="95"/>
      <c r="P2" s="94"/>
      <c r="Q2" s="94"/>
      <c r="R2" s="94"/>
      <c r="S2" s="95"/>
      <c r="T2" s="96"/>
      <c r="U2" s="94"/>
      <c r="W2" s="2"/>
    </row>
    <row r="3" spans="1:24" ht="18" customHeight="1">
      <c r="A3" s="55" t="s">
        <v>35</v>
      </c>
      <c r="B3" s="56"/>
      <c r="C3" s="59" t="s">
        <v>36</v>
      </c>
      <c r="D3" s="61" t="s">
        <v>37</v>
      </c>
      <c r="E3" s="62"/>
      <c r="F3" s="62"/>
      <c r="G3" s="63"/>
      <c r="H3" s="61" t="s">
        <v>38</v>
      </c>
      <c r="I3" s="62"/>
      <c r="J3" s="62"/>
      <c r="K3" s="63"/>
      <c r="L3" s="61" t="s">
        <v>39</v>
      </c>
      <c r="M3" s="62"/>
      <c r="N3" s="62"/>
      <c r="O3" s="63"/>
      <c r="P3" s="61" t="s">
        <v>40</v>
      </c>
      <c r="Q3" s="62"/>
      <c r="R3" s="62"/>
      <c r="S3" s="63"/>
      <c r="T3" s="59" t="s">
        <v>41</v>
      </c>
      <c r="U3" s="59" t="s">
        <v>42</v>
      </c>
      <c r="V3" s="65" t="s">
        <v>43</v>
      </c>
    </row>
    <row r="4" spans="1:24" ht="19.149999999999999" customHeight="1">
      <c r="A4" s="57"/>
      <c r="B4" s="58"/>
      <c r="C4" s="60"/>
      <c r="D4" s="5" t="s">
        <v>44</v>
      </c>
      <c r="E4" s="6" t="s">
        <v>45</v>
      </c>
      <c r="F4" s="7" t="s">
        <v>46</v>
      </c>
      <c r="G4" s="43" t="s">
        <v>0</v>
      </c>
      <c r="H4" s="8" t="s">
        <v>47</v>
      </c>
      <c r="I4" s="9" t="s">
        <v>48</v>
      </c>
      <c r="J4" s="10" t="s">
        <v>49</v>
      </c>
      <c r="K4" s="46" t="s">
        <v>0</v>
      </c>
      <c r="L4" s="11" t="s">
        <v>50</v>
      </c>
      <c r="M4" s="9" t="s">
        <v>51</v>
      </c>
      <c r="N4" s="12" t="s">
        <v>52</v>
      </c>
      <c r="O4" s="46" t="s">
        <v>53</v>
      </c>
      <c r="P4" s="13" t="s">
        <v>54</v>
      </c>
      <c r="Q4" s="14" t="s">
        <v>55</v>
      </c>
      <c r="R4" s="15" t="s">
        <v>56</v>
      </c>
      <c r="S4" s="43" t="s">
        <v>0</v>
      </c>
      <c r="T4" s="64"/>
      <c r="U4" s="74"/>
      <c r="V4" s="66"/>
    </row>
    <row r="5" spans="1:24" s="1" customFormat="1" ht="20.25" customHeight="1">
      <c r="A5" s="67" t="s">
        <v>57</v>
      </c>
      <c r="B5" s="68"/>
      <c r="C5" s="16">
        <f>SUM(C6:C26)</f>
        <v>5741304</v>
      </c>
      <c r="D5" s="47">
        <f t="shared" ref="D5:R5" si="0">SUM(D6:D26)</f>
        <v>331278</v>
      </c>
      <c r="E5" s="47">
        <f t="shared" si="0"/>
        <v>331278</v>
      </c>
      <c r="F5" s="47">
        <f t="shared" si="0"/>
        <v>331278</v>
      </c>
      <c r="G5" s="44">
        <f t="shared" si="0"/>
        <v>993834</v>
      </c>
      <c r="H5" s="47">
        <f t="shared" si="0"/>
        <v>494126</v>
      </c>
      <c r="I5" s="47">
        <f t="shared" si="0"/>
        <v>492218</v>
      </c>
      <c r="J5" s="47">
        <f t="shared" si="0"/>
        <v>492218</v>
      </c>
      <c r="K5" s="44">
        <f t="shared" si="0"/>
        <v>1478562</v>
      </c>
      <c r="L5" s="47">
        <f t="shared" si="0"/>
        <v>457218</v>
      </c>
      <c r="M5" s="47">
        <f t="shared" si="0"/>
        <v>457218</v>
      </c>
      <c r="N5" s="47">
        <f t="shared" si="0"/>
        <v>460308</v>
      </c>
      <c r="O5" s="44">
        <f>SUM(L5:N5)</f>
        <v>1374744</v>
      </c>
      <c r="P5" s="47">
        <f t="shared" si="0"/>
        <v>461688</v>
      </c>
      <c r="Q5" s="47">
        <f t="shared" si="0"/>
        <v>461688</v>
      </c>
      <c r="R5" s="47">
        <f t="shared" si="0"/>
        <v>461694</v>
      </c>
      <c r="S5" s="44">
        <f>SUM(P5:R5)</f>
        <v>1385070</v>
      </c>
      <c r="T5" s="40">
        <f>S5+O5+K5+G5</f>
        <v>5232210</v>
      </c>
      <c r="U5" s="40">
        <f>C5-T5</f>
        <v>509094</v>
      </c>
      <c r="V5" s="17">
        <f>SUM(V6:V13)</f>
        <v>0</v>
      </c>
      <c r="W5" s="2"/>
      <c r="X5" s="18"/>
    </row>
    <row r="6" spans="1:24" ht="33.75" customHeight="1">
      <c r="A6" s="41" t="s">
        <v>22</v>
      </c>
      <c r="B6" s="48" t="s">
        <v>83</v>
      </c>
      <c r="C6" s="75">
        <v>0</v>
      </c>
      <c r="D6" s="49"/>
      <c r="E6" s="49"/>
      <c r="F6" s="49"/>
      <c r="G6" s="76">
        <f>SUM(D6:F6)</f>
        <v>0</v>
      </c>
      <c r="H6" s="49"/>
      <c r="I6" s="49"/>
      <c r="J6" s="49"/>
      <c r="K6" s="76">
        <f>SUM(H6:J6)</f>
        <v>0</v>
      </c>
      <c r="L6" s="49"/>
      <c r="M6" s="49"/>
      <c r="N6" s="49"/>
      <c r="O6" s="77">
        <f t="shared" ref="O6:O26" si="1">SUM(L6:N6)</f>
        <v>0</v>
      </c>
      <c r="P6" s="49"/>
      <c r="Q6" s="49"/>
      <c r="R6" s="49"/>
      <c r="S6" s="77">
        <f>SUM(P6:R6)</f>
        <v>0</v>
      </c>
      <c r="T6" s="78">
        <f>G6+K6+O6+S6</f>
        <v>0</v>
      </c>
      <c r="U6" s="78">
        <f>C6-T6</f>
        <v>0</v>
      </c>
      <c r="V6" s="19"/>
    </row>
    <row r="7" spans="1:24" ht="24" customHeight="1">
      <c r="A7" s="41" t="s">
        <v>21</v>
      </c>
      <c r="B7" s="48" t="s">
        <v>84</v>
      </c>
      <c r="C7" s="75">
        <v>927000</v>
      </c>
      <c r="D7" s="49">
        <v>77250</v>
      </c>
      <c r="E7" s="49">
        <v>77250</v>
      </c>
      <c r="F7" s="49">
        <v>77250</v>
      </c>
      <c r="G7" s="76">
        <f t="shared" ref="G7:G26" si="2">SUM(D7:F7)</f>
        <v>231750</v>
      </c>
      <c r="H7" s="49">
        <v>77250</v>
      </c>
      <c r="I7" s="49">
        <v>77250</v>
      </c>
      <c r="J7" s="49">
        <v>77250</v>
      </c>
      <c r="K7" s="76">
        <f t="shared" ref="K7:K26" si="3">SUM(H7:J7)</f>
        <v>231750</v>
      </c>
      <c r="L7" s="49">
        <v>77250</v>
      </c>
      <c r="M7" s="49">
        <v>77250</v>
      </c>
      <c r="N7" s="49">
        <v>77250</v>
      </c>
      <c r="O7" s="77">
        <f t="shared" si="1"/>
        <v>231750</v>
      </c>
      <c r="P7" s="49">
        <v>77250</v>
      </c>
      <c r="Q7" s="49">
        <v>77250</v>
      </c>
      <c r="R7" s="49">
        <v>77250</v>
      </c>
      <c r="S7" s="77">
        <f t="shared" ref="S7:S26" si="4">SUM(P7:R7)</f>
        <v>231750</v>
      </c>
      <c r="T7" s="78">
        <f>G7+K7+O7+S7</f>
        <v>927000</v>
      </c>
      <c r="U7" s="78">
        <f t="shared" ref="U7:U22" si="5">C7-T7</f>
        <v>0</v>
      </c>
      <c r="V7" s="19"/>
    </row>
    <row r="8" spans="1:24" ht="19.5" customHeight="1">
      <c r="A8" s="41" t="s">
        <v>20</v>
      </c>
      <c r="B8" s="48" t="s">
        <v>85</v>
      </c>
      <c r="C8" s="75">
        <v>864000</v>
      </c>
      <c r="D8" s="49"/>
      <c r="E8" s="49"/>
      <c r="F8" s="49"/>
      <c r="G8" s="76">
        <f t="shared" si="2"/>
        <v>0</v>
      </c>
      <c r="H8" s="49">
        <v>72000</v>
      </c>
      <c r="I8" s="49">
        <v>72000</v>
      </c>
      <c r="J8" s="49">
        <v>72000</v>
      </c>
      <c r="K8" s="76">
        <f t="shared" si="3"/>
        <v>216000</v>
      </c>
      <c r="L8" s="49">
        <v>72000</v>
      </c>
      <c r="M8" s="49">
        <v>72000</v>
      </c>
      <c r="N8" s="49">
        <v>72000</v>
      </c>
      <c r="O8" s="77">
        <f t="shared" si="1"/>
        <v>216000</v>
      </c>
      <c r="P8" s="49">
        <v>72000</v>
      </c>
      <c r="Q8" s="49">
        <v>72000</v>
      </c>
      <c r="R8" s="49">
        <v>72000</v>
      </c>
      <c r="S8" s="77">
        <f t="shared" si="4"/>
        <v>216000</v>
      </c>
      <c r="T8" s="78">
        <f>G8+K8+O8+S8</f>
        <v>648000</v>
      </c>
      <c r="U8" s="78">
        <f t="shared" si="5"/>
        <v>216000</v>
      </c>
      <c r="V8" s="19"/>
    </row>
    <row r="9" spans="1:24" ht="21.75" customHeight="1">
      <c r="A9" s="41" t="s">
        <v>19</v>
      </c>
      <c r="B9" s="48" t="s">
        <v>86</v>
      </c>
      <c r="C9" s="75">
        <v>404496</v>
      </c>
      <c r="D9" s="49">
        <v>33708</v>
      </c>
      <c r="E9" s="49">
        <v>33708</v>
      </c>
      <c r="F9" s="49">
        <v>33708</v>
      </c>
      <c r="G9" s="76">
        <f t="shared" si="2"/>
        <v>101124</v>
      </c>
      <c r="H9" s="49">
        <v>33708</v>
      </c>
      <c r="I9" s="49">
        <v>33708</v>
      </c>
      <c r="J9" s="49">
        <v>33708</v>
      </c>
      <c r="K9" s="76">
        <f t="shared" si="3"/>
        <v>101124</v>
      </c>
      <c r="L9" s="49">
        <v>33708</v>
      </c>
      <c r="M9" s="49">
        <v>33708</v>
      </c>
      <c r="N9" s="49">
        <v>33708</v>
      </c>
      <c r="O9" s="77">
        <f t="shared" si="1"/>
        <v>101124</v>
      </c>
      <c r="P9" s="49">
        <v>33708</v>
      </c>
      <c r="Q9" s="49">
        <v>33708</v>
      </c>
      <c r="R9" s="49">
        <v>33708</v>
      </c>
      <c r="S9" s="77">
        <f t="shared" si="4"/>
        <v>101124</v>
      </c>
      <c r="T9" s="78">
        <f t="shared" ref="T9:T22" si="6">G9+K9+O9+S9</f>
        <v>404496</v>
      </c>
      <c r="U9" s="78">
        <f t="shared" si="5"/>
        <v>0</v>
      </c>
      <c r="V9" s="19"/>
    </row>
    <row r="10" spans="1:24" ht="23.25" customHeight="1">
      <c r="A10" s="41" t="s">
        <v>18</v>
      </c>
      <c r="B10" s="48" t="s">
        <v>87</v>
      </c>
      <c r="C10" s="75">
        <v>292560</v>
      </c>
      <c r="D10" s="49">
        <v>23000</v>
      </c>
      <c r="E10" s="49">
        <v>23000</v>
      </c>
      <c r="F10" s="49">
        <v>23000</v>
      </c>
      <c r="G10" s="76">
        <f t="shared" si="2"/>
        <v>69000</v>
      </c>
      <c r="H10" s="49">
        <v>23000</v>
      </c>
      <c r="I10" s="49">
        <v>23000</v>
      </c>
      <c r="J10" s="49">
        <v>23000</v>
      </c>
      <c r="K10" s="76">
        <f t="shared" si="3"/>
        <v>69000</v>
      </c>
      <c r="L10" s="49">
        <v>23000</v>
      </c>
      <c r="M10" s="49">
        <v>23000</v>
      </c>
      <c r="N10" s="49">
        <v>23000</v>
      </c>
      <c r="O10" s="77">
        <f t="shared" si="1"/>
        <v>69000</v>
      </c>
      <c r="P10" s="49">
        <v>24380</v>
      </c>
      <c r="Q10" s="49">
        <v>24380</v>
      </c>
      <c r="R10" s="49">
        <f>24380</f>
        <v>24380</v>
      </c>
      <c r="S10" s="77">
        <f t="shared" si="4"/>
        <v>73140</v>
      </c>
      <c r="T10" s="78">
        <f>G10+K10+O10+S10</f>
        <v>280140</v>
      </c>
      <c r="U10" s="78">
        <f t="shared" si="5"/>
        <v>12420</v>
      </c>
      <c r="V10" s="19"/>
    </row>
    <row r="11" spans="1:24" ht="23.25" customHeight="1">
      <c r="A11" s="41" t="s">
        <v>16</v>
      </c>
      <c r="B11" s="48" t="s">
        <v>88</v>
      </c>
      <c r="C11" s="75">
        <v>318000</v>
      </c>
      <c r="D11" s="49">
        <v>25000</v>
      </c>
      <c r="E11" s="49">
        <v>25000</v>
      </c>
      <c r="F11" s="49">
        <v>25000</v>
      </c>
      <c r="G11" s="76">
        <f t="shared" si="2"/>
        <v>75000</v>
      </c>
      <c r="H11" s="49">
        <v>25000</v>
      </c>
      <c r="I11" s="49">
        <v>25000</v>
      </c>
      <c r="J11" s="49">
        <v>25000</v>
      </c>
      <c r="K11" s="76">
        <f t="shared" si="3"/>
        <v>75000</v>
      </c>
      <c r="L11" s="49">
        <v>25000</v>
      </c>
      <c r="M11" s="49">
        <v>25000</v>
      </c>
      <c r="N11" s="49">
        <v>26500</v>
      </c>
      <c r="O11" s="77">
        <f t="shared" si="1"/>
        <v>76500</v>
      </c>
      <c r="P11" s="49">
        <v>26500</v>
      </c>
      <c r="Q11" s="49">
        <v>26500</v>
      </c>
      <c r="R11" s="49">
        <f>26500</f>
        <v>26500</v>
      </c>
      <c r="S11" s="77">
        <f t="shared" si="4"/>
        <v>79500</v>
      </c>
      <c r="T11" s="78">
        <f>G11+K11+O11+S11</f>
        <v>306000</v>
      </c>
      <c r="U11" s="78">
        <f t="shared" si="5"/>
        <v>12000</v>
      </c>
      <c r="V11" s="19"/>
    </row>
    <row r="12" spans="1:24" ht="23.25" customHeight="1">
      <c r="A12" s="41" t="s">
        <v>15</v>
      </c>
      <c r="B12" s="48" t="s">
        <v>129</v>
      </c>
      <c r="C12" s="75">
        <v>480000</v>
      </c>
      <c r="D12" s="49">
        <v>40000</v>
      </c>
      <c r="E12" s="49">
        <v>40000</v>
      </c>
      <c r="F12" s="49">
        <v>40000</v>
      </c>
      <c r="G12" s="76">
        <f t="shared" si="2"/>
        <v>120000</v>
      </c>
      <c r="H12" s="49">
        <v>40000</v>
      </c>
      <c r="I12" s="49">
        <v>40000</v>
      </c>
      <c r="J12" s="49">
        <v>40000</v>
      </c>
      <c r="K12" s="76">
        <f t="shared" si="3"/>
        <v>120000</v>
      </c>
      <c r="L12" s="49">
        <v>40000</v>
      </c>
      <c r="M12" s="49">
        <v>40000</v>
      </c>
      <c r="N12" s="49">
        <v>40000</v>
      </c>
      <c r="O12" s="77">
        <f t="shared" si="1"/>
        <v>120000</v>
      </c>
      <c r="P12" s="49">
        <v>40000</v>
      </c>
      <c r="Q12" s="49">
        <v>40000</v>
      </c>
      <c r="R12" s="49">
        <v>40000</v>
      </c>
      <c r="S12" s="77">
        <f t="shared" si="4"/>
        <v>120000</v>
      </c>
      <c r="T12" s="78">
        <f>G12+K12+O12+S12</f>
        <v>480000</v>
      </c>
      <c r="U12" s="78">
        <f t="shared" si="5"/>
        <v>0</v>
      </c>
      <c r="V12" s="19"/>
    </row>
    <row r="13" spans="1:24" ht="19.5" customHeight="1">
      <c r="A13" s="41" t="s">
        <v>14</v>
      </c>
      <c r="B13" s="48" t="s">
        <v>89</v>
      </c>
      <c r="C13" s="75">
        <v>600000</v>
      </c>
      <c r="D13" s="49"/>
      <c r="E13" s="49"/>
      <c r="F13" s="49"/>
      <c r="G13" s="76">
        <f t="shared" si="2"/>
        <v>0</v>
      </c>
      <c r="H13" s="49">
        <v>50000</v>
      </c>
      <c r="I13" s="49">
        <v>50000</v>
      </c>
      <c r="J13" s="49">
        <v>50000</v>
      </c>
      <c r="K13" s="76">
        <f t="shared" si="3"/>
        <v>150000</v>
      </c>
      <c r="L13" s="49">
        <v>50000</v>
      </c>
      <c r="M13" s="49">
        <v>50000</v>
      </c>
      <c r="N13" s="49">
        <v>50000</v>
      </c>
      <c r="O13" s="77">
        <f t="shared" si="1"/>
        <v>150000</v>
      </c>
      <c r="P13" s="49">
        <v>50000</v>
      </c>
      <c r="Q13" s="49">
        <v>50000</v>
      </c>
      <c r="R13" s="49">
        <v>50000</v>
      </c>
      <c r="S13" s="77">
        <f t="shared" si="4"/>
        <v>150000</v>
      </c>
      <c r="T13" s="78">
        <f t="shared" si="6"/>
        <v>450000</v>
      </c>
      <c r="U13" s="78">
        <f t="shared" si="5"/>
        <v>150000</v>
      </c>
      <c r="V13" s="20"/>
    </row>
    <row r="14" spans="1:24" ht="17.25" customHeight="1">
      <c r="A14" s="41" t="s">
        <v>12</v>
      </c>
      <c r="B14" s="48" t="s">
        <v>90</v>
      </c>
      <c r="C14" s="75">
        <v>420000</v>
      </c>
      <c r="D14" s="49"/>
      <c r="E14" s="49"/>
      <c r="F14" s="49"/>
      <c r="G14" s="76">
        <f t="shared" si="2"/>
        <v>0</v>
      </c>
      <c r="H14" s="49">
        <v>35000</v>
      </c>
      <c r="I14" s="49">
        <v>35000</v>
      </c>
      <c r="J14" s="49">
        <v>35000</v>
      </c>
      <c r="K14" s="76">
        <f t="shared" si="3"/>
        <v>105000</v>
      </c>
      <c r="L14" s="49">
        <v>35000</v>
      </c>
      <c r="M14" s="49">
        <v>35000</v>
      </c>
      <c r="N14" s="49">
        <v>35000</v>
      </c>
      <c r="O14" s="77">
        <f t="shared" si="1"/>
        <v>105000</v>
      </c>
      <c r="P14" s="49">
        <v>35000</v>
      </c>
      <c r="Q14" s="49">
        <v>35000</v>
      </c>
      <c r="R14" s="49">
        <v>35000</v>
      </c>
      <c r="S14" s="77">
        <f t="shared" si="4"/>
        <v>105000</v>
      </c>
      <c r="T14" s="78">
        <f t="shared" si="6"/>
        <v>315000</v>
      </c>
      <c r="U14" s="78">
        <f t="shared" si="5"/>
        <v>105000</v>
      </c>
      <c r="V14" s="21"/>
    </row>
    <row r="15" spans="1:24" ht="23.25" customHeight="1">
      <c r="A15" s="41" t="s">
        <v>11</v>
      </c>
      <c r="B15" s="48" t="s">
        <v>91</v>
      </c>
      <c r="C15" s="75">
        <v>337080</v>
      </c>
      <c r="D15" s="49">
        <v>26500</v>
      </c>
      <c r="E15" s="49">
        <v>26500</v>
      </c>
      <c r="F15" s="49">
        <v>26500</v>
      </c>
      <c r="G15" s="76">
        <f t="shared" si="2"/>
        <v>79500</v>
      </c>
      <c r="H15" s="49">
        <v>26500</v>
      </c>
      <c r="I15" s="49">
        <v>26500</v>
      </c>
      <c r="J15" s="49">
        <v>26500</v>
      </c>
      <c r="K15" s="76">
        <f t="shared" si="3"/>
        <v>79500</v>
      </c>
      <c r="L15" s="49">
        <v>26500</v>
      </c>
      <c r="M15" s="49">
        <v>26500</v>
      </c>
      <c r="N15" s="49">
        <v>28090</v>
      </c>
      <c r="O15" s="77">
        <f t="shared" si="1"/>
        <v>81090</v>
      </c>
      <c r="P15" s="49">
        <v>28090</v>
      </c>
      <c r="Q15" s="49">
        <v>28090</v>
      </c>
      <c r="R15" s="49">
        <f>28090</f>
        <v>28090</v>
      </c>
      <c r="S15" s="77">
        <f t="shared" si="4"/>
        <v>84270</v>
      </c>
      <c r="T15" s="78">
        <f t="shared" si="6"/>
        <v>324360</v>
      </c>
      <c r="U15" s="78">
        <f t="shared" si="5"/>
        <v>12720</v>
      </c>
      <c r="V15" s="21"/>
    </row>
    <row r="16" spans="1:24" ht="22.5" customHeight="1">
      <c r="A16" s="41" t="s">
        <v>10</v>
      </c>
      <c r="B16" s="48" t="s">
        <v>92</v>
      </c>
      <c r="C16" s="75">
        <v>202248</v>
      </c>
      <c r="D16" s="49">
        <v>15900</v>
      </c>
      <c r="E16" s="49">
        <v>15900</v>
      </c>
      <c r="F16" s="49">
        <v>15900</v>
      </c>
      <c r="G16" s="76">
        <f t="shared" si="2"/>
        <v>47700</v>
      </c>
      <c r="H16" s="49">
        <f>15900+954+954+954</f>
        <v>18762</v>
      </c>
      <c r="I16" s="49">
        <v>16854</v>
      </c>
      <c r="J16" s="49">
        <v>16854</v>
      </c>
      <c r="K16" s="76">
        <f t="shared" si="3"/>
        <v>52470</v>
      </c>
      <c r="L16" s="49">
        <v>16854</v>
      </c>
      <c r="M16" s="49">
        <v>16854</v>
      </c>
      <c r="N16" s="49">
        <v>16854</v>
      </c>
      <c r="O16" s="77">
        <f t="shared" si="1"/>
        <v>50562</v>
      </c>
      <c r="P16" s="49">
        <v>16854</v>
      </c>
      <c r="Q16" s="49">
        <v>16854</v>
      </c>
      <c r="R16" s="49">
        <f>16854</f>
        <v>16854</v>
      </c>
      <c r="S16" s="77">
        <f t="shared" si="4"/>
        <v>50562</v>
      </c>
      <c r="T16" s="78">
        <f t="shared" si="6"/>
        <v>201294</v>
      </c>
      <c r="U16" s="78">
        <f t="shared" si="5"/>
        <v>954</v>
      </c>
      <c r="V16" s="21"/>
    </row>
    <row r="17" spans="1:22" ht="20.25" customHeight="1">
      <c r="A17" s="41" t="s">
        <v>9</v>
      </c>
      <c r="B17" s="48" t="s">
        <v>93</v>
      </c>
      <c r="C17" s="75">
        <v>150000</v>
      </c>
      <c r="D17" s="49">
        <v>25000</v>
      </c>
      <c r="E17" s="49">
        <v>25000</v>
      </c>
      <c r="F17" s="49">
        <v>25000</v>
      </c>
      <c r="G17" s="76">
        <f t="shared" ref="G17" si="7">SUM(D17:F17)</f>
        <v>75000</v>
      </c>
      <c r="H17" s="49">
        <v>25000</v>
      </c>
      <c r="I17" s="49">
        <v>25000</v>
      </c>
      <c r="J17" s="49">
        <v>25000</v>
      </c>
      <c r="K17" s="76">
        <f t="shared" ref="K17" si="8">SUM(H17:J17)</f>
        <v>75000</v>
      </c>
      <c r="L17" s="49"/>
      <c r="M17" s="49"/>
      <c r="N17" s="49"/>
      <c r="O17" s="77">
        <f t="shared" ref="O17" si="9">SUM(L17:N17)</f>
        <v>0</v>
      </c>
      <c r="P17" s="49"/>
      <c r="Q17" s="49"/>
      <c r="R17" s="49"/>
      <c r="S17" s="77">
        <f t="shared" ref="S17" si="10">SUM(P17:R17)</f>
        <v>0</v>
      </c>
      <c r="T17" s="78">
        <f t="shared" ref="T17" si="11">G17+K17+O17+S17</f>
        <v>150000</v>
      </c>
      <c r="U17" s="78">
        <f t="shared" ref="U17" si="12">C17-T17</f>
        <v>0</v>
      </c>
      <c r="V17" s="21"/>
    </row>
    <row r="18" spans="1:22" ht="32.25" customHeight="1">
      <c r="A18" s="41" t="s">
        <v>8</v>
      </c>
      <c r="B18" s="48" t="s">
        <v>31</v>
      </c>
      <c r="C18" s="75">
        <v>120000</v>
      </c>
      <c r="D18" s="79">
        <v>10000</v>
      </c>
      <c r="E18" s="79">
        <v>10000</v>
      </c>
      <c r="F18" s="79">
        <v>10000</v>
      </c>
      <c r="G18" s="76">
        <f t="shared" si="2"/>
        <v>30000</v>
      </c>
      <c r="H18" s="49">
        <v>10000</v>
      </c>
      <c r="I18" s="49">
        <v>10000</v>
      </c>
      <c r="J18" s="49">
        <v>10000</v>
      </c>
      <c r="K18" s="76">
        <f t="shared" si="3"/>
        <v>30000</v>
      </c>
      <c r="L18" s="49">
        <v>10000</v>
      </c>
      <c r="M18" s="49">
        <v>10000</v>
      </c>
      <c r="N18" s="49">
        <v>10000</v>
      </c>
      <c r="O18" s="77">
        <f t="shared" si="1"/>
        <v>30000</v>
      </c>
      <c r="P18" s="49">
        <v>10000</v>
      </c>
      <c r="Q18" s="49">
        <v>10000</v>
      </c>
      <c r="R18" s="49">
        <v>10000</v>
      </c>
      <c r="S18" s="77">
        <f t="shared" si="4"/>
        <v>30000</v>
      </c>
      <c r="T18" s="78">
        <f t="shared" si="6"/>
        <v>120000</v>
      </c>
      <c r="U18" s="78">
        <f t="shared" si="5"/>
        <v>0</v>
      </c>
      <c r="V18" s="21"/>
    </row>
    <row r="19" spans="1:22" ht="33" customHeight="1">
      <c r="A19" s="41" t="s">
        <v>7</v>
      </c>
      <c r="B19" s="48" t="s">
        <v>94</v>
      </c>
      <c r="C19" s="75">
        <v>60000</v>
      </c>
      <c r="D19" s="79">
        <v>10000</v>
      </c>
      <c r="E19" s="79">
        <v>10000</v>
      </c>
      <c r="F19" s="79">
        <v>10000</v>
      </c>
      <c r="G19" s="76">
        <f t="shared" si="2"/>
        <v>30000</v>
      </c>
      <c r="H19" s="49">
        <v>10000</v>
      </c>
      <c r="I19" s="49">
        <v>10000</v>
      </c>
      <c r="J19" s="49">
        <v>10000</v>
      </c>
      <c r="K19" s="76">
        <f t="shared" si="3"/>
        <v>30000</v>
      </c>
      <c r="L19" s="49"/>
      <c r="M19" s="49"/>
      <c r="N19" s="49"/>
      <c r="O19" s="77">
        <f t="shared" si="1"/>
        <v>0</v>
      </c>
      <c r="P19" s="49"/>
      <c r="Q19" s="49"/>
      <c r="R19" s="49"/>
      <c r="S19" s="77">
        <f t="shared" si="4"/>
        <v>0</v>
      </c>
      <c r="T19" s="78">
        <f t="shared" si="6"/>
        <v>60000</v>
      </c>
      <c r="U19" s="78">
        <f t="shared" si="5"/>
        <v>0</v>
      </c>
      <c r="V19" s="21"/>
    </row>
    <row r="20" spans="1:22" ht="30.75" customHeight="1">
      <c r="A20" s="41" t="s">
        <v>5</v>
      </c>
      <c r="B20" s="48" t="s">
        <v>95</v>
      </c>
      <c r="C20" s="75">
        <v>60000</v>
      </c>
      <c r="D20" s="79">
        <v>5000</v>
      </c>
      <c r="E20" s="79">
        <v>5000</v>
      </c>
      <c r="F20" s="79">
        <v>5000</v>
      </c>
      <c r="G20" s="76">
        <f t="shared" si="2"/>
        <v>15000</v>
      </c>
      <c r="H20" s="49">
        <v>5000</v>
      </c>
      <c r="I20" s="49">
        <v>5000</v>
      </c>
      <c r="J20" s="49">
        <v>5000</v>
      </c>
      <c r="K20" s="76">
        <f t="shared" si="3"/>
        <v>15000</v>
      </c>
      <c r="L20" s="49">
        <v>5000</v>
      </c>
      <c r="M20" s="49">
        <v>5000</v>
      </c>
      <c r="N20" s="49">
        <v>5000</v>
      </c>
      <c r="O20" s="77">
        <f t="shared" si="1"/>
        <v>15000</v>
      </c>
      <c r="P20" s="49">
        <v>5000</v>
      </c>
      <c r="Q20" s="49">
        <v>5000</v>
      </c>
      <c r="R20" s="49">
        <v>5000</v>
      </c>
      <c r="S20" s="77">
        <f t="shared" si="4"/>
        <v>15000</v>
      </c>
      <c r="T20" s="78">
        <f t="shared" si="6"/>
        <v>60000</v>
      </c>
      <c r="U20" s="78">
        <f t="shared" si="5"/>
        <v>0</v>
      </c>
      <c r="V20" s="21"/>
    </row>
    <row r="21" spans="1:22" ht="38.25" customHeight="1">
      <c r="A21" s="41" t="s">
        <v>3</v>
      </c>
      <c r="B21" s="48" t="s">
        <v>130</v>
      </c>
      <c r="C21" s="75">
        <v>60000</v>
      </c>
      <c r="D21" s="79">
        <v>5000</v>
      </c>
      <c r="E21" s="79">
        <v>5000</v>
      </c>
      <c r="F21" s="79">
        <v>5000</v>
      </c>
      <c r="G21" s="76">
        <f t="shared" si="2"/>
        <v>15000</v>
      </c>
      <c r="H21" s="49">
        <v>5000</v>
      </c>
      <c r="I21" s="49">
        <v>5000</v>
      </c>
      <c r="J21" s="49">
        <v>5000</v>
      </c>
      <c r="K21" s="76">
        <f t="shared" si="3"/>
        <v>15000</v>
      </c>
      <c r="L21" s="49">
        <v>5000</v>
      </c>
      <c r="M21" s="49">
        <v>5000</v>
      </c>
      <c r="N21" s="49">
        <v>5000</v>
      </c>
      <c r="O21" s="77">
        <f t="shared" si="1"/>
        <v>15000</v>
      </c>
      <c r="P21" s="49">
        <v>5000</v>
      </c>
      <c r="Q21" s="49">
        <v>5000</v>
      </c>
      <c r="R21" s="49">
        <v>5000</v>
      </c>
      <c r="S21" s="77">
        <f t="shared" si="4"/>
        <v>15000</v>
      </c>
      <c r="T21" s="78">
        <f t="shared" si="6"/>
        <v>60000</v>
      </c>
      <c r="U21" s="78">
        <f t="shared" si="5"/>
        <v>0</v>
      </c>
      <c r="V21" s="21"/>
    </row>
    <row r="22" spans="1:22" ht="22.5" customHeight="1">
      <c r="A22" s="41" t="s">
        <v>2</v>
      </c>
      <c r="B22" s="48" t="s">
        <v>64</v>
      </c>
      <c r="C22" s="75">
        <v>120000</v>
      </c>
      <c r="D22" s="79">
        <v>10000</v>
      </c>
      <c r="E22" s="79">
        <v>10000</v>
      </c>
      <c r="F22" s="79">
        <v>10000</v>
      </c>
      <c r="G22" s="76">
        <f t="shared" si="2"/>
        <v>30000</v>
      </c>
      <c r="H22" s="49">
        <v>10000</v>
      </c>
      <c r="I22" s="49">
        <v>10000</v>
      </c>
      <c r="J22" s="49">
        <v>10000</v>
      </c>
      <c r="K22" s="76">
        <f t="shared" si="3"/>
        <v>30000</v>
      </c>
      <c r="L22" s="49">
        <v>10000</v>
      </c>
      <c r="M22" s="49">
        <v>10000</v>
      </c>
      <c r="N22" s="49">
        <v>10000</v>
      </c>
      <c r="O22" s="77">
        <f t="shared" si="1"/>
        <v>30000</v>
      </c>
      <c r="P22" s="49">
        <v>10000</v>
      </c>
      <c r="Q22" s="49">
        <v>10000</v>
      </c>
      <c r="R22" s="49">
        <v>10000</v>
      </c>
      <c r="S22" s="77">
        <f t="shared" si="4"/>
        <v>30000</v>
      </c>
      <c r="T22" s="78">
        <f t="shared" si="6"/>
        <v>120000</v>
      </c>
      <c r="U22" s="78">
        <f t="shared" si="5"/>
        <v>0</v>
      </c>
      <c r="V22" s="21"/>
    </row>
    <row r="23" spans="1:22" ht="26.25" customHeight="1">
      <c r="A23" s="41" t="s">
        <v>1</v>
      </c>
      <c r="B23" s="48" t="s">
        <v>128</v>
      </c>
      <c r="C23" s="75">
        <v>84000</v>
      </c>
      <c r="D23" s="79">
        <v>7000</v>
      </c>
      <c r="E23" s="79">
        <v>7000</v>
      </c>
      <c r="F23" s="79">
        <v>7000</v>
      </c>
      <c r="G23" s="76">
        <f t="shared" ref="G23" si="13">SUM(D23:F23)</f>
        <v>21000</v>
      </c>
      <c r="H23" s="49">
        <v>7000</v>
      </c>
      <c r="I23" s="49">
        <v>7000</v>
      </c>
      <c r="J23" s="49">
        <v>7000</v>
      </c>
      <c r="K23" s="76">
        <f t="shared" ref="K23" si="14">SUM(H23:J23)</f>
        <v>21000</v>
      </c>
      <c r="L23" s="49">
        <v>7000</v>
      </c>
      <c r="M23" s="49">
        <v>7000</v>
      </c>
      <c r="N23" s="49">
        <v>7000</v>
      </c>
      <c r="O23" s="77">
        <f t="shared" ref="O23" si="15">SUM(L23:N23)</f>
        <v>21000</v>
      </c>
      <c r="P23" s="49">
        <v>7000</v>
      </c>
      <c r="Q23" s="49">
        <v>7000</v>
      </c>
      <c r="R23" s="49">
        <v>7000</v>
      </c>
      <c r="S23" s="77">
        <f t="shared" ref="S23" si="16">SUM(P23:R23)</f>
        <v>21000</v>
      </c>
      <c r="T23" s="78">
        <f t="shared" ref="T23" si="17">G23+K23+O23+S23</f>
        <v>84000</v>
      </c>
      <c r="U23" s="78">
        <f t="shared" ref="U23" si="18">C23-T23</f>
        <v>0</v>
      </c>
      <c r="V23" s="21"/>
    </row>
    <row r="24" spans="1:22" ht="20.25" customHeight="1">
      <c r="A24" s="41" t="s">
        <v>33</v>
      </c>
      <c r="B24" s="48" t="s">
        <v>32</v>
      </c>
      <c r="C24" s="75">
        <v>26880</v>
      </c>
      <c r="D24" s="49"/>
      <c r="E24" s="49"/>
      <c r="F24" s="49"/>
      <c r="G24" s="76">
        <f t="shared" si="2"/>
        <v>0</v>
      </c>
      <c r="H24" s="49">
        <v>2986</v>
      </c>
      <c r="I24" s="49">
        <v>2986</v>
      </c>
      <c r="J24" s="49">
        <v>2986</v>
      </c>
      <c r="K24" s="76">
        <f t="shared" si="3"/>
        <v>8958</v>
      </c>
      <c r="L24" s="49">
        <v>2986</v>
      </c>
      <c r="M24" s="49">
        <v>2986</v>
      </c>
      <c r="N24" s="49">
        <v>2986</v>
      </c>
      <c r="O24" s="77">
        <f t="shared" si="1"/>
        <v>8958</v>
      </c>
      <c r="P24" s="49">
        <v>2986</v>
      </c>
      <c r="Q24" s="49">
        <v>2986</v>
      </c>
      <c r="R24" s="49">
        <f>2986+6</f>
        <v>2992</v>
      </c>
      <c r="S24" s="77">
        <f t="shared" si="4"/>
        <v>8964</v>
      </c>
      <c r="T24" s="78">
        <f t="shared" ref="T24:T25" si="19">G24+K24+O24+S24</f>
        <v>26880</v>
      </c>
      <c r="U24" s="78">
        <f t="shared" ref="U24:U26" si="20">C24-T24</f>
        <v>0</v>
      </c>
      <c r="V24" s="21"/>
    </row>
    <row r="25" spans="1:22" ht="16.5" customHeight="1">
      <c r="A25" s="41" t="s">
        <v>98</v>
      </c>
      <c r="B25" s="48" t="s">
        <v>69</v>
      </c>
      <c r="C25" s="75">
        <v>107520</v>
      </c>
      <c r="D25" s="79">
        <v>8960</v>
      </c>
      <c r="E25" s="79">
        <v>8960</v>
      </c>
      <c r="F25" s="79">
        <v>8960</v>
      </c>
      <c r="G25" s="76">
        <f t="shared" si="2"/>
        <v>26880</v>
      </c>
      <c r="H25" s="49">
        <v>8960</v>
      </c>
      <c r="I25" s="49">
        <v>8960</v>
      </c>
      <c r="J25" s="49">
        <v>8960</v>
      </c>
      <c r="K25" s="76">
        <f t="shared" si="3"/>
        <v>26880</v>
      </c>
      <c r="L25" s="49">
        <v>8960</v>
      </c>
      <c r="M25" s="49">
        <v>8960</v>
      </c>
      <c r="N25" s="49">
        <v>8960</v>
      </c>
      <c r="O25" s="77">
        <f t="shared" si="1"/>
        <v>26880</v>
      </c>
      <c r="P25" s="49">
        <v>8960</v>
      </c>
      <c r="Q25" s="49">
        <v>8960</v>
      </c>
      <c r="R25" s="49">
        <v>8960</v>
      </c>
      <c r="S25" s="77">
        <f t="shared" si="4"/>
        <v>26880</v>
      </c>
      <c r="T25" s="78">
        <f t="shared" si="19"/>
        <v>107520</v>
      </c>
      <c r="U25" s="78">
        <f t="shared" si="20"/>
        <v>0</v>
      </c>
      <c r="V25" s="21"/>
    </row>
    <row r="26" spans="1:22" ht="15" customHeight="1">
      <c r="A26" s="41" t="s">
        <v>99</v>
      </c>
      <c r="B26" s="48" t="s">
        <v>70</v>
      </c>
      <c r="C26" s="75">
        <v>107520</v>
      </c>
      <c r="D26" s="79">
        <v>8960</v>
      </c>
      <c r="E26" s="79">
        <v>8960</v>
      </c>
      <c r="F26" s="79">
        <v>8960</v>
      </c>
      <c r="G26" s="76">
        <f t="shared" si="2"/>
        <v>26880</v>
      </c>
      <c r="H26" s="49">
        <v>8960</v>
      </c>
      <c r="I26" s="49">
        <v>8960</v>
      </c>
      <c r="J26" s="49">
        <v>8960</v>
      </c>
      <c r="K26" s="76">
        <f t="shared" si="3"/>
        <v>26880</v>
      </c>
      <c r="L26" s="49">
        <v>8960</v>
      </c>
      <c r="M26" s="49">
        <v>8960</v>
      </c>
      <c r="N26" s="49">
        <v>8960</v>
      </c>
      <c r="O26" s="77">
        <f t="shared" si="1"/>
        <v>26880</v>
      </c>
      <c r="P26" s="49">
        <v>8960</v>
      </c>
      <c r="Q26" s="49">
        <v>8960</v>
      </c>
      <c r="R26" s="49">
        <v>8960</v>
      </c>
      <c r="S26" s="77">
        <f t="shared" si="4"/>
        <v>26880</v>
      </c>
      <c r="T26" s="78">
        <f>G26+K26+O26+S26</f>
        <v>107520</v>
      </c>
      <c r="U26" s="78">
        <f t="shared" si="20"/>
        <v>0</v>
      </c>
      <c r="V26" s="21"/>
    </row>
    <row r="27" spans="1:22" ht="18.75" customHeight="1">
      <c r="A27" s="73" t="s">
        <v>30</v>
      </c>
      <c r="B27" s="72"/>
      <c r="C27" s="16">
        <f>SUM(C28:C35)</f>
        <v>74500</v>
      </c>
      <c r="D27" s="47">
        <f t="shared" ref="D27:S27" si="21">SUM(D28:D35)</f>
        <v>3750</v>
      </c>
      <c r="E27" s="47">
        <f t="shared" si="21"/>
        <v>3750</v>
      </c>
      <c r="F27" s="47">
        <f t="shared" si="21"/>
        <v>3750</v>
      </c>
      <c r="G27" s="44">
        <f t="shared" si="21"/>
        <v>11250</v>
      </c>
      <c r="H27" s="47">
        <f t="shared" si="21"/>
        <v>5250</v>
      </c>
      <c r="I27" s="47">
        <f t="shared" si="21"/>
        <v>5250</v>
      </c>
      <c r="J27" s="47">
        <f t="shared" si="21"/>
        <v>13250</v>
      </c>
      <c r="K27" s="44">
        <f t="shared" si="21"/>
        <v>23750</v>
      </c>
      <c r="L27" s="47">
        <f t="shared" si="21"/>
        <v>4500</v>
      </c>
      <c r="M27" s="47">
        <f t="shared" si="21"/>
        <v>4500</v>
      </c>
      <c r="N27" s="47">
        <f t="shared" si="21"/>
        <v>4500</v>
      </c>
      <c r="O27" s="44">
        <f t="shared" si="21"/>
        <v>13500</v>
      </c>
      <c r="P27" s="47">
        <f t="shared" si="21"/>
        <v>4500</v>
      </c>
      <c r="Q27" s="47">
        <f t="shared" si="21"/>
        <v>4500</v>
      </c>
      <c r="R27" s="47">
        <f t="shared" si="21"/>
        <v>12500</v>
      </c>
      <c r="S27" s="80">
        <f t="shared" si="21"/>
        <v>21500</v>
      </c>
      <c r="T27" s="40">
        <f>S27+O27+K27+G27</f>
        <v>70000</v>
      </c>
      <c r="U27" s="40">
        <f>C27-T27</f>
        <v>4500</v>
      </c>
      <c r="V27" s="22">
        <f>SUM(V28:V35)</f>
        <v>0</v>
      </c>
    </row>
    <row r="28" spans="1:22" ht="28.9" customHeight="1">
      <c r="A28" s="41" t="s">
        <v>22</v>
      </c>
      <c r="B28" s="48" t="s">
        <v>96</v>
      </c>
      <c r="C28" s="75">
        <v>9000</v>
      </c>
      <c r="D28" s="49">
        <v>750</v>
      </c>
      <c r="E28" s="49">
        <v>750</v>
      </c>
      <c r="F28" s="81">
        <v>750</v>
      </c>
      <c r="G28" s="76">
        <f t="shared" ref="G28:G35" si="22">SUM(D28:F28)</f>
        <v>2250</v>
      </c>
      <c r="H28" s="49">
        <v>750</v>
      </c>
      <c r="I28" s="49">
        <v>750</v>
      </c>
      <c r="J28" s="81">
        <v>750</v>
      </c>
      <c r="K28" s="76">
        <f t="shared" ref="K28:K35" si="23">SUM(H28:J28)</f>
        <v>2250</v>
      </c>
      <c r="L28" s="49">
        <v>750</v>
      </c>
      <c r="M28" s="49">
        <v>750</v>
      </c>
      <c r="N28" s="81">
        <v>750</v>
      </c>
      <c r="O28" s="77">
        <f t="shared" ref="O28:O35" si="24">SUM(L28:N28)</f>
        <v>2250</v>
      </c>
      <c r="P28" s="49">
        <v>750</v>
      </c>
      <c r="Q28" s="49">
        <v>750</v>
      </c>
      <c r="R28" s="81">
        <v>750</v>
      </c>
      <c r="S28" s="77">
        <f t="shared" ref="S28:S35" si="25">SUM(P28:R28)</f>
        <v>2250</v>
      </c>
      <c r="T28" s="78">
        <f t="shared" ref="T28:T35" si="26">G28+K28+O28+S28</f>
        <v>9000</v>
      </c>
      <c r="U28" s="78">
        <f>C28-T28</f>
        <v>0</v>
      </c>
      <c r="V28" s="19"/>
    </row>
    <row r="29" spans="1:22" ht="28.9" customHeight="1">
      <c r="A29" s="41" t="s">
        <v>21</v>
      </c>
      <c r="B29" s="48" t="s">
        <v>87</v>
      </c>
      <c r="C29" s="75">
        <v>9000</v>
      </c>
      <c r="D29" s="49">
        <v>750</v>
      </c>
      <c r="E29" s="49">
        <v>750</v>
      </c>
      <c r="F29" s="49">
        <v>750</v>
      </c>
      <c r="G29" s="76">
        <f t="shared" si="22"/>
        <v>2250</v>
      </c>
      <c r="H29" s="49">
        <v>750</v>
      </c>
      <c r="I29" s="49">
        <v>750</v>
      </c>
      <c r="J29" s="49">
        <v>750</v>
      </c>
      <c r="K29" s="76">
        <f t="shared" si="23"/>
        <v>2250</v>
      </c>
      <c r="L29" s="49">
        <v>750</v>
      </c>
      <c r="M29" s="49">
        <v>750</v>
      </c>
      <c r="N29" s="49">
        <v>750</v>
      </c>
      <c r="O29" s="77">
        <f t="shared" si="24"/>
        <v>2250</v>
      </c>
      <c r="P29" s="49">
        <v>750</v>
      </c>
      <c r="Q29" s="49">
        <v>750</v>
      </c>
      <c r="R29" s="49">
        <v>750</v>
      </c>
      <c r="S29" s="77">
        <f>SUM(P29:R29)</f>
        <v>2250</v>
      </c>
      <c r="T29" s="78">
        <f t="shared" si="26"/>
        <v>9000</v>
      </c>
      <c r="U29" s="78">
        <f t="shared" ref="U29:U35" si="27">C29-T29</f>
        <v>0</v>
      </c>
      <c r="V29" s="19"/>
    </row>
    <row r="30" spans="1:22" ht="28.9" customHeight="1">
      <c r="A30" s="41" t="s">
        <v>20</v>
      </c>
      <c r="B30" s="48" t="s">
        <v>88</v>
      </c>
      <c r="C30" s="75">
        <v>9000</v>
      </c>
      <c r="D30" s="49">
        <v>750</v>
      </c>
      <c r="E30" s="49">
        <v>750</v>
      </c>
      <c r="F30" s="81">
        <v>750</v>
      </c>
      <c r="G30" s="76">
        <f t="shared" si="22"/>
        <v>2250</v>
      </c>
      <c r="H30" s="49">
        <v>750</v>
      </c>
      <c r="I30" s="49">
        <v>750</v>
      </c>
      <c r="J30" s="49">
        <v>750</v>
      </c>
      <c r="K30" s="76">
        <f t="shared" si="23"/>
        <v>2250</v>
      </c>
      <c r="L30" s="49">
        <v>750</v>
      </c>
      <c r="M30" s="49">
        <v>750</v>
      </c>
      <c r="N30" s="49">
        <v>750</v>
      </c>
      <c r="O30" s="77">
        <f t="shared" si="24"/>
        <v>2250</v>
      </c>
      <c r="P30" s="49">
        <v>750</v>
      </c>
      <c r="Q30" s="49">
        <v>750</v>
      </c>
      <c r="R30" s="49">
        <v>750</v>
      </c>
      <c r="S30" s="77">
        <f>SUM(P30:R30)</f>
        <v>2250</v>
      </c>
      <c r="T30" s="78">
        <f t="shared" si="26"/>
        <v>9000</v>
      </c>
      <c r="U30" s="78">
        <f t="shared" si="27"/>
        <v>0</v>
      </c>
      <c r="V30" s="19"/>
    </row>
    <row r="31" spans="1:22" ht="18" customHeight="1">
      <c r="A31" s="41" t="s">
        <v>19</v>
      </c>
      <c r="B31" s="48" t="s">
        <v>97</v>
      </c>
      <c r="C31" s="75">
        <v>9000</v>
      </c>
      <c r="D31" s="49"/>
      <c r="E31" s="49"/>
      <c r="F31" s="81"/>
      <c r="G31" s="76">
        <f t="shared" si="22"/>
        <v>0</v>
      </c>
      <c r="H31" s="49">
        <v>750</v>
      </c>
      <c r="I31" s="49">
        <v>750</v>
      </c>
      <c r="J31" s="81">
        <v>750</v>
      </c>
      <c r="K31" s="76">
        <f t="shared" si="23"/>
        <v>2250</v>
      </c>
      <c r="L31" s="49">
        <v>750</v>
      </c>
      <c r="M31" s="49">
        <v>750</v>
      </c>
      <c r="N31" s="81">
        <v>750</v>
      </c>
      <c r="O31" s="77">
        <f t="shared" ref="O31" si="28">SUM(L31:N31)</f>
        <v>2250</v>
      </c>
      <c r="P31" s="49">
        <v>750</v>
      </c>
      <c r="Q31" s="49">
        <v>750</v>
      </c>
      <c r="R31" s="81">
        <v>750</v>
      </c>
      <c r="S31" s="77">
        <f t="shared" ref="S31" si="29">SUM(P31:R31)</f>
        <v>2250</v>
      </c>
      <c r="T31" s="78">
        <f t="shared" si="26"/>
        <v>6750</v>
      </c>
      <c r="U31" s="78">
        <f t="shared" ref="U31" si="30">C31-T31</f>
        <v>2250</v>
      </c>
      <c r="V31" s="19"/>
    </row>
    <row r="32" spans="1:22" ht="16.5" customHeight="1">
      <c r="A32" s="41" t="s">
        <v>18</v>
      </c>
      <c r="B32" s="48" t="s">
        <v>90</v>
      </c>
      <c r="C32" s="75">
        <v>9000</v>
      </c>
      <c r="D32" s="49"/>
      <c r="E32" s="49"/>
      <c r="F32" s="49"/>
      <c r="G32" s="76">
        <f t="shared" si="22"/>
        <v>0</v>
      </c>
      <c r="H32" s="49">
        <v>750</v>
      </c>
      <c r="I32" s="49">
        <v>750</v>
      </c>
      <c r="J32" s="49">
        <v>750</v>
      </c>
      <c r="K32" s="76">
        <f t="shared" si="23"/>
        <v>2250</v>
      </c>
      <c r="L32" s="49">
        <v>750</v>
      </c>
      <c r="M32" s="49">
        <v>750</v>
      </c>
      <c r="N32" s="49">
        <v>750</v>
      </c>
      <c r="O32" s="77">
        <f t="shared" ref="O32" si="31">SUM(L32:N32)</f>
        <v>2250</v>
      </c>
      <c r="P32" s="49">
        <v>750</v>
      </c>
      <c r="Q32" s="49">
        <v>750</v>
      </c>
      <c r="R32" s="49">
        <v>750</v>
      </c>
      <c r="S32" s="77">
        <f t="shared" ref="S32" si="32">SUM(P32:R32)</f>
        <v>2250</v>
      </c>
      <c r="T32" s="78">
        <f t="shared" si="26"/>
        <v>6750</v>
      </c>
      <c r="U32" s="78">
        <f t="shared" ref="U32" si="33">C32-T32</f>
        <v>2250</v>
      </c>
      <c r="V32" s="19"/>
    </row>
    <row r="33" spans="1:22" ht="28.9" customHeight="1">
      <c r="A33" s="41" t="s">
        <v>16</v>
      </c>
      <c r="B33" s="48" t="s">
        <v>91</v>
      </c>
      <c r="C33" s="75">
        <v>9000</v>
      </c>
      <c r="D33" s="49">
        <v>750</v>
      </c>
      <c r="E33" s="49">
        <v>750</v>
      </c>
      <c r="F33" s="49">
        <v>750</v>
      </c>
      <c r="G33" s="76">
        <f t="shared" si="22"/>
        <v>2250</v>
      </c>
      <c r="H33" s="49">
        <v>750</v>
      </c>
      <c r="I33" s="49">
        <v>750</v>
      </c>
      <c r="J33" s="49">
        <v>750</v>
      </c>
      <c r="K33" s="76">
        <f t="shared" si="23"/>
        <v>2250</v>
      </c>
      <c r="L33" s="49">
        <v>750</v>
      </c>
      <c r="M33" s="49">
        <v>750</v>
      </c>
      <c r="N33" s="49">
        <v>750</v>
      </c>
      <c r="O33" s="77">
        <f t="shared" si="24"/>
        <v>2250</v>
      </c>
      <c r="P33" s="49">
        <v>750</v>
      </c>
      <c r="Q33" s="49">
        <v>750</v>
      </c>
      <c r="R33" s="49">
        <v>750</v>
      </c>
      <c r="S33" s="77">
        <f t="shared" si="25"/>
        <v>2250</v>
      </c>
      <c r="T33" s="78">
        <f t="shared" si="26"/>
        <v>9000</v>
      </c>
      <c r="U33" s="78">
        <f t="shared" si="27"/>
        <v>0</v>
      </c>
      <c r="V33" s="19"/>
    </row>
    <row r="34" spans="1:22" ht="28.9" customHeight="1">
      <c r="A34" s="41" t="s">
        <v>15</v>
      </c>
      <c r="B34" s="48" t="s">
        <v>93</v>
      </c>
      <c r="C34" s="75">
        <v>4500</v>
      </c>
      <c r="D34" s="49">
        <v>750</v>
      </c>
      <c r="E34" s="49">
        <v>750</v>
      </c>
      <c r="F34" s="49">
        <v>750</v>
      </c>
      <c r="G34" s="76">
        <f t="shared" ref="G34" si="34">SUM(D34:F34)</f>
        <v>2250</v>
      </c>
      <c r="H34" s="49">
        <v>750</v>
      </c>
      <c r="I34" s="49">
        <v>750</v>
      </c>
      <c r="J34" s="49">
        <v>750</v>
      </c>
      <c r="K34" s="76">
        <f t="shared" ref="K34" si="35">SUM(H34:J34)</f>
        <v>2250</v>
      </c>
      <c r="L34" s="49"/>
      <c r="M34" s="49"/>
      <c r="N34" s="49"/>
      <c r="O34" s="77">
        <f t="shared" ref="O34" si="36">SUM(L34:N34)</f>
        <v>0</v>
      </c>
      <c r="P34" s="49"/>
      <c r="Q34" s="49"/>
      <c r="R34" s="49"/>
      <c r="S34" s="77">
        <f t="shared" ref="S34" si="37">SUM(P34:R34)</f>
        <v>0</v>
      </c>
      <c r="T34" s="78">
        <f t="shared" ref="T34" si="38">G34+K34+O34+S34</f>
        <v>4500</v>
      </c>
      <c r="U34" s="78">
        <f t="shared" ref="U34" si="39">C34-T34</f>
        <v>0</v>
      </c>
      <c r="V34" s="19"/>
    </row>
    <row r="35" spans="1:22" ht="29.45" customHeight="1">
      <c r="A35" s="41" t="s">
        <v>14</v>
      </c>
      <c r="B35" s="48" t="s">
        <v>29</v>
      </c>
      <c r="C35" s="75">
        <v>16000</v>
      </c>
      <c r="D35" s="49"/>
      <c r="E35" s="49"/>
      <c r="F35" s="49"/>
      <c r="G35" s="76">
        <f t="shared" si="22"/>
        <v>0</v>
      </c>
      <c r="H35" s="49"/>
      <c r="I35" s="49"/>
      <c r="J35" s="49">
        <v>8000</v>
      </c>
      <c r="K35" s="76">
        <f t="shared" si="23"/>
        <v>8000</v>
      </c>
      <c r="L35" s="49"/>
      <c r="M35" s="49"/>
      <c r="N35" s="49"/>
      <c r="O35" s="77">
        <f t="shared" si="24"/>
        <v>0</v>
      </c>
      <c r="P35" s="49"/>
      <c r="Q35" s="49"/>
      <c r="R35" s="49">
        <v>8000</v>
      </c>
      <c r="S35" s="77">
        <f t="shared" si="25"/>
        <v>8000</v>
      </c>
      <c r="T35" s="78">
        <f t="shared" si="26"/>
        <v>16000</v>
      </c>
      <c r="U35" s="78">
        <f t="shared" si="27"/>
        <v>0</v>
      </c>
      <c r="V35" s="19"/>
    </row>
    <row r="36" spans="1:22" ht="18.75" customHeight="1">
      <c r="A36" s="71" t="s">
        <v>58</v>
      </c>
      <c r="B36" s="72"/>
      <c r="C36" s="16">
        <f>SUM(C37:C43)</f>
        <v>755000</v>
      </c>
      <c r="D36" s="47">
        <f t="shared" ref="D36:S36" si="40">SUM(D37:D43)</f>
        <v>10000</v>
      </c>
      <c r="E36" s="47">
        <f t="shared" si="40"/>
        <v>10000</v>
      </c>
      <c r="F36" s="47">
        <f t="shared" si="40"/>
        <v>10000</v>
      </c>
      <c r="G36" s="44">
        <f t="shared" si="40"/>
        <v>30000</v>
      </c>
      <c r="H36" s="47">
        <f t="shared" si="40"/>
        <v>120000</v>
      </c>
      <c r="I36" s="47">
        <f t="shared" si="40"/>
        <v>10000</v>
      </c>
      <c r="J36" s="47">
        <f t="shared" si="40"/>
        <v>20000</v>
      </c>
      <c r="K36" s="44">
        <f t="shared" si="40"/>
        <v>150000</v>
      </c>
      <c r="L36" s="47">
        <f t="shared" si="40"/>
        <v>10000</v>
      </c>
      <c r="M36" s="47">
        <f t="shared" si="40"/>
        <v>20000</v>
      </c>
      <c r="N36" s="47">
        <f t="shared" si="40"/>
        <v>300000</v>
      </c>
      <c r="O36" s="44">
        <f t="shared" si="40"/>
        <v>330000</v>
      </c>
      <c r="P36" s="47">
        <f t="shared" si="40"/>
        <v>215000</v>
      </c>
      <c r="Q36" s="47">
        <f t="shared" si="40"/>
        <v>20000</v>
      </c>
      <c r="R36" s="47">
        <f t="shared" si="40"/>
        <v>10000</v>
      </c>
      <c r="S36" s="80">
        <f t="shared" si="40"/>
        <v>245000</v>
      </c>
      <c r="T36" s="40">
        <f>S36+O36+K36+G36</f>
        <v>755000</v>
      </c>
      <c r="U36" s="40">
        <f>C36-T36</f>
        <v>0</v>
      </c>
      <c r="V36" s="22">
        <f>SUM(V37:V37)</f>
        <v>0</v>
      </c>
    </row>
    <row r="37" spans="1:22" ht="35.25" customHeight="1">
      <c r="A37" s="50" t="s">
        <v>22</v>
      </c>
      <c r="B37" s="48" t="s">
        <v>101</v>
      </c>
      <c r="C37" s="75">
        <v>0</v>
      </c>
      <c r="D37" s="49"/>
      <c r="E37" s="49"/>
      <c r="F37" s="49"/>
      <c r="G37" s="76">
        <f>SUM(D37:F37)</f>
        <v>0</v>
      </c>
      <c r="H37" s="49"/>
      <c r="I37" s="49"/>
      <c r="J37" s="49"/>
      <c r="K37" s="76">
        <f>SUM(H37:J37)</f>
        <v>0</v>
      </c>
      <c r="L37" s="49"/>
      <c r="M37" s="49"/>
      <c r="N37" s="49"/>
      <c r="O37" s="76">
        <f>SUM(L37:N37)</f>
        <v>0</v>
      </c>
      <c r="P37" s="49"/>
      <c r="Q37" s="49"/>
      <c r="R37" s="49"/>
      <c r="S37" s="77">
        <f>SUM(P37:R37)</f>
        <v>0</v>
      </c>
      <c r="T37" s="78">
        <f>G37+K37+O37+S37</f>
        <v>0</v>
      </c>
      <c r="U37" s="78">
        <f>C37-T37</f>
        <v>0</v>
      </c>
      <c r="V37" s="19"/>
    </row>
    <row r="38" spans="1:22" ht="35.25" customHeight="1">
      <c r="A38" s="50" t="s">
        <v>21</v>
      </c>
      <c r="B38" s="48" t="s">
        <v>102</v>
      </c>
      <c r="C38" s="75">
        <v>190000</v>
      </c>
      <c r="D38" s="49"/>
      <c r="E38" s="49"/>
      <c r="F38" s="82"/>
      <c r="G38" s="76">
        <f t="shared" ref="G38:G43" si="41">SUM(D38:F38)</f>
        <v>0</v>
      </c>
      <c r="H38" s="49"/>
      <c r="I38" s="49"/>
      <c r="J38" s="49"/>
      <c r="K38" s="76">
        <f t="shared" ref="K38:K43" si="42">SUM(H38:J38)</f>
        <v>0</v>
      </c>
      <c r="L38" s="49"/>
      <c r="M38" s="49"/>
      <c r="N38" s="49">
        <v>190000</v>
      </c>
      <c r="O38" s="76">
        <f t="shared" ref="O38:O43" si="43">SUM(L38:N38)</f>
        <v>190000</v>
      </c>
      <c r="P38" s="49"/>
      <c r="Q38" s="49"/>
      <c r="R38" s="49"/>
      <c r="S38" s="77">
        <f t="shared" ref="S38:S43" si="44">SUM(P38:R38)</f>
        <v>0</v>
      </c>
      <c r="T38" s="78">
        <f t="shared" ref="T38:T43" si="45">G38+K38+O38+S38</f>
        <v>190000</v>
      </c>
      <c r="U38" s="78">
        <f t="shared" ref="U38:U43" si="46">C38-T38</f>
        <v>0</v>
      </c>
      <c r="V38" s="21"/>
    </row>
    <row r="39" spans="1:22" ht="33.75" customHeight="1">
      <c r="A39" s="50" t="s">
        <v>20</v>
      </c>
      <c r="B39" s="48" t="s">
        <v>100</v>
      </c>
      <c r="C39" s="75">
        <v>205000</v>
      </c>
      <c r="D39" s="49"/>
      <c r="E39" s="49" t="s">
        <v>66</v>
      </c>
      <c r="F39" s="82"/>
      <c r="G39" s="76">
        <f t="shared" si="41"/>
        <v>0</v>
      </c>
      <c r="H39" s="49"/>
      <c r="I39" s="49"/>
      <c r="J39" s="49"/>
      <c r="K39" s="76">
        <f t="shared" si="42"/>
        <v>0</v>
      </c>
      <c r="L39" s="49"/>
      <c r="M39" s="49"/>
      <c r="N39" s="49"/>
      <c r="O39" s="76">
        <f t="shared" si="43"/>
        <v>0</v>
      </c>
      <c r="P39" s="49">
        <v>205000</v>
      </c>
      <c r="Q39" s="49"/>
      <c r="R39" s="49"/>
      <c r="S39" s="77">
        <f t="shared" si="44"/>
        <v>205000</v>
      </c>
      <c r="T39" s="78">
        <f t="shared" si="45"/>
        <v>205000</v>
      </c>
      <c r="U39" s="78">
        <f t="shared" si="46"/>
        <v>0</v>
      </c>
      <c r="V39" s="21"/>
    </row>
    <row r="40" spans="1:22" ht="34.5" customHeight="1">
      <c r="A40" s="50" t="s">
        <v>19</v>
      </c>
      <c r="B40" s="48" t="s">
        <v>71</v>
      </c>
      <c r="C40" s="75">
        <v>0</v>
      </c>
      <c r="D40" s="49"/>
      <c r="E40" s="49"/>
      <c r="F40" s="82"/>
      <c r="G40" s="76">
        <f t="shared" si="41"/>
        <v>0</v>
      </c>
      <c r="H40" s="49"/>
      <c r="I40" s="49"/>
      <c r="J40" s="49"/>
      <c r="K40" s="76">
        <f t="shared" si="42"/>
        <v>0</v>
      </c>
      <c r="L40" s="49"/>
      <c r="M40" s="49"/>
      <c r="N40" s="49"/>
      <c r="O40" s="76">
        <f t="shared" si="43"/>
        <v>0</v>
      </c>
      <c r="P40" s="49"/>
      <c r="Q40" s="49"/>
      <c r="R40" s="49"/>
      <c r="S40" s="77">
        <f t="shared" si="44"/>
        <v>0</v>
      </c>
      <c r="T40" s="78">
        <f t="shared" si="45"/>
        <v>0</v>
      </c>
      <c r="U40" s="78">
        <f t="shared" si="46"/>
        <v>0</v>
      </c>
      <c r="V40" s="21"/>
    </row>
    <row r="41" spans="1:22" ht="30.75" customHeight="1">
      <c r="A41" s="50" t="s">
        <v>18</v>
      </c>
      <c r="B41" s="48" t="s">
        <v>103</v>
      </c>
      <c r="C41" s="75">
        <v>120000</v>
      </c>
      <c r="D41" s="79">
        <v>10000</v>
      </c>
      <c r="E41" s="79">
        <v>10000</v>
      </c>
      <c r="F41" s="79">
        <v>10000</v>
      </c>
      <c r="G41" s="76">
        <f t="shared" si="41"/>
        <v>30000</v>
      </c>
      <c r="H41" s="49">
        <v>10000</v>
      </c>
      <c r="I41" s="49">
        <v>10000</v>
      </c>
      <c r="J41" s="49">
        <v>10000</v>
      </c>
      <c r="K41" s="76">
        <f t="shared" si="42"/>
        <v>30000</v>
      </c>
      <c r="L41" s="49">
        <v>10000</v>
      </c>
      <c r="M41" s="49">
        <v>10000</v>
      </c>
      <c r="N41" s="49">
        <v>10000</v>
      </c>
      <c r="O41" s="76">
        <f t="shared" si="43"/>
        <v>30000</v>
      </c>
      <c r="P41" s="49">
        <v>10000</v>
      </c>
      <c r="Q41" s="49">
        <v>10000</v>
      </c>
      <c r="R41" s="49">
        <v>10000</v>
      </c>
      <c r="S41" s="77">
        <f>SUM(P41:R41)</f>
        <v>30000</v>
      </c>
      <c r="T41" s="78">
        <f t="shared" si="45"/>
        <v>120000</v>
      </c>
      <c r="U41" s="78">
        <f t="shared" si="46"/>
        <v>0</v>
      </c>
      <c r="V41" s="21"/>
    </row>
    <row r="42" spans="1:22" ht="31.5" customHeight="1">
      <c r="A42" s="50" t="s">
        <v>16</v>
      </c>
      <c r="B42" s="48" t="s">
        <v>104</v>
      </c>
      <c r="C42" s="75">
        <v>200000</v>
      </c>
      <c r="D42" s="49"/>
      <c r="E42" s="49"/>
      <c r="F42" s="49"/>
      <c r="G42" s="76">
        <f t="shared" si="41"/>
        <v>0</v>
      </c>
      <c r="H42" s="49">
        <v>100000</v>
      </c>
      <c r="I42" s="49"/>
      <c r="J42" s="49"/>
      <c r="K42" s="76">
        <f t="shared" si="42"/>
        <v>100000</v>
      </c>
      <c r="L42" s="49"/>
      <c r="M42" s="49"/>
      <c r="N42" s="49">
        <v>100000</v>
      </c>
      <c r="O42" s="76">
        <f t="shared" si="43"/>
        <v>100000</v>
      </c>
      <c r="P42" s="49"/>
      <c r="Q42" s="49"/>
      <c r="R42" s="49"/>
      <c r="S42" s="77">
        <f t="shared" si="44"/>
        <v>0</v>
      </c>
      <c r="T42" s="78">
        <f t="shared" si="45"/>
        <v>200000</v>
      </c>
      <c r="U42" s="78">
        <f t="shared" si="46"/>
        <v>0</v>
      </c>
      <c r="V42" s="21"/>
    </row>
    <row r="43" spans="1:22" ht="17.25" customHeight="1">
      <c r="A43" s="50" t="s">
        <v>15</v>
      </c>
      <c r="B43" s="48" t="s">
        <v>34</v>
      </c>
      <c r="C43" s="75">
        <v>40000</v>
      </c>
      <c r="D43" s="49"/>
      <c r="E43" s="49"/>
      <c r="F43" s="49"/>
      <c r="G43" s="76">
        <f t="shared" si="41"/>
        <v>0</v>
      </c>
      <c r="H43" s="49">
        <v>10000</v>
      </c>
      <c r="I43" s="49"/>
      <c r="J43" s="49">
        <v>10000</v>
      </c>
      <c r="K43" s="76">
        <f t="shared" si="42"/>
        <v>20000</v>
      </c>
      <c r="L43" s="49"/>
      <c r="M43" s="49">
        <v>10000</v>
      </c>
      <c r="N43" s="49"/>
      <c r="O43" s="76">
        <f t="shared" si="43"/>
        <v>10000</v>
      </c>
      <c r="P43" s="49"/>
      <c r="Q43" s="49">
        <v>10000</v>
      </c>
      <c r="R43" s="49"/>
      <c r="S43" s="77">
        <f t="shared" si="44"/>
        <v>10000</v>
      </c>
      <c r="T43" s="78">
        <f t="shared" si="45"/>
        <v>40000</v>
      </c>
      <c r="U43" s="78">
        <f t="shared" si="46"/>
        <v>0</v>
      </c>
      <c r="V43" s="21"/>
    </row>
    <row r="44" spans="1:22" ht="17.25" customHeight="1">
      <c r="A44" s="73" t="s">
        <v>28</v>
      </c>
      <c r="B44" s="72"/>
      <c r="C44" s="16">
        <f>SUM(C45:C50)</f>
        <v>131100</v>
      </c>
      <c r="D44" s="47">
        <f>SUM(D45:D50)</f>
        <v>0</v>
      </c>
      <c r="E44" s="47">
        <f>SUM(E45:E50)</f>
        <v>0</v>
      </c>
      <c r="F44" s="47">
        <f>SUM(F45:F50)</f>
        <v>0</v>
      </c>
      <c r="G44" s="44">
        <f t="shared" ref="G44" si="47">SUM(G45:G45)</f>
        <v>0</v>
      </c>
      <c r="H44" s="47">
        <f t="shared" ref="H44:S44" si="48">SUM(H45:H50)</f>
        <v>0</v>
      </c>
      <c r="I44" s="47">
        <f t="shared" si="48"/>
        <v>131100</v>
      </c>
      <c r="J44" s="47">
        <f t="shared" si="48"/>
        <v>0</v>
      </c>
      <c r="K44" s="44">
        <f t="shared" si="48"/>
        <v>131100</v>
      </c>
      <c r="L44" s="47">
        <f t="shared" si="48"/>
        <v>0</v>
      </c>
      <c r="M44" s="47">
        <f t="shared" si="48"/>
        <v>0</v>
      </c>
      <c r="N44" s="47">
        <f t="shared" si="48"/>
        <v>0</v>
      </c>
      <c r="O44" s="44">
        <f t="shared" si="48"/>
        <v>0</v>
      </c>
      <c r="P44" s="47">
        <f t="shared" si="48"/>
        <v>0</v>
      </c>
      <c r="Q44" s="83">
        <f t="shared" si="48"/>
        <v>0</v>
      </c>
      <c r="R44" s="47">
        <f t="shared" si="48"/>
        <v>0</v>
      </c>
      <c r="S44" s="80">
        <f t="shared" si="48"/>
        <v>0</v>
      </c>
      <c r="T44" s="40">
        <f>S44+O44+K44+G44</f>
        <v>131100</v>
      </c>
      <c r="U44" s="40">
        <f>C44-T44</f>
        <v>0</v>
      </c>
      <c r="V44" s="22">
        <f>SUM(V45:V45)</f>
        <v>0</v>
      </c>
    </row>
    <row r="45" spans="1:22" ht="20.25" customHeight="1">
      <c r="A45" s="50" t="s">
        <v>22</v>
      </c>
      <c r="B45" s="48" t="s">
        <v>105</v>
      </c>
      <c r="C45" s="75">
        <v>66000</v>
      </c>
      <c r="D45" s="49"/>
      <c r="E45" s="49"/>
      <c r="F45" s="49"/>
      <c r="G45" s="76">
        <f>SUM(D45:F45)</f>
        <v>0</v>
      </c>
      <c r="H45" s="49"/>
      <c r="I45" s="49">
        <v>66000</v>
      </c>
      <c r="J45" s="49"/>
      <c r="K45" s="76">
        <f>SUM(H45:J45)</f>
        <v>66000</v>
      </c>
      <c r="L45" s="49"/>
      <c r="M45" s="49"/>
      <c r="N45" s="49"/>
      <c r="O45" s="76">
        <f>SUM(L45:N45)</f>
        <v>0</v>
      </c>
      <c r="P45" s="49"/>
      <c r="Q45" s="49"/>
      <c r="R45" s="49"/>
      <c r="S45" s="77">
        <f>SUM(P45:R45)</f>
        <v>0</v>
      </c>
      <c r="T45" s="78">
        <f>G45+K45+O45+S45</f>
        <v>66000</v>
      </c>
      <c r="U45" s="78">
        <f>C45-T45</f>
        <v>0</v>
      </c>
      <c r="V45" s="19"/>
    </row>
    <row r="46" spans="1:22" ht="20.25" customHeight="1">
      <c r="A46" s="50" t="s">
        <v>21</v>
      </c>
      <c r="B46" s="48" t="s">
        <v>106</v>
      </c>
      <c r="C46" s="75">
        <v>8400</v>
      </c>
      <c r="D46" s="49"/>
      <c r="E46" s="49"/>
      <c r="F46" s="82"/>
      <c r="G46" s="76">
        <f t="shared" ref="G46:G50" si="49">SUM(D46:F46)</f>
        <v>0</v>
      </c>
      <c r="H46" s="82"/>
      <c r="I46" s="82">
        <v>8400</v>
      </c>
      <c r="J46" s="49"/>
      <c r="K46" s="76">
        <f t="shared" ref="K46:K50" si="50">SUM(H46:J46)</f>
        <v>8400</v>
      </c>
      <c r="L46" s="49"/>
      <c r="M46" s="49"/>
      <c r="N46" s="49"/>
      <c r="O46" s="76">
        <f t="shared" ref="O46:O50" si="51">SUM(L46:N46)</f>
        <v>0</v>
      </c>
      <c r="P46" s="49"/>
      <c r="Q46" s="49"/>
      <c r="R46" s="49"/>
      <c r="S46" s="77">
        <f t="shared" ref="S46" si="52">SUM(P46:R46)</f>
        <v>0</v>
      </c>
      <c r="T46" s="78">
        <f t="shared" ref="T46:T50" si="53">G46+K46+O46+S46</f>
        <v>8400</v>
      </c>
      <c r="U46" s="78">
        <f t="shared" ref="U46:U50" si="54">C46-T46</f>
        <v>0</v>
      </c>
      <c r="V46" s="21"/>
    </row>
    <row r="47" spans="1:22" ht="20.25" customHeight="1">
      <c r="A47" s="50" t="s">
        <v>20</v>
      </c>
      <c r="B47" s="48" t="s">
        <v>107</v>
      </c>
      <c r="C47" s="75">
        <v>25000</v>
      </c>
      <c r="D47" s="49"/>
      <c r="E47" s="49" t="s">
        <v>66</v>
      </c>
      <c r="F47" s="82"/>
      <c r="G47" s="76">
        <f t="shared" si="49"/>
        <v>0</v>
      </c>
      <c r="H47" s="82"/>
      <c r="I47" s="82">
        <v>25000</v>
      </c>
      <c r="J47" s="49"/>
      <c r="K47" s="76">
        <f t="shared" si="50"/>
        <v>25000</v>
      </c>
      <c r="L47" s="49"/>
      <c r="M47" s="49"/>
      <c r="N47" s="49"/>
      <c r="O47" s="76">
        <f t="shared" si="51"/>
        <v>0</v>
      </c>
      <c r="P47" s="49"/>
      <c r="Q47" s="49"/>
      <c r="R47" s="49"/>
      <c r="S47" s="77">
        <f>SUM(P47:R47)</f>
        <v>0</v>
      </c>
      <c r="T47" s="78">
        <f t="shared" si="53"/>
        <v>25000</v>
      </c>
      <c r="U47" s="78">
        <f t="shared" si="54"/>
        <v>0</v>
      </c>
      <c r="V47" s="21"/>
    </row>
    <row r="48" spans="1:22" ht="20.25" customHeight="1">
      <c r="A48" s="50" t="s">
        <v>19</v>
      </c>
      <c r="B48" s="48" t="s">
        <v>108</v>
      </c>
      <c r="C48" s="75">
        <v>9700</v>
      </c>
      <c r="D48" s="49"/>
      <c r="E48" s="49"/>
      <c r="F48" s="82"/>
      <c r="G48" s="76">
        <f t="shared" si="49"/>
        <v>0</v>
      </c>
      <c r="H48" s="82"/>
      <c r="I48" s="82">
        <v>9700</v>
      </c>
      <c r="J48" s="49"/>
      <c r="K48" s="76">
        <f t="shared" si="50"/>
        <v>9700</v>
      </c>
      <c r="L48" s="49"/>
      <c r="M48" s="49"/>
      <c r="N48" s="49"/>
      <c r="O48" s="76">
        <f t="shared" si="51"/>
        <v>0</v>
      </c>
      <c r="P48" s="49"/>
      <c r="Q48" s="49"/>
      <c r="R48" s="49"/>
      <c r="S48" s="77">
        <f>SUM(P48:R48)</f>
        <v>0</v>
      </c>
      <c r="T48" s="78">
        <f t="shared" si="53"/>
        <v>9700</v>
      </c>
      <c r="U48" s="78">
        <f t="shared" si="54"/>
        <v>0</v>
      </c>
      <c r="V48" s="21"/>
    </row>
    <row r="49" spans="1:23" ht="20.25" customHeight="1">
      <c r="A49" s="50" t="s">
        <v>18</v>
      </c>
      <c r="B49" s="48" t="s">
        <v>109</v>
      </c>
      <c r="C49" s="75">
        <v>12000</v>
      </c>
      <c r="D49" s="49"/>
      <c r="E49" s="49"/>
      <c r="F49" s="49"/>
      <c r="G49" s="76">
        <f t="shared" si="49"/>
        <v>0</v>
      </c>
      <c r="H49" s="49"/>
      <c r="I49" s="49">
        <v>12000</v>
      </c>
      <c r="J49" s="49"/>
      <c r="K49" s="76">
        <f t="shared" si="50"/>
        <v>12000</v>
      </c>
      <c r="L49" s="49"/>
      <c r="M49" s="49"/>
      <c r="N49" s="49"/>
      <c r="O49" s="76">
        <f t="shared" si="51"/>
        <v>0</v>
      </c>
      <c r="P49" s="49"/>
      <c r="Q49" s="49"/>
      <c r="R49" s="49"/>
      <c r="S49" s="77">
        <f>SUM(P49:R49)</f>
        <v>0</v>
      </c>
      <c r="T49" s="78">
        <f t="shared" si="53"/>
        <v>12000</v>
      </c>
      <c r="U49" s="78">
        <f t="shared" si="54"/>
        <v>0</v>
      </c>
      <c r="V49" s="21"/>
    </row>
    <row r="50" spans="1:23" ht="20.25" customHeight="1">
      <c r="A50" s="50" t="s">
        <v>16</v>
      </c>
      <c r="B50" s="48" t="s">
        <v>110</v>
      </c>
      <c r="C50" s="75">
        <v>10000</v>
      </c>
      <c r="D50" s="49"/>
      <c r="E50" s="49"/>
      <c r="F50" s="49"/>
      <c r="G50" s="76">
        <f t="shared" si="49"/>
        <v>0</v>
      </c>
      <c r="H50" s="49"/>
      <c r="I50" s="49">
        <v>10000</v>
      </c>
      <c r="J50" s="49"/>
      <c r="K50" s="76">
        <f t="shared" si="50"/>
        <v>10000</v>
      </c>
      <c r="L50" s="49"/>
      <c r="M50" s="49"/>
      <c r="N50" s="49"/>
      <c r="O50" s="76">
        <f t="shared" si="51"/>
        <v>0</v>
      </c>
      <c r="P50" s="49"/>
      <c r="Q50" s="49"/>
      <c r="R50" s="49"/>
      <c r="S50" s="77">
        <f t="shared" ref="S50" si="55">SUM(P50:R50)</f>
        <v>0</v>
      </c>
      <c r="T50" s="78">
        <f t="shared" si="53"/>
        <v>10000</v>
      </c>
      <c r="U50" s="78">
        <f t="shared" si="54"/>
        <v>0</v>
      </c>
      <c r="V50" s="21"/>
    </row>
    <row r="51" spans="1:23" ht="19.5" customHeight="1">
      <c r="A51" s="73" t="s">
        <v>27</v>
      </c>
      <c r="B51" s="72"/>
      <c r="C51" s="16">
        <f>SUM(C52:C53)</f>
        <v>65000</v>
      </c>
      <c r="D51" s="47">
        <f t="shared" ref="D51:S51" si="56">SUM(D52:D53)</f>
        <v>0</v>
      </c>
      <c r="E51" s="47">
        <f t="shared" si="56"/>
        <v>0</v>
      </c>
      <c r="F51" s="47">
        <f t="shared" si="56"/>
        <v>0</v>
      </c>
      <c r="G51" s="44">
        <f t="shared" si="56"/>
        <v>0</v>
      </c>
      <c r="H51" s="47">
        <f t="shared" si="56"/>
        <v>30000</v>
      </c>
      <c r="I51" s="47">
        <f t="shared" si="56"/>
        <v>0</v>
      </c>
      <c r="J51" s="47">
        <f t="shared" si="56"/>
        <v>0</v>
      </c>
      <c r="K51" s="44">
        <f t="shared" si="56"/>
        <v>30000</v>
      </c>
      <c r="L51" s="47">
        <f t="shared" si="56"/>
        <v>0</v>
      </c>
      <c r="M51" s="47">
        <f t="shared" si="56"/>
        <v>0</v>
      </c>
      <c r="N51" s="47">
        <f t="shared" si="56"/>
        <v>0</v>
      </c>
      <c r="O51" s="44">
        <f>SUM(O52:O53)</f>
        <v>0</v>
      </c>
      <c r="P51" s="47">
        <f t="shared" si="56"/>
        <v>35000</v>
      </c>
      <c r="Q51" s="47">
        <f t="shared" si="56"/>
        <v>0</v>
      </c>
      <c r="R51" s="47">
        <f t="shared" si="56"/>
        <v>0</v>
      </c>
      <c r="S51" s="80">
        <f t="shared" si="56"/>
        <v>35000</v>
      </c>
      <c r="T51" s="40">
        <f>S51+O51+K51+G51</f>
        <v>65000</v>
      </c>
      <c r="U51" s="40">
        <f t="shared" ref="U51:U61" si="57">C51-T51</f>
        <v>0</v>
      </c>
      <c r="V51" s="22">
        <f>SUM(V52:V52)</f>
        <v>0</v>
      </c>
    </row>
    <row r="52" spans="1:23" ht="21" customHeight="1">
      <c r="A52" s="50" t="s">
        <v>22</v>
      </c>
      <c r="B52" s="51" t="s">
        <v>26</v>
      </c>
      <c r="C52" s="84">
        <v>45000</v>
      </c>
      <c r="D52" s="49"/>
      <c r="E52" s="49"/>
      <c r="F52" s="49"/>
      <c r="G52" s="76">
        <f>SUM(D52:F52)</f>
        <v>0</v>
      </c>
      <c r="H52" s="49">
        <v>20000</v>
      </c>
      <c r="I52" s="49"/>
      <c r="J52" s="49"/>
      <c r="K52" s="76">
        <f>SUM(H52:J52)</f>
        <v>20000</v>
      </c>
      <c r="L52" s="49"/>
      <c r="M52" s="49"/>
      <c r="N52" s="49"/>
      <c r="O52" s="76">
        <f>SUM(L52:N52)</f>
        <v>0</v>
      </c>
      <c r="P52" s="49">
        <v>25000</v>
      </c>
      <c r="Q52" s="49"/>
      <c r="R52" s="49"/>
      <c r="S52" s="76">
        <f>SUM(P52:R52)</f>
        <v>25000</v>
      </c>
      <c r="T52" s="78">
        <f>G52+K52+O52+S52</f>
        <v>45000</v>
      </c>
      <c r="U52" s="78">
        <f t="shared" si="57"/>
        <v>0</v>
      </c>
      <c r="V52" s="23"/>
    </row>
    <row r="53" spans="1:23" ht="21" customHeight="1">
      <c r="A53" s="50" t="s">
        <v>21</v>
      </c>
      <c r="B53" s="51" t="s">
        <v>111</v>
      </c>
      <c r="C53" s="84">
        <v>20000</v>
      </c>
      <c r="D53" s="49"/>
      <c r="E53" s="49"/>
      <c r="F53" s="49"/>
      <c r="G53" s="76">
        <f>SUM(D53:F53)</f>
        <v>0</v>
      </c>
      <c r="H53" s="49">
        <v>10000</v>
      </c>
      <c r="I53" s="49"/>
      <c r="J53" s="49"/>
      <c r="K53" s="76">
        <f>SUM(H53:J53)</f>
        <v>10000</v>
      </c>
      <c r="L53" s="49"/>
      <c r="M53" s="49"/>
      <c r="N53" s="49"/>
      <c r="O53" s="76">
        <f>SUM(L53:N53)</f>
        <v>0</v>
      </c>
      <c r="P53" s="49">
        <v>10000</v>
      </c>
      <c r="Q53" s="49"/>
      <c r="R53" s="49"/>
      <c r="S53" s="76">
        <f>SUM(P53:R53)</f>
        <v>10000</v>
      </c>
      <c r="T53" s="78">
        <f>G53+K53+O53+S53</f>
        <v>20000</v>
      </c>
      <c r="U53" s="78">
        <f t="shared" ref="U53" si="58">C53-T53</f>
        <v>0</v>
      </c>
      <c r="V53" s="23"/>
    </row>
    <row r="54" spans="1:23" ht="21" customHeight="1">
      <c r="A54" s="73" t="s">
        <v>59</v>
      </c>
      <c r="B54" s="72"/>
      <c r="C54" s="16">
        <f t="shared" ref="C54:S54" si="59">SUM(C55:C57)</f>
        <v>4296000</v>
      </c>
      <c r="D54" s="47">
        <f t="shared" si="59"/>
        <v>349000</v>
      </c>
      <c r="E54" s="47">
        <f t="shared" si="59"/>
        <v>349000</v>
      </c>
      <c r="F54" s="47">
        <f t="shared" si="59"/>
        <v>349000</v>
      </c>
      <c r="G54" s="44">
        <f t="shared" si="59"/>
        <v>1047000</v>
      </c>
      <c r="H54" s="47">
        <f t="shared" si="59"/>
        <v>358000</v>
      </c>
      <c r="I54" s="47">
        <f t="shared" si="59"/>
        <v>358000</v>
      </c>
      <c r="J54" s="47">
        <f t="shared" si="59"/>
        <v>358000</v>
      </c>
      <c r="K54" s="44">
        <f t="shared" si="59"/>
        <v>1074000</v>
      </c>
      <c r="L54" s="47">
        <f t="shared" si="59"/>
        <v>358000</v>
      </c>
      <c r="M54" s="47">
        <f t="shared" si="59"/>
        <v>358000</v>
      </c>
      <c r="N54" s="47">
        <f t="shared" si="59"/>
        <v>358000</v>
      </c>
      <c r="O54" s="44">
        <f t="shared" si="59"/>
        <v>1074000</v>
      </c>
      <c r="P54" s="47">
        <f t="shared" si="59"/>
        <v>358000</v>
      </c>
      <c r="Q54" s="47">
        <f t="shared" si="59"/>
        <v>358000</v>
      </c>
      <c r="R54" s="47">
        <f t="shared" si="59"/>
        <v>358000</v>
      </c>
      <c r="S54" s="80">
        <f t="shared" si="59"/>
        <v>1074000</v>
      </c>
      <c r="T54" s="40">
        <f>S54+O54+K54+G54</f>
        <v>4269000</v>
      </c>
      <c r="U54" s="40">
        <f t="shared" si="57"/>
        <v>27000</v>
      </c>
      <c r="V54" s="22">
        <f>SUM(V55:V55)</f>
        <v>0</v>
      </c>
    </row>
    <row r="55" spans="1:23" ht="43.15" customHeight="1">
      <c r="A55" s="50" t="s">
        <v>22</v>
      </c>
      <c r="B55" s="48" t="s">
        <v>112</v>
      </c>
      <c r="C55" s="75">
        <v>3600000</v>
      </c>
      <c r="D55" s="79">
        <v>300000</v>
      </c>
      <c r="E55" s="79">
        <v>300000</v>
      </c>
      <c r="F55" s="79">
        <v>300000</v>
      </c>
      <c r="G55" s="76">
        <f>SUM(D55:F55)</f>
        <v>900000</v>
      </c>
      <c r="H55" s="49">
        <v>300000</v>
      </c>
      <c r="I55" s="49">
        <v>300000</v>
      </c>
      <c r="J55" s="49">
        <v>300000</v>
      </c>
      <c r="K55" s="76">
        <f>SUM(H55:J55)</f>
        <v>900000</v>
      </c>
      <c r="L55" s="49">
        <v>300000</v>
      </c>
      <c r="M55" s="49">
        <v>300000</v>
      </c>
      <c r="N55" s="49">
        <v>300000</v>
      </c>
      <c r="O55" s="76">
        <f>SUM(L55:N55)</f>
        <v>900000</v>
      </c>
      <c r="P55" s="49">
        <v>300000</v>
      </c>
      <c r="Q55" s="49">
        <v>300000</v>
      </c>
      <c r="R55" s="49">
        <v>300000</v>
      </c>
      <c r="S55" s="76">
        <f>SUM(P55:R55)</f>
        <v>900000</v>
      </c>
      <c r="T55" s="78">
        <f>G55+K55+O55+S55</f>
        <v>3600000</v>
      </c>
      <c r="U55" s="78">
        <f t="shared" si="57"/>
        <v>0</v>
      </c>
      <c r="V55" s="24"/>
      <c r="W55" s="25"/>
    </row>
    <row r="56" spans="1:23" ht="25.5" customHeight="1">
      <c r="A56" s="50" t="s">
        <v>21</v>
      </c>
      <c r="B56" s="48" t="s">
        <v>73</v>
      </c>
      <c r="C56" s="75">
        <v>216000</v>
      </c>
      <c r="D56" s="79">
        <v>9000</v>
      </c>
      <c r="E56" s="79">
        <v>9000</v>
      </c>
      <c r="F56" s="79">
        <v>9000</v>
      </c>
      <c r="G56" s="76">
        <f t="shared" ref="G56:G57" si="60">SUM(D56:F56)</f>
        <v>27000</v>
      </c>
      <c r="H56" s="49">
        <v>18000</v>
      </c>
      <c r="I56" s="49">
        <v>18000</v>
      </c>
      <c r="J56" s="49">
        <v>18000</v>
      </c>
      <c r="K56" s="76">
        <f t="shared" ref="K56:K57" si="61">SUM(H56:J56)</f>
        <v>54000</v>
      </c>
      <c r="L56" s="49">
        <v>18000</v>
      </c>
      <c r="M56" s="49">
        <v>18000</v>
      </c>
      <c r="N56" s="49">
        <v>18000</v>
      </c>
      <c r="O56" s="76">
        <f t="shared" ref="O56:O57" si="62">SUM(L56:N56)</f>
        <v>54000</v>
      </c>
      <c r="P56" s="49">
        <v>18000</v>
      </c>
      <c r="Q56" s="49">
        <v>18000</v>
      </c>
      <c r="R56" s="49">
        <v>18000</v>
      </c>
      <c r="S56" s="76">
        <f t="shared" ref="S56:S57" si="63">SUM(P56:R56)</f>
        <v>54000</v>
      </c>
      <c r="T56" s="78">
        <f t="shared" ref="T56:T57" si="64">G56+K56+O56+S56</f>
        <v>189000</v>
      </c>
      <c r="U56" s="78">
        <f t="shared" ref="U56:U57" si="65">C56-T56</f>
        <v>27000</v>
      </c>
      <c r="V56" s="21"/>
    </row>
    <row r="57" spans="1:23" ht="21.75" customHeight="1">
      <c r="A57" s="50" t="s">
        <v>20</v>
      </c>
      <c r="B57" s="48" t="s">
        <v>25</v>
      </c>
      <c r="C57" s="75">
        <v>480000</v>
      </c>
      <c r="D57" s="79">
        <v>40000</v>
      </c>
      <c r="E57" s="79">
        <v>40000</v>
      </c>
      <c r="F57" s="79">
        <v>40000</v>
      </c>
      <c r="G57" s="76">
        <f t="shared" si="60"/>
        <v>120000</v>
      </c>
      <c r="H57" s="49">
        <v>40000</v>
      </c>
      <c r="I57" s="49">
        <v>40000</v>
      </c>
      <c r="J57" s="49">
        <v>40000</v>
      </c>
      <c r="K57" s="76">
        <f t="shared" si="61"/>
        <v>120000</v>
      </c>
      <c r="L57" s="49">
        <v>40000</v>
      </c>
      <c r="M57" s="49">
        <v>40000</v>
      </c>
      <c r="N57" s="49">
        <v>40000</v>
      </c>
      <c r="O57" s="76">
        <f t="shared" si="62"/>
        <v>120000</v>
      </c>
      <c r="P57" s="49">
        <v>40000</v>
      </c>
      <c r="Q57" s="49">
        <v>40000</v>
      </c>
      <c r="R57" s="49">
        <v>40000</v>
      </c>
      <c r="S57" s="76">
        <f t="shared" si="63"/>
        <v>120000</v>
      </c>
      <c r="T57" s="78">
        <f t="shared" si="64"/>
        <v>480000</v>
      </c>
      <c r="U57" s="78">
        <f t="shared" si="65"/>
        <v>0</v>
      </c>
      <c r="V57" s="21"/>
    </row>
    <row r="58" spans="1:23" ht="18.75" customHeight="1">
      <c r="A58" s="73" t="s">
        <v>24</v>
      </c>
      <c r="B58" s="72"/>
      <c r="C58" s="85">
        <f>SUM(C59:C59)</f>
        <v>0</v>
      </c>
      <c r="D58" s="47">
        <f t="shared" ref="D58:S58" si="66">SUM(D59:D59)</f>
        <v>0</v>
      </c>
      <c r="E58" s="47">
        <f t="shared" si="66"/>
        <v>0</v>
      </c>
      <c r="F58" s="47">
        <f t="shared" si="66"/>
        <v>0</v>
      </c>
      <c r="G58" s="44">
        <f t="shared" si="66"/>
        <v>0</v>
      </c>
      <c r="H58" s="47">
        <f t="shared" si="66"/>
        <v>0</v>
      </c>
      <c r="I58" s="47">
        <f t="shared" si="66"/>
        <v>0</v>
      </c>
      <c r="J58" s="47">
        <f t="shared" si="66"/>
        <v>0</v>
      </c>
      <c r="K58" s="44">
        <f t="shared" si="66"/>
        <v>0</v>
      </c>
      <c r="L58" s="47">
        <f t="shared" si="66"/>
        <v>0</v>
      </c>
      <c r="M58" s="47">
        <f t="shared" si="66"/>
        <v>0</v>
      </c>
      <c r="N58" s="47">
        <f t="shared" si="66"/>
        <v>0</v>
      </c>
      <c r="O58" s="44">
        <f t="shared" si="66"/>
        <v>0</v>
      </c>
      <c r="P58" s="47">
        <f t="shared" si="66"/>
        <v>0</v>
      </c>
      <c r="Q58" s="47">
        <f t="shared" si="66"/>
        <v>0</v>
      </c>
      <c r="R58" s="47">
        <f t="shared" si="66"/>
        <v>0</v>
      </c>
      <c r="S58" s="44">
        <f t="shared" si="66"/>
        <v>0</v>
      </c>
      <c r="T58" s="40">
        <f>S58+O58+K58+G58</f>
        <v>0</v>
      </c>
      <c r="U58" s="40">
        <f t="shared" si="57"/>
        <v>0</v>
      </c>
      <c r="V58" s="22">
        <f>SUM(V59:V59)</f>
        <v>0</v>
      </c>
    </row>
    <row r="59" spans="1:23" ht="20.100000000000001" customHeight="1">
      <c r="A59" s="52"/>
      <c r="B59" s="53"/>
      <c r="C59" s="86"/>
      <c r="D59" s="49"/>
      <c r="E59" s="49"/>
      <c r="F59" s="49"/>
      <c r="G59" s="76">
        <f>SUM(D59:F59)</f>
        <v>0</v>
      </c>
      <c r="H59" s="49"/>
      <c r="I59" s="49"/>
      <c r="J59" s="49"/>
      <c r="K59" s="76">
        <f>SUM(H59:J59)</f>
        <v>0</v>
      </c>
      <c r="L59" s="49"/>
      <c r="M59" s="49"/>
      <c r="N59" s="49"/>
      <c r="O59" s="76">
        <f>SUM(L59:N59)</f>
        <v>0</v>
      </c>
      <c r="P59" s="49"/>
      <c r="Q59" s="49"/>
      <c r="R59" s="49"/>
      <c r="S59" s="76">
        <f>SUM(P59:R59)</f>
        <v>0</v>
      </c>
      <c r="T59" s="78">
        <f>G59+K59+O59+S59</f>
        <v>0</v>
      </c>
      <c r="U59" s="78">
        <f t="shared" si="57"/>
        <v>0</v>
      </c>
      <c r="V59" s="23"/>
    </row>
    <row r="60" spans="1:23" ht="19.5" customHeight="1">
      <c r="A60" s="73" t="s">
        <v>23</v>
      </c>
      <c r="B60" s="72"/>
      <c r="C60" s="16">
        <f>SUM(C61:C87)</f>
        <v>5503813.46</v>
      </c>
      <c r="D60" s="47">
        <f>SUM(D61:D87)</f>
        <v>107961.93</v>
      </c>
      <c r="E60" s="47">
        <f t="shared" ref="E60:F60" si="67">SUM(E61:E87)</f>
        <v>107961.93</v>
      </c>
      <c r="F60" s="47">
        <f t="shared" si="67"/>
        <v>672961.92999999993</v>
      </c>
      <c r="G60" s="44">
        <f t="shared" ref="G60" si="68">SUM(G61:G86)</f>
        <v>888885.79</v>
      </c>
      <c r="H60" s="47">
        <f>SUM(H61:H87)</f>
        <v>257000</v>
      </c>
      <c r="I60" s="47">
        <f t="shared" ref="I60:J60" si="69">SUM(I61:I87)</f>
        <v>815592</v>
      </c>
      <c r="J60" s="47">
        <f t="shared" si="69"/>
        <v>305004</v>
      </c>
      <c r="K60" s="44">
        <f>SUM(H60:J60)</f>
        <v>1377596</v>
      </c>
      <c r="L60" s="47">
        <f>SUM(L61:L87)</f>
        <v>267704</v>
      </c>
      <c r="M60" s="47">
        <f t="shared" ref="M60:N60" si="70">SUM(M61:M87)</f>
        <v>222000</v>
      </c>
      <c r="N60" s="47">
        <f t="shared" si="70"/>
        <v>898000</v>
      </c>
      <c r="O60" s="44">
        <f>SUM(L60:N60)</f>
        <v>1387704</v>
      </c>
      <c r="P60" s="47">
        <f>SUM(P61:P87)</f>
        <v>171704</v>
      </c>
      <c r="Q60" s="47">
        <f t="shared" ref="Q60:R60" si="71">SUM(Q61:Q87)</f>
        <v>192500</v>
      </c>
      <c r="R60" s="47">
        <f t="shared" si="71"/>
        <v>1468809.46</v>
      </c>
      <c r="S60" s="44">
        <f>SUM(P60:R60)</f>
        <v>1833013.46</v>
      </c>
      <c r="T60" s="40">
        <f>S60+O60+K60+G60</f>
        <v>5487199.25</v>
      </c>
      <c r="U60" s="40">
        <f t="shared" si="57"/>
        <v>16614.209999999963</v>
      </c>
      <c r="V60" s="22">
        <f>SUM(V61:V63)</f>
        <v>0</v>
      </c>
    </row>
    <row r="61" spans="1:23" ht="24" customHeight="1">
      <c r="A61" s="41" t="s">
        <v>22</v>
      </c>
      <c r="B61" s="42" t="s">
        <v>67</v>
      </c>
      <c r="C61" s="75">
        <v>4000</v>
      </c>
      <c r="D61" s="87"/>
      <c r="E61" s="87"/>
      <c r="F61" s="88"/>
      <c r="G61" s="76">
        <f>SUM(D61:F61)</f>
        <v>0</v>
      </c>
      <c r="H61" s="88"/>
      <c r="I61" s="87">
        <v>2000</v>
      </c>
      <c r="J61" s="87"/>
      <c r="K61" s="76">
        <f>SUM(H61:J61)</f>
        <v>2000</v>
      </c>
      <c r="L61" s="87"/>
      <c r="M61" s="87"/>
      <c r="N61" s="87">
        <v>2000</v>
      </c>
      <c r="O61" s="76">
        <f>SUM(L61:N61)</f>
        <v>2000</v>
      </c>
      <c r="P61" s="87"/>
      <c r="Q61" s="87"/>
      <c r="R61" s="87"/>
      <c r="S61" s="76">
        <f>SUM(P61:R61)</f>
        <v>0</v>
      </c>
      <c r="T61" s="78">
        <f>G61+K61+O61+S61</f>
        <v>4000</v>
      </c>
      <c r="U61" s="78">
        <f t="shared" si="57"/>
        <v>0</v>
      </c>
      <c r="V61" s="19"/>
    </row>
    <row r="62" spans="1:23" ht="22.5" customHeight="1">
      <c r="A62" s="41" t="s">
        <v>21</v>
      </c>
      <c r="B62" s="54" t="s">
        <v>115</v>
      </c>
      <c r="C62" s="75">
        <v>32000</v>
      </c>
      <c r="D62" s="87"/>
      <c r="E62" s="87"/>
      <c r="F62" s="87"/>
      <c r="G62" s="76">
        <f t="shared" ref="G62:G76" si="72">SUM(D62:F62)</f>
        <v>0</v>
      </c>
      <c r="H62" s="87"/>
      <c r="I62" s="87">
        <v>16000</v>
      </c>
      <c r="J62" s="87"/>
      <c r="K62" s="76">
        <f t="shared" ref="K62:K76" si="73">SUM(H62:J62)</f>
        <v>16000</v>
      </c>
      <c r="L62" s="87"/>
      <c r="M62" s="87"/>
      <c r="N62" s="87">
        <v>16000</v>
      </c>
      <c r="O62" s="76">
        <f t="shared" ref="O62:O76" si="74">SUM(L62:N62)</f>
        <v>16000</v>
      </c>
      <c r="P62" s="87"/>
      <c r="Q62" s="87"/>
      <c r="R62" s="87"/>
      <c r="S62" s="76">
        <f t="shared" ref="S62:S76" si="75">SUM(P62:R62)</f>
        <v>0</v>
      </c>
      <c r="T62" s="78">
        <f t="shared" ref="T62:T76" si="76">G62+K62+O62+S62</f>
        <v>32000</v>
      </c>
      <c r="U62" s="78">
        <f t="shared" ref="U62:U76" si="77">C62-T62</f>
        <v>0</v>
      </c>
      <c r="V62" s="19"/>
    </row>
    <row r="63" spans="1:23" ht="20.25" customHeight="1">
      <c r="A63" s="41" t="s">
        <v>20</v>
      </c>
      <c r="B63" s="42" t="s">
        <v>65</v>
      </c>
      <c r="C63" s="75">
        <v>40000</v>
      </c>
      <c r="D63" s="87"/>
      <c r="E63" s="49"/>
      <c r="F63" s="49"/>
      <c r="G63" s="76">
        <f t="shared" si="72"/>
        <v>0</v>
      </c>
      <c r="H63" s="49"/>
      <c r="I63" s="87"/>
      <c r="J63" s="49">
        <v>20000</v>
      </c>
      <c r="K63" s="76">
        <f t="shared" si="73"/>
        <v>20000</v>
      </c>
      <c r="L63" s="49"/>
      <c r="M63" s="49"/>
      <c r="N63" s="87"/>
      <c r="O63" s="76">
        <f t="shared" si="74"/>
        <v>0</v>
      </c>
      <c r="P63" s="49"/>
      <c r="Q63" s="87"/>
      <c r="R63" s="49">
        <v>20000</v>
      </c>
      <c r="S63" s="76">
        <f t="shared" si="75"/>
        <v>20000</v>
      </c>
      <c r="T63" s="78">
        <f t="shared" si="76"/>
        <v>40000</v>
      </c>
      <c r="U63" s="78">
        <f t="shared" si="77"/>
        <v>0</v>
      </c>
      <c r="V63" s="20"/>
    </row>
    <row r="64" spans="1:23" ht="21" customHeight="1">
      <c r="A64" s="41" t="s">
        <v>19</v>
      </c>
      <c r="B64" s="42" t="s">
        <v>17</v>
      </c>
      <c r="C64" s="75">
        <v>120000</v>
      </c>
      <c r="D64" s="89">
        <v>10000</v>
      </c>
      <c r="E64" s="89">
        <v>10000</v>
      </c>
      <c r="F64" s="89">
        <v>10000</v>
      </c>
      <c r="G64" s="76">
        <f t="shared" si="72"/>
        <v>30000</v>
      </c>
      <c r="H64" s="87">
        <v>10000</v>
      </c>
      <c r="I64" s="87">
        <v>10000</v>
      </c>
      <c r="J64" s="87">
        <v>10000</v>
      </c>
      <c r="K64" s="76">
        <f t="shared" si="73"/>
        <v>30000</v>
      </c>
      <c r="L64" s="87">
        <v>10000</v>
      </c>
      <c r="M64" s="87">
        <v>10000</v>
      </c>
      <c r="N64" s="87">
        <v>10000</v>
      </c>
      <c r="O64" s="76">
        <f t="shared" si="74"/>
        <v>30000</v>
      </c>
      <c r="P64" s="87">
        <v>10000</v>
      </c>
      <c r="Q64" s="87">
        <v>10000</v>
      </c>
      <c r="R64" s="87">
        <v>10000</v>
      </c>
      <c r="S64" s="76">
        <f>SUM(P64:R64)</f>
        <v>30000</v>
      </c>
      <c r="T64" s="78">
        <f t="shared" si="76"/>
        <v>120000</v>
      </c>
      <c r="U64" s="78">
        <f t="shared" si="77"/>
        <v>0</v>
      </c>
      <c r="V64" s="21"/>
    </row>
    <row r="65" spans="1:22" ht="16.5" customHeight="1">
      <c r="A65" s="41" t="s">
        <v>18</v>
      </c>
      <c r="B65" s="51" t="s">
        <v>74</v>
      </c>
      <c r="C65" s="75">
        <v>36000</v>
      </c>
      <c r="D65" s="89">
        <v>961.93</v>
      </c>
      <c r="E65" s="79">
        <v>961.93</v>
      </c>
      <c r="F65" s="79">
        <v>961.93</v>
      </c>
      <c r="G65" s="76">
        <f t="shared" si="72"/>
        <v>2885.79</v>
      </c>
      <c r="H65" s="87">
        <v>3000</v>
      </c>
      <c r="I65" s="49">
        <v>3000</v>
      </c>
      <c r="J65" s="49">
        <v>3000</v>
      </c>
      <c r="K65" s="76">
        <f t="shared" si="73"/>
        <v>9000</v>
      </c>
      <c r="L65" s="87">
        <v>3000</v>
      </c>
      <c r="M65" s="49">
        <v>3000</v>
      </c>
      <c r="N65" s="49">
        <v>3000</v>
      </c>
      <c r="O65" s="76">
        <f t="shared" si="74"/>
        <v>9000</v>
      </c>
      <c r="P65" s="87">
        <v>3000</v>
      </c>
      <c r="Q65" s="49">
        <v>3000</v>
      </c>
      <c r="R65" s="49">
        <v>3000</v>
      </c>
      <c r="S65" s="76">
        <f t="shared" si="75"/>
        <v>9000</v>
      </c>
      <c r="T65" s="78">
        <f t="shared" si="76"/>
        <v>29885.79</v>
      </c>
      <c r="U65" s="78">
        <f t="shared" si="77"/>
        <v>6114.2099999999991</v>
      </c>
      <c r="V65" s="21"/>
    </row>
    <row r="66" spans="1:22" ht="21" customHeight="1">
      <c r="A66" s="41" t="s">
        <v>16</v>
      </c>
      <c r="B66" s="42" t="s">
        <v>75</v>
      </c>
      <c r="C66" s="75">
        <v>30000</v>
      </c>
      <c r="D66" s="87"/>
      <c r="E66" s="49"/>
      <c r="F66" s="81"/>
      <c r="G66" s="76">
        <f t="shared" si="72"/>
        <v>0</v>
      </c>
      <c r="H66" s="49">
        <v>7500</v>
      </c>
      <c r="I66" s="87"/>
      <c r="J66" s="49">
        <v>7500</v>
      </c>
      <c r="K66" s="76">
        <f t="shared" si="73"/>
        <v>15000</v>
      </c>
      <c r="L66" s="49"/>
      <c r="M66" s="49">
        <v>7500</v>
      </c>
      <c r="N66" s="87"/>
      <c r="O66" s="76">
        <f t="shared" si="74"/>
        <v>7500</v>
      </c>
      <c r="P66" s="49"/>
      <c r="Q66" s="87">
        <v>7500</v>
      </c>
      <c r="R66" s="49"/>
      <c r="S66" s="76">
        <f t="shared" si="75"/>
        <v>7500</v>
      </c>
      <c r="T66" s="78">
        <f t="shared" si="76"/>
        <v>30000</v>
      </c>
      <c r="U66" s="78">
        <f t="shared" si="77"/>
        <v>0</v>
      </c>
      <c r="V66" s="21"/>
    </row>
    <row r="67" spans="1:22" ht="23.25" customHeight="1">
      <c r="A67" s="41" t="s">
        <v>15</v>
      </c>
      <c r="B67" s="42" t="s">
        <v>13</v>
      </c>
      <c r="C67" s="75">
        <v>1050000</v>
      </c>
      <c r="D67" s="87"/>
      <c r="E67" s="49"/>
      <c r="F67" s="49">
        <v>410000</v>
      </c>
      <c r="G67" s="76">
        <f t="shared" si="72"/>
        <v>410000</v>
      </c>
      <c r="H67" s="49"/>
      <c r="I67" s="87"/>
      <c r="J67" s="49"/>
      <c r="K67" s="76">
        <f t="shared" si="73"/>
        <v>0</v>
      </c>
      <c r="L67" s="49"/>
      <c r="M67" s="49"/>
      <c r="N67" s="87">
        <v>640000</v>
      </c>
      <c r="O67" s="76">
        <f t="shared" si="74"/>
        <v>640000</v>
      </c>
      <c r="P67" s="49"/>
      <c r="Q67" s="87"/>
      <c r="R67" s="49"/>
      <c r="S67" s="76">
        <f t="shared" si="75"/>
        <v>0</v>
      </c>
      <c r="T67" s="78">
        <f t="shared" si="76"/>
        <v>1050000</v>
      </c>
      <c r="U67" s="78">
        <f t="shared" si="77"/>
        <v>0</v>
      </c>
      <c r="V67" s="21"/>
    </row>
    <row r="68" spans="1:22" ht="21.75" customHeight="1">
      <c r="A68" s="41" t="s">
        <v>14</v>
      </c>
      <c r="B68" s="42" t="s">
        <v>76</v>
      </c>
      <c r="C68" s="75">
        <v>300000</v>
      </c>
      <c r="D68" s="87"/>
      <c r="E68" s="49"/>
      <c r="F68" s="49"/>
      <c r="G68" s="76">
        <f t="shared" si="72"/>
        <v>0</v>
      </c>
      <c r="H68" s="49">
        <v>30000</v>
      </c>
      <c r="I68" s="87">
        <v>30000</v>
      </c>
      <c r="J68" s="49">
        <v>30000</v>
      </c>
      <c r="K68" s="76">
        <f t="shared" si="73"/>
        <v>90000</v>
      </c>
      <c r="L68" s="49">
        <v>30000</v>
      </c>
      <c r="M68" s="87">
        <v>30000</v>
      </c>
      <c r="N68" s="49">
        <v>30000</v>
      </c>
      <c r="O68" s="76">
        <f t="shared" si="74"/>
        <v>90000</v>
      </c>
      <c r="P68" s="49">
        <v>40000</v>
      </c>
      <c r="Q68" s="87">
        <v>40000</v>
      </c>
      <c r="R68" s="49">
        <v>40000</v>
      </c>
      <c r="S68" s="76">
        <f t="shared" si="75"/>
        <v>120000</v>
      </c>
      <c r="T68" s="78">
        <f t="shared" si="76"/>
        <v>300000</v>
      </c>
      <c r="U68" s="78">
        <f t="shared" si="77"/>
        <v>0</v>
      </c>
      <c r="V68" s="21"/>
    </row>
    <row r="69" spans="1:22" ht="23.25" customHeight="1">
      <c r="A69" s="41" t="s">
        <v>12</v>
      </c>
      <c r="B69" s="42" t="s">
        <v>77</v>
      </c>
      <c r="C69" s="75">
        <v>5000</v>
      </c>
      <c r="D69" s="87"/>
      <c r="E69" s="49"/>
      <c r="F69" s="81"/>
      <c r="G69" s="76">
        <f t="shared" si="72"/>
        <v>0</v>
      </c>
      <c r="H69" s="49"/>
      <c r="I69" s="87"/>
      <c r="J69" s="49">
        <v>2500</v>
      </c>
      <c r="K69" s="76">
        <f t="shared" si="73"/>
        <v>2500</v>
      </c>
      <c r="L69" s="49"/>
      <c r="M69" s="49"/>
      <c r="N69" s="87"/>
      <c r="O69" s="76">
        <f t="shared" si="74"/>
        <v>0</v>
      </c>
      <c r="P69" s="49">
        <v>2500</v>
      </c>
      <c r="Q69" s="87"/>
      <c r="R69" s="49"/>
      <c r="S69" s="76">
        <f t="shared" si="75"/>
        <v>2500</v>
      </c>
      <c r="T69" s="78">
        <f t="shared" si="76"/>
        <v>5000</v>
      </c>
      <c r="U69" s="78">
        <f t="shared" si="77"/>
        <v>0</v>
      </c>
      <c r="V69" s="21"/>
    </row>
    <row r="70" spans="1:22" ht="31.15" customHeight="1">
      <c r="A70" s="41" t="s">
        <v>11</v>
      </c>
      <c r="B70" s="42" t="s">
        <v>72</v>
      </c>
      <c r="C70" s="75">
        <v>4000</v>
      </c>
      <c r="D70" s="87"/>
      <c r="E70" s="49"/>
      <c r="F70" s="49"/>
      <c r="G70" s="76">
        <f t="shared" si="72"/>
        <v>0</v>
      </c>
      <c r="H70" s="49"/>
      <c r="I70" s="87"/>
      <c r="J70" s="49">
        <v>2000</v>
      </c>
      <c r="K70" s="76">
        <f t="shared" si="73"/>
        <v>2000</v>
      </c>
      <c r="L70" s="49"/>
      <c r="M70" s="49"/>
      <c r="N70" s="87"/>
      <c r="O70" s="76">
        <f t="shared" si="74"/>
        <v>0</v>
      </c>
      <c r="P70" s="49">
        <v>2000</v>
      </c>
      <c r="Q70" s="87"/>
      <c r="R70" s="49"/>
      <c r="S70" s="76">
        <f t="shared" si="75"/>
        <v>2000</v>
      </c>
      <c r="T70" s="78">
        <f t="shared" si="76"/>
        <v>4000</v>
      </c>
      <c r="U70" s="78">
        <f t="shared" si="77"/>
        <v>0</v>
      </c>
      <c r="V70" s="21"/>
    </row>
    <row r="71" spans="1:22" ht="17.25" customHeight="1">
      <c r="A71" s="41" t="s">
        <v>10</v>
      </c>
      <c r="B71" s="51" t="s">
        <v>78</v>
      </c>
      <c r="C71" s="75">
        <v>300000</v>
      </c>
      <c r="D71" s="89">
        <v>25000</v>
      </c>
      <c r="E71" s="89">
        <v>25000</v>
      </c>
      <c r="F71" s="89">
        <v>25000</v>
      </c>
      <c r="G71" s="76">
        <f t="shared" si="72"/>
        <v>75000</v>
      </c>
      <c r="H71" s="87">
        <v>25000</v>
      </c>
      <c r="I71" s="87">
        <v>25000</v>
      </c>
      <c r="J71" s="87">
        <v>25000</v>
      </c>
      <c r="K71" s="76">
        <f t="shared" si="73"/>
        <v>75000</v>
      </c>
      <c r="L71" s="87">
        <v>25000</v>
      </c>
      <c r="M71" s="87">
        <v>25000</v>
      </c>
      <c r="N71" s="87">
        <v>25000</v>
      </c>
      <c r="O71" s="76">
        <f t="shared" si="74"/>
        <v>75000</v>
      </c>
      <c r="P71" s="87">
        <v>25000</v>
      </c>
      <c r="Q71" s="87">
        <v>25000</v>
      </c>
      <c r="R71" s="87">
        <v>25000</v>
      </c>
      <c r="S71" s="76">
        <f t="shared" si="75"/>
        <v>75000</v>
      </c>
      <c r="T71" s="78">
        <f t="shared" si="76"/>
        <v>300000</v>
      </c>
      <c r="U71" s="78">
        <f t="shared" si="77"/>
        <v>0</v>
      </c>
      <c r="V71" s="21"/>
    </row>
    <row r="72" spans="1:22" ht="21" customHeight="1">
      <c r="A72" s="41" t="s">
        <v>9</v>
      </c>
      <c r="B72" s="51" t="s">
        <v>79</v>
      </c>
      <c r="C72" s="75">
        <v>460000</v>
      </c>
      <c r="D72" s="87"/>
      <c r="E72" s="49"/>
      <c r="F72" s="49"/>
      <c r="G72" s="76">
        <f t="shared" si="72"/>
        <v>0</v>
      </c>
      <c r="H72" s="49">
        <v>3500</v>
      </c>
      <c r="I72" s="87">
        <f>3500+402592</f>
        <v>406092</v>
      </c>
      <c r="J72" s="49">
        <v>3500</v>
      </c>
      <c r="K72" s="76">
        <f t="shared" si="73"/>
        <v>413092</v>
      </c>
      <c r="L72" s="49">
        <f>3500+6420+1284</f>
        <v>11204</v>
      </c>
      <c r="M72" s="87">
        <v>3500</v>
      </c>
      <c r="N72" s="49">
        <v>3500</v>
      </c>
      <c r="O72" s="76">
        <f t="shared" si="74"/>
        <v>18204</v>
      </c>
      <c r="P72" s="49">
        <f>3500+6420+1284</f>
        <v>11204</v>
      </c>
      <c r="Q72" s="87">
        <v>3500</v>
      </c>
      <c r="R72" s="49">
        <v>3500</v>
      </c>
      <c r="S72" s="76">
        <f t="shared" si="75"/>
        <v>18204</v>
      </c>
      <c r="T72" s="78">
        <f t="shared" si="76"/>
        <v>449500</v>
      </c>
      <c r="U72" s="78">
        <f t="shared" si="77"/>
        <v>10500</v>
      </c>
      <c r="V72" s="21"/>
    </row>
    <row r="73" spans="1:22" ht="21" customHeight="1">
      <c r="A73" s="41" t="s">
        <v>8</v>
      </c>
      <c r="B73" s="51" t="s">
        <v>6</v>
      </c>
      <c r="C73" s="75">
        <v>12000</v>
      </c>
      <c r="D73" s="87"/>
      <c r="E73" s="49"/>
      <c r="F73" s="49"/>
      <c r="G73" s="76">
        <f t="shared" si="72"/>
        <v>0</v>
      </c>
      <c r="H73" s="49"/>
      <c r="I73" s="87">
        <v>3000</v>
      </c>
      <c r="J73" s="49"/>
      <c r="K73" s="76">
        <f t="shared" si="73"/>
        <v>3000</v>
      </c>
      <c r="L73" s="49">
        <v>3000</v>
      </c>
      <c r="M73" s="49"/>
      <c r="N73" s="87">
        <v>3000</v>
      </c>
      <c r="O73" s="76">
        <f t="shared" si="74"/>
        <v>6000</v>
      </c>
      <c r="P73" s="49"/>
      <c r="Q73" s="87">
        <v>3000</v>
      </c>
      <c r="R73" s="49"/>
      <c r="S73" s="76">
        <f t="shared" si="75"/>
        <v>3000</v>
      </c>
      <c r="T73" s="78">
        <f t="shared" si="76"/>
        <v>12000</v>
      </c>
      <c r="U73" s="78">
        <f t="shared" si="77"/>
        <v>0</v>
      </c>
      <c r="V73" s="21"/>
    </row>
    <row r="74" spans="1:22" ht="21" customHeight="1">
      <c r="A74" s="41" t="s">
        <v>7</v>
      </c>
      <c r="B74" s="51" t="s">
        <v>4</v>
      </c>
      <c r="C74" s="75">
        <v>54000</v>
      </c>
      <c r="D74" s="87"/>
      <c r="E74" s="49"/>
      <c r="F74" s="49"/>
      <c r="G74" s="76">
        <f t="shared" si="72"/>
        <v>0</v>
      </c>
      <c r="H74" s="49">
        <v>6000</v>
      </c>
      <c r="I74" s="87">
        <v>6000</v>
      </c>
      <c r="J74" s="49">
        <v>6000</v>
      </c>
      <c r="K74" s="76">
        <f t="shared" si="73"/>
        <v>18000</v>
      </c>
      <c r="L74" s="49">
        <v>6000</v>
      </c>
      <c r="M74" s="87">
        <v>6000</v>
      </c>
      <c r="N74" s="49">
        <v>6000</v>
      </c>
      <c r="O74" s="76">
        <f t="shared" si="74"/>
        <v>18000</v>
      </c>
      <c r="P74" s="49">
        <v>6000</v>
      </c>
      <c r="Q74" s="87">
        <v>6000</v>
      </c>
      <c r="R74" s="49">
        <v>6000</v>
      </c>
      <c r="S74" s="76">
        <f t="shared" si="75"/>
        <v>18000</v>
      </c>
      <c r="T74" s="78">
        <f t="shared" si="76"/>
        <v>54000</v>
      </c>
      <c r="U74" s="78">
        <f t="shared" si="77"/>
        <v>0</v>
      </c>
      <c r="V74" s="21"/>
    </row>
    <row r="75" spans="1:22" ht="32.25" customHeight="1">
      <c r="A75" s="41" t="s">
        <v>5</v>
      </c>
      <c r="B75" s="42" t="s">
        <v>131</v>
      </c>
      <c r="C75" s="75">
        <v>40000</v>
      </c>
      <c r="D75" s="87"/>
      <c r="E75" s="49"/>
      <c r="F75" s="49"/>
      <c r="G75" s="76">
        <f t="shared" si="72"/>
        <v>0</v>
      </c>
      <c r="H75" s="49">
        <v>20000</v>
      </c>
      <c r="I75" s="87"/>
      <c r="J75" s="49"/>
      <c r="K75" s="76">
        <f t="shared" si="73"/>
        <v>20000</v>
      </c>
      <c r="L75" s="49">
        <v>20000</v>
      </c>
      <c r="M75" s="49"/>
      <c r="N75" s="87"/>
      <c r="O75" s="76">
        <f t="shared" si="74"/>
        <v>20000</v>
      </c>
      <c r="P75" s="49"/>
      <c r="Q75" s="87"/>
      <c r="R75" s="49"/>
      <c r="S75" s="76">
        <f>SUM(P75:R75)</f>
        <v>0</v>
      </c>
      <c r="T75" s="78">
        <f t="shared" si="76"/>
        <v>40000</v>
      </c>
      <c r="U75" s="78">
        <f t="shared" si="77"/>
        <v>0</v>
      </c>
      <c r="V75" s="21"/>
    </row>
    <row r="76" spans="1:22" ht="19.5" customHeight="1">
      <c r="A76" s="41" t="s">
        <v>3</v>
      </c>
      <c r="B76" s="51" t="s">
        <v>80</v>
      </c>
      <c r="C76" s="75">
        <v>10000</v>
      </c>
      <c r="D76" s="87"/>
      <c r="E76" s="49"/>
      <c r="F76" s="79">
        <v>5000</v>
      </c>
      <c r="G76" s="76">
        <f t="shared" si="72"/>
        <v>5000</v>
      </c>
      <c r="H76" s="49"/>
      <c r="I76" s="87"/>
      <c r="J76" s="49">
        <v>5000</v>
      </c>
      <c r="K76" s="76">
        <f t="shared" si="73"/>
        <v>5000</v>
      </c>
      <c r="L76" s="49"/>
      <c r="M76" s="49"/>
      <c r="N76" s="87"/>
      <c r="O76" s="76">
        <f t="shared" si="74"/>
        <v>0</v>
      </c>
      <c r="P76" s="49"/>
      <c r="Q76" s="87"/>
      <c r="R76" s="49"/>
      <c r="S76" s="76">
        <f t="shared" si="75"/>
        <v>0</v>
      </c>
      <c r="T76" s="78">
        <f t="shared" si="76"/>
        <v>10000</v>
      </c>
      <c r="U76" s="78">
        <f t="shared" si="77"/>
        <v>0</v>
      </c>
      <c r="V76" s="21"/>
    </row>
    <row r="77" spans="1:22" ht="24" customHeight="1">
      <c r="A77" s="41" t="s">
        <v>2</v>
      </c>
      <c r="B77" s="42" t="s">
        <v>68</v>
      </c>
      <c r="C77" s="75">
        <v>40000</v>
      </c>
      <c r="D77" s="87"/>
      <c r="E77" s="49"/>
      <c r="F77" s="49"/>
      <c r="G77" s="76">
        <f t="shared" ref="G77" si="78">SUM(D77:F77)</f>
        <v>0</v>
      </c>
      <c r="H77" s="49"/>
      <c r="I77" s="87">
        <v>10000</v>
      </c>
      <c r="J77" s="49"/>
      <c r="K77" s="76">
        <f t="shared" ref="K77" si="79">SUM(H77:J77)</f>
        <v>10000</v>
      </c>
      <c r="L77" s="49">
        <v>10000</v>
      </c>
      <c r="M77" s="49"/>
      <c r="N77" s="87">
        <v>10000</v>
      </c>
      <c r="O77" s="76">
        <f t="shared" ref="O77" si="80">SUM(L77:N77)</f>
        <v>20000</v>
      </c>
      <c r="P77" s="49"/>
      <c r="Q77" s="87">
        <v>10000</v>
      </c>
      <c r="R77" s="49"/>
      <c r="S77" s="76">
        <f t="shared" ref="S77" si="81">SUM(P77:R77)</f>
        <v>10000</v>
      </c>
      <c r="T77" s="78">
        <f t="shared" ref="T77" si="82">G77+K77+O77+S77</f>
        <v>40000</v>
      </c>
      <c r="U77" s="78">
        <f t="shared" ref="U77" si="83">C77-T77</f>
        <v>0</v>
      </c>
      <c r="V77" s="21"/>
    </row>
    <row r="78" spans="1:22" ht="18" customHeight="1">
      <c r="A78" s="41" t="s">
        <v>1</v>
      </c>
      <c r="B78" s="42" t="s">
        <v>116</v>
      </c>
      <c r="C78" s="75">
        <v>864000</v>
      </c>
      <c r="D78" s="89">
        <v>72000</v>
      </c>
      <c r="E78" s="79">
        <v>72000</v>
      </c>
      <c r="F78" s="79">
        <v>72000</v>
      </c>
      <c r="G78" s="76">
        <f t="shared" ref="G78:G82" si="84">SUM(D78:F78)</f>
        <v>216000</v>
      </c>
      <c r="H78" s="87">
        <v>72000</v>
      </c>
      <c r="I78" s="49">
        <v>72000</v>
      </c>
      <c r="J78" s="49">
        <v>72000</v>
      </c>
      <c r="K78" s="76">
        <f t="shared" ref="K78:K82" si="85">SUM(H78:J78)</f>
        <v>216000</v>
      </c>
      <c r="L78" s="87">
        <v>72000</v>
      </c>
      <c r="M78" s="49">
        <v>72000</v>
      </c>
      <c r="N78" s="49">
        <v>72000</v>
      </c>
      <c r="O78" s="76">
        <f t="shared" ref="O78:O82" si="86">SUM(L78:N78)</f>
        <v>216000</v>
      </c>
      <c r="P78" s="87">
        <v>72000</v>
      </c>
      <c r="Q78" s="49">
        <v>72000</v>
      </c>
      <c r="R78" s="49">
        <v>72000</v>
      </c>
      <c r="S78" s="76">
        <f t="shared" ref="S78:S82" si="87">SUM(P78:R78)</f>
        <v>216000</v>
      </c>
      <c r="T78" s="78">
        <f t="shared" ref="T78:T82" si="88">G78+K78+O78+S78</f>
        <v>864000</v>
      </c>
      <c r="U78" s="78">
        <f t="shared" ref="U78:U82" si="89">C78-T78</f>
        <v>0</v>
      </c>
      <c r="V78" s="21"/>
    </row>
    <row r="79" spans="1:22" ht="21" customHeight="1">
      <c r="A79" s="41" t="s">
        <v>33</v>
      </c>
      <c r="B79" s="42" t="s">
        <v>117</v>
      </c>
      <c r="C79" s="75">
        <v>150000</v>
      </c>
      <c r="D79" s="87"/>
      <c r="E79" s="49"/>
      <c r="F79" s="49"/>
      <c r="G79" s="76">
        <f t="shared" si="84"/>
        <v>0</v>
      </c>
      <c r="H79" s="49">
        <v>25000</v>
      </c>
      <c r="I79" s="87">
        <v>25000</v>
      </c>
      <c r="J79" s="49">
        <v>25000</v>
      </c>
      <c r="K79" s="76">
        <f t="shared" si="85"/>
        <v>75000</v>
      </c>
      <c r="L79" s="49">
        <v>25000</v>
      </c>
      <c r="M79" s="49">
        <v>25000</v>
      </c>
      <c r="N79" s="87">
        <v>25000</v>
      </c>
      <c r="O79" s="76">
        <f t="shared" si="86"/>
        <v>75000</v>
      </c>
      <c r="P79" s="49"/>
      <c r="Q79" s="87"/>
      <c r="R79" s="49"/>
      <c r="S79" s="76">
        <f t="shared" si="87"/>
        <v>0</v>
      </c>
      <c r="T79" s="78">
        <f t="shared" si="88"/>
        <v>150000</v>
      </c>
      <c r="U79" s="78">
        <f t="shared" si="89"/>
        <v>0</v>
      </c>
      <c r="V79" s="21"/>
    </row>
    <row r="80" spans="1:22" ht="19.5" customHeight="1">
      <c r="A80" s="41" t="s">
        <v>98</v>
      </c>
      <c r="B80" s="42" t="s">
        <v>118</v>
      </c>
      <c r="C80" s="75">
        <v>50000</v>
      </c>
      <c r="D80" s="87"/>
      <c r="E80" s="49"/>
      <c r="F80" s="49"/>
      <c r="G80" s="76">
        <f t="shared" si="84"/>
        <v>0</v>
      </c>
      <c r="H80" s="49"/>
      <c r="I80" s="87">
        <v>12500</v>
      </c>
      <c r="J80" s="49"/>
      <c r="K80" s="76">
        <f t="shared" si="85"/>
        <v>12500</v>
      </c>
      <c r="L80" s="49">
        <v>12500</v>
      </c>
      <c r="M80" s="49"/>
      <c r="N80" s="87">
        <v>12500</v>
      </c>
      <c r="O80" s="76">
        <f t="shared" si="86"/>
        <v>25000</v>
      </c>
      <c r="P80" s="49"/>
      <c r="Q80" s="87">
        <v>12500</v>
      </c>
      <c r="R80" s="49"/>
      <c r="S80" s="76">
        <f t="shared" si="87"/>
        <v>12500</v>
      </c>
      <c r="T80" s="78">
        <f t="shared" si="88"/>
        <v>50000</v>
      </c>
      <c r="U80" s="78">
        <f t="shared" si="89"/>
        <v>0</v>
      </c>
      <c r="V80" s="21"/>
    </row>
    <row r="81" spans="1:24" ht="19.5" customHeight="1">
      <c r="A81" s="41" t="s">
        <v>99</v>
      </c>
      <c r="B81" s="42" t="s">
        <v>119</v>
      </c>
      <c r="C81" s="75">
        <v>80000</v>
      </c>
      <c r="D81" s="87"/>
      <c r="E81" s="49"/>
      <c r="F81" s="49"/>
      <c r="G81" s="76">
        <f t="shared" si="84"/>
        <v>0</v>
      </c>
      <c r="H81" s="49"/>
      <c r="I81" s="87">
        <v>80000</v>
      </c>
      <c r="J81" s="49"/>
      <c r="K81" s="76">
        <f t="shared" si="85"/>
        <v>80000</v>
      </c>
      <c r="L81" s="49"/>
      <c r="M81" s="49"/>
      <c r="N81" s="87"/>
      <c r="O81" s="76">
        <f t="shared" si="86"/>
        <v>0</v>
      </c>
      <c r="P81" s="49"/>
      <c r="Q81" s="87"/>
      <c r="R81" s="49"/>
      <c r="S81" s="76">
        <f t="shared" si="87"/>
        <v>0</v>
      </c>
      <c r="T81" s="78">
        <f t="shared" si="88"/>
        <v>80000</v>
      </c>
      <c r="U81" s="78">
        <f t="shared" si="89"/>
        <v>0</v>
      </c>
      <c r="V81" s="21"/>
    </row>
    <row r="82" spans="1:24" ht="21.75" customHeight="1">
      <c r="A82" s="41" t="s">
        <v>113</v>
      </c>
      <c r="B82" s="42" t="s">
        <v>120</v>
      </c>
      <c r="C82" s="75">
        <v>50000</v>
      </c>
      <c r="D82" s="87"/>
      <c r="E82" s="49"/>
      <c r="F82" s="49"/>
      <c r="G82" s="76">
        <f t="shared" si="84"/>
        <v>0</v>
      </c>
      <c r="H82" s="49"/>
      <c r="I82" s="87"/>
      <c r="J82" s="49">
        <v>50000</v>
      </c>
      <c r="K82" s="76">
        <f t="shared" si="85"/>
        <v>50000</v>
      </c>
      <c r="L82" s="49"/>
      <c r="M82" s="49"/>
      <c r="N82" s="87"/>
      <c r="O82" s="76">
        <f t="shared" si="86"/>
        <v>0</v>
      </c>
      <c r="P82" s="49"/>
      <c r="Q82" s="87"/>
      <c r="R82" s="49"/>
      <c r="S82" s="76">
        <f t="shared" si="87"/>
        <v>0</v>
      </c>
      <c r="T82" s="78">
        <f t="shared" si="88"/>
        <v>50000</v>
      </c>
      <c r="U82" s="78">
        <f t="shared" si="89"/>
        <v>0</v>
      </c>
      <c r="V82" s="21"/>
    </row>
    <row r="83" spans="1:24" ht="18" customHeight="1">
      <c r="A83" s="41" t="s">
        <v>114</v>
      </c>
      <c r="B83" s="42" t="s">
        <v>121</v>
      </c>
      <c r="C83" s="75">
        <v>75000</v>
      </c>
      <c r="D83" s="87"/>
      <c r="E83" s="49"/>
      <c r="F83" s="49"/>
      <c r="G83" s="76">
        <f t="shared" ref="G83:G87" si="90">SUM(D83:F83)</f>
        <v>0</v>
      </c>
      <c r="H83" s="49"/>
      <c r="I83" s="87">
        <v>75000</v>
      </c>
      <c r="J83" s="49"/>
      <c r="K83" s="76">
        <f t="shared" ref="K83:K87" si="91">SUM(H83:J83)</f>
        <v>75000</v>
      </c>
      <c r="L83" s="49"/>
      <c r="M83" s="49"/>
      <c r="N83" s="87"/>
      <c r="O83" s="76">
        <f t="shared" ref="O83:O87" si="92">SUM(L83:N83)</f>
        <v>0</v>
      </c>
      <c r="P83" s="49"/>
      <c r="Q83" s="87"/>
      <c r="R83" s="49"/>
      <c r="S83" s="76">
        <f t="shared" ref="S83:S87" si="93">SUM(P83:R83)</f>
        <v>0</v>
      </c>
      <c r="T83" s="78">
        <f t="shared" ref="T83:T87" si="94">G83+K83+O83+S83</f>
        <v>75000</v>
      </c>
      <c r="U83" s="78">
        <f t="shared" ref="U83:U87" si="95">C83-T83</f>
        <v>0</v>
      </c>
      <c r="V83" s="21"/>
    </row>
    <row r="84" spans="1:24" ht="18" customHeight="1">
      <c r="A84" s="41" t="s">
        <v>122</v>
      </c>
      <c r="B84" s="42" t="s">
        <v>125</v>
      </c>
      <c r="C84" s="75">
        <v>240000</v>
      </c>
      <c r="D84" s="87"/>
      <c r="E84" s="49"/>
      <c r="F84" s="49"/>
      <c r="G84" s="76">
        <f t="shared" si="90"/>
        <v>0</v>
      </c>
      <c r="H84" s="87">
        <v>40000</v>
      </c>
      <c r="I84" s="49">
        <v>40000</v>
      </c>
      <c r="J84" s="49">
        <v>40000</v>
      </c>
      <c r="K84" s="76">
        <f t="shared" si="91"/>
        <v>120000</v>
      </c>
      <c r="L84" s="49">
        <v>40000</v>
      </c>
      <c r="M84" s="49">
        <v>40000</v>
      </c>
      <c r="N84" s="87">
        <v>40000</v>
      </c>
      <c r="O84" s="76">
        <f t="shared" si="92"/>
        <v>120000</v>
      </c>
      <c r="P84" s="49"/>
      <c r="Q84" s="87"/>
      <c r="R84" s="49"/>
      <c r="S84" s="76">
        <f t="shared" si="93"/>
        <v>0</v>
      </c>
      <c r="T84" s="78">
        <f t="shared" si="94"/>
        <v>240000</v>
      </c>
      <c r="U84" s="78">
        <f t="shared" si="95"/>
        <v>0</v>
      </c>
      <c r="V84" s="21"/>
    </row>
    <row r="85" spans="1:24" ht="15.75" customHeight="1">
      <c r="A85" s="41" t="s">
        <v>123</v>
      </c>
      <c r="B85" s="42" t="s">
        <v>126</v>
      </c>
      <c r="C85" s="75">
        <v>3504</v>
      </c>
      <c r="D85" s="87"/>
      <c r="E85" s="49"/>
      <c r="F85" s="49"/>
      <c r="G85" s="76">
        <f t="shared" si="90"/>
        <v>0</v>
      </c>
      <c r="H85" s="49"/>
      <c r="I85" s="87"/>
      <c r="J85" s="49">
        <v>3504</v>
      </c>
      <c r="K85" s="76">
        <f t="shared" si="91"/>
        <v>3504</v>
      </c>
      <c r="L85" s="49"/>
      <c r="M85" s="49"/>
      <c r="N85" s="87"/>
      <c r="O85" s="76">
        <f t="shared" si="92"/>
        <v>0</v>
      </c>
      <c r="P85" s="49"/>
      <c r="Q85" s="87"/>
      <c r="R85" s="49"/>
      <c r="S85" s="76">
        <f t="shared" si="93"/>
        <v>0</v>
      </c>
      <c r="T85" s="78">
        <f t="shared" si="94"/>
        <v>3504</v>
      </c>
      <c r="U85" s="78">
        <f t="shared" si="95"/>
        <v>0</v>
      </c>
      <c r="V85" s="21"/>
    </row>
    <row r="86" spans="1:24" ht="18" customHeight="1">
      <c r="A86" s="41" t="s">
        <v>124</v>
      </c>
      <c r="B86" s="42" t="s">
        <v>127</v>
      </c>
      <c r="C86" s="75">
        <v>165000</v>
      </c>
      <c r="D86" s="87"/>
      <c r="E86" s="49"/>
      <c r="F86" s="49">
        <v>150000</v>
      </c>
      <c r="G86" s="76">
        <f t="shared" si="90"/>
        <v>150000</v>
      </c>
      <c r="H86" s="49">
        <v>15000</v>
      </c>
      <c r="I86" s="87"/>
      <c r="J86" s="49"/>
      <c r="K86" s="76">
        <f t="shared" si="91"/>
        <v>15000</v>
      </c>
      <c r="L86" s="49"/>
      <c r="M86" s="49"/>
      <c r="N86" s="87"/>
      <c r="O86" s="76">
        <f t="shared" si="92"/>
        <v>0</v>
      </c>
      <c r="P86" s="49"/>
      <c r="Q86" s="87"/>
      <c r="R86" s="49"/>
      <c r="S86" s="76">
        <f t="shared" si="93"/>
        <v>0</v>
      </c>
      <c r="T86" s="78">
        <f t="shared" si="94"/>
        <v>165000</v>
      </c>
      <c r="U86" s="78">
        <f t="shared" si="95"/>
        <v>0</v>
      </c>
      <c r="V86" s="21"/>
    </row>
    <row r="87" spans="1:24" ht="18" customHeight="1">
      <c r="A87" s="41">
        <v>27</v>
      </c>
      <c r="B87" s="42" t="s">
        <v>132</v>
      </c>
      <c r="C87" s="75">
        <v>1289309.46</v>
      </c>
      <c r="D87" s="87"/>
      <c r="E87" s="49"/>
      <c r="F87" s="49"/>
      <c r="G87" s="76">
        <f t="shared" si="90"/>
        <v>0</v>
      </c>
      <c r="H87" s="49"/>
      <c r="I87" s="87"/>
      <c r="J87" s="49"/>
      <c r="K87" s="76">
        <f t="shared" si="91"/>
        <v>0</v>
      </c>
      <c r="L87" s="49"/>
      <c r="M87" s="49"/>
      <c r="N87" s="87"/>
      <c r="O87" s="76">
        <f t="shared" si="92"/>
        <v>0</v>
      </c>
      <c r="P87" s="49"/>
      <c r="Q87" s="87"/>
      <c r="R87" s="49">
        <v>1289309.46</v>
      </c>
      <c r="S87" s="76">
        <f t="shared" si="93"/>
        <v>1289309.46</v>
      </c>
      <c r="T87" s="78">
        <f t="shared" si="94"/>
        <v>1289309.46</v>
      </c>
      <c r="U87" s="78">
        <f t="shared" si="95"/>
        <v>0</v>
      </c>
      <c r="V87" s="21"/>
    </row>
    <row r="88" spans="1:24" ht="21" customHeight="1">
      <c r="A88" s="69" t="s">
        <v>82</v>
      </c>
      <c r="B88" s="70"/>
      <c r="C88" s="90">
        <f>C5+C27+C36+C44+C51+C54+C58+C60</f>
        <v>16566717.460000001</v>
      </c>
      <c r="D88" s="47">
        <f>D60+D58+D54+D51+D44+D36+D27+D5</f>
        <v>801989.92999999993</v>
      </c>
      <c r="E88" s="47">
        <f>E60+E58+E54+E51+E44+E36+E27+E5</f>
        <v>801989.92999999993</v>
      </c>
      <c r="F88" s="47">
        <f>F60+F58+F54+F51+F44+F36+F27+F5</f>
        <v>1366989.93</v>
      </c>
      <c r="G88" s="44">
        <f>SUM(D88:F88)</f>
        <v>2970969.79</v>
      </c>
      <c r="H88" s="47">
        <f>H60+H58+H54+H51+H44+H36+H27+H5</f>
        <v>1264376</v>
      </c>
      <c r="I88" s="47">
        <f>I60+I58+I54+I51+I44+I36+I27+I5</f>
        <v>1812160</v>
      </c>
      <c r="J88" s="47">
        <f>J60+J58+J54+J51+J44+J36+J27+J5</f>
        <v>1188472</v>
      </c>
      <c r="K88" s="44">
        <f>SUM(H88:J88)</f>
        <v>4265008</v>
      </c>
      <c r="L88" s="47">
        <f>L60+L58+L54+L51+L44+L36+L27+L5</f>
        <v>1097422</v>
      </c>
      <c r="M88" s="47">
        <f>M60+M58+M54+M51+M44+M36+M27+M5</f>
        <v>1061718</v>
      </c>
      <c r="N88" s="47">
        <f>N60+N58+N54+N51+N44+N36+N27+N5</f>
        <v>2020808</v>
      </c>
      <c r="O88" s="44">
        <f>SUM(L88:N88)</f>
        <v>4179948</v>
      </c>
      <c r="P88" s="47">
        <f>P60+P58+P54+P51+P44+P36+P27+P5</f>
        <v>1245892</v>
      </c>
      <c r="Q88" s="47">
        <f>Q60+Q58+Q54+Q51+Q44+Q36+Q27+Q5</f>
        <v>1036688</v>
      </c>
      <c r="R88" s="47">
        <f>R60+R58+R54+R51+R44+R36+R27+R5</f>
        <v>2311003.46</v>
      </c>
      <c r="S88" s="44">
        <f>SUM(P88:R88)</f>
        <v>4593583.46</v>
      </c>
      <c r="T88" s="91">
        <f>SUM(G88,K88,O88,S88)</f>
        <v>16009509.25</v>
      </c>
      <c r="U88" s="92">
        <f>C88-T88</f>
        <v>557208.21000000089</v>
      </c>
      <c r="V88" s="26" t="e">
        <f>V60+#REF!+V51+V44+V36+V27+V5</f>
        <v>#REF!</v>
      </c>
    </row>
    <row r="89" spans="1:24" ht="15.6" hidden="1" customHeight="1">
      <c r="B89" s="28" t="s">
        <v>60</v>
      </c>
      <c r="C89" s="29">
        <f>SUM(D88:F88,H88:J88,L88:N88,P88)</f>
        <v>12661817.789999999</v>
      </c>
      <c r="M89" s="30"/>
      <c r="N89" s="30"/>
    </row>
    <row r="90" spans="1:24" ht="15.6" hidden="1" customHeight="1">
      <c r="B90" s="33" t="s">
        <v>61</v>
      </c>
      <c r="C90" s="34">
        <v>961408</v>
      </c>
    </row>
    <row r="91" spans="1:24" ht="15.6" hidden="1" customHeight="1">
      <c r="B91" s="35" t="s">
        <v>62</v>
      </c>
      <c r="C91" s="36">
        <f>C89-C90</f>
        <v>11700409.789999999</v>
      </c>
    </row>
    <row r="92" spans="1:24" hidden="1"/>
    <row r="93" spans="1:24" hidden="1"/>
    <row r="94" spans="1:24" ht="29.25" hidden="1">
      <c r="B94" s="28" t="s">
        <v>63</v>
      </c>
    </row>
    <row r="95" spans="1:24" ht="15" customHeight="1">
      <c r="C95" s="37"/>
      <c r="T95" s="37"/>
    </row>
    <row r="96" spans="1:24" ht="22.15" customHeight="1">
      <c r="T96" s="37"/>
      <c r="X96" s="38"/>
    </row>
    <row r="97" spans="2:2" ht="17.45" customHeight="1">
      <c r="B97" s="39"/>
    </row>
  </sheetData>
  <mergeCells count="21">
    <mergeCell ref="V3:V4"/>
    <mergeCell ref="A5:B5"/>
    <mergeCell ref="A88:B88"/>
    <mergeCell ref="A36:B36"/>
    <mergeCell ref="A44:B44"/>
    <mergeCell ref="A51:B51"/>
    <mergeCell ref="A54:B54"/>
    <mergeCell ref="A58:B58"/>
    <mergeCell ref="A60:B60"/>
    <mergeCell ref="A27:B27"/>
    <mergeCell ref="A2:H2"/>
    <mergeCell ref="A3:B4"/>
    <mergeCell ref="C3:C4"/>
    <mergeCell ref="D3:G3"/>
    <mergeCell ref="H3:K3"/>
    <mergeCell ref="L3:O3"/>
    <mergeCell ref="P3:S3"/>
    <mergeCell ref="T3:T4"/>
    <mergeCell ref="U3:U4"/>
    <mergeCell ref="A1:P1"/>
    <mergeCell ref="S1:U1"/>
  </mergeCells>
  <conditionalFormatting sqref="C5:U88">
    <cfRule type="cellIs" dxfId="0" priority="1" operator="lessThan">
      <formula>0</formula>
    </cfRule>
  </conditionalFormatting>
  <printOptions horizontalCentered="1"/>
  <pageMargins left="0" right="0" top="0.39370078740157483" bottom="0.31496062992125984" header="0.15748031496062992" footer="0.11811023622047245"/>
  <pageSetup paperSize="9" scale="73" orientation="landscape" r:id="rId1"/>
  <headerFooter>
    <oddFooter>&amp;CHSRP-Main&amp;RPage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HSRP-Main 2018_3rd Revised</vt:lpstr>
      <vt:lpstr>'HSRP-Main 2018_3rd Revised'!Print_Area</vt:lpstr>
      <vt:lpstr>'HSRP-Main 2018_3rd Revised'!Print_Titles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GAP3</dc:creator>
  <cp:lastModifiedBy>GAP3</cp:lastModifiedBy>
  <cp:lastPrinted>2018-02-09T01:16:14Z</cp:lastPrinted>
  <dcterms:created xsi:type="dcterms:W3CDTF">2016-01-04T03:47:23Z</dcterms:created>
  <dcterms:modified xsi:type="dcterms:W3CDTF">2018-02-09T01:16:25Z</dcterms:modified>
</cp:coreProperties>
</file>