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x-wmf" Extension="wmf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2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315" yWindow="195" windowWidth="10050" windowHeight="7950" tabRatio="801" firstSheet="15" activeTab="7"/>
  </bookViews>
  <sheets>
    <sheet name="AOP CIBITUNG" sheetId="36" r:id="rId2"/>
    <sheet name="Cirebon  anteraja" sheetId="62" r:id="rId5"/>
    <sheet name="Bekasi anteraja " sheetId="65" r:id="rId7"/>
    <sheet name="bandung anteraja" sheetId="55" r:id="rId8"/>
    <sheet name="in out" sheetId="45" state="hidden" r:id="rId24"/>
    <sheet name="INVOICE MEI" sheetId="72" state="hidden" r:id="rId25"/>
    <sheet name="Sheet1" sheetId="67" state="hidden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Print_Area" localSheetId="0">'AOP CIBITUNG'!$A$1:$U$20</definedName>
    <definedName name="_xlnm._FilterDatabase" localSheetId="1" hidden="1">'Cirebon  anteraja'!$A$9:$U$46</definedName>
    <definedName name="_xlnm.Print_Area" localSheetId="1">'Cirebon  anteraja'!$A$1:$U$46</definedName>
    <definedName name="_xlnm.Print_Titles" localSheetId="1">'Cirebon  anteraja'!$6:$6</definedName>
    <definedName name="_xlnm.Print_Area" localSheetId="2">'Bekasi anteraja '!$A$1:$V$29</definedName>
    <definedName name="_xlnm._FilterDatabase" localSheetId="3" hidden="1">'bandung anteraja'!$A$6:$AT$190</definedName>
    <definedName name="_xlnm.Print_Area" localSheetId="3">'bandung anteraja'!$A$1:$U$190</definedName>
    <definedName name="_xlnm.Print_Titles" localSheetId="3">'bandung anteraja'!$6:$6</definedName>
    <definedName name="_xlnm.Print_Area" localSheetId="4">'in out'!$B$2:$K$8</definedName>
    <definedName name="_xlnm.Print_Area" localSheetId="5">'INVOICE MEI'!$A$1:$J$57</definedName>
    <definedName name="_xlnm.Print_Area" localSheetId="6">Sheet1!$A$1:$Q$19</definedName>
  </definedNames>
  <calcPr calcId="144525" concurrentCalc="0" fullCalcOnLoad="1"/>
</workbook>
</file>

<file path=xl/comments13.xml><?xml version="1.0" encoding="utf-8"?>
<comments xmlns="http://schemas.openxmlformats.org/spreadsheetml/2006/main">
  <authors>
    <author>lenovo</author>
  </authors>
  <commentList>
    <comment ref="D149" authorId="0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mutasi dari atj bandung, info by pak ridwan </t>
        </r>
      </text>
    </comment>
    <comment ref="D150" authorId="0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PENGGANTI TONY SOPIAN </t>
        </r>
      </text>
    </comment>
  </commentList>
</comments>
</file>

<file path=xl/comments2.xml><?xml version="1.0" encoding="utf-8"?>
<comments xmlns="http://schemas.openxmlformats.org/spreadsheetml/2006/main">
  <authors>
    <author>ASUS</author>
    <author>logistik</author>
  </authors>
  <commentList>
    <comment ref="N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FLAT 500.000
</t>
        </r>
      </text>
    </comment>
    <comment ref="P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lembur input LG 775559</t>
        </r>
      </text>
    </comment>
    <comment ref="N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FLAT 500.000
</t>
        </r>
      </text>
    </comment>
    <comment ref="P8" authorId="1">
      <text>
        <r>
          <rPr>
            <b/>
            <sz val="9"/>
            <rFont val="Times New Roman"/>
            <family val="1"/>
          </rPr>
          <t>logistik:</t>
        </r>
        <r>
          <rPr>
            <sz val="9"/>
            <rFont val="Times New Roman"/>
            <family val="1"/>
          </rPr>
          <t xml:space="preserve">
lembur input LG 609367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P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BACKUP DRIVER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N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FLAT 500.000 + insentif voucher driver mei</t>
        </r>
      </text>
    </comment>
    <comment ref="N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FLAT 500.000</t>
        </r>
      </text>
    </comment>
    <comment ref="N9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FLAT 500.000</t>
        </r>
      </text>
    </comment>
    <comment ref="N10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FLAT 500.000</t>
        </r>
      </text>
    </comment>
    <comment ref="N11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FLAT 500.000</t>
        </r>
      </text>
    </comment>
    <comment ref="N12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FLAT 500.000</t>
        </r>
      </text>
    </comment>
    <comment ref="N13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INSENTIF FLAT 500.000</t>
        </r>
      </text>
    </comment>
  </commentList>
</comments>
</file>

<file path=xl/sharedStrings.xml><?xml version="1.0" encoding="utf-8"?>
<sst xmlns="http://schemas.openxmlformats.org/spreadsheetml/2006/main" count="895" uniqueCount="895">
  <si>
    <t>PT. MULIA BINTANG KEJORA</t>
  </si>
  <si>
    <t xml:space="preserve">Tagihan Driver  PT. Assa Logistics AOP-CIBITUNG</t>
  </si>
  <si>
    <t>No</t>
  </si>
  <si>
    <t>Nik</t>
  </si>
  <si>
    <t xml:space="preserve">Name  </t>
  </si>
  <si>
    <t>Jabatan</t>
  </si>
  <si>
    <t>Lokasi</t>
  </si>
  <si>
    <t>Customer</t>
  </si>
  <si>
    <t>Gaji Pokok</t>
  </si>
  <si>
    <t>Jamsostek 4.89%</t>
  </si>
  <si>
    <t>BPJS Kesehatan 4%</t>
  </si>
  <si>
    <t>Jaminan Pensiun 2%</t>
  </si>
  <si>
    <t>Perlengkapan</t>
  </si>
  <si>
    <t>Harga Pokok</t>
  </si>
  <si>
    <t>Management Fee</t>
  </si>
  <si>
    <t xml:space="preserve">Insentif  </t>
  </si>
  <si>
    <t>Premi Kehadiran</t>
  </si>
  <si>
    <t>overtime</t>
  </si>
  <si>
    <t>Subtotal</t>
  </si>
  <si>
    <t>PPN</t>
  </si>
  <si>
    <t>Grand Total</t>
  </si>
  <si>
    <t xml:space="preserve"> (Masuk)</t>
  </si>
  <si>
    <t xml:space="preserve"> (Keluar)</t>
  </si>
  <si>
    <t>NO</t>
  </si>
  <si>
    <t>NIK</t>
  </si>
  <si>
    <t>NAMA</t>
  </si>
  <si>
    <t>STATUS K</t>
  </si>
  <si>
    <t>HASIL</t>
  </si>
  <si>
    <t>BPJS TK1</t>
  </si>
  <si>
    <t>BPJS KES</t>
  </si>
  <si>
    <t>PENSIUN1</t>
  </si>
  <si>
    <t>PTKP</t>
  </si>
  <si>
    <t>PPH 21</t>
  </si>
  <si>
    <t>NETTO</t>
  </si>
  <si>
    <t>POTONGAN</t>
  </si>
  <si>
    <t>NOMINAL</t>
  </si>
  <si>
    <t>436</t>
  </si>
  <si>
    <t xml:space="preserve">MAWAN PRASETYO BUDI </t>
  </si>
  <si>
    <t>DISPATCHER</t>
  </si>
  <si>
    <t>CIBITUNG</t>
  </si>
  <si>
    <t>AOP</t>
  </si>
  <si>
    <t>K</t>
  </si>
  <si>
    <t>1681</t>
  </si>
  <si>
    <t>NOORMAN YUNARTO</t>
  </si>
  <si>
    <t>L</t>
  </si>
  <si>
    <t>0447</t>
  </si>
  <si>
    <t>EMAN</t>
  </si>
  <si>
    <t>DRIVER</t>
  </si>
  <si>
    <t>0449</t>
  </si>
  <si>
    <t>AGUS SAEPUL</t>
  </si>
  <si>
    <t>K1</t>
  </si>
  <si>
    <t>0453</t>
  </si>
  <si>
    <t>SUHARJA</t>
  </si>
  <si>
    <t>0455</t>
  </si>
  <si>
    <t>MARJI A</t>
  </si>
  <si>
    <t>K3</t>
  </si>
  <si>
    <t>0458</t>
  </si>
  <si>
    <t>ARTONO</t>
  </si>
  <si>
    <t>0646</t>
  </si>
  <si>
    <t>ABDUL GOPAR MAULANA</t>
  </si>
  <si>
    <t>0648</t>
  </si>
  <si>
    <t>KALMAN HIDAYAT</t>
  </si>
  <si>
    <t>K2</t>
  </si>
  <si>
    <t>0650</t>
  </si>
  <si>
    <t>WACHIDI</t>
  </si>
  <si>
    <t>671</t>
  </si>
  <si>
    <t>MARJI B</t>
  </si>
  <si>
    <t>0562</t>
  </si>
  <si>
    <t>AGUNG WIBOWO</t>
  </si>
  <si>
    <t>1318</t>
  </si>
  <si>
    <t>AMIDIAN</t>
  </si>
  <si>
    <t>Total</t>
  </si>
  <si>
    <t>BPJS TK</t>
  </si>
  <si>
    <t>PERLENGKAPAN</t>
  </si>
  <si>
    <t>POT</t>
  </si>
  <si>
    <t>FEE</t>
  </si>
  <si>
    <t>TF</t>
  </si>
  <si>
    <t>TOTAL</t>
  </si>
  <si>
    <t>Format tidak valid</t>
  </si>
  <si>
    <t>BELUM DIBAYAR</t>
  </si>
  <si>
    <t>NO INVOICE</t>
  </si>
  <si>
    <t>:</t>
  </si>
  <si>
    <t>150/MBK/INV/V/2021</t>
  </si>
  <si>
    <t>PT.MULIA BINTANG KEJORA</t>
  </si>
  <si>
    <t>TANGGAL INVOICE</t>
  </si>
  <si>
    <t>General Trading,General Contractor,Outsourcing</t>
  </si>
  <si>
    <t xml:space="preserve">EMAIL:  muliabintangkejora@gmail.com</t>
  </si>
  <si>
    <t>PERUM BUANA ASRI BLOK A24 NO 11</t>
  </si>
  <si>
    <t xml:space="preserve">DITAGIHKAN KEPADA </t>
  </si>
  <si>
    <t>RT 008 RW 017 KEL PALUMBON SARI</t>
  </si>
  <si>
    <t>KEC.KARAWANG TIMUR KAB .KARAWANG</t>
  </si>
  <si>
    <t xml:space="preserve">JAWA BARAT       (0267)    8408877</t>
  </si>
  <si>
    <t xml:space="preserve">PT. Adi Sarana  Armada, Tbk</t>
  </si>
  <si>
    <t>Gd .Graha Kirana Lt 6,</t>
  </si>
  <si>
    <t>Jl.Yos Sudarso No.88 Sunter Jaya</t>
  </si>
  <si>
    <t>Tanjung Priok Jakarta Utara</t>
  </si>
  <si>
    <t>NPWP : 01.955.213.2-054.000</t>
  </si>
  <si>
    <t>KETERANGAN</t>
  </si>
  <si>
    <t>TAGIHAN</t>
  </si>
  <si>
    <t>Periode Mei 2021</t>
  </si>
  <si>
    <t>AREA</t>
  </si>
  <si>
    <t>CUSTOMER</t>
  </si>
  <si>
    <t>HARGA POKOK</t>
  </si>
  <si>
    <t>INSENTIF</t>
  </si>
  <si>
    <t>MANAGEMENT FEE</t>
  </si>
  <si>
    <t>SUBTOTAL</t>
  </si>
  <si>
    <t>KARAWANG</t>
  </si>
  <si>
    <t>HMS</t>
  </si>
  <si>
    <t>CAKUNG</t>
  </si>
  <si>
    <t>CIRCKLE K</t>
  </si>
  <si>
    <t>NAROGONG</t>
  </si>
  <si>
    <t>NIRWANA LESTARI</t>
  </si>
  <si>
    <t>CIREBON</t>
  </si>
  <si>
    <t>ANTERAJA</t>
  </si>
  <si>
    <t>BEKASI</t>
  </si>
  <si>
    <t>BANDUNG</t>
  </si>
  <si>
    <t>GARUT</t>
  </si>
  <si>
    <t>CIAMIS</t>
  </si>
  <si>
    <t>CIANJUR</t>
  </si>
  <si>
    <t>TASIK MALAYA KOTA</t>
  </si>
  <si>
    <t>TASIK MALAYA KAB</t>
  </si>
  <si>
    <t>SUMEDANG</t>
  </si>
  <si>
    <t>BANJAR</t>
  </si>
  <si>
    <t>PANGANDARAN</t>
  </si>
  <si>
    <t>TAMBUN</t>
  </si>
  <si>
    <t>ASSA</t>
  </si>
  <si>
    <t>JABABEKA</t>
  </si>
  <si>
    <t>KAWAN LAMA</t>
  </si>
  <si>
    <t>TANGERANG</t>
  </si>
  <si>
    <t>YAMAZAKI</t>
  </si>
  <si>
    <t>CIKARANG</t>
  </si>
  <si>
    <t>APL</t>
  </si>
  <si>
    <t>10% PPN</t>
  </si>
  <si>
    <t>Pembayaran agar ditransfer ke rekening :</t>
  </si>
  <si>
    <t>PT.MULIA BINTANGKEJORA</t>
  </si>
  <si>
    <t>Bank BCA</t>
  </si>
  <si>
    <t>Cabang Galuh Mas Karawang</t>
  </si>
  <si>
    <t>7425 2 11111</t>
  </si>
  <si>
    <t>Fatria Riza</t>
  </si>
  <si>
    <t xml:space="preserve"> PT. Mulia Bintang Kejora</t>
  </si>
  <si>
    <t>ASSA LOGISTICS</t>
  </si>
  <si>
    <t>LAPORAN IN &amp; OUT</t>
  </si>
  <si>
    <t>DISTRICT :</t>
  </si>
  <si>
    <t>Vendor : PT. MULIA BINTANG KEJORA</t>
  </si>
  <si>
    <t>Nama Karyawan</t>
  </si>
  <si>
    <t>Tgl In</t>
  </si>
  <si>
    <t>Tgl Out</t>
  </si>
  <si>
    <t>Penempatan Area Kerja</t>
  </si>
  <si>
    <t>Gapok</t>
  </si>
  <si>
    <t>Tunjangan UMP</t>
  </si>
  <si>
    <t>Lokasi Kerja</t>
  </si>
  <si>
    <t>Operating Point</t>
  </si>
  <si>
    <t>(RP)</t>
  </si>
  <si>
    <t>ERIVA</t>
  </si>
  <si>
    <t xml:space="preserve">NAROGONG </t>
  </si>
  <si>
    <t>JANUARI</t>
  </si>
  <si>
    <t xml:space="preserve">JUNAEDI ARTUR PEMBUDI </t>
  </si>
  <si>
    <t>ANDRI</t>
  </si>
  <si>
    <t xml:space="preserve">MUSTAKIM </t>
  </si>
  <si>
    <t xml:space="preserve">HENDRI HANDAYANI </t>
  </si>
  <si>
    <t>ABDUL RAHMAN</t>
  </si>
  <si>
    <t>TASIWAN</t>
  </si>
  <si>
    <t>CECEP SUPRIYADI</t>
  </si>
  <si>
    <t>MUHAMMAD HARUN</t>
  </si>
  <si>
    <t>LEJAR LESMONO</t>
  </si>
  <si>
    <t>BAHTIAR</t>
  </si>
  <si>
    <t>SADAR SAPUTRA</t>
  </si>
  <si>
    <t>PURKON</t>
  </si>
  <si>
    <t>JAKARTA UTARA</t>
  </si>
  <si>
    <t xml:space="preserve">IRAWAN  EFINDI </t>
  </si>
  <si>
    <t>SARMA</t>
  </si>
  <si>
    <t xml:space="preserve">SUKEMI </t>
  </si>
  <si>
    <t>IWAN SYSWANTO SETIAWAN</t>
  </si>
  <si>
    <t>TARYONO</t>
  </si>
  <si>
    <t>HERMAN</t>
  </si>
  <si>
    <t>RODI</t>
  </si>
  <si>
    <t>SARDA EKA SAPUTRA</t>
  </si>
  <si>
    <t>MARYADI</t>
  </si>
  <si>
    <t>NURFACHMI</t>
  </si>
  <si>
    <t>FEBRUARI</t>
  </si>
  <si>
    <t xml:space="preserve">ZAMASDI </t>
  </si>
  <si>
    <t xml:space="preserve">RANDIAN </t>
  </si>
  <si>
    <t>ANTAR AJA</t>
  </si>
  <si>
    <t xml:space="preserve">FAUZI YUDA KARSONO </t>
  </si>
  <si>
    <t>BONIRAN</t>
  </si>
  <si>
    <t xml:space="preserve">LISTON PURBA </t>
  </si>
  <si>
    <t xml:space="preserve">ACHMAD HARDI </t>
  </si>
  <si>
    <t xml:space="preserve">HENDRI EKA PURA EJON </t>
  </si>
  <si>
    <t>ARIF MAHMUDIANTO</t>
  </si>
  <si>
    <t>M. IBNU SETIAWAN</t>
  </si>
  <si>
    <t>ADE SETIAWAN</t>
  </si>
  <si>
    <t>ALI RACHMAN</t>
  </si>
  <si>
    <t xml:space="preserve">OMANSYAH </t>
  </si>
  <si>
    <t xml:space="preserve">PERI IRAWAN </t>
  </si>
  <si>
    <t xml:space="preserve">SAHRUL SAEBANI </t>
  </si>
  <si>
    <t>BOSIH MAULANA</t>
  </si>
  <si>
    <t xml:space="preserve">MUHAMMAD DAMIN </t>
  </si>
  <si>
    <t>RAHMAT AGUSTIAN</t>
  </si>
  <si>
    <t>MARET</t>
  </si>
  <si>
    <t>OJAT SUDRAJAT</t>
  </si>
  <si>
    <t>EOC</t>
  </si>
  <si>
    <t>WAHYA</t>
  </si>
  <si>
    <t xml:space="preserve">USMAN </t>
  </si>
  <si>
    <t xml:space="preserve">UMAR FIKIH </t>
  </si>
  <si>
    <t xml:space="preserve">ASEP SOLEH </t>
  </si>
  <si>
    <t>MUSTAKIM</t>
  </si>
  <si>
    <t xml:space="preserve">RAHMAT NURHAKIM </t>
  </si>
  <si>
    <t>ANTER AJA</t>
  </si>
  <si>
    <t xml:space="preserve">BUDIAWAN </t>
  </si>
  <si>
    <t xml:space="preserve">JEJE SUDRAJAT </t>
  </si>
  <si>
    <t xml:space="preserve">IQBAL FAUZI </t>
  </si>
  <si>
    <t xml:space="preserve">HASANUDIN </t>
  </si>
  <si>
    <t xml:space="preserve">DIKI WIBOWO </t>
  </si>
  <si>
    <t xml:space="preserve">M RIDWAN </t>
  </si>
  <si>
    <t xml:space="preserve">SETIYAWAN UTOMO </t>
  </si>
  <si>
    <t xml:space="preserve">ILHAM DAHROWI </t>
  </si>
  <si>
    <t>MUTASI DARI YMZK TANGERANG</t>
  </si>
  <si>
    <t xml:space="preserve">JAHARI </t>
  </si>
  <si>
    <t xml:space="preserve">DWI AMBAR SUDARYANTO </t>
  </si>
  <si>
    <t xml:space="preserve">SANANG </t>
  </si>
  <si>
    <t xml:space="preserve">ADE MULYANA </t>
  </si>
  <si>
    <t xml:space="preserve">ADHI SUMARNA </t>
  </si>
  <si>
    <t xml:space="preserve">TATANG </t>
  </si>
  <si>
    <t xml:space="preserve">AHMAD APANDI </t>
  </si>
  <si>
    <t xml:space="preserve">RUSTANDI </t>
  </si>
  <si>
    <t xml:space="preserve">SAFRUDIN </t>
  </si>
  <si>
    <t xml:space="preserve">YUDI MULYANA </t>
  </si>
  <si>
    <t xml:space="preserve">ALI RAHMAN </t>
  </si>
  <si>
    <t xml:space="preserve">NURJAYA BIN CARTAM </t>
  </si>
  <si>
    <t xml:space="preserve">RUSTAM EFENDI </t>
  </si>
  <si>
    <t xml:space="preserve">SARIPUDIN </t>
  </si>
  <si>
    <t>FAHRUROJI</t>
  </si>
  <si>
    <t>HERI AHMAD BUKHORI</t>
  </si>
  <si>
    <t>JALIS AL FARIQ</t>
  </si>
  <si>
    <t>YANA RUSDIANA</t>
  </si>
  <si>
    <t xml:space="preserve">EMAN SULAEMAN </t>
  </si>
  <si>
    <t>UKA PUTRA SAMIUN</t>
  </si>
  <si>
    <t xml:space="preserve">YAMIN HASAN </t>
  </si>
  <si>
    <t>JUNAEDI ARTUR PEMBUDI</t>
  </si>
  <si>
    <t>INDRA</t>
  </si>
  <si>
    <t>PONDOK PINANG</t>
  </si>
  <si>
    <t>DEDE KURNIAWAN</t>
  </si>
  <si>
    <t xml:space="preserve">RAMA SUKMA WARDANA </t>
  </si>
  <si>
    <t>APRIL</t>
  </si>
  <si>
    <t>CATUR JOKO PURWONO</t>
  </si>
  <si>
    <t xml:space="preserve">BUDI ANDRIYANTO WAHYUDI </t>
  </si>
  <si>
    <t xml:space="preserve">RIS DANTO </t>
  </si>
  <si>
    <t xml:space="preserve">ABSIRADI ARSAH </t>
  </si>
  <si>
    <t xml:space="preserve">ASEP WITRA </t>
  </si>
  <si>
    <t>EKO MEISANDI</t>
  </si>
  <si>
    <t>TAKE OVER KE ANTERAJA</t>
  </si>
  <si>
    <t>MEI</t>
  </si>
  <si>
    <t>ANDRIAN MUHAMMAD FADLI</t>
  </si>
  <si>
    <t>EOC 30 APRIL 2020</t>
  </si>
  <si>
    <t>ROSAEDI SULISTIO</t>
  </si>
  <si>
    <t>MUTASI KE ANTERAJA</t>
  </si>
  <si>
    <t>JANA ABD AZIS</t>
  </si>
  <si>
    <t>IRWAN ROMOLO SIHITE</t>
  </si>
  <si>
    <t>LAMUDIN</t>
  </si>
  <si>
    <t xml:space="preserve">MUHAMMAD TAJUDIN </t>
  </si>
  <si>
    <t>NUR FAZRI</t>
  </si>
  <si>
    <t>GOPAL DWI LESMANA</t>
  </si>
  <si>
    <t>CAHRUDING</t>
  </si>
  <si>
    <t>FAIZIN ARIZQY</t>
  </si>
  <si>
    <t>UTON NURDIN</t>
  </si>
  <si>
    <t>DERI SAPUTRA</t>
  </si>
  <si>
    <t>EOC 20 APRIL 2020</t>
  </si>
  <si>
    <t>ARIP TRIONO</t>
  </si>
  <si>
    <t>WAWAN ARDIANA</t>
  </si>
  <si>
    <t>M. SYAMSUL ALDI PRATAMA</t>
  </si>
  <si>
    <t>RIPKI MAULANA</t>
  </si>
  <si>
    <t>GUN GUN GUNAWAN</t>
  </si>
  <si>
    <t>OUT</t>
  </si>
  <si>
    <t>HERI JUMIANTO</t>
  </si>
  <si>
    <t>IYUS IRAWAN</t>
  </si>
  <si>
    <t>MUHAMMAD ZAKI</t>
  </si>
  <si>
    <t>HAERUDIN SRIPATONI</t>
  </si>
  <si>
    <t>JUMADI</t>
  </si>
  <si>
    <t xml:space="preserve">KARYADI </t>
  </si>
  <si>
    <t>HASANUDIN B</t>
  </si>
  <si>
    <t xml:space="preserve">IJEN YUNUS </t>
  </si>
  <si>
    <t>SARMAN</t>
  </si>
  <si>
    <t>JUNI</t>
  </si>
  <si>
    <t xml:space="preserve">KAMAN </t>
  </si>
  <si>
    <t>RD. TONY SOPIAN</t>
  </si>
  <si>
    <t>CIMAHI</t>
  </si>
  <si>
    <t xml:space="preserve">HERMAWAN </t>
  </si>
  <si>
    <t xml:space="preserve">ARIF RAHMAN </t>
  </si>
  <si>
    <t xml:space="preserve">KILAB AHMAD WAHYUDIN </t>
  </si>
  <si>
    <t xml:space="preserve">MUHAMMAD HEBIH </t>
  </si>
  <si>
    <t xml:space="preserve">RUDI WIYONO </t>
  </si>
  <si>
    <t xml:space="preserve">INDRA RUSTANUDIN </t>
  </si>
  <si>
    <t xml:space="preserve">YAYAN HENDRIANA YUSUP </t>
  </si>
  <si>
    <t>BAMBANG MAHENDRA</t>
  </si>
  <si>
    <t>ASEP KAMALUDIN</t>
  </si>
  <si>
    <t xml:space="preserve">HENDRI </t>
  </si>
  <si>
    <t xml:space="preserve">HERI NURDIN </t>
  </si>
  <si>
    <t>DENDY PRIYATNA</t>
  </si>
  <si>
    <t>JUNAEDI</t>
  </si>
  <si>
    <t>HARFIS YULI FEKSA</t>
  </si>
  <si>
    <t>HMS KARAWANG</t>
  </si>
  <si>
    <t>IN</t>
  </si>
  <si>
    <t>JULI</t>
  </si>
  <si>
    <t>DIDIN SAMSUDIN</t>
  </si>
  <si>
    <t>ERWIN WIJAYA</t>
  </si>
  <si>
    <t>NIRLES</t>
  </si>
  <si>
    <t>AGUSTUS</t>
  </si>
  <si>
    <t xml:space="preserve">MIFTAHUL HUDA </t>
  </si>
  <si>
    <t>WAWAN WINAYA</t>
  </si>
  <si>
    <t>MUTASI DARI YAMAZAKI CIKARANG KE BANDUNG ANTERAJA</t>
  </si>
  <si>
    <t>BAHRUL ALITIO</t>
  </si>
  <si>
    <t>SEPTEMBER</t>
  </si>
  <si>
    <t>1305</t>
  </si>
  <si>
    <t xml:space="preserve">NUNU NUGRAHA </t>
  </si>
  <si>
    <t>SAT</t>
  </si>
  <si>
    <t>1205</t>
  </si>
  <si>
    <t>190</t>
  </si>
  <si>
    <t>NOVA HERYANTO</t>
  </si>
  <si>
    <t>1308</t>
  </si>
  <si>
    <t xml:space="preserve">MUHAMMAD ZAENUDIN </t>
  </si>
  <si>
    <t>1306</t>
  </si>
  <si>
    <t xml:space="preserve">DENY SETIYO PAMBUDI </t>
  </si>
  <si>
    <t>1307</t>
  </si>
  <si>
    <t xml:space="preserve">YAYAN M ILYAS </t>
  </si>
  <si>
    <t>417</t>
  </si>
  <si>
    <t>NUR ROHMAT</t>
  </si>
  <si>
    <t>OKTOBER</t>
  </si>
  <si>
    <t>1207</t>
  </si>
  <si>
    <t>1319</t>
  </si>
  <si>
    <t xml:space="preserve">YUDI WAHYUDI </t>
  </si>
  <si>
    <t>1320</t>
  </si>
  <si>
    <t xml:space="preserve">NAMON NURDIANTO </t>
  </si>
  <si>
    <t>1321</t>
  </si>
  <si>
    <t xml:space="preserve">UNTUNG SAIFUL ALIM </t>
  </si>
  <si>
    <t>1322</t>
  </si>
  <si>
    <t>1353</t>
  </si>
  <si>
    <t>GUN-GUN GUNAWAN</t>
  </si>
  <si>
    <t>1354</t>
  </si>
  <si>
    <t xml:space="preserve">ASEP JAJANG NURJAMAN </t>
  </si>
  <si>
    <t>407</t>
  </si>
  <si>
    <t xml:space="preserve">MURDIYANTO ADITYA </t>
  </si>
  <si>
    <t>DI PINDAHKAN</t>
  </si>
  <si>
    <t>421</t>
  </si>
  <si>
    <t>AGUS RIYANTO</t>
  </si>
  <si>
    <t>425</t>
  </si>
  <si>
    <t>WELLY</t>
  </si>
  <si>
    <t>1015</t>
  </si>
  <si>
    <t>1014</t>
  </si>
  <si>
    <t>HERMANSYAH</t>
  </si>
  <si>
    <t>NOVEMBER</t>
  </si>
  <si>
    <t>SEPTI MAULANA SISWAN</t>
  </si>
  <si>
    <t xml:space="preserve">MOHAMMAD AL HAMIR </t>
  </si>
  <si>
    <t xml:space="preserve">KARTONO </t>
  </si>
  <si>
    <t xml:space="preserve">JUNAEDI </t>
  </si>
  <si>
    <t xml:space="preserve">ASEP MUHAMAD HADI SUSANTO </t>
  </si>
  <si>
    <t>MULYANA</t>
  </si>
  <si>
    <t>ANDI SETIAWAN</t>
  </si>
  <si>
    <t>FRANGKY</t>
  </si>
  <si>
    <t>DESEMBER</t>
  </si>
  <si>
    <t>PERI KUSWANTO</t>
  </si>
  <si>
    <t>CK</t>
  </si>
  <si>
    <t xml:space="preserve">ANDI RUSTANDI </t>
  </si>
  <si>
    <t xml:space="preserve">MUHAMMAD IBNU </t>
  </si>
  <si>
    <t xml:space="preserve">TARYUDI </t>
  </si>
  <si>
    <t xml:space="preserve">ROSADI FIRDAUS </t>
  </si>
  <si>
    <t xml:space="preserve">SAMSUDIN </t>
  </si>
  <si>
    <t xml:space="preserve">IRFAN ARFIAN </t>
  </si>
  <si>
    <t xml:space="preserve">ANWAR SADAT </t>
  </si>
  <si>
    <t xml:space="preserve">OMAR SARIF </t>
  </si>
  <si>
    <t xml:space="preserve">REZA PAHLEVI </t>
  </si>
  <si>
    <t xml:space="preserve">IDRIS WAHYUDIN </t>
  </si>
  <si>
    <t xml:space="preserve">SAEFUL ANWAR </t>
  </si>
  <si>
    <t xml:space="preserve">ERWAN BUDIMAN </t>
  </si>
  <si>
    <t xml:space="preserve">OMAN HIDAYAT </t>
  </si>
  <si>
    <t xml:space="preserve">RULIFACHRUL RIZAL WINANTO </t>
  </si>
  <si>
    <t>HASANUDIN</t>
  </si>
  <si>
    <t>AGUS JAMALUDIN</t>
  </si>
  <si>
    <t>NANDIKA</t>
  </si>
  <si>
    <t>TASIKMALAYA</t>
  </si>
  <si>
    <t xml:space="preserve">SENDI ARDIANSYAH </t>
  </si>
  <si>
    <t xml:space="preserve">HASAN BASRI  B</t>
  </si>
  <si>
    <t>JANUARI 2021</t>
  </si>
  <si>
    <t>1680</t>
  </si>
  <si>
    <t>SURYADI</t>
  </si>
  <si>
    <t>1704</t>
  </si>
  <si>
    <t xml:space="preserve">TEDDY SAPTAJI PERMANA T </t>
  </si>
  <si>
    <t>1705</t>
  </si>
  <si>
    <t xml:space="preserve">AHMAD ARIF SAFRIANTO </t>
  </si>
  <si>
    <t>1706</t>
  </si>
  <si>
    <t>ERDI RISTIADI</t>
  </si>
  <si>
    <t>1707</t>
  </si>
  <si>
    <t>ALIF ANGGRIAN</t>
  </si>
  <si>
    <t>1682</t>
  </si>
  <si>
    <t xml:space="preserve">ASEP WARMAN </t>
  </si>
  <si>
    <t>1683</t>
  </si>
  <si>
    <t xml:space="preserve">BUDI GUNAWAN </t>
  </si>
  <si>
    <t>1684</t>
  </si>
  <si>
    <t xml:space="preserve">SANDI SETIAWAN </t>
  </si>
  <si>
    <t>1685</t>
  </si>
  <si>
    <t xml:space="preserve">SEPTIO ADI VANA </t>
  </si>
  <si>
    <t>1686</t>
  </si>
  <si>
    <t xml:space="preserve">INDRA SUHENDAR </t>
  </si>
  <si>
    <t>1687</t>
  </si>
  <si>
    <t xml:space="preserve">NOVIAN ANDRIANSYAH </t>
  </si>
  <si>
    <t>1688</t>
  </si>
  <si>
    <t xml:space="preserve">MOH RIZKI </t>
  </si>
  <si>
    <t>1689</t>
  </si>
  <si>
    <t xml:space="preserve">YULIANTO DWI NUGROHO </t>
  </si>
  <si>
    <t>1690</t>
  </si>
  <si>
    <t xml:space="preserve">TARYA </t>
  </si>
  <si>
    <t>1691</t>
  </si>
  <si>
    <t xml:space="preserve">DIDIN ACHMAD MUHIDIN </t>
  </si>
  <si>
    <t>1692</t>
  </si>
  <si>
    <t xml:space="preserve">SONI AGUSTIAN </t>
  </si>
  <si>
    <t>1693</t>
  </si>
  <si>
    <t xml:space="preserve">MUJIMAN </t>
  </si>
  <si>
    <t>1694</t>
  </si>
  <si>
    <t xml:space="preserve">APEP IKBAL MAULUDIN </t>
  </si>
  <si>
    <t>1695</t>
  </si>
  <si>
    <t xml:space="preserve">MOHAMMAD MAULANA FIRDAUS </t>
  </si>
  <si>
    <t>1696</t>
  </si>
  <si>
    <t xml:space="preserve">IRPAN SOPANDI </t>
  </si>
  <si>
    <t>1697</t>
  </si>
  <si>
    <t xml:space="preserve">DIAN KURNIA </t>
  </si>
  <si>
    <t>1698</t>
  </si>
  <si>
    <t xml:space="preserve">IMAM CAHYADI </t>
  </si>
  <si>
    <t>1699</t>
  </si>
  <si>
    <t xml:space="preserve">USMAN MAULANA </t>
  </si>
  <si>
    <t>1700</t>
  </si>
  <si>
    <t xml:space="preserve">FRADITYA ANUGRAH PERMANA </t>
  </si>
  <si>
    <t>1709</t>
  </si>
  <si>
    <t>RONALD ALAM AMARAL</t>
  </si>
  <si>
    <t xml:space="preserve">ROHIMAT </t>
  </si>
  <si>
    <t xml:space="preserve">AHMAD WITULAR </t>
  </si>
  <si>
    <t xml:space="preserve">ADAM HERMANI </t>
  </si>
  <si>
    <t>1479</t>
  </si>
  <si>
    <t>1105</t>
  </si>
  <si>
    <t>1478</t>
  </si>
  <si>
    <t>447</t>
  </si>
  <si>
    <t>ACHMAD SYAEFUL AKBAR</t>
  </si>
  <si>
    <t>1679</t>
  </si>
  <si>
    <t>419</t>
  </si>
  <si>
    <t>MIKAR BIN USUP</t>
  </si>
  <si>
    <t>409</t>
  </si>
  <si>
    <t>695</t>
  </si>
  <si>
    <t>MOH. SADAM HUSEN</t>
  </si>
  <si>
    <t>1703</t>
  </si>
  <si>
    <t xml:space="preserve">AGUNG MAULANA </t>
  </si>
  <si>
    <t>1702</t>
  </si>
  <si>
    <t xml:space="preserve">YOGI GUNAWAN </t>
  </si>
  <si>
    <t>1711</t>
  </si>
  <si>
    <t xml:space="preserve">TONI IRAWAN </t>
  </si>
  <si>
    <t>1712</t>
  </si>
  <si>
    <t xml:space="preserve">FEBRI DIAN ASTRIANA HUSNI </t>
  </si>
  <si>
    <t>897</t>
  </si>
  <si>
    <t xml:space="preserve">SAFTA ARI PAMUNGKAS </t>
  </si>
  <si>
    <t>FEBRUARI 2021</t>
  </si>
  <si>
    <t>1465</t>
  </si>
  <si>
    <t>1812</t>
  </si>
  <si>
    <t>FARID NUR SHOLIYADIE</t>
  </si>
  <si>
    <t>1813</t>
  </si>
  <si>
    <t>CHAERUL UMAM</t>
  </si>
  <si>
    <t>DIMAS PANDURAMA</t>
  </si>
  <si>
    <t>1816</t>
  </si>
  <si>
    <t>ANDI PRIMA SETIA</t>
  </si>
  <si>
    <t>1743</t>
  </si>
  <si>
    <t>RIAN SOPIAN</t>
  </si>
  <si>
    <t>1805</t>
  </si>
  <si>
    <t>SOPIAN</t>
  </si>
  <si>
    <t>1806</t>
  </si>
  <si>
    <t>BINTA NUR RANJI</t>
  </si>
  <si>
    <t>1839</t>
  </si>
  <si>
    <t>NANDANG SOPIAN</t>
  </si>
  <si>
    <t>1840</t>
  </si>
  <si>
    <t>SYAHIDAN SUNARYO</t>
  </si>
  <si>
    <t>1841</t>
  </si>
  <si>
    <t>RIZAL HIDAYAT</t>
  </si>
  <si>
    <t>1106</t>
  </si>
  <si>
    <t>1787</t>
  </si>
  <si>
    <t>SUHERMAN</t>
  </si>
  <si>
    <t>1788</t>
  </si>
  <si>
    <t>MUAMAR IZAR MEIZAN</t>
  </si>
  <si>
    <t>IT</t>
  </si>
  <si>
    <t>1798</t>
  </si>
  <si>
    <t>JUPRI</t>
  </si>
  <si>
    <t>1722</t>
  </si>
  <si>
    <t>ADI WIJAYANTO</t>
  </si>
  <si>
    <t>DRIVER LEADER</t>
  </si>
  <si>
    <t>1907</t>
  </si>
  <si>
    <t>IGAN SETIADANATA</t>
  </si>
  <si>
    <t>MARET 2021</t>
  </si>
  <si>
    <t>1909</t>
  </si>
  <si>
    <t>HASAN</t>
  </si>
  <si>
    <t>1932</t>
  </si>
  <si>
    <t>JIHAD MAULANA</t>
  </si>
  <si>
    <t>1870</t>
  </si>
  <si>
    <t>PURU BAYA</t>
  </si>
  <si>
    <t>1850</t>
  </si>
  <si>
    <t>ASEP SALMAN MA'MUN</t>
  </si>
  <si>
    <t>1864</t>
  </si>
  <si>
    <t>DIDIN DARAJAT</t>
  </si>
  <si>
    <t>1865</t>
  </si>
  <si>
    <t>HERYANA</t>
  </si>
  <si>
    <t>1866</t>
  </si>
  <si>
    <t>ADITYA HAEKAL LESMANA</t>
  </si>
  <si>
    <t>1890</t>
  </si>
  <si>
    <t>RIKI DIANA</t>
  </si>
  <si>
    <t>1891</t>
  </si>
  <si>
    <t>ASHARI SUHARYADI</t>
  </si>
  <si>
    <t>1892</t>
  </si>
  <si>
    <t>RADI PERMANA AGUNG</t>
  </si>
  <si>
    <t>1893</t>
  </si>
  <si>
    <t>ADINDA RIZKI WIRAWAN</t>
  </si>
  <si>
    <t>1894</t>
  </si>
  <si>
    <t>ASEP BASTYAN</t>
  </si>
  <si>
    <t>1895</t>
  </si>
  <si>
    <t>IWAN</t>
  </si>
  <si>
    <t>1896</t>
  </si>
  <si>
    <t>ASEP SUPRATMAN</t>
  </si>
  <si>
    <t>1897</t>
  </si>
  <si>
    <t>DEDE SOLIHIN</t>
  </si>
  <si>
    <t>1921</t>
  </si>
  <si>
    <t>ANDRI SETIAWAN</t>
  </si>
  <si>
    <t>1933</t>
  </si>
  <si>
    <t>ADE SUPRIYADI</t>
  </si>
  <si>
    <t>1934</t>
  </si>
  <si>
    <t>GAGAN ALIF VIRGIAWAN</t>
  </si>
  <si>
    <t>1935</t>
  </si>
  <si>
    <t>TATA SUPRIYATNA</t>
  </si>
  <si>
    <t>1480</t>
  </si>
  <si>
    <t>414</t>
  </si>
  <si>
    <t>DIDIK PRAMBUDI</t>
  </si>
  <si>
    <t>563</t>
  </si>
  <si>
    <t>NANANG KOSIM</t>
  </si>
  <si>
    <t>Syarat Pertanggungjawaban driver out :</t>
  </si>
  <si>
    <t>&gt; Dokumen pendukung ( Surat resign/terminasi, Exit Interview )</t>
  </si>
  <si>
    <t>&gt; Seragam ( Dikembalikan )</t>
  </si>
  <si>
    <t>&gt; ID Card ( Dikembalikan )</t>
  </si>
  <si>
    <t>Note : Persyaratan Pertanggungjawaban mhn dijadikan perhatian</t>
  </si>
  <si>
    <t xml:space="preserve">Tagihan Driver  PT. Assa Logistics (CIREBON ANTERAJA )</t>
  </si>
  <si>
    <t>OVER TIME</t>
  </si>
  <si>
    <t>1595</t>
  </si>
  <si>
    <t xml:space="preserve">YUSEP FAIZAL CORY </t>
  </si>
  <si>
    <t>INSENTIF 500.000+140.000 BUKAN =500000+190000</t>
  </si>
  <si>
    <t>1975</t>
  </si>
  <si>
    <t>HARTONO</t>
  </si>
  <si>
    <t xml:space="preserve">INSENTIF 500.000+ 360.000  BUKAN =500000+245000, OVERTIME 360.000 TIDAK ADA</t>
  </si>
  <si>
    <t>2114</t>
  </si>
  <si>
    <t>ABDULLAH</t>
  </si>
  <si>
    <t>Pekerja tidak terdaftar</t>
  </si>
  <si>
    <t>1976</t>
  </si>
  <si>
    <t>AHMAD RAHADIAN</t>
  </si>
  <si>
    <t>1945</t>
  </si>
  <si>
    <t>AJI SAPTAJI</t>
  </si>
  <si>
    <t>1464</t>
  </si>
  <si>
    <t>1143</t>
  </si>
  <si>
    <t>1972</t>
  </si>
  <si>
    <t>ASEP</t>
  </si>
  <si>
    <t>1463</t>
  </si>
  <si>
    <t>1974</t>
  </si>
  <si>
    <t>ASEP PERMANA</t>
  </si>
  <si>
    <t>1998</t>
  </si>
  <si>
    <t>AYI SETIANA</t>
  </si>
  <si>
    <t>1210</t>
  </si>
  <si>
    <t xml:space="preserve">DATA KARTIKA SUDRAJAT </t>
  </si>
  <si>
    <t>1973</t>
  </si>
  <si>
    <t>DENI OKTIANA</t>
  </si>
  <si>
    <t>1944</t>
  </si>
  <si>
    <t>EKA OLAS</t>
  </si>
  <si>
    <t>2111</t>
  </si>
  <si>
    <t>FAJAR RAMADHAN</t>
  </si>
  <si>
    <t>1462</t>
  </si>
  <si>
    <t>1461</t>
  </si>
  <si>
    <t>1968</t>
  </si>
  <si>
    <t>MAMAN KARMAN</t>
  </si>
  <si>
    <t>1460</t>
  </si>
  <si>
    <t>1994</t>
  </si>
  <si>
    <t>MUHAMMAD FIRMAN SUBRATA</t>
  </si>
  <si>
    <t>1996</t>
  </si>
  <si>
    <t>MUKHAMAD USIN</t>
  </si>
  <si>
    <t>2125</t>
  </si>
  <si>
    <t>OPAN SAYDIN</t>
  </si>
  <si>
    <t>1995</t>
  </si>
  <si>
    <t>RAHMAT HIDAYAT</t>
  </si>
  <si>
    <t>1997</t>
  </si>
  <si>
    <t>RIZKY MULAWARMAN</t>
  </si>
  <si>
    <t>2126</t>
  </si>
  <si>
    <t>SUNANDI</t>
  </si>
  <si>
    <t>1102</t>
  </si>
  <si>
    <t>TESAR MARA</t>
  </si>
  <si>
    <t>1211</t>
  </si>
  <si>
    <t xml:space="preserve">YAKUB </t>
  </si>
  <si>
    <t>1101</t>
  </si>
  <si>
    <t>MOHAMAD BASARI</t>
  </si>
  <si>
    <t>ANGGA SUDRAJAT</t>
  </si>
  <si>
    <t>2239</t>
  </si>
  <si>
    <t>EKO SETIAWAN</t>
  </si>
  <si>
    <t>resign tgl 4 jun 21</t>
  </si>
  <si>
    <t>General Trading, General Contractor, Outsourcing</t>
  </si>
  <si>
    <t xml:space="preserve">            Perum Buana Asri  A24/11 Rt. 008 Rw. 017 Kel. Palumbonsari Kec. Karawang Timur Kab. Karawang</t>
  </si>
  <si>
    <r xmlns="http://schemas.openxmlformats.org/spreadsheetml/2006/main">
      <rPr>
        <sz val="10"/>
        <color rgb="FF000000"/>
        <rFont val="Arial"/>
        <family val="2"/>
      </rPr>
      <t xml:space="preserve">Email : </t>
    </r>
    <r xmlns="http://schemas.openxmlformats.org/spreadsheetml/2006/main">
      <rPr>
        <sz val="11"/>
        <color indexed="8"/>
        <rFont val="Calibri"/>
        <family val="2"/>
      </rPr>
      <t>hrd@muliabintangkejora.com</t>
    </r>
    <r xmlns="http://schemas.openxmlformats.org/spreadsheetml/2006/main">
      <rPr>
        <sz val="10"/>
        <color indexed="8"/>
        <rFont val="Arial"/>
        <family val="2"/>
      </rPr>
      <t xml:space="preserve"> / </t>
    </r>
    <r xmlns="http://schemas.openxmlformats.org/spreadsheetml/2006/main">
      <rPr>
        <sz val="11"/>
        <color indexed="8"/>
        <rFont val="Calibri"/>
        <family val="2"/>
      </rPr>
      <t>muliabintangkejora@gmail.com</t>
    </r>
    <r xmlns="http://schemas.openxmlformats.org/spreadsheetml/2006/main">
      <rPr>
        <sz val="10"/>
        <color indexed="8"/>
        <rFont val="Arial"/>
        <family val="2"/>
      </rPr>
      <t xml:space="preserve">  Telp: (0267) 8408877</t>
    </r>
  </si>
  <si>
    <t>Fico Salary for Sharing Budget</t>
  </si>
  <si>
    <t>No.</t>
  </si>
  <si>
    <t>Area</t>
  </si>
  <si>
    <t>Salary Structure</t>
  </si>
  <si>
    <t>Total Salary Sharing Budget</t>
  </si>
  <si>
    <t>Total Salary ditagihakan ke ASSA</t>
  </si>
  <si>
    <t>Manpower Headcount</t>
  </si>
  <si>
    <t>Sharing budget</t>
  </si>
  <si>
    <t>Tagihan ASSA</t>
  </si>
  <si>
    <t>UMP</t>
  </si>
  <si>
    <t>Allowance</t>
  </si>
  <si>
    <t>Insentif Jabatan</t>
  </si>
  <si>
    <t>Insentif Kehadiran</t>
  </si>
  <si>
    <t>Insentif Pulsa</t>
  </si>
  <si>
    <t>Tunjangan kos</t>
  </si>
  <si>
    <t>Driver</t>
  </si>
  <si>
    <t>Non Driver</t>
  </si>
  <si>
    <t>MBK</t>
  </si>
  <si>
    <t>Yamazaki</t>
  </si>
  <si>
    <t>total</t>
  </si>
  <si>
    <t xml:space="preserve">15 - September  - 2020</t>
  </si>
  <si>
    <t>Page 1 of 1</t>
  </si>
  <si>
    <t xml:space="preserve">Tagihan Driver  PT. Assa Logistics BEKASI-ANTERAJA</t>
  </si>
  <si>
    <t>APRESIASI</t>
  </si>
  <si>
    <t>OVERTIME</t>
  </si>
  <si>
    <t>1098</t>
  </si>
  <si>
    <t>0295</t>
  </si>
  <si>
    <t>DISPATCHER LEADER</t>
  </si>
  <si>
    <t>ANDRIAN MUHAMAD PADLI</t>
  </si>
  <si>
    <t>UC</t>
  </si>
  <si>
    <t>sebelumnya kosong</t>
  </si>
  <si>
    <t>WAHYU HENDRAWAN</t>
  </si>
  <si>
    <t>2020</t>
  </si>
  <si>
    <t>RAFII RAMADHAN</t>
  </si>
  <si>
    <t>2243</t>
  </si>
  <si>
    <t>NIKIYANA DUL GOFUR</t>
  </si>
  <si>
    <t>2492</t>
  </si>
  <si>
    <t>HERI MUCHTARI</t>
  </si>
  <si>
    <t>fico</t>
  </si>
  <si>
    <t>ada premi kehadiran</t>
  </si>
  <si>
    <t>2687</t>
  </si>
  <si>
    <t>DICKY RUSTANDI EFENDI</t>
  </si>
  <si>
    <t>new</t>
  </si>
  <si>
    <t>1988</t>
  </si>
  <si>
    <t>M. RIDWAN</t>
  </si>
  <si>
    <t>k</t>
  </si>
  <si>
    <t xml:space="preserve">Tagihan Driver  PT. Assa Logistics BANDUNG-ANTERAJA</t>
  </si>
  <si>
    <t>1104</t>
  </si>
  <si>
    <t>1206</t>
  </si>
  <si>
    <t>HERMAWAN</t>
  </si>
  <si>
    <t>1819</t>
  </si>
  <si>
    <t>W. WILLY FACHRIZAL ABDUL AZIS</t>
  </si>
  <si>
    <t>0825</t>
  </si>
  <si>
    <t>CECE CAHYANA</t>
  </si>
  <si>
    <t>0914</t>
  </si>
  <si>
    <t xml:space="preserve">JAJANG KIKI </t>
  </si>
  <si>
    <t>2556</t>
  </si>
  <si>
    <t xml:space="preserve">DZIKRI FAJAR PRATAMA </t>
  </si>
  <si>
    <t>2112</t>
  </si>
  <si>
    <t>ADE SUHERMAN</t>
  </si>
  <si>
    <t>1467</t>
  </si>
  <si>
    <t xml:space="preserve">ADE SUPRIATNA </t>
  </si>
  <si>
    <t>1466</t>
  </si>
  <si>
    <t xml:space="preserve">AGUNG WICAKSONO </t>
  </si>
  <si>
    <t>565</t>
  </si>
  <si>
    <t>AGUS WAHYUDIN</t>
  </si>
  <si>
    <t>1632</t>
  </si>
  <si>
    <t>AHMAD KOMARA</t>
  </si>
  <si>
    <t>2062</t>
  </si>
  <si>
    <t>ANDI IRAWAN</t>
  </si>
  <si>
    <t>1971</t>
  </si>
  <si>
    <t>ANDI YANWARI</t>
  </si>
  <si>
    <t>1128</t>
  </si>
  <si>
    <t xml:space="preserve">ANDRI JAENAL </t>
  </si>
  <si>
    <t>2113</t>
  </si>
  <si>
    <t>ANDRI SETIA LESMANA</t>
  </si>
  <si>
    <t>1474</t>
  </si>
  <si>
    <t>1468</t>
  </si>
  <si>
    <t xml:space="preserve">ARDAN CHRISTIANTO </t>
  </si>
  <si>
    <t>1161</t>
  </si>
  <si>
    <t>2032</t>
  </si>
  <si>
    <t>ASEP ZAINUDIN</t>
  </si>
  <si>
    <t>1160</t>
  </si>
  <si>
    <t>1969</t>
  </si>
  <si>
    <t>DANDI IKHSAN HARIANTO</t>
  </si>
  <si>
    <t>1947</t>
  </si>
  <si>
    <t>DANI</t>
  </si>
  <si>
    <t>0826</t>
  </si>
  <si>
    <t>DERRI</t>
  </si>
  <si>
    <t>0912</t>
  </si>
  <si>
    <t>DIAN ARDIANSYAH</t>
  </si>
  <si>
    <t>1970</t>
  </si>
  <si>
    <t>FAJAR AR MUHAMAD SAPUTRA</t>
  </si>
  <si>
    <t>1011</t>
  </si>
  <si>
    <t>1263</t>
  </si>
  <si>
    <t xml:space="preserve">GUNGUN SAFARI TRIGUNA </t>
  </si>
  <si>
    <t>1162</t>
  </si>
  <si>
    <t>1163</t>
  </si>
  <si>
    <t>1476</t>
  </si>
  <si>
    <t xml:space="preserve">IMAN CAHYADI </t>
  </si>
  <si>
    <t>1158</t>
  </si>
  <si>
    <t>1473</t>
  </si>
  <si>
    <t>1261</t>
  </si>
  <si>
    <t>IRFAN HILMI</t>
  </si>
  <si>
    <t>1260</t>
  </si>
  <si>
    <t xml:space="preserve">ISEP SURYANA </t>
  </si>
  <si>
    <t>0954</t>
  </si>
  <si>
    <t>MAMAT RAHMAT</t>
  </si>
  <si>
    <t>2033</t>
  </si>
  <si>
    <t>OGI ADE MULYANA</t>
  </si>
  <si>
    <t>1264</t>
  </si>
  <si>
    <t xml:space="preserve">PIAJI DARISMAN </t>
  </si>
  <si>
    <t>1103</t>
  </si>
  <si>
    <t>1010</t>
  </si>
  <si>
    <t>1475</t>
  </si>
  <si>
    <t>1469</t>
  </si>
  <si>
    <t xml:space="preserve">RICKY SUKMA SUTIARA </t>
  </si>
  <si>
    <t>1471</t>
  </si>
  <si>
    <t>1157</t>
  </si>
  <si>
    <t>RUDI WIYONO</t>
  </si>
  <si>
    <t>1477</t>
  </si>
  <si>
    <t>1472</t>
  </si>
  <si>
    <t>0911</t>
  </si>
  <si>
    <t xml:space="preserve">SARIF HIDAYAT </t>
  </si>
  <si>
    <t>1107</t>
  </si>
  <si>
    <t>TAMMA SONIAWAN ILHAM</t>
  </si>
  <si>
    <t>1470</t>
  </si>
  <si>
    <t>1259</t>
  </si>
  <si>
    <t xml:space="preserve">YANTO HERMAWAN </t>
  </si>
  <si>
    <t>1159</t>
  </si>
  <si>
    <t>CAHYA NURUL HUDA</t>
  </si>
  <si>
    <t>ALI NURJAMAN</t>
  </si>
  <si>
    <t>DEDI PRATOMO</t>
  </si>
  <si>
    <t>2157</t>
  </si>
  <si>
    <t>KIKI RIYANTO</t>
  </si>
  <si>
    <t>2158</t>
  </si>
  <si>
    <t>RAMDANI</t>
  </si>
  <si>
    <t>2159</t>
  </si>
  <si>
    <t>MUDA SARTIKA P</t>
  </si>
  <si>
    <t>MOCHAMAD GUSTAF SASYADERA</t>
  </si>
  <si>
    <t>YADI MULYADI</t>
  </si>
  <si>
    <t>AJAM ABDUL MANA</t>
  </si>
  <si>
    <t>SAFA'ATUL UZMA</t>
  </si>
  <si>
    <t>2231</t>
  </si>
  <si>
    <t>OKI HERMAWAN</t>
  </si>
  <si>
    <t>2232</t>
  </si>
  <si>
    <t>SUPARMAN</t>
  </si>
  <si>
    <t>2234</t>
  </si>
  <si>
    <t>OKTAVRIGIT DANICKO S</t>
  </si>
  <si>
    <t>2235</t>
  </si>
  <si>
    <t>CHOERUN NASIHIN</t>
  </si>
  <si>
    <t>2236</t>
  </si>
  <si>
    <t>SUDRAJAT</t>
  </si>
  <si>
    <t>2237</t>
  </si>
  <si>
    <t>YADI SOFIAN</t>
  </si>
  <si>
    <t>2238</t>
  </si>
  <si>
    <t>PEPEN EFENDI</t>
  </si>
  <si>
    <t>TARYANA EFENDI</t>
  </si>
  <si>
    <t>AEP SAEPUDIN</t>
  </si>
  <si>
    <t>IBNU M RAMADAN</t>
  </si>
  <si>
    <t>JAJANG NURJAMAN</t>
  </si>
  <si>
    <t>YANA MULYANA</t>
  </si>
  <si>
    <t>NURDIN</t>
  </si>
  <si>
    <t>INDRA PRATAMA</t>
  </si>
  <si>
    <t>KOSWARA</t>
  </si>
  <si>
    <t>DENI BAROKAH</t>
  </si>
  <si>
    <t>AGUS ARIS</t>
  </si>
  <si>
    <t>NANA HERI</t>
  </si>
  <si>
    <t>2453</t>
  </si>
  <si>
    <t>ADI SUMARDI</t>
  </si>
  <si>
    <t>2454</t>
  </si>
  <si>
    <t>BUNGSU RAMADAN</t>
  </si>
  <si>
    <t>2455</t>
  </si>
  <si>
    <t>AHMAD RAMADHAN AS'ARI</t>
  </si>
  <si>
    <t>2456</t>
  </si>
  <si>
    <t>ATENG WAHYUDIN</t>
  </si>
  <si>
    <t>2457</t>
  </si>
  <si>
    <t>FEBI SAEPUL RAMDAN</t>
  </si>
  <si>
    <t>2459</t>
  </si>
  <si>
    <t>YAYAT RUHIYAT</t>
  </si>
  <si>
    <t>2461</t>
  </si>
  <si>
    <t>ADE IHWAN NURHASAN</t>
  </si>
  <si>
    <t>2462</t>
  </si>
  <si>
    <t>PURMANA</t>
  </si>
  <si>
    <t>2463</t>
  </si>
  <si>
    <t>WAWAN SETIAWAN</t>
  </si>
  <si>
    <t>2464</t>
  </si>
  <si>
    <t>MARASI HASIHOLAN SIAHAAN</t>
  </si>
  <si>
    <t>2465</t>
  </si>
  <si>
    <t>JOHAR PERMANA</t>
  </si>
  <si>
    <t>2466</t>
  </si>
  <si>
    <t>ARIP PURNAMA RAMDHAN</t>
  </si>
  <si>
    <t>2467</t>
  </si>
  <si>
    <t>KIKI AHMAD TAHKIK</t>
  </si>
  <si>
    <t>2468</t>
  </si>
  <si>
    <t>IRFAN FERDIANSYAH PRATAMA</t>
  </si>
  <si>
    <t>2469</t>
  </si>
  <si>
    <t>BUDIMAN SENTOSA</t>
  </si>
  <si>
    <t>2470</t>
  </si>
  <si>
    <t>JATNIKA</t>
  </si>
  <si>
    <t>2471</t>
  </si>
  <si>
    <t>2472</t>
  </si>
  <si>
    <t>MUHAMAD ISKANDAR ABDILLAH</t>
  </si>
  <si>
    <t>2482</t>
  </si>
  <si>
    <t>ALDI PURWANTO</t>
  </si>
  <si>
    <t>2493</t>
  </si>
  <si>
    <t>SAHRUL SAEBANI</t>
  </si>
  <si>
    <t>2494</t>
  </si>
  <si>
    <t>JAPAR SIDIK</t>
  </si>
  <si>
    <t>2510</t>
  </si>
  <si>
    <t>MUJIMAN</t>
  </si>
  <si>
    <t>2452</t>
  </si>
  <si>
    <t>MUHAMMAD ROMLI</t>
  </si>
  <si>
    <t>2533</t>
  </si>
  <si>
    <t>RUDI JAMALUDIN</t>
  </si>
  <si>
    <t>2534</t>
  </si>
  <si>
    <t>DENNY RUSANDI</t>
  </si>
  <si>
    <t>2535</t>
  </si>
  <si>
    <t>CHANDRA WIJAYA</t>
  </si>
  <si>
    <t>2536</t>
  </si>
  <si>
    <t>SANDRO PERDAMAIAN S</t>
  </si>
  <si>
    <t>2537</t>
  </si>
  <si>
    <t>ASEP NURDIN RUSRIAWAN</t>
  </si>
  <si>
    <t>2538</t>
  </si>
  <si>
    <t>ANGGI KURNIA</t>
  </si>
  <si>
    <t>2539</t>
  </si>
  <si>
    <t>MUHAMMAD PRAMADANI</t>
  </si>
  <si>
    <t>2541</t>
  </si>
  <si>
    <t>RURI RAMADAN</t>
  </si>
  <si>
    <t>2557</t>
  </si>
  <si>
    <t>TETEN ARIF IRAWAN</t>
  </si>
  <si>
    <t>2558</t>
  </si>
  <si>
    <t>MARYONO</t>
  </si>
  <si>
    <t>2559</t>
  </si>
  <si>
    <t xml:space="preserve">NURYAMAN </t>
  </si>
  <si>
    <t>2560</t>
  </si>
  <si>
    <t>IRSAN ARIANSYAH</t>
  </si>
  <si>
    <t>2561</t>
  </si>
  <si>
    <t xml:space="preserve">RIZKY ANWARY PUTRA </t>
  </si>
  <si>
    <t>2562</t>
  </si>
  <si>
    <t xml:space="preserve">HILMAN SANJAYA </t>
  </si>
  <si>
    <t>2563</t>
  </si>
  <si>
    <t>YONO</t>
  </si>
  <si>
    <t>2564</t>
  </si>
  <si>
    <t>YENDI MULYANA</t>
  </si>
  <si>
    <t>2565</t>
  </si>
  <si>
    <t>AHMAD JAELANI</t>
  </si>
  <si>
    <t>2566</t>
  </si>
  <si>
    <t xml:space="preserve">HENDI RAMDANI </t>
  </si>
  <si>
    <t>2567</t>
  </si>
  <si>
    <t xml:space="preserve">DADAN NUGRAHA </t>
  </si>
  <si>
    <t>2569</t>
  </si>
  <si>
    <t>NIZAR AHMAD FAUZAN</t>
  </si>
  <si>
    <t>2611</t>
  </si>
  <si>
    <t>ALGA AGUSTIA SAPUTRA</t>
  </si>
  <si>
    <t>2612</t>
  </si>
  <si>
    <t>SANDITIYA HERMANSYAH</t>
  </si>
  <si>
    <t>2613</t>
  </si>
  <si>
    <t>RAMDANI O SAPUTRA</t>
  </si>
  <si>
    <t>2614</t>
  </si>
  <si>
    <t>UJANG SUMARNA</t>
  </si>
  <si>
    <t>2615</t>
  </si>
  <si>
    <t>FEBBYANTO FAIZAL</t>
  </si>
  <si>
    <t>2616</t>
  </si>
  <si>
    <t>JUMANJI AQRI</t>
  </si>
  <si>
    <t>2617</t>
  </si>
  <si>
    <t xml:space="preserve">MUHAMMAD  ABDULROZAK</t>
  </si>
  <si>
    <t>2618</t>
  </si>
  <si>
    <t>ISHAM NAYU BERMANA</t>
  </si>
  <si>
    <t>2619</t>
  </si>
  <si>
    <t>SANDI</t>
  </si>
  <si>
    <t>2620</t>
  </si>
  <si>
    <t>ACENG MA'MUR</t>
  </si>
  <si>
    <t>2622</t>
  </si>
  <si>
    <t>ANDI KUSWANDI</t>
  </si>
  <si>
    <t>2623</t>
  </si>
  <si>
    <t>LILI SUHELI</t>
  </si>
  <si>
    <t>2624</t>
  </si>
  <si>
    <t>AANG ANANG SUMARNA</t>
  </si>
  <si>
    <t>2625</t>
  </si>
  <si>
    <t>ERIK RAHMAN</t>
  </si>
  <si>
    <t>2626</t>
  </si>
  <si>
    <t>AHMAD MARDIYANA</t>
  </si>
  <si>
    <t>2630</t>
  </si>
  <si>
    <t>SUNYOTO</t>
  </si>
  <si>
    <t>2631</t>
  </si>
  <si>
    <t>NOVA SETYO PRIHANTORO</t>
  </si>
  <si>
    <t>2632</t>
  </si>
  <si>
    <t>RIKSA PRASULYSTYANTO</t>
  </si>
  <si>
    <t>2568</t>
  </si>
  <si>
    <t xml:space="preserve">GANDA PERMANA </t>
  </si>
  <si>
    <t>2458</t>
  </si>
  <si>
    <t>AAN AGUNG HERYANA</t>
  </si>
  <si>
    <t>YAHYA AMBARI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</si>
</sst>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;[Red]\(#,##0,\);&quot;- &quot;"/>
    <numFmt numFmtId="165" formatCode="_-* #,##0.00\ _F_-;\-* #,##0.00\ _F_-;_-* &quot;-&quot;??\ _F_-;_-@_-"/>
    <numFmt numFmtId="166" formatCode="&quot;¥&quot;#,##0.00;&quot;¥&quot;\-&quot;¥&quot;#,##0.00"/>
    <numFmt numFmtId="167" formatCode="#,##0.000"/>
    <numFmt numFmtId="168" formatCode="_-* #,##0.00_ñ_-;\-* #,##0.00_ñ_-;_-* &quot;-&quot;??_ñ_-;_-@_-"/>
    <numFmt numFmtId="169" formatCode="_-&quot;$&quot;* #,##0_-;\-&quot;$&quot;* #,##0_-;_-&quot;$&quot;* &quot;-&quot;_-;_-@_-"/>
    <numFmt numFmtId="170" formatCode="#,##0.00\ &quot;F&quot;;[Red]\-#,##0.00\ &quot;F&quot;"/>
    <numFmt numFmtId="171" formatCode="_-&quot;?&quot;* #,##0.00_-;\-&quot;?&quot;* #,##0.00_-;_-&quot;?&quot;* &quot;-&quot;??_-;_-@_-"/>
    <numFmt numFmtId="172" formatCode="_-* #,##0.00\ _V_N_D_-;\-* #,##0.00\ _V_N_D_-;_-* &quot;-&quot;??\ _V_N_D_-;_-@_-"/>
    <numFmt numFmtId="173" formatCode="_(* #,##0_);_(* \(#,##0\);_(* &quot;-&quot;??_);_(@_)"/>
    <numFmt numFmtId="174" formatCode="_-* #,##0\ _V_N_D_-;\-* #,##0\ _V_N_D_-;_-* &quot;-&quot;\ _V_N_D_-;_-@_-"/>
    <numFmt numFmtId="175" formatCode="0.0%;[Red]\(0.0%\);&quot; &quot;"/>
    <numFmt numFmtId="176" formatCode="#,##0_);[Red]\(#,##0\);&quot;-  &quot;"/>
    <numFmt numFmtId="177" formatCode="#,##0.00\ &quot;FB&quot;;\-#,##0.00\ &quot;FB&quot;"/>
    <numFmt numFmtId="178" formatCode="&quot;$&quot;#,##0.00;[Red]\-&quot;$&quot;#,##0.00"/>
    <numFmt numFmtId="179" formatCode="_(* #,##0.00000000_);_(* \(#,##0.00000000\);_(* &quot;-&quot;??_);_(@_)"/>
    <numFmt numFmtId="180" formatCode="_-* #,##0\ _$_-;\-* #,##0\ _$_-;_-* &quot;-&quot;\ _$_-;_-@_-"/>
    <numFmt numFmtId="181" formatCode="_-* #,##0_-;\-* #,##0_-;_-* &quot;-&quot;_-;_-@_-"/>
    <numFmt numFmtId="182" formatCode="_-* #,##0\ _F_-;\-* #,##0\ _F_-;_-* &quot;-&quot;\ _F_-;_-@_-"/>
    <numFmt numFmtId="183" formatCode="\¥#,##0.00;\¥\-\¥#,##0.00"/>
    <numFmt numFmtId="184" formatCode="_-* #,##0\ &quot;F&quot;_-;\-* #,##0\ &quot;F&quot;_-;_-* &quot;-&quot;\ &quot;F&quot;_-;_-@_-"/>
    <numFmt numFmtId="185" formatCode="0.00_)"/>
    <numFmt numFmtId="186" formatCode="#,##0.00;[Red]#,##0.00"/>
    <numFmt numFmtId="187" formatCode="_-* #,##0\ &quot;$&quot;_-;\-* #,##0\ &quot;$&quot;_-;_-* &quot;-&quot;\ &quot;$&quot;_-;_-@_-"/>
    <numFmt numFmtId="188" formatCode="_(&quot;Rp&quot;* #,##0_);_(&quot;Rp&quot;* \(#,##0\);_(&quot;Rp&quot;* &quot;-&quot;_);_(@_)"/>
    <numFmt numFmtId="189" formatCode="_-&quot;ñ&quot;* #,##0_-;\-&quot;ñ&quot;* #,##0_-;_-&quot;ñ&quot;* &quot;-&quot;_-;_-@_-"/>
    <numFmt numFmtId="190" formatCode="&quot;\&quot;#,##0;[Red]&quot;\&quot;&quot;\&quot;\-#,##0"/>
    <numFmt numFmtId="191" formatCode="General_)"/>
    <numFmt numFmtId="192" formatCode="0%;\(0%\)"/>
    <numFmt numFmtId="193" formatCode="#,###,;[Red]\(#,###,\)"/>
    <numFmt numFmtId="194" formatCode="_ * #,##0_ ;_ * \-#,##0_ ;_ * &quot;-&quot;_ ;_ @_ "/>
    <numFmt numFmtId="195" formatCode="_-* #,##0.00_-;\-* #,##0.00_-;_-* &quot;-&quot;??_-;_-@_-"/>
    <numFmt numFmtId="196" formatCode="_-* #,##0\ &quot;ñ&quot;_-;\-* #,##0\ &quot;ñ&quot;_-;_-* &quot;-&quot;\ &quot;ñ&quot;_-;_-@_-"/>
    <numFmt numFmtId="197" formatCode="_(&quot;$&quot;\ * #,##0_);_(&quot;$&quot;\ * \(#,##0\);_(&quot;$&quot;\ * &quot;-&quot;_);_(@_)"/>
    <numFmt numFmtId="198" formatCode="_-* #,##0_ñ_-;\-* #,##0_ñ_-;_-* &quot;-&quot;_ñ_-;_-@_-"/>
    <numFmt numFmtId="199" formatCode="#,##0.00\ &quot;FB&quot;;[Red]\-#,##0.00\ &quot;FB&quot;"/>
    <numFmt numFmtId="200" formatCode="&quot;¥&quot;#,##0.00;[Red]\-&quot;¥&quot;#,##0.00"/>
    <numFmt numFmtId="201" formatCode="_(&quot;$&quot;* #,##0.00_);_(&quot;$&quot;* \(#,##0.00\);_(&quot;$&quot;* \-??_);_(@_)"/>
    <numFmt numFmtId="202" formatCode="[$-421]General"/>
    <numFmt numFmtId="203" formatCode="_ * #,##0.00_ ;_ * \-#,##0.00_ ;_ * &quot;-&quot;??_ ;_ @_ "/>
    <numFmt numFmtId="204" formatCode="_-* #,##0.0\ _F_-;\-* #,##0.0\ _F_-;_-* &quot;-&quot;??\ _F_-;_-@_-"/>
    <numFmt numFmtId="205" formatCode="#,##0_);[Red]\(#,##0\);&quot;&quot;"/>
    <numFmt numFmtId="206" formatCode="_ * #,##0_)&quot;$&quot;_ ;_ * \(#,##0\)&quot;$&quot;_ ;_ * &quot;-&quot;_)&quot;$&quot;_ ;_ @_ "/>
    <numFmt numFmtId="207" formatCode="#,##0.00\ "/>
    <numFmt numFmtId="208" formatCode="_-&quot;£&quot;* #,##0.00_-;\-&quot;£&quot;* #,##0.00_-;_-&quot;£&quot;* &quot;-&quot;??_-;_-@_-"/>
    <numFmt numFmtId="209" formatCode="_-* #,##0.00\ [$€]_-;\-* #,##0.00\ [$€]_-;_-* &quot;-&quot;??\ [$€]_-;_-@_-"/>
    <numFmt numFmtId="210" formatCode="_(* #,##0.00_);_(* \(#,##0.00\);_(* \-??_);_(@_)"/>
    <numFmt numFmtId="211" formatCode="#,##0\ &quot;DM&quot;;\-#,##0\ &quot;DM&quot;"/>
    <numFmt numFmtId="212" formatCode="&quot;¥&quot;#,##0;[Red]&quot;¥&quot;\-#,##0"/>
    <numFmt numFmtId="213" formatCode="&quot;¥&quot;#,##0;&quot;¥&quot;\-&quot;¥&quot;#,##0"/>
    <numFmt numFmtId="214" formatCode="#,##0.00\ \ \ "/>
    <numFmt numFmtId="215" formatCode="0\ \ \ \ "/>
    <numFmt numFmtId="216" formatCode="_-* #,##0.00\ _D_M_-;\-* #,##0.00\ _D_M_-;_-* &quot;-&quot;??\ _D_M_-;_-@_-"/>
    <numFmt numFmtId="217" formatCode="[$-409]General"/>
    <numFmt numFmtId="218" formatCode="[$-409]d\-mmm\-yy;@"/>
    <numFmt numFmtId="219" formatCode="0.0%;[Red]\(0.0%\);&quot;-  &quot;"/>
    <numFmt numFmtId="220" formatCode="_-&quot;?&quot;* #,##0_-;\-&quot;?&quot;* #,##0_-;_-&quot;?&quot;* &quot;-&quot;_-;_-@_-"/>
    <numFmt numFmtId="221" formatCode="&quot;£&quot;#,##0.00;[Red]\-&quot;£&quot;#,##0.00"/>
    <numFmt numFmtId="222" formatCode="_ &quot;¥&quot;* #,##0.00_ ;_ &quot;¥&quot;* \-#,##0.00_ ;_ &quot;¥&quot;* &quot;-&quot;??_ ;_ @_ "/>
    <numFmt numFmtId="223" formatCode="#,##0\ &quot;FB&quot;;[Red]\-#,##0\ &quot;FB&quot;"/>
    <numFmt numFmtId="224" formatCode="&quot;£&quot;#,##0;[Red]\-&quot;£&quot;#,##0"/>
    <numFmt numFmtId="225" formatCode="_ &quot;¥&quot;* #,##0_ ;_ &quot;¥&quot;* \-#,##0_ ;_ &quot;¥&quot;* &quot;-&quot;_ ;_ @_ "/>
    <numFmt numFmtId="226" formatCode="_-* #,##0\ _ñ_-;\-* #,##0\ _ñ_-;_-* &quot;-&quot;\ _ñ_-;_-@_-"/>
    <numFmt numFmtId="227" formatCode="_-* #,##0.00\ _ñ_-;\-* #,##0.00\ _ñ_-;_-* &quot;-&quot;??\ _ñ_-;_-@_-"/>
    <numFmt numFmtId="228" formatCode="0.000000%"/>
    <numFmt numFmtId="229" formatCode=";;;"/>
    <numFmt numFmtId="230" formatCode="_ * #,##0_ ;_ * \-#,##0_ ;_ * &quot;-&quot;??_ ;_ @_ "/>
    <numFmt numFmtId="231" formatCode="#,##0\ &quot;FB&quot;;\-#,##0\ &quot;FB&quot;"/>
    <numFmt numFmtId="232" formatCode="h:mm;@"/>
    <numFmt numFmtId="233" formatCode="_-* #,##0.00\ &quot;F&quot;_-;\-* #,##0.00\ &quot;F&quot;_-;_-* &quot;-&quot;??\ &quot;F&quot;_-;_-@_-"/>
    <numFmt numFmtId="234" formatCode="_(* #,##0.0000000_);_(* \(#,##0.0000000\);_(* &quot;-&quot;??_);_(@_)"/>
    <numFmt numFmtId="235" formatCode="_-&quot;￡&quot;* #,##0.00_-;\-&quot;￡&quot;* #,##0.00_-;_-&quot;￡&quot;* &quot;-&quot;??_-;_-@_-"/>
    <numFmt numFmtId="236" formatCode="&quot;¥&quot;#,##0.00;[Red]&quot;¥&quot;\-#,##0.00"/>
    <numFmt numFmtId="237" formatCode="#,##0.00\ &quot;$&quot;_);[Red]\(#,##0.00\ &quot;$&quot;\)"/>
    <numFmt numFmtId="238" formatCode="#,##0.00\ &quot;$&quot;_);\(#,##0.00\ &quot;$&quot;\)"/>
    <numFmt numFmtId="239" formatCode="#,##0.00\ \ "/>
    <numFmt numFmtId="240" formatCode="_-&quot;￡&quot;* #,##0_-;\-&quot;￡&quot;* #,##0_-;_-&quot;￡&quot;* &quot;-&quot;_-;_-@_-"/>
    <numFmt numFmtId="241" formatCode="_-&quot;F&quot;* #,##0_-;\-&quot;F&quot;* #,##0_-;_-&quot;F&quot;* &quot;-&quot;_-;_-@_-"/>
    <numFmt numFmtId="242" formatCode="#,##0,"/>
    <numFmt numFmtId="243" formatCode="_-&quot;$&quot;* #,##0.00_-;\-&quot;$&quot;* #,##0.00_-;_-&quot;$&quot;* &quot;-&quot;??_-;_-@_-"/>
    <numFmt numFmtId="244" formatCode="_-* #,##0.00\ _€_-;\-* #,##0.00\ _€_-;_-* &quot;-&quot;??\ _€_-;_-@_-"/>
    <numFmt numFmtId="245" formatCode="#,##0.0_);\(#,##0.0\)"/>
    <numFmt numFmtId="246" formatCode="_-* #,##0.00\ &quot;€&quot;_-;\-* #,##0.00\ &quot;€&quot;_-;_-* &quot;-&quot;??\ &quot;€&quot;_-;_-@_-"/>
    <numFmt numFmtId="247" formatCode="&quot;¥&quot;#,##0;&quot;¥&quot;\-#,##0"/>
    <numFmt numFmtId="248" formatCode="###0.000000_);[Red]\(###0.000000\)"/>
    <numFmt numFmtId="249" formatCode="&quot;\&quot;#,##0;[Red]&quot;\&quot;\-#,##0"/>
    <numFmt numFmtId="250" formatCode="&quot;$&quot;#,##0,_);[Red]\(&quot;$&quot;#,##0,\)"/>
    <numFmt numFmtId="251" formatCode="_-* #,##0_-;\-* #,##0_-;_-* &quot;-&quot;??_-;_-@_-"/>
    <numFmt numFmtId="252" formatCode="_-* #,##0\ &quot;DM&quot;_-;\-* #,##0\ &quot;DM&quot;_-;_-* &quot;-&quot;\ &quot;DM&quot;_-;_-@_-"/>
    <numFmt numFmtId="253" formatCode="#,##0&quot;$&quot;_);[Red]\(#,##0&quot;$&quot;\)"/>
    <numFmt numFmtId="254" formatCode="_-* #,##0\ _D_M_-;\-* #,##0\ _D_M_-;_-* &quot;-&quot;\ _D_M_-;_-@_-"/>
    <numFmt numFmtId="255" formatCode="_([$€]* #,##0.00_);_([$€]* \(#,##0.00\);_([$€]* &quot;-&quot;??_);_(@_)"/>
    <numFmt numFmtId="256" formatCode="_ * #,##0.00_)_d_ ;_ * \(#,##0.00\)_d_ ;_ * &quot;-&quot;??_)_d_ ;_ @_ "/>
    <numFmt numFmtId="257" formatCode="_-* #,##0\ _P_t_s_-;\-* #,##0\ _P_t_s_-;_-* &quot;-&quot;\ _P_t_s_-;_-@_-"/>
    <numFmt numFmtId="258" formatCode="_-* #,##0\ &quot;Pts&quot;_-;\-* #,##0\ &quot;Pts&quot;_-;_-* &quot;-&quot;\ &quot;Pts&quot;_-;_-@_-"/>
    <numFmt numFmtId="259" formatCode="_-* #,##0.00\ _P_t_s_-;\-* #,##0.00\ _P_t_s_-;_-* &quot;-&quot;??\ _P_t_s_-;_-@_-"/>
    <numFmt numFmtId="260" formatCode="_-* #,##0.00\ &quot;Pts&quot;_-;\-* #,##0.00\ &quot;Pts&quot;_-;_-* &quot;-&quot;??\ &quot;Pts&quot;_-;_-@_-"/>
    <numFmt numFmtId="261" formatCode="_-* #,##0.00\ &quot;DM&quot;_-;\-* #,##0.00\ &quot;DM&quot;_-;_-* &quot;-&quot;??\ &quot;DM&quot;_-;_-@_-"/>
    <numFmt numFmtId="262" formatCode="_-&quot;F&quot;* #,##0.00_-;\-&quot;F&quot;* #,##0.00_-;_-&quot;F&quot;* &quot;-&quot;??_-;_-@_-"/>
    <numFmt numFmtId="263" formatCode="m/d/yy;@"/>
    <numFmt numFmtId="264" formatCode="00000"/>
  </numFmts>
  <fonts count="257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10"/>
      <name val="Calibri"/>
      <family val="2"/>
    </font>
    <font>
      <b/>
      <sz val="8"/>
      <color indexed="10"/>
      <name val="Calibri"/>
      <family val="2"/>
    </font>
    <font>
      <b/>
      <sz val="10"/>
      <color indexed="10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22"/>
      <color rgb="FFFF0000"/>
      <name val="Tahoma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indexed="8"/>
      <name val="Calibri"/>
      <family val="2"/>
    </font>
    <font>
      <b/>
      <sz val="24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i/>
      <sz val="16"/>
      <color indexed="10"/>
      <name val="Calibri"/>
      <family val="2"/>
    </font>
    <font>
      <sz val="12"/>
      <color indexed="8"/>
      <name val="Calibri"/>
      <family val="2"/>
      <scheme val="minor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name val="Arial"/>
      <family val="2"/>
    </font>
    <font>
      <b/>
      <sz val="6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indexed="60"/>
      <name val="Calibri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0" tint="-0.14957121494186223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 tint="-0.1495712149418622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 tint="-0.14957121494186223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</font>
    <font>
      <b/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VNI-Times"/>
      <charset val="134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36"/>
      <name val="Geneva"/>
      <charset val="134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u/>
      <sz val="8.25"/>
      <color indexed="36"/>
      <name val="?? ?????"/>
      <charset val="134"/>
    </font>
    <font>
      <sz val="9"/>
      <name val="VNI-Helve-Condense"/>
      <charset val="134"/>
    </font>
    <font>
      <sz val="10"/>
      <color indexed="62"/>
      <name val="Calibri"/>
      <family val="2"/>
    </font>
    <font>
      <i/>
      <sz val="11"/>
      <color indexed="23"/>
      <name val="Calibri"/>
      <family val="2"/>
    </font>
    <font>
      <u/>
      <sz val="8.25"/>
      <color indexed="12"/>
      <name val="MS P????"/>
      <charset val="134"/>
    </font>
    <font>
      <b/>
      <sz val="18"/>
      <color indexed="56"/>
      <name val="Cambria"/>
      <family val="1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.VnTime"/>
      <charset val="134"/>
    </font>
    <font>
      <sz val="8"/>
      <name val="Verdana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color indexed="9"/>
      <name val="Arial"/>
      <family val="2"/>
    </font>
    <font>
      <b/>
      <sz val="15"/>
      <color indexed="56"/>
      <name val="Calibri"/>
      <family val="2"/>
    </font>
    <font>
      <sz val="12"/>
      <name val="Vni-times"/>
      <charset val="134"/>
    </font>
    <font>
      <b/>
      <i/>
      <sz val="16"/>
      <name val="Helv"/>
      <charset val="134"/>
    </font>
    <font>
      <sz val="10"/>
      <color indexed="60"/>
      <name val="Arial"/>
      <family val="2"/>
    </font>
    <font>
      <b/>
      <sz val="10"/>
      <color indexed="52"/>
      <name val="Arial"/>
      <family val="2"/>
    </font>
    <font>
      <b/>
      <sz val="10"/>
      <name val="Tms Rmn"/>
      <charset val="134"/>
    </font>
    <font>
      <b/>
      <sz val="12"/>
      <name val=".VnTime"/>
      <charset val="134"/>
    </font>
    <font>
      <b/>
      <sz val="10"/>
      <color indexed="9"/>
      <name val="Calibri"/>
      <family val="2"/>
    </font>
    <font>
      <b/>
      <sz val="10"/>
      <name val="Helv"/>
      <charset val="134"/>
    </font>
    <font>
      <sz val="11"/>
      <name val="ＭＳ Ｐゴシック"/>
      <charset val="128"/>
    </font>
    <font>
      <u/>
      <sz val="8.25"/>
      <color indexed="12"/>
      <name val="?? ?????"/>
      <charset val="134"/>
    </font>
    <font>
      <b/>
      <sz val="11"/>
      <color indexed="56"/>
      <name val="Calibri"/>
      <family val="2"/>
    </font>
    <font>
      <b/>
      <sz val="10"/>
      <color indexed="52"/>
      <name val="Calibri"/>
      <family val="2"/>
    </font>
    <font>
      <sz val="11"/>
      <color indexed="52"/>
      <name val="Calibri"/>
      <family val="2"/>
    </font>
    <font>
      <sz val="8"/>
      <name val="Tahoma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0"/>
      <color indexed="62"/>
      <name val="Arial"/>
      <family val="2"/>
    </font>
    <font>
      <sz val="14"/>
      <name val="Cordia New"/>
      <family val="2"/>
    </font>
    <font>
      <u/>
      <sz val="10"/>
      <color indexed="36"/>
      <name val="Arial"/>
      <family val="2"/>
    </font>
    <font>
      <sz val="10"/>
      <color theme="1"/>
      <name val="Arial"/>
      <family val="2"/>
    </font>
    <font>
      <sz val="9"/>
      <name val=".VnTime"/>
      <charset val="134"/>
    </font>
    <font>
      <sz val="12"/>
      <name val="바탕체"/>
      <charset val="134"/>
    </font>
    <font>
      <sz val="12"/>
      <name val="VNtimes new roman"/>
      <charset val="134"/>
    </font>
    <font>
      <b/>
      <sz val="11"/>
      <color indexed="53"/>
      <name val="Calibri"/>
      <family val="2"/>
    </font>
    <font>
      <sz val="11"/>
      <name val="MS P????"/>
      <charset val="134"/>
    </font>
    <font>
      <sz val="12"/>
      <name val="±¼¸²Ã¼"/>
      <charset val="129"/>
    </font>
    <font>
      <sz val="10"/>
      <color indexed="8"/>
      <name val="MS Sans Serif"/>
      <family val="2"/>
    </font>
    <font>
      <u/>
      <sz val="10"/>
      <color indexed="12"/>
      <name val="MS P????"/>
      <charset val="134"/>
    </font>
    <font>
      <b/>
      <sz val="12"/>
      <name val="VN-NTime"/>
      <charset val="134"/>
    </font>
    <font>
      <u/>
      <sz val="10"/>
      <color indexed="12"/>
      <name val="Arial"/>
      <family val="2"/>
    </font>
    <font>
      <b/>
      <sz val="10"/>
      <color indexed="63"/>
      <name val="Arial"/>
      <family val="2"/>
    </font>
    <font>
      <sz val="12"/>
      <name val="¹UAAA¼"/>
      <charset val="134"/>
    </font>
    <font>
      <sz val="10"/>
      <color indexed="9"/>
      <name val="Calibri"/>
      <family val="2"/>
    </font>
    <font>
      <sz val="12"/>
      <color theme="1"/>
      <name val="Times New Roman"/>
      <family val="1"/>
    </font>
    <font>
      <b/>
      <sz val="16"/>
      <color indexed="16"/>
      <name val="VNbritannic"/>
      <charset val="134"/>
    </font>
    <font>
      <sz val="13"/>
      <name val=".VnTime"/>
      <charset val="134"/>
    </font>
    <font>
      <sz val="11"/>
      <color rgb="FF000000"/>
      <name val="Calibri"/>
      <family val="2"/>
    </font>
    <font>
      <u/>
      <sz val="11"/>
      <color indexed="36"/>
      <name val="?l?r ?o?S?V?b?N"/>
      <charset val="134"/>
    </font>
    <font>
      <sz val="12"/>
      <name val="Times New Roman"/>
      <family val="1"/>
    </font>
    <font>
      <sz val="10"/>
      <name val=".VnArial"/>
      <charset val="134"/>
    </font>
    <font>
      <sz val="11"/>
      <name val="??"/>
      <charset val="134"/>
    </font>
    <font>
      <sz val="11"/>
      <name val="?l?r ?o?S?V?b?N"/>
      <charset val="134"/>
    </font>
    <font>
      <sz val="10"/>
      <name val="Helv"/>
      <charset val="134"/>
    </font>
    <font>
      <u/>
      <sz val="10"/>
      <color indexed="12"/>
      <name val="Geneva"/>
      <charset val="134"/>
    </font>
    <font>
      <u/>
      <sz val="8.25"/>
      <color indexed="36"/>
      <name val="lr oSVbN"/>
      <charset val="128"/>
    </font>
    <font>
      <sz val="11"/>
      <name val="EE"/>
      <charset val="128"/>
    </font>
    <font>
      <b/>
      <sz val="11"/>
      <color indexed="62"/>
      <name val="Calibri"/>
      <family val="2"/>
    </font>
    <font>
      <b/>
      <sz val="15"/>
      <color indexed="54"/>
      <name val="Calibri"/>
      <family val="2"/>
    </font>
    <font>
      <sz val="24"/>
      <name val="Times New Roman"/>
      <family val="1"/>
    </font>
    <font>
      <sz val="8"/>
      <name val="Helv"/>
      <charset val="134"/>
    </font>
    <font>
      <b/>
      <sz val="13"/>
      <color indexed="56"/>
      <name val="Arial"/>
      <family val="2"/>
    </font>
    <font>
      <u/>
      <sz val="10"/>
      <color indexed="36"/>
      <name val="MS P????"/>
      <charset val="134"/>
    </font>
    <font>
      <sz val="12"/>
      <name val=".VnTime"/>
      <charset val="134"/>
    </font>
    <font>
      <sz val="10"/>
      <name val="VNI-Helve-Condense"/>
      <charset val="134"/>
    </font>
    <font>
      <sz val="10"/>
      <name val="ＭＳ ゴシック"/>
      <charset val="128"/>
    </font>
    <font>
      <sz val="11"/>
      <color theme="1"/>
      <name val="Calibri"/>
      <family val="2"/>
      <scheme val="minor"/>
    </font>
    <font>
      <u/>
      <sz val="8.25"/>
      <color indexed="36"/>
      <name val="MS P????"/>
      <charset val="134"/>
    </font>
    <font>
      <sz val="10"/>
      <name val="MS Sans Serif"/>
      <family val="2"/>
    </font>
    <font>
      <sz val="11"/>
      <name val="・・"/>
      <charset val="128"/>
    </font>
    <font>
      <u/>
      <sz val="12"/>
      <color indexed="36"/>
      <name val="Osaka"/>
      <charset val="128"/>
    </font>
    <font>
      <b/>
      <sz val="12"/>
      <name val="Arial"/>
      <family val="2"/>
    </font>
    <font>
      <u/>
      <sz val="11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8"/>
      <color indexed="36"/>
      <name val="Arial"/>
      <family val="2"/>
    </font>
    <font>
      <u/>
      <sz val="11"/>
      <color indexed="12"/>
      <name val="?? ?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sz val="11"/>
      <name val="??? "/>
      <charset val="128"/>
    </font>
    <font>
      <sz val="12"/>
      <name val="‚l‚r ‚oƒSƒVƒbƒN"/>
      <charset val="128"/>
    </font>
    <font>
      <sz val="12"/>
      <name val="??????"/>
      <charset val="134"/>
    </font>
    <font>
      <sz val="12"/>
      <name val="????"/>
      <charset val="136"/>
    </font>
    <font>
      <sz val="11"/>
      <name val="??"/>
      <charset val="129"/>
    </font>
    <font>
      <sz val="10"/>
      <name val="???"/>
      <charset val="129"/>
    </font>
    <font>
      <sz val="10"/>
      <color indexed="8"/>
      <name val="Trebuchet MS"/>
      <family val="2"/>
    </font>
    <font>
      <b/>
      <sz val="18"/>
      <color indexed="12"/>
      <name val="VNbritannic"/>
      <charset val="134"/>
    </font>
    <font>
      <sz val="12"/>
      <name val="Tms Rmn"/>
      <charset val="134"/>
    </font>
    <font>
      <sz val="12"/>
      <name val="¹ÙÅÁÃ¼"/>
      <charset val="129"/>
    </font>
    <font>
      <sz val="8"/>
      <name val="Times New Roman"/>
      <family val="1"/>
    </font>
    <font>
      <u/>
      <sz val="11"/>
      <color indexed="12"/>
      <name val="?l?r ?o?S?V?b?N"/>
      <charset val="134"/>
    </font>
    <font>
      <sz val="10"/>
      <name val="?l?r ?o?S?V?b?N"/>
      <charset val="134"/>
    </font>
    <font>
      <sz val="11"/>
      <name val="?l?r ??f?"/>
      <charset val="134"/>
    </font>
    <font>
      <i/>
      <sz val="8"/>
      <color indexed="10"/>
      <name val="Tahoma"/>
      <family val="2"/>
    </font>
    <font>
      <i/>
      <sz val="12"/>
      <color indexed="8"/>
      <name val=".VnBook-AntiquaH"/>
      <charset val="134"/>
    </font>
    <font>
      <sz val="9"/>
      <name val="Arial"/>
      <family val="2"/>
    </font>
    <font>
      <sz val="10"/>
      <name val="ＭＳ Ｐゴシック"/>
      <charset val="128"/>
    </font>
    <font>
      <i/>
      <sz val="10"/>
      <color indexed="12"/>
      <name val="Arial"/>
      <family val="2"/>
    </font>
    <font>
      <sz val="8"/>
      <color indexed="20"/>
      <name val="Tahoma"/>
      <family val="2"/>
    </font>
    <font>
      <b/>
      <sz val="10"/>
      <color indexed="63"/>
      <name val="Calibri"/>
      <family val="2"/>
    </font>
    <font>
      <sz val="11"/>
      <color indexed="19"/>
      <name val="Calibri"/>
      <family val="2"/>
    </font>
    <font>
      <sz val="10"/>
      <color indexed="18"/>
      <name val="Arial"/>
      <family val="2"/>
    </font>
    <font>
      <b/>
      <sz val="12"/>
      <name val="Helv"/>
      <charset val="134"/>
    </font>
    <font>
      <sz val="11"/>
      <name val="¾©"/>
      <charset val="134"/>
    </font>
    <font>
      <sz val="10"/>
      <name val="VNI-Aptima"/>
      <charset val="134"/>
    </font>
    <font>
      <b/>
      <sz val="11"/>
      <color theme="3"/>
      <name val="Calibri"/>
      <family val="2"/>
      <scheme val="minor"/>
    </font>
    <font>
      <b/>
      <sz val="10"/>
      <name val=".VnTime"/>
      <charset val="134"/>
    </font>
    <font>
      <i/>
      <sz val="10"/>
      <color indexed="23"/>
      <name val="Arial"/>
      <family val="2"/>
    </font>
    <font>
      <sz val="10"/>
      <color indexed="19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indexed="8"/>
      <name val=".VnBook-Antiqua"/>
      <charset val="134"/>
    </font>
    <font>
      <u/>
      <sz val="8.25"/>
      <color indexed="36"/>
      <name val="ＭＳ Ｐゴシック"/>
      <charset val="128"/>
    </font>
    <font>
      <i/>
      <sz val="10"/>
      <color indexed="8"/>
      <name val="Arial"/>
      <family val="2"/>
    </font>
    <font>
      <sz val="11"/>
      <name val="ｵｸｿ "/>
      <charset val="128"/>
    </font>
    <font>
      <b/>
      <sz val="11"/>
      <color indexed="54"/>
      <name val="Calibri"/>
      <family val="2"/>
    </font>
    <font>
      <b/>
      <u/>
      <sz val="14"/>
      <color indexed="8"/>
      <name val=".VnBook-AntiquaH"/>
      <charset val="134"/>
    </font>
    <font>
      <sz val="11"/>
      <name val="lr ¾©"/>
      <charset val="134"/>
    </font>
    <font>
      <sz val="11"/>
      <name val="µ¸¿ò"/>
      <charset val="129"/>
    </font>
    <font>
      <sz val="10"/>
      <name val="VNtimes new roman"/>
      <charset val="134"/>
    </font>
    <font>
      <b/>
      <sz val="18"/>
      <color indexed="62"/>
      <name val="Calibri"/>
      <family val="2"/>
    </font>
    <font>
      <sz val="12"/>
      <name val="Helv"/>
      <charset val="134"/>
    </font>
    <font>
      <sz val="14"/>
      <name val="lr ¾©"/>
      <charset val="128"/>
    </font>
    <font>
      <b/>
      <sz val="15"/>
      <color indexed="62"/>
      <name val="Calibri"/>
      <family val="2"/>
    </font>
    <font>
      <sz val="12"/>
      <color indexed="8"/>
      <name val="Times New Roman"/>
      <family val="1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u/>
      <sz val="8.25"/>
      <color indexed="12"/>
      <name val="lr oSVbN"/>
      <charset val="128"/>
    </font>
    <font>
      <sz val="10"/>
      <name val=" "/>
      <charset val="136"/>
    </font>
    <font>
      <sz val="16"/>
      <name val="AngsanaUPC"/>
      <family val="1"/>
    </font>
    <font>
      <i/>
      <sz val="12"/>
      <color indexed="8"/>
      <name val=".VnBook-Antiqua"/>
      <charset val="134"/>
    </font>
    <font>
      <b/>
      <sz val="13"/>
      <color indexed="54"/>
      <name val="Calibri"/>
      <family val="2"/>
    </font>
    <font>
      <b/>
      <sz val="8"/>
      <name val="Helvetica-Narrow"/>
      <charset val="134"/>
    </font>
    <font>
      <sz val="11"/>
      <color indexed="16"/>
      <name val="Calibri"/>
      <family val="2"/>
    </font>
    <font>
      <sz val="12"/>
      <name val="ｹﾙﾅﾁﾃｼ"/>
      <charset val="128"/>
    </font>
    <font>
      <sz val="10"/>
      <color indexed="20"/>
      <name val="Arial"/>
      <family val="2"/>
    </font>
    <font>
      <sz val="10"/>
      <name val="Geneva"/>
      <charset val="134"/>
    </font>
    <font>
      <sz val="11"/>
      <name val="??? "/>
      <charset val="134"/>
    </font>
    <font>
      <b/>
      <sz val="11"/>
      <name val="Helv"/>
      <charset val="134"/>
    </font>
    <font>
      <sz val="10"/>
      <color indexed="10"/>
      <name val="Arial"/>
      <family val="2"/>
    </font>
    <font>
      <sz val="10"/>
      <color indexed="20"/>
      <name val="Calibri"/>
      <family val="2"/>
    </font>
    <font>
      <u/>
      <sz val="8.25"/>
      <color indexed="36"/>
      <name val="ＭＳ 明朝"/>
      <charset val="128"/>
    </font>
    <font>
      <sz val="10"/>
      <name val="VNI-Univer"/>
      <charset val="134"/>
    </font>
    <font>
      <b/>
      <sz val="18"/>
      <color indexed="54"/>
      <name val="Calibri"/>
      <family val="2"/>
    </font>
    <font>
      <b/>
      <sz val="18"/>
      <color indexed="10"/>
      <name val="VNnew Century Cond"/>
      <charset val="134"/>
    </font>
    <font>
      <sz val="10"/>
      <name val="Tahoma"/>
      <family val="2"/>
    </font>
    <font>
      <sz val="12"/>
      <color indexed="9"/>
      <name val="Helv"/>
      <charset val="134"/>
    </font>
    <font>
      <b/>
      <sz val="16"/>
      <name val="VNlucida sans"/>
      <charset val="134"/>
    </font>
    <font>
      <b/>
      <sz val="11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60"/>
      <name val="Calibri"/>
      <family val="2"/>
    </font>
    <font>
      <b/>
      <sz val="9.95"/>
      <color indexed="8"/>
      <name val="Arial"/>
      <family val="2"/>
    </font>
    <font>
      <sz val="12"/>
      <name val="Courier"/>
      <family val="3"/>
    </font>
    <font>
      <sz val="11"/>
      <color indexed="8"/>
      <name val="Calibri"/>
      <family val="2"/>
    </font>
    <font>
      <sz val="10"/>
      <color indexed="52"/>
      <name val="Calibri"/>
      <family val="2"/>
    </font>
    <font>
      <i/>
      <sz val="10"/>
      <name val="Times New Roman"/>
      <family val="1"/>
    </font>
    <font>
      <i/>
      <sz val="10"/>
      <color indexed="11"/>
      <name val="Arial"/>
      <family val="2"/>
    </font>
    <font>
      <i/>
      <sz val="10"/>
      <color indexed="23"/>
      <name val="Calibri"/>
      <family val="2"/>
    </font>
    <font>
      <b/>
      <sz val="18"/>
      <name val="VNnew Century Cond"/>
      <charset val="134"/>
    </font>
    <font>
      <b/>
      <sz val="20"/>
      <color indexed="12"/>
      <name val="VNnew Century Cond"/>
      <charset val="134"/>
    </font>
    <font>
      <b/>
      <sz val="14"/>
      <color indexed="14"/>
      <name val="VNottawa"/>
      <charset val="134"/>
    </font>
    <font>
      <b/>
      <sz val="16"/>
      <color indexed="14"/>
      <name val="VNottawa"/>
      <charset val="134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62"/>
      <name val="Calibri"/>
      <family val="2"/>
    </font>
    <font>
      <u/>
      <sz val="8.25"/>
      <color indexed="12"/>
      <name val="ＭＳ Ｐゴシック"/>
      <charset val="128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b/>
      <sz val="10"/>
      <color indexed="10"/>
      <name val="Arial"/>
      <family val="2"/>
    </font>
    <font>
      <sz val="11"/>
      <color indexed="32"/>
      <name val="VNI-Times"/>
      <charset val="134"/>
    </font>
    <font>
      <sz val="10"/>
      <color indexed="10"/>
      <name val="Calibri"/>
      <family val="2"/>
    </font>
    <font>
      <sz val="12"/>
      <name val="新細明體"/>
      <charset val="136"/>
    </font>
    <font>
      <sz val="14"/>
      <name val="ＭＳ 明朝"/>
      <charset val="128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41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35"/>
      </patternFill>
    </fill>
    <fill>
      <patternFill patternType="darkGray">
        <fgColor indexed="9"/>
        <bgColor indexed="10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30"/>
        <bgColor indexed="64"/>
      </patternFill>
    </fill>
    <fill>
      <patternFill patternType="mediumGray">
        <fgColor indexed="9"/>
        <bgColor indexed="12"/>
      </patternFill>
    </fill>
    <fill>
      <patternFill patternType="solid">
        <fgColor indexed="45"/>
        <bgColor indexed="29"/>
      </patternFill>
    </fill>
    <fill>
      <patternFill patternType="solid">
        <fgColor indexed="30"/>
        <bgColor indexed="21"/>
      </patternFill>
    </fill>
    <fill>
      <patternFill patternType="solid">
        <fgColor indexed="29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20"/>
        <bgColor indexed="36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gray125"/>
    </fill>
    <fill>
      <patternFill patternType="solid">
        <fgColor indexed="62"/>
        <bgColor indexed="56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49"/>
        <bgColor indexed="40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64"/>
      </patternFill>
    </fill>
    <fill>
      <patternFill patternType="gray125">
        <f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2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 tint="0"/>
      </patternFill>
    </fill>
  </fills>
  <borders count="7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22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/>
      <top/>
      <bottom style="medium">
        <color theme="4" tint="0.3999450666829432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1484">
    <xf numFmtId="0" fontId="0" fillId="0" borderId="0"/>
    <xf numFmtId="189" fontId="9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173" fontId="115" fillId="0" borderId="49"/>
    <xf numFmtId="0" fontId="19" fillId="0" borderId="0"/>
    <xf numFmtId="200" fontId="133" fillId="0" borderId="0"/>
    <xf numFmtId="211" fontId="133" fillId="0" borderId="0"/>
    <xf numFmtId="43" fontId="19" fillId="0" borderId="0"/>
    <xf numFmtId="0" fontId="100" fillId="0" borderId="0">
      <alignment vertical="top"/>
      <protection locked="0"/>
    </xf>
    <xf numFmtId="0" fontId="77" fillId="0" borderId="0">
      <alignment vertical="top"/>
      <protection locked="0"/>
    </xf>
    <xf numFmtId="0" fontId="77" fillId="0" borderId="0">
      <alignment vertical="top"/>
      <protection locked="0"/>
    </xf>
    <xf numFmtId="0" fontId="154" fillId="0" borderId="0">
      <alignment vertical="top"/>
      <protection locked="0"/>
    </xf>
    <xf numFmtId="0" fontId="155" fillId="0" borderId="0">
      <alignment vertical="top"/>
      <protection locked="0"/>
    </xf>
    <xf numFmtId="0" fontId="156" fillId="0" borderId="0">
      <alignment vertical="top"/>
      <protection locked="0"/>
    </xf>
    <xf numFmtId="0" fontId="152" fillId="0" borderId="0">
      <alignment vertical="top"/>
      <protection locked="0"/>
    </xf>
    <xf numFmtId="0" fontId="111" fillId="0" borderId="0">
      <alignment vertical="top"/>
      <protection locked="0"/>
    </xf>
    <xf numFmtId="0" fontId="149" fillId="0" borderId="0">
      <alignment vertical="top"/>
      <protection locked="0"/>
    </xf>
    <xf numFmtId="0" fontId="157" fillId="0" borderId="0">
      <alignment vertical="top"/>
      <protection locked="0"/>
    </xf>
    <xf numFmtId="0" fontId="81" fillId="0" borderId="0">
      <alignment vertical="top"/>
      <protection locked="0"/>
    </xf>
    <xf numFmtId="0" fontId="149" fillId="0" borderId="0">
      <alignment vertical="top"/>
      <protection locked="0"/>
    </xf>
    <xf numFmtId="0" fontId="74" fillId="0" borderId="0">
      <alignment vertical="top"/>
      <protection locked="0"/>
    </xf>
    <xf numFmtId="0" fontId="74" fillId="0" borderId="0">
      <alignment vertical="top"/>
      <protection locked="0"/>
    </xf>
    <xf numFmtId="0" fontId="144" fillId="0" borderId="0">
      <alignment vertical="top"/>
      <protection locked="0"/>
    </xf>
    <xf numFmtId="0" fontId="81" fillId="0" borderId="0">
      <alignment vertical="top"/>
      <protection locked="0"/>
    </xf>
    <xf numFmtId="0" fontId="120" fillId="0" borderId="0">
      <alignment vertical="top"/>
      <protection locked="0"/>
    </xf>
    <xf numFmtId="0" fontId="81" fillId="0" borderId="0">
      <alignment vertical="top"/>
      <protection locked="0"/>
    </xf>
    <xf numFmtId="0" fontId="158" fillId="0" borderId="0">
      <alignment vertical="top"/>
      <protection locked="0"/>
    </xf>
    <xf numFmtId="0" fontId="159" fillId="0" borderId="0">
      <alignment vertical="top"/>
      <protection locked="0"/>
    </xf>
    <xf numFmtId="0" fontId="160" fillId="0" borderId="0">
      <alignment vertical="top"/>
      <protection locked="0"/>
    </xf>
    <xf numFmtId="0" fontId="122" fillId="0" borderId="0">
      <alignment vertical="top"/>
      <protection locked="0"/>
    </xf>
    <xf numFmtId="0" fontId="136" fillId="0" borderId="0">
      <alignment vertical="top"/>
      <protection locked="0"/>
    </xf>
    <xf numFmtId="9" fontId="163" fillId="0" borderId="0"/>
    <xf numFmtId="0" fontId="163" fillId="0" borderId="0"/>
    <xf numFmtId="181" fontId="164" fillId="0" borderId="0"/>
    <xf numFmtId="9" fontId="165" fillId="0" borderId="0"/>
    <xf numFmtId="40" fontId="117" fillId="0" borderId="0"/>
    <xf numFmtId="38" fontId="117" fillId="0" borderId="0"/>
    <xf numFmtId="0" fontId="166" fillId="0" borderId="0"/>
    <xf numFmtId="40" fontId="134" fillId="0" borderId="0"/>
    <xf numFmtId="38" fontId="13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30" fillId="0" borderId="0">
      <alignment vertical="top"/>
      <protection locked="0"/>
    </xf>
    <xf numFmtId="0" fontId="130" fillId="0" borderId="0">
      <alignment vertical="top"/>
      <protection locked="0"/>
    </xf>
    <xf numFmtId="0" fontId="111" fillId="0" borderId="0">
      <alignment vertical="top"/>
      <protection locked="0"/>
    </xf>
    <xf numFmtId="225" fontId="161" fillId="0" borderId="0"/>
    <xf numFmtId="222" fontId="1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5" fontId="110" fillId="0" borderId="0"/>
    <xf numFmtId="181" fontId="110" fillId="0" borderId="0"/>
    <xf numFmtId="195" fontId="110" fillId="0" borderId="0"/>
    <xf numFmtId="181" fontId="110" fillId="0" borderId="0"/>
    <xf numFmtId="195" fontId="110" fillId="0" borderId="0"/>
    <xf numFmtId="181" fontId="110" fillId="0" borderId="0"/>
    <xf numFmtId="195" fontId="110" fillId="0" borderId="0"/>
    <xf numFmtId="181" fontId="110" fillId="0" borderId="0"/>
    <xf numFmtId="195" fontId="110" fillId="0" borderId="0"/>
    <xf numFmtId="181" fontId="110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166" fontId="19" fillId="0" borderId="0"/>
    <xf numFmtId="166" fontId="19" fillId="0" borderId="0"/>
    <xf numFmtId="183" fontId="19" fillId="0" borderId="0"/>
    <xf numFmtId="166" fontId="19" fillId="0" borderId="0"/>
    <xf numFmtId="183" fontId="19" fillId="0" borderId="0"/>
    <xf numFmtId="183" fontId="19" fillId="0" borderId="0"/>
    <xf numFmtId="166" fontId="19" fillId="0" borderId="0"/>
    <xf numFmtId="166" fontId="19" fillId="0" borderId="0"/>
    <xf numFmtId="183" fontId="19" fillId="0" borderId="0"/>
    <xf numFmtId="166" fontId="19" fillId="0" borderId="0"/>
    <xf numFmtId="183" fontId="19" fillId="0" borderId="0"/>
    <xf numFmtId="183" fontId="19" fillId="0" borderId="0"/>
    <xf numFmtId="166" fontId="19" fillId="0" borderId="0"/>
    <xf numFmtId="166" fontId="19" fillId="0" borderId="0"/>
    <xf numFmtId="183" fontId="19" fillId="0" borderId="0"/>
    <xf numFmtId="166" fontId="19" fillId="0" borderId="0"/>
    <xf numFmtId="183" fontId="19" fillId="0" borderId="0"/>
    <xf numFmtId="183" fontId="19" fillId="0" borderId="0"/>
    <xf numFmtId="213" fontId="19" fillId="0" borderId="0"/>
    <xf numFmtId="0" fontId="172" fillId="0" borderId="0">
      <alignment vertical="top"/>
      <protection locked="0"/>
    </xf>
    <xf numFmtId="0" fontId="122" fillId="0" borderId="0">
      <alignment vertical="top"/>
      <protection locked="0"/>
    </xf>
    <xf numFmtId="0" fontId="172" fillId="0" borderId="0">
      <alignment vertical="top"/>
      <protection locked="0"/>
    </xf>
    <xf numFmtId="0" fontId="134" fillId="0" borderId="0"/>
    <xf numFmtId="0" fontId="173" fillId="0" borderId="0"/>
    <xf numFmtId="0" fontId="19" fillId="0" borderId="0"/>
    <xf numFmtId="0" fontId="19" fillId="0" borderId="0"/>
    <xf numFmtId="0" fontId="174" fillId="0" borderId="0"/>
    <xf numFmtId="0" fontId="104" fillId="0" borderId="0"/>
    <xf numFmtId="40" fontId="134" fillId="0" borderId="0"/>
    <xf numFmtId="38" fontId="134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169" fontId="70" fillId="0" borderId="0"/>
    <xf numFmtId="0" fontId="135" fillId="0" borderId="0"/>
    <xf numFmtId="0" fontId="1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187" fontId="70" fillId="0" borderId="0"/>
    <xf numFmtId="184" fontId="91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35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206" fontId="70" fillId="0" borderId="0"/>
    <xf numFmtId="206" fontId="70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42" fontId="70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169" fontId="70" fillId="0" borderId="0"/>
    <xf numFmtId="169" fontId="91" fillId="0" borderId="0"/>
    <xf numFmtId="169" fontId="91" fillId="0" borderId="0"/>
    <xf numFmtId="189" fontId="91" fillId="0" borderId="0"/>
    <xf numFmtId="195" fontId="91" fillId="0" borderId="0"/>
    <xf numFmtId="195" fontId="70" fillId="0" borderId="0"/>
    <xf numFmtId="203" fontId="70" fillId="0" borderId="0"/>
    <xf numFmtId="172" fontId="70" fillId="0" borderId="0"/>
    <xf numFmtId="165" fontId="70" fillId="0" borderId="0"/>
    <xf numFmtId="172" fontId="70" fillId="0" borderId="0"/>
    <xf numFmtId="177" fontId="19" fillId="0" borderId="0"/>
    <xf numFmtId="203" fontId="70" fillId="0" borderId="0"/>
    <xf numFmtId="0" fontId="70" fillId="0" borderId="0"/>
    <xf numFmtId="43" fontId="70" fillId="0" borderId="0"/>
    <xf numFmtId="195" fontId="70" fillId="0" borderId="0"/>
    <xf numFmtId="43" fontId="70" fillId="0" borderId="0"/>
    <xf numFmtId="165" fontId="70" fillId="0" borderId="0"/>
    <xf numFmtId="172" fontId="70" fillId="0" borderId="0"/>
    <xf numFmtId="165" fontId="70" fillId="0" borderId="0"/>
    <xf numFmtId="165" fontId="70" fillId="0" borderId="0"/>
    <xf numFmtId="165" fontId="70" fillId="0" borderId="0"/>
    <xf numFmtId="165" fontId="70" fillId="0" borderId="0"/>
    <xf numFmtId="168" fontId="70" fillId="0" borderId="0"/>
    <xf numFmtId="172" fontId="70" fillId="0" borderId="0"/>
    <xf numFmtId="165" fontId="70" fillId="0" borderId="0"/>
    <xf numFmtId="172" fontId="70" fillId="0" borderId="0"/>
    <xf numFmtId="172" fontId="70" fillId="0" borderId="0"/>
    <xf numFmtId="165" fontId="70" fillId="0" borderId="0"/>
    <xf numFmtId="172" fontId="70" fillId="0" borderId="0"/>
    <xf numFmtId="165" fontId="70" fillId="0" borderId="0"/>
    <xf numFmtId="227" fontId="70" fillId="0" borderId="0"/>
    <xf numFmtId="43" fontId="70" fillId="0" borderId="0"/>
    <xf numFmtId="195" fontId="70" fillId="0" borderId="0"/>
    <xf numFmtId="43" fontId="70" fillId="0" borderId="0"/>
    <xf numFmtId="195" fontId="70" fillId="0" borderId="0"/>
    <xf numFmtId="195" fontId="70" fillId="0" borderId="0"/>
    <xf numFmtId="181" fontId="91" fillId="0" borderId="0"/>
    <xf numFmtId="169" fontId="70" fillId="0" borderId="0"/>
    <xf numFmtId="231" fontId="19" fillId="0" borderId="0"/>
    <xf numFmtId="187" fontId="70" fillId="0" borderId="0"/>
    <xf numFmtId="184" fontId="91" fillId="0" borderId="0"/>
    <xf numFmtId="206" fontId="70" fillId="0" borderId="0"/>
    <xf numFmtId="206" fontId="70" fillId="0" borderId="0"/>
    <xf numFmtId="42" fontId="70" fillId="0" borderId="0"/>
    <xf numFmtId="42" fontId="70" fillId="0" borderId="0"/>
    <xf numFmtId="184" fontId="70" fillId="0" borderId="0"/>
    <xf numFmtId="184" fontId="91" fillId="0" borderId="0"/>
    <xf numFmtId="197" fontId="70" fillId="0" borderId="0"/>
    <xf numFmtId="184" fontId="91" fillId="0" borderId="0"/>
    <xf numFmtId="197" fontId="70" fillId="0" borderId="0"/>
    <xf numFmtId="197" fontId="70" fillId="0" borderId="0"/>
    <xf numFmtId="197" fontId="70" fillId="0" borderId="0"/>
    <xf numFmtId="197" fontId="70" fillId="0" borderId="0"/>
    <xf numFmtId="184" fontId="70" fillId="0" borderId="0"/>
    <xf numFmtId="196" fontId="70" fillId="0" borderId="0"/>
    <xf numFmtId="195" fontId="70" fillId="0" borderId="0"/>
    <xf numFmtId="203" fontId="70" fillId="0" borderId="0"/>
    <xf numFmtId="172" fontId="70" fillId="0" borderId="0"/>
    <xf numFmtId="165" fontId="70" fillId="0" borderId="0"/>
    <xf numFmtId="172" fontId="70" fillId="0" borderId="0"/>
    <xf numFmtId="177" fontId="19" fillId="0" borderId="0"/>
    <xf numFmtId="203" fontId="70" fillId="0" borderId="0"/>
    <xf numFmtId="0" fontId="70" fillId="0" borderId="0"/>
    <xf numFmtId="43" fontId="70" fillId="0" borderId="0"/>
    <xf numFmtId="195" fontId="70" fillId="0" borderId="0"/>
    <xf numFmtId="43" fontId="70" fillId="0" borderId="0"/>
    <xf numFmtId="165" fontId="70" fillId="0" borderId="0"/>
    <xf numFmtId="172" fontId="70" fillId="0" borderId="0"/>
    <xf numFmtId="165" fontId="70" fillId="0" borderId="0"/>
    <xf numFmtId="165" fontId="70" fillId="0" borderId="0"/>
    <xf numFmtId="165" fontId="70" fillId="0" borderId="0"/>
    <xf numFmtId="165" fontId="70" fillId="0" borderId="0"/>
    <xf numFmtId="168" fontId="70" fillId="0" borderId="0"/>
    <xf numFmtId="172" fontId="70" fillId="0" borderId="0"/>
    <xf numFmtId="165" fontId="70" fillId="0" borderId="0"/>
    <xf numFmtId="172" fontId="70" fillId="0" borderId="0"/>
    <xf numFmtId="172" fontId="70" fillId="0" borderId="0"/>
    <xf numFmtId="165" fontId="70" fillId="0" borderId="0"/>
    <xf numFmtId="172" fontId="70" fillId="0" borderId="0"/>
    <xf numFmtId="165" fontId="70" fillId="0" borderId="0"/>
    <xf numFmtId="227" fontId="70" fillId="0" borderId="0"/>
    <xf numFmtId="195" fontId="91" fillId="0" borderId="0"/>
    <xf numFmtId="43" fontId="70" fillId="0" borderId="0"/>
    <xf numFmtId="195" fontId="70" fillId="0" borderId="0"/>
    <xf numFmtId="43" fontId="70" fillId="0" borderId="0"/>
    <xf numFmtId="195" fontId="70" fillId="0" borderId="0"/>
    <xf numFmtId="195" fontId="70" fillId="0" borderId="0"/>
    <xf numFmtId="181" fontId="70" fillId="0" borderId="0"/>
    <xf numFmtId="194" fontId="70" fillId="0" borderId="0"/>
    <xf numFmtId="174" fontId="70" fillId="0" borderId="0"/>
    <xf numFmtId="182" fontId="70" fillId="0" borderId="0"/>
    <xf numFmtId="174" fontId="70" fillId="0" borderId="0"/>
    <xf numFmtId="223" fontId="19" fillId="0" borderId="0"/>
    <xf numFmtId="194" fontId="70" fillId="0" borderId="0"/>
    <xf numFmtId="182" fontId="91" fillId="0" borderId="0"/>
    <xf numFmtId="41" fontId="70" fillId="0" borderId="0"/>
    <xf numFmtId="181" fontId="70" fillId="0" borderId="0"/>
    <xf numFmtId="41" fontId="70" fillId="0" borderId="0"/>
    <xf numFmtId="180" fontId="70" fillId="0" borderId="0"/>
    <xf numFmtId="182" fontId="70" fillId="0" borderId="0"/>
    <xf numFmtId="174" fontId="70" fillId="0" borderId="0"/>
    <xf numFmtId="182" fontId="70" fillId="0" borderId="0"/>
    <xf numFmtId="182" fontId="70" fillId="0" borderId="0"/>
    <xf numFmtId="182" fontId="70" fillId="0" borderId="0"/>
    <xf numFmtId="182" fontId="70" fillId="0" borderId="0"/>
    <xf numFmtId="198" fontId="70" fillId="0" borderId="0"/>
    <xf numFmtId="174" fontId="70" fillId="0" borderId="0"/>
    <xf numFmtId="182" fontId="70" fillId="0" borderId="0"/>
    <xf numFmtId="174" fontId="70" fillId="0" borderId="0"/>
    <xf numFmtId="174" fontId="70" fillId="0" borderId="0"/>
    <xf numFmtId="182" fontId="70" fillId="0" borderId="0"/>
    <xf numFmtId="174" fontId="70" fillId="0" borderId="0"/>
    <xf numFmtId="182" fontId="70" fillId="0" borderId="0"/>
    <xf numFmtId="226" fontId="70" fillId="0" borderId="0"/>
    <xf numFmtId="41" fontId="70" fillId="0" borderId="0"/>
    <xf numFmtId="181" fontId="70" fillId="0" borderId="0"/>
    <xf numFmtId="41" fontId="70" fillId="0" borderId="0"/>
    <xf numFmtId="181" fontId="70" fillId="0" borderId="0"/>
    <xf numFmtId="181" fontId="70" fillId="0" borderId="0"/>
    <xf numFmtId="231" fontId="19" fillId="0" borderId="0"/>
    <xf numFmtId="187" fontId="70" fillId="0" borderId="0"/>
    <xf numFmtId="184" fontId="91" fillId="0" borderId="0"/>
    <xf numFmtId="206" fontId="70" fillId="0" borderId="0"/>
    <xf numFmtId="206" fontId="70" fillId="0" borderId="0"/>
    <xf numFmtId="42" fontId="70" fillId="0" borderId="0"/>
    <xf numFmtId="42" fontId="70" fillId="0" borderId="0"/>
    <xf numFmtId="184" fontId="70" fillId="0" borderId="0"/>
    <xf numFmtId="184" fontId="91" fillId="0" borderId="0"/>
    <xf numFmtId="197" fontId="70" fillId="0" borderId="0"/>
    <xf numFmtId="184" fontId="91" fillId="0" borderId="0"/>
    <xf numFmtId="197" fontId="70" fillId="0" borderId="0"/>
    <xf numFmtId="197" fontId="70" fillId="0" borderId="0"/>
    <xf numFmtId="197" fontId="70" fillId="0" borderId="0"/>
    <xf numFmtId="197" fontId="70" fillId="0" borderId="0"/>
    <xf numFmtId="184" fontId="70" fillId="0" borderId="0"/>
    <xf numFmtId="196" fontId="70" fillId="0" borderId="0"/>
    <xf numFmtId="181" fontId="91" fillId="0" borderId="0"/>
    <xf numFmtId="195" fontId="91" fillId="0" borderId="0"/>
    <xf numFmtId="181" fontId="70" fillId="0" borderId="0"/>
    <xf numFmtId="194" fontId="70" fillId="0" borderId="0"/>
    <xf numFmtId="174" fontId="70" fillId="0" borderId="0"/>
    <xf numFmtId="182" fontId="70" fillId="0" borderId="0"/>
    <xf numFmtId="174" fontId="70" fillId="0" borderId="0"/>
    <xf numFmtId="223" fontId="19" fillId="0" borderId="0"/>
    <xf numFmtId="194" fontId="70" fillId="0" borderId="0"/>
    <xf numFmtId="182" fontId="91" fillId="0" borderId="0"/>
    <xf numFmtId="41" fontId="70" fillId="0" borderId="0"/>
    <xf numFmtId="181" fontId="70" fillId="0" borderId="0"/>
    <xf numFmtId="41" fontId="70" fillId="0" borderId="0"/>
    <xf numFmtId="180" fontId="70" fillId="0" borderId="0"/>
    <xf numFmtId="182" fontId="70" fillId="0" borderId="0"/>
    <xf numFmtId="174" fontId="70" fillId="0" borderId="0"/>
    <xf numFmtId="182" fontId="70" fillId="0" borderId="0"/>
    <xf numFmtId="182" fontId="70" fillId="0" borderId="0"/>
    <xf numFmtId="182" fontId="70" fillId="0" borderId="0"/>
    <xf numFmtId="182" fontId="70" fillId="0" borderId="0"/>
    <xf numFmtId="198" fontId="70" fillId="0" borderId="0"/>
    <xf numFmtId="174" fontId="70" fillId="0" borderId="0"/>
    <xf numFmtId="182" fontId="70" fillId="0" borderId="0"/>
    <xf numFmtId="174" fontId="70" fillId="0" borderId="0"/>
    <xf numFmtId="174" fontId="70" fillId="0" borderId="0"/>
    <xf numFmtId="182" fontId="70" fillId="0" borderId="0"/>
    <xf numFmtId="174" fontId="70" fillId="0" borderId="0"/>
    <xf numFmtId="182" fontId="70" fillId="0" borderId="0"/>
    <xf numFmtId="226" fontId="70" fillId="0" borderId="0"/>
    <xf numFmtId="41" fontId="70" fillId="0" borderId="0"/>
    <xf numFmtId="181" fontId="70" fillId="0" borderId="0"/>
    <xf numFmtId="41" fontId="70" fillId="0" borderId="0"/>
    <xf numFmtId="181" fontId="70" fillId="0" borderId="0"/>
    <xf numFmtId="181" fontId="70" fillId="0" borderId="0"/>
    <xf numFmtId="195" fontId="70" fillId="0" borderId="0"/>
    <xf numFmtId="203" fontId="70" fillId="0" borderId="0"/>
    <xf numFmtId="172" fontId="70" fillId="0" borderId="0"/>
    <xf numFmtId="165" fontId="70" fillId="0" borderId="0"/>
    <xf numFmtId="172" fontId="70" fillId="0" borderId="0"/>
    <xf numFmtId="177" fontId="19" fillId="0" borderId="0"/>
    <xf numFmtId="203" fontId="70" fillId="0" borderId="0"/>
    <xf numFmtId="0" fontId="70" fillId="0" borderId="0"/>
    <xf numFmtId="43" fontId="70" fillId="0" borderId="0"/>
    <xf numFmtId="195" fontId="70" fillId="0" borderId="0"/>
    <xf numFmtId="43" fontId="70" fillId="0" borderId="0"/>
    <xf numFmtId="165" fontId="70" fillId="0" borderId="0"/>
    <xf numFmtId="172" fontId="70" fillId="0" borderId="0"/>
    <xf numFmtId="165" fontId="70" fillId="0" borderId="0"/>
    <xf numFmtId="165" fontId="70" fillId="0" borderId="0"/>
    <xf numFmtId="165" fontId="70" fillId="0" borderId="0"/>
    <xf numFmtId="165" fontId="70" fillId="0" borderId="0"/>
    <xf numFmtId="168" fontId="70" fillId="0" borderId="0"/>
    <xf numFmtId="172" fontId="70" fillId="0" borderId="0"/>
    <xf numFmtId="165" fontId="70" fillId="0" borderId="0"/>
    <xf numFmtId="172" fontId="70" fillId="0" borderId="0"/>
    <xf numFmtId="172" fontId="70" fillId="0" borderId="0"/>
    <xf numFmtId="165" fontId="70" fillId="0" borderId="0"/>
    <xf numFmtId="172" fontId="70" fillId="0" borderId="0"/>
    <xf numFmtId="165" fontId="70" fillId="0" borderId="0"/>
    <xf numFmtId="227" fontId="70" fillId="0" borderId="0"/>
    <xf numFmtId="43" fontId="70" fillId="0" borderId="0"/>
    <xf numFmtId="195" fontId="70" fillId="0" borderId="0"/>
    <xf numFmtId="43" fontId="70" fillId="0" borderId="0"/>
    <xf numFmtId="195" fontId="70" fillId="0" borderId="0"/>
    <xf numFmtId="195" fontId="70" fillId="0" borderId="0"/>
    <xf numFmtId="181" fontId="91" fillId="0" borderId="0"/>
    <xf numFmtId="169" fontId="91" fillId="0" borderId="0"/>
    <xf numFmtId="169" fontId="91" fillId="0" borderId="0"/>
    <xf numFmtId="189" fontId="91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42" fontId="7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184" fontId="70" fillId="0" borderId="0"/>
    <xf numFmtId="184" fontId="91" fillId="0" borderId="0"/>
    <xf numFmtId="197" fontId="70" fillId="0" borderId="0"/>
    <xf numFmtId="184" fontId="91" fillId="0" borderId="0"/>
    <xf numFmtId="197" fontId="70" fillId="0" borderId="0"/>
    <xf numFmtId="197" fontId="70" fillId="0" borderId="0"/>
    <xf numFmtId="197" fontId="70" fillId="0" borderId="0"/>
    <xf numFmtId="197" fontId="70" fillId="0" borderId="0"/>
    <xf numFmtId="184" fontId="7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196" fontId="7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69" fillId="0" borderId="0">
      <alignment vertical="top"/>
    </xf>
    <xf numFmtId="181" fontId="91" fillId="0" borderId="0"/>
    <xf numFmtId="181" fontId="70" fillId="0" borderId="0"/>
    <xf numFmtId="194" fontId="70" fillId="0" borderId="0"/>
    <xf numFmtId="174" fontId="70" fillId="0" borderId="0"/>
    <xf numFmtId="182" fontId="70" fillId="0" borderId="0"/>
    <xf numFmtId="174" fontId="70" fillId="0" borderId="0"/>
    <xf numFmtId="223" fontId="19" fillId="0" borderId="0"/>
    <xf numFmtId="194" fontId="70" fillId="0" borderId="0"/>
    <xf numFmtId="182" fontId="91" fillId="0" borderId="0"/>
    <xf numFmtId="41" fontId="70" fillId="0" borderId="0"/>
    <xf numFmtId="181" fontId="70" fillId="0" borderId="0"/>
    <xf numFmtId="41" fontId="70" fillId="0" borderId="0"/>
    <xf numFmtId="180" fontId="70" fillId="0" borderId="0"/>
    <xf numFmtId="182" fontId="70" fillId="0" borderId="0"/>
    <xf numFmtId="174" fontId="70" fillId="0" borderId="0"/>
    <xf numFmtId="182" fontId="70" fillId="0" borderId="0"/>
    <xf numFmtId="182" fontId="70" fillId="0" borderId="0"/>
    <xf numFmtId="182" fontId="70" fillId="0" borderId="0"/>
    <xf numFmtId="182" fontId="70" fillId="0" borderId="0"/>
    <xf numFmtId="198" fontId="70" fillId="0" borderId="0"/>
    <xf numFmtId="174" fontId="70" fillId="0" borderId="0"/>
    <xf numFmtId="182" fontId="70" fillId="0" borderId="0"/>
    <xf numFmtId="174" fontId="70" fillId="0" borderId="0"/>
    <xf numFmtId="174" fontId="70" fillId="0" borderId="0"/>
    <xf numFmtId="182" fontId="70" fillId="0" borderId="0"/>
    <xf numFmtId="174" fontId="70" fillId="0" borderId="0"/>
    <xf numFmtId="182" fontId="70" fillId="0" borderId="0"/>
    <xf numFmtId="226" fontId="70" fillId="0" borderId="0"/>
    <xf numFmtId="41" fontId="70" fillId="0" borderId="0"/>
    <xf numFmtId="181" fontId="70" fillId="0" borderId="0"/>
    <xf numFmtId="41" fontId="70" fillId="0" borderId="0"/>
    <xf numFmtId="181" fontId="70" fillId="0" borderId="0"/>
    <xf numFmtId="181" fontId="70" fillId="0" borderId="0"/>
    <xf numFmtId="195" fontId="70" fillId="0" borderId="0"/>
    <xf numFmtId="203" fontId="70" fillId="0" borderId="0"/>
    <xf numFmtId="172" fontId="70" fillId="0" borderId="0"/>
    <xf numFmtId="165" fontId="70" fillId="0" borderId="0"/>
    <xf numFmtId="172" fontId="70" fillId="0" borderId="0"/>
    <xf numFmtId="177" fontId="19" fillId="0" borderId="0"/>
    <xf numFmtId="203" fontId="70" fillId="0" borderId="0"/>
    <xf numFmtId="0" fontId="70" fillId="0" borderId="0"/>
    <xf numFmtId="43" fontId="70" fillId="0" borderId="0"/>
    <xf numFmtId="195" fontId="70" fillId="0" borderId="0"/>
    <xf numFmtId="43" fontId="70" fillId="0" borderId="0"/>
    <xf numFmtId="165" fontId="70" fillId="0" borderId="0"/>
    <xf numFmtId="172" fontId="70" fillId="0" borderId="0"/>
    <xf numFmtId="165" fontId="70" fillId="0" borderId="0"/>
    <xf numFmtId="165" fontId="70" fillId="0" borderId="0"/>
    <xf numFmtId="165" fontId="70" fillId="0" borderId="0"/>
    <xf numFmtId="165" fontId="70" fillId="0" borderId="0"/>
    <xf numFmtId="168" fontId="70" fillId="0" borderId="0"/>
    <xf numFmtId="172" fontId="70" fillId="0" borderId="0"/>
    <xf numFmtId="165" fontId="70" fillId="0" borderId="0"/>
    <xf numFmtId="172" fontId="70" fillId="0" borderId="0"/>
    <xf numFmtId="172" fontId="70" fillId="0" borderId="0"/>
    <xf numFmtId="165" fontId="70" fillId="0" borderId="0"/>
    <xf numFmtId="172" fontId="70" fillId="0" borderId="0"/>
    <xf numFmtId="165" fontId="70" fillId="0" borderId="0"/>
    <xf numFmtId="227" fontId="70" fillId="0" borderId="0"/>
    <xf numFmtId="43" fontId="70" fillId="0" borderId="0"/>
    <xf numFmtId="195" fontId="70" fillId="0" borderId="0"/>
    <xf numFmtId="43" fontId="70" fillId="0" borderId="0"/>
    <xf numFmtId="195" fontId="70" fillId="0" borderId="0"/>
    <xf numFmtId="195" fontId="70" fillId="0" borderId="0"/>
    <xf numFmtId="169" fontId="91" fillId="0" borderId="0"/>
    <xf numFmtId="169" fontId="91" fillId="0" borderId="0"/>
    <xf numFmtId="189" fontId="91" fillId="0" borderId="0"/>
    <xf numFmtId="195" fontId="91" fillId="0" borderId="0"/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35" fillId="0" borderId="0"/>
    <xf numFmtId="189" fontId="91" fillId="0" borderId="0"/>
    <xf numFmtId="171" fontId="110" fillId="0" borderId="0"/>
    <xf numFmtId="220" fontId="1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1" fontId="110" fillId="0" borderId="0"/>
    <xf numFmtId="220" fontId="110" fillId="0" borderId="0"/>
    <xf numFmtId="44" fontId="19" fillId="0" borderId="0"/>
    <xf numFmtId="171" fontId="110" fillId="0" borderId="0"/>
    <xf numFmtId="44" fontId="19" fillId="0" borderId="0"/>
    <xf numFmtId="44" fontId="19" fillId="0" borderId="0"/>
    <xf numFmtId="44" fontId="19" fillId="0" borderId="0"/>
    <xf numFmtId="42" fontId="19" fillId="0" borderId="0"/>
    <xf numFmtId="220" fontId="110" fillId="0" borderId="0"/>
    <xf numFmtId="42" fontId="19" fillId="0" borderId="0"/>
    <xf numFmtId="0" fontId="134" fillId="0" borderId="0"/>
    <xf numFmtId="236" fontId="151" fillId="0" borderId="0"/>
    <xf numFmtId="212" fontId="151" fillId="0" borderId="0"/>
    <xf numFmtId="0" fontId="111" fillId="0" borderId="0">
      <alignment vertical="top"/>
      <protection locked="0"/>
    </xf>
    <xf numFmtId="0" fontId="162" fillId="0" borderId="0"/>
    <xf numFmtId="42" fontId="19" fillId="0" borderId="0"/>
    <xf numFmtId="0" fontId="137" fillId="0" borderId="0">
      <alignment vertical="top"/>
      <protection locked="0"/>
    </xf>
    <xf numFmtId="0" fontId="203" fillId="0" borderId="0"/>
    <xf numFmtId="43" fontId="19" fillId="0" borderId="0"/>
    <xf numFmtId="41" fontId="19" fillId="0" borderId="0"/>
    <xf numFmtId="236" fontId="138" fillId="0" borderId="0"/>
    <xf numFmtId="212" fontId="138" fillId="0" borderId="0"/>
    <xf numFmtId="236" fontId="185" fillId="0" borderId="0"/>
    <xf numFmtId="212" fontId="185" fillId="0" borderId="0"/>
    <xf numFmtId="247" fontId="19" fillId="0" borderId="0"/>
    <xf numFmtId="228" fontId="19" fillId="0" borderId="0"/>
    <xf numFmtId="242" fontId="178" fillId="0" borderId="0"/>
    <xf numFmtId="229" fontId="178" fillId="0" borderId="0"/>
    <xf numFmtId="0" fontId="208" fillId="0" borderId="0">
      <alignment vertical="top"/>
      <protection locked="0"/>
    </xf>
    <xf numFmtId="0" fontId="1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7" fillId="2" borderId="0"/>
    <xf numFmtId="9" fontId="170" fillId="0" borderId="0"/>
    <xf numFmtId="0" fontId="176" fillId="2" borderId="0"/>
    <xf numFmtId="0" fontId="255" fillId="35" borderId="0"/>
    <xf numFmtId="0" fontId="255" fillId="17" borderId="0"/>
    <xf numFmtId="0" fontId="255" fillId="37" borderId="0"/>
    <xf numFmtId="0" fontId="255" fillId="22" borderId="0"/>
    <xf numFmtId="0" fontId="255" fillId="38" borderId="0"/>
    <xf numFmtId="0" fontId="255" fillId="16" borderId="0"/>
    <xf numFmtId="0" fontId="255" fillId="56" borderId="0">
      <alignment vertical="center"/>
    </xf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>
      <alignment vertical="center"/>
    </xf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10" fillId="35" borderId="0"/>
    <xf numFmtId="0" fontId="255" fillId="35" borderId="0"/>
    <xf numFmtId="0" fontId="255" fillId="35" borderId="0"/>
    <xf numFmtId="0" fontId="255" fillId="35" borderId="0"/>
    <xf numFmtId="0" fontId="255" fillId="61" borderId="0"/>
    <xf numFmtId="0" fontId="255" fillId="35" borderId="0"/>
    <xf numFmtId="0" fontId="255" fillId="35" borderId="0"/>
    <xf numFmtId="0" fontId="255" fillId="35" borderId="0"/>
    <xf numFmtId="0" fontId="69" fillId="35" borderId="0"/>
    <xf numFmtId="0" fontId="255" fillId="35" borderId="0"/>
    <xf numFmtId="0" fontId="255" fillId="35" borderId="0"/>
    <xf numFmtId="0" fontId="255" fillId="35" borderId="0"/>
    <xf numFmtId="0" fontId="255" fillId="38" borderId="0">
      <alignment vertical="center"/>
    </xf>
    <xf numFmtId="0" fontId="255" fillId="35" borderId="0"/>
    <xf numFmtId="0" fontId="255" fillId="35" borderId="0"/>
    <xf numFmtId="0" fontId="255" fillId="35" borderId="0"/>
    <xf numFmtId="0" fontId="255" fillId="35" borderId="0">
      <alignment vertical="center"/>
    </xf>
    <xf numFmtId="0" fontId="255" fillId="35" borderId="0"/>
    <xf numFmtId="0" fontId="255" fillId="35" borderId="0"/>
    <xf numFmtId="0" fontId="255" fillId="35" borderId="0"/>
    <xf numFmtId="0" fontId="255" fillId="56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35" borderId="0"/>
    <xf numFmtId="0" fontId="255" fillId="42" borderId="0">
      <alignment vertical="center"/>
    </xf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10" fillId="17" borderId="0"/>
    <xf numFmtId="0" fontId="255" fillId="17" borderId="0"/>
    <xf numFmtId="0" fontId="255" fillId="17" borderId="0"/>
    <xf numFmtId="0" fontId="255" fillId="17" borderId="0"/>
    <xf numFmtId="0" fontId="255" fillId="42" borderId="0"/>
    <xf numFmtId="0" fontId="255" fillId="17" borderId="0"/>
    <xf numFmtId="0" fontId="255" fillId="17" borderId="0"/>
    <xf numFmtId="0" fontId="255" fillId="17" borderId="0"/>
    <xf numFmtId="0" fontId="69" fillId="17" borderId="0"/>
    <xf numFmtId="0" fontId="255" fillId="17" borderId="0"/>
    <xf numFmtId="0" fontId="255" fillId="17" borderId="0"/>
    <xf numFmtId="0" fontId="255" fillId="17" borderId="0"/>
    <xf numFmtId="0" fontId="255" fillId="15" borderId="0">
      <alignment vertical="center"/>
    </xf>
    <xf numFmtId="0" fontId="255" fillId="17" borderId="0"/>
    <xf numFmtId="0" fontId="255" fillId="17" borderId="0"/>
    <xf numFmtId="0" fontId="255" fillId="17" borderId="0"/>
    <xf numFmtId="0" fontId="255" fillId="28" borderId="0">
      <alignment vertical="center"/>
    </xf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17" borderId="0"/>
    <xf numFmtId="0" fontId="255" fillId="63" borderId="0">
      <alignment vertical="center"/>
    </xf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10" fillId="37" borderId="0"/>
    <xf numFmtId="0" fontId="255" fillId="37" borderId="0"/>
    <xf numFmtId="0" fontId="255" fillId="37" borderId="0"/>
    <xf numFmtId="0" fontId="255" fillId="37" borderId="0"/>
    <xf numFmtId="0" fontId="255" fillId="63" borderId="0"/>
    <xf numFmtId="0" fontId="255" fillId="37" borderId="0"/>
    <xf numFmtId="0" fontId="255" fillId="37" borderId="0"/>
    <xf numFmtId="0" fontId="255" fillId="37" borderId="0"/>
    <xf numFmtId="0" fontId="69" fillId="37" borderId="0"/>
    <xf numFmtId="0" fontId="255" fillId="37" borderId="0"/>
    <xf numFmtId="0" fontId="255" fillId="37" borderId="0"/>
    <xf numFmtId="0" fontId="255" fillId="37" borderId="0"/>
    <xf numFmtId="0" fontId="255" fillId="4" borderId="0">
      <alignment vertical="center"/>
    </xf>
    <xf numFmtId="0" fontId="255" fillId="37" borderId="0"/>
    <xf numFmtId="0" fontId="255" fillId="37" borderId="0"/>
    <xf numFmtId="0" fontId="255" fillId="37" borderId="0"/>
    <xf numFmtId="0" fontId="255" fillId="37" borderId="0">
      <alignment vertical="center"/>
    </xf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37" borderId="0"/>
    <xf numFmtId="0" fontId="255" fillId="55" borderId="0">
      <alignment vertical="center"/>
    </xf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10" fillId="22" borderId="0"/>
    <xf numFmtId="0" fontId="255" fillId="22" borderId="0"/>
    <xf numFmtId="0" fontId="255" fillId="22" borderId="0"/>
    <xf numFmtId="0" fontId="255" fillId="22" borderId="0"/>
    <xf numFmtId="0" fontId="255" fillId="55" borderId="0"/>
    <xf numFmtId="0" fontId="255" fillId="22" borderId="0"/>
    <xf numFmtId="0" fontId="255" fillId="22" borderId="0"/>
    <xf numFmtId="0" fontId="255" fillId="22" borderId="0"/>
    <xf numFmtId="0" fontId="69" fillId="22" borderId="0"/>
    <xf numFmtId="0" fontId="255" fillId="22" borderId="0"/>
    <xf numFmtId="0" fontId="255" fillId="22" borderId="0"/>
    <xf numFmtId="0" fontId="255" fillId="22" borderId="0"/>
    <xf numFmtId="0" fontId="255" fillId="15" borderId="0">
      <alignment vertical="center"/>
    </xf>
    <xf numFmtId="0" fontId="255" fillId="22" borderId="0"/>
    <xf numFmtId="0" fontId="255" fillId="22" borderId="0"/>
    <xf numFmtId="0" fontId="255" fillId="22" borderId="0"/>
    <xf numFmtId="0" fontId="255" fillId="22" borderId="0">
      <alignment vertical="center"/>
    </xf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58" borderId="0">
      <alignment vertical="center"/>
    </xf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10" fillId="38" borderId="0"/>
    <xf numFmtId="0" fontId="255" fillId="38" borderId="0"/>
    <xf numFmtId="0" fontId="255" fillId="38" borderId="0"/>
    <xf numFmtId="0" fontId="255" fillId="38" borderId="0"/>
    <xf numFmtId="0" fontId="255" fillId="45" borderId="0"/>
    <xf numFmtId="0" fontId="255" fillId="38" borderId="0"/>
    <xf numFmtId="0" fontId="255" fillId="38" borderId="0"/>
    <xf numFmtId="0" fontId="255" fillId="38" borderId="0"/>
    <xf numFmtId="0" fontId="69" fillId="38" borderId="0"/>
    <xf numFmtId="0" fontId="255" fillId="38" borderId="0"/>
    <xf numFmtId="0" fontId="255" fillId="38" borderId="0"/>
    <xf numFmtId="0" fontId="255" fillId="38" borderId="0"/>
    <xf numFmtId="0" fontId="255" fillId="35" borderId="0">
      <alignment vertical="center"/>
    </xf>
    <xf numFmtId="0" fontId="255" fillId="38" borderId="0"/>
    <xf numFmtId="0" fontId="255" fillId="38" borderId="0"/>
    <xf numFmtId="0" fontId="255" fillId="38" borderId="0"/>
    <xf numFmtId="0" fontId="255" fillId="38" borderId="0">
      <alignment vertical="center"/>
    </xf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38" borderId="0"/>
    <xf numFmtId="0" fontId="255" fillId="46" borderId="0">
      <alignment vertical="center"/>
    </xf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10" fillId="16" borderId="0"/>
    <xf numFmtId="0" fontId="255" fillId="16" borderId="0"/>
    <xf numFmtId="0" fontId="255" fillId="16" borderId="0"/>
    <xf numFmtId="0" fontId="255" fillId="16" borderId="0"/>
    <xf numFmtId="0" fontId="255" fillId="29" borderId="0"/>
    <xf numFmtId="0" fontId="255" fillId="16" borderId="0"/>
    <xf numFmtId="0" fontId="255" fillId="16" borderId="0"/>
    <xf numFmtId="0" fontId="255" fillId="16" borderId="0"/>
    <xf numFmtId="0" fontId="255" fillId="0" borderId="0"/>
    <xf numFmtId="0" fontId="255" fillId="16" borderId="0"/>
    <xf numFmtId="0" fontId="69" fillId="16" borderId="0"/>
    <xf numFmtId="0" fontId="255" fillId="16" borderId="0"/>
    <xf numFmtId="0" fontId="255" fillId="16" borderId="0"/>
    <xf numFmtId="0" fontId="255" fillId="16" borderId="0"/>
    <xf numFmtId="0" fontId="255" fillId="37" borderId="0">
      <alignment vertical="center"/>
    </xf>
    <xf numFmtId="0" fontId="255" fillId="16" borderId="0"/>
    <xf numFmtId="0" fontId="255" fillId="16" borderId="0"/>
    <xf numFmtId="0" fontId="255" fillId="16" borderId="0"/>
    <xf numFmtId="0" fontId="255" fillId="16" borderId="0">
      <alignment vertical="center"/>
    </xf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255" fillId="16" borderId="0"/>
    <xf numFmtId="0" fontId="192" fillId="2" borderId="0"/>
    <xf numFmtId="0" fontId="211" fillId="0" borderId="0">
      <alignment wrapText="1"/>
    </xf>
    <xf numFmtId="0" fontId="255" fillId="31" borderId="0"/>
    <xf numFmtId="0" fontId="255" fillId="28" borderId="0"/>
    <xf numFmtId="0" fontId="255" fillId="23" borderId="0"/>
    <xf numFmtId="0" fontId="255" fillId="22" borderId="0"/>
    <xf numFmtId="0" fontId="255" fillId="31" borderId="0"/>
    <xf numFmtId="0" fontId="255" fillId="25" borderId="0"/>
    <xf numFmtId="0" fontId="255" fillId="54" borderId="0">
      <alignment vertical="center"/>
    </xf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10" fillId="31" borderId="0"/>
    <xf numFmtId="0" fontId="255" fillId="31" borderId="0"/>
    <xf numFmtId="0" fontId="255" fillId="31" borderId="0"/>
    <xf numFmtId="0" fontId="255" fillId="31" borderId="0"/>
    <xf numFmtId="0" fontId="69" fillId="31" borderId="0"/>
    <xf numFmtId="0" fontId="255" fillId="31" borderId="0"/>
    <xf numFmtId="0" fontId="255" fillId="31" borderId="0"/>
    <xf numFmtId="0" fontId="255" fillId="31" borderId="0"/>
    <xf numFmtId="0" fontId="255" fillId="35" borderId="0">
      <alignment vertical="center"/>
    </xf>
    <xf numFmtId="0" fontId="255" fillId="31" borderId="0"/>
    <xf numFmtId="0" fontId="255" fillId="31" borderId="0"/>
    <xf numFmtId="0" fontId="255" fillId="31" borderId="0"/>
    <xf numFmtId="0" fontId="255" fillId="31" borderId="0">
      <alignment vertical="center"/>
    </xf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44" borderId="0">
      <alignment vertical="center"/>
    </xf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10" fillId="28" borderId="0"/>
    <xf numFmtId="0" fontId="255" fillId="28" borderId="0"/>
    <xf numFmtId="0" fontId="255" fillId="28" borderId="0"/>
    <xf numFmtId="0" fontId="255" fillId="28" borderId="0"/>
    <xf numFmtId="0" fontId="255" fillId="44" borderId="0"/>
    <xf numFmtId="0" fontId="255" fillId="28" borderId="0"/>
    <xf numFmtId="0" fontId="255" fillId="28" borderId="0"/>
    <xf numFmtId="0" fontId="255" fillId="28" borderId="0"/>
    <xf numFmtId="0" fontId="69" fillId="28" borderId="0"/>
    <xf numFmtId="0" fontId="255" fillId="28" borderId="0"/>
    <xf numFmtId="0" fontId="255" fillId="28" borderId="0"/>
    <xf numFmtId="0" fontId="255" fillId="28" borderId="0"/>
    <xf numFmtId="0" fontId="255" fillId="16" borderId="0">
      <alignment vertical="center"/>
    </xf>
    <xf numFmtId="0" fontId="255" fillId="28" borderId="0"/>
    <xf numFmtId="0" fontId="255" fillId="28" borderId="0"/>
    <xf numFmtId="0" fontId="255" fillId="28" borderId="0"/>
    <xf numFmtId="0" fontId="255" fillId="28" borderId="0">
      <alignment vertical="center"/>
    </xf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28" borderId="0"/>
    <xf numFmtId="0" fontId="255" fillId="48" borderId="0">
      <alignment vertical="center"/>
    </xf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10" fillId="23" borderId="0"/>
    <xf numFmtId="0" fontId="255" fillId="23" borderId="0"/>
    <xf numFmtId="0" fontId="255" fillId="23" borderId="0"/>
    <xf numFmtId="0" fontId="255" fillId="23" borderId="0"/>
    <xf numFmtId="0" fontId="255" fillId="48" borderId="0"/>
    <xf numFmtId="0" fontId="255" fillId="23" borderId="0"/>
    <xf numFmtId="0" fontId="255" fillId="23" borderId="0"/>
    <xf numFmtId="0" fontId="255" fillId="23" borderId="0"/>
    <xf numFmtId="0" fontId="69" fillId="23" borderId="0"/>
    <xf numFmtId="0" fontId="255" fillId="23" borderId="0"/>
    <xf numFmtId="0" fontId="255" fillId="23" borderId="0"/>
    <xf numFmtId="0" fontId="255" fillId="23" borderId="0"/>
    <xf numFmtId="0" fontId="255" fillId="2" borderId="0">
      <alignment vertical="center"/>
    </xf>
    <xf numFmtId="0" fontId="255" fillId="23" borderId="0"/>
    <xf numFmtId="0" fontId="255" fillId="23" borderId="0"/>
    <xf numFmtId="0" fontId="255" fillId="23" borderId="0"/>
    <xf numFmtId="0" fontId="255" fillId="37" borderId="0">
      <alignment vertical="center"/>
    </xf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23" borderId="0"/>
    <xf numFmtId="0" fontId="255" fillId="55" borderId="0">
      <alignment vertical="center"/>
    </xf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10" fillId="22" borderId="0"/>
    <xf numFmtId="0" fontId="255" fillId="22" borderId="0"/>
    <xf numFmtId="0" fontId="255" fillId="22" borderId="0"/>
    <xf numFmtId="0" fontId="255" fillId="22" borderId="0"/>
    <xf numFmtId="0" fontId="255" fillId="55" borderId="0"/>
    <xf numFmtId="0" fontId="255" fillId="22" borderId="0"/>
    <xf numFmtId="0" fontId="255" fillId="22" borderId="0"/>
    <xf numFmtId="0" fontId="255" fillId="22" borderId="0"/>
    <xf numFmtId="0" fontId="69" fillId="22" borderId="0"/>
    <xf numFmtId="0" fontId="255" fillId="22" borderId="0"/>
    <xf numFmtId="0" fontId="255" fillId="22" borderId="0"/>
    <xf numFmtId="0" fontId="255" fillId="22" borderId="0"/>
    <xf numFmtId="0" fontId="255" fillId="20" borderId="0">
      <alignment vertical="center"/>
    </xf>
    <xf numFmtId="0" fontId="255" fillId="22" borderId="0"/>
    <xf numFmtId="0" fontId="255" fillId="22" borderId="0"/>
    <xf numFmtId="0" fontId="255" fillId="22" borderId="0"/>
    <xf numFmtId="0" fontId="255" fillId="22" borderId="0">
      <alignment vertical="center"/>
    </xf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22" borderId="0"/>
    <xf numFmtId="0" fontId="255" fillId="54" borderId="0">
      <alignment vertical="center"/>
    </xf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10" fillId="31" borderId="0"/>
    <xf numFmtId="0" fontId="255" fillId="31" borderId="0"/>
    <xf numFmtId="0" fontId="255" fillId="31" borderId="0"/>
    <xf numFmtId="0" fontId="255" fillId="31" borderId="0"/>
    <xf numFmtId="0" fontId="255" fillId="54" borderId="0"/>
    <xf numFmtId="0" fontId="255" fillId="31" borderId="0"/>
    <xf numFmtId="0" fontId="255" fillId="31" borderId="0"/>
    <xf numFmtId="0" fontId="255" fillId="31" borderId="0"/>
    <xf numFmtId="0" fontId="69" fillId="31" borderId="0"/>
    <xf numFmtId="0" fontId="255" fillId="31" borderId="0"/>
    <xf numFmtId="0" fontId="255" fillId="31" borderId="0"/>
    <xf numFmtId="0" fontId="255" fillId="31" borderId="0"/>
    <xf numFmtId="0" fontId="255" fillId="35" borderId="0">
      <alignment vertical="center"/>
    </xf>
    <xf numFmtId="0" fontId="255" fillId="31" borderId="0"/>
    <xf numFmtId="0" fontId="255" fillId="31" borderId="0"/>
    <xf numFmtId="0" fontId="255" fillId="31" borderId="0"/>
    <xf numFmtId="0" fontId="255" fillId="31" borderId="0">
      <alignment vertical="center"/>
    </xf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31" borderId="0"/>
    <xf numFmtId="0" fontId="255" fillId="53" borderId="0">
      <alignment vertical="center"/>
    </xf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10" fillId="25" borderId="0"/>
    <xf numFmtId="0" fontId="255" fillId="25" borderId="0"/>
    <xf numFmtId="0" fontId="255" fillId="25" borderId="0"/>
    <xf numFmtId="0" fontId="255" fillId="25" borderId="0"/>
    <xf numFmtId="0" fontId="255" fillId="53" borderId="0"/>
    <xf numFmtId="0" fontId="255" fillId="25" borderId="0"/>
    <xf numFmtId="0" fontId="255" fillId="25" borderId="0"/>
    <xf numFmtId="0" fontId="255" fillId="25" borderId="0"/>
    <xf numFmtId="0" fontId="69" fillId="25" borderId="0"/>
    <xf numFmtId="0" fontId="255" fillId="25" borderId="0"/>
    <xf numFmtId="0" fontId="255" fillId="25" borderId="0"/>
    <xf numFmtId="0" fontId="255" fillId="25" borderId="0"/>
    <xf numFmtId="0" fontId="255" fillId="2" borderId="0">
      <alignment vertical="center"/>
    </xf>
    <xf numFmtId="0" fontId="255" fillId="25" borderId="0"/>
    <xf numFmtId="0" fontId="255" fillId="25" borderId="0"/>
    <xf numFmtId="0" fontId="255" fillId="25" borderId="0"/>
    <xf numFmtId="0" fontId="255" fillId="16" borderId="0">
      <alignment vertical="center"/>
    </xf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255" fillId="25" borderId="0"/>
    <xf numFmtId="0" fontId="75" fillId="40" borderId="0"/>
    <xf numFmtId="0" fontId="75" fillId="28" borderId="0"/>
    <xf numFmtId="0" fontId="75" fillId="23" borderId="0"/>
    <xf numFmtId="0" fontId="75" fillId="30" borderId="0"/>
    <xf numFmtId="0" fontId="75" fillId="24" borderId="0"/>
    <xf numFmtId="0" fontId="75" fillId="34" borderId="0"/>
    <xf numFmtId="0" fontId="75" fillId="43" borderId="0">
      <alignment vertical="center"/>
    </xf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125" fillId="40" borderId="0"/>
    <xf numFmtId="0" fontId="75" fillId="40" borderId="0"/>
    <xf numFmtId="0" fontId="75" fillId="40" borderId="0"/>
    <xf numFmtId="0" fontId="75" fillId="40" borderId="0"/>
    <xf numFmtId="0" fontId="89" fillId="40" borderId="0"/>
    <xf numFmtId="0" fontId="75" fillId="40" borderId="0"/>
    <xf numFmtId="0" fontId="75" fillId="40" borderId="0"/>
    <xf numFmtId="0" fontId="75" fillId="40" borderId="0"/>
    <xf numFmtId="0" fontId="75" fillId="31" borderId="0">
      <alignment vertical="center"/>
    </xf>
    <xf numFmtId="0" fontId="75" fillId="40" borderId="0"/>
    <xf numFmtId="0" fontId="75" fillId="40" borderId="0"/>
    <xf numFmtId="0" fontId="75" fillId="40" borderId="0"/>
    <xf numFmtId="0" fontId="75" fillId="31" borderId="0">
      <alignment vertical="center"/>
    </xf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0" borderId="0"/>
    <xf numFmtId="0" fontId="75" fillId="44" borderId="0">
      <alignment vertical="center"/>
    </xf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125" fillId="28" borderId="0"/>
    <xf numFmtId="0" fontId="75" fillId="28" borderId="0"/>
    <xf numFmtId="0" fontId="75" fillId="28" borderId="0"/>
    <xf numFmtId="0" fontId="75" fillId="28" borderId="0"/>
    <xf numFmtId="0" fontId="75" fillId="44" borderId="0"/>
    <xf numFmtId="0" fontId="75" fillId="28" borderId="0"/>
    <xf numFmtId="0" fontId="75" fillId="28" borderId="0"/>
    <xf numFmtId="0" fontId="75" fillId="28" borderId="0"/>
    <xf numFmtId="0" fontId="89" fillId="28" borderId="0"/>
    <xf numFmtId="0" fontId="75" fillId="28" borderId="0"/>
    <xf numFmtId="0" fontId="75" fillId="28" borderId="0"/>
    <xf numFmtId="0" fontId="75" fillId="28" borderId="0"/>
    <xf numFmtId="0" fontId="75" fillId="16" borderId="0">
      <alignment vertical="center"/>
    </xf>
    <xf numFmtId="0" fontId="75" fillId="28" borderId="0"/>
    <xf numFmtId="0" fontId="75" fillId="28" borderId="0"/>
    <xf numFmtId="0" fontId="75" fillId="28" borderId="0"/>
    <xf numFmtId="0" fontId="75" fillId="28" borderId="0">
      <alignment vertical="center"/>
    </xf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28" borderId="0"/>
    <xf numFmtId="0" fontId="75" fillId="48" borderId="0">
      <alignment vertical="center"/>
    </xf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125" fillId="23" borderId="0"/>
    <xf numFmtId="0" fontId="75" fillId="23" borderId="0"/>
    <xf numFmtId="0" fontId="75" fillId="23" borderId="0"/>
    <xf numFmtId="0" fontId="75" fillId="23" borderId="0"/>
    <xf numFmtId="0" fontId="75" fillId="48" borderId="0"/>
    <xf numFmtId="0" fontId="75" fillId="23" borderId="0"/>
    <xf numFmtId="0" fontId="75" fillId="23" borderId="0"/>
    <xf numFmtId="0" fontId="75" fillId="23" borderId="0"/>
    <xf numFmtId="0" fontId="89" fillId="23" borderId="0"/>
    <xf numFmtId="0" fontId="75" fillId="23" borderId="0"/>
    <xf numFmtId="0" fontId="75" fillId="23" borderId="0"/>
    <xf numFmtId="0" fontId="75" fillId="23" borderId="0"/>
    <xf numFmtId="0" fontId="75" fillId="2" borderId="0">
      <alignment vertical="center"/>
    </xf>
    <xf numFmtId="0" fontId="75" fillId="23" borderId="0"/>
    <xf numFmtId="0" fontId="75" fillId="23" borderId="0"/>
    <xf numFmtId="0" fontId="75" fillId="23" borderId="0"/>
    <xf numFmtId="0" fontId="75" fillId="37" borderId="0">
      <alignment vertical="center"/>
    </xf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23" borderId="0"/>
    <xf numFmtId="0" fontId="75" fillId="47" borderId="0">
      <alignment vertical="center"/>
    </xf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125" fillId="30" borderId="0"/>
    <xf numFmtId="0" fontId="75" fillId="30" borderId="0"/>
    <xf numFmtId="0" fontId="75" fillId="30" borderId="0"/>
    <xf numFmtId="0" fontId="75" fillId="30" borderId="0"/>
    <xf numFmtId="0" fontId="75" fillId="47" borderId="0"/>
    <xf numFmtId="0" fontId="75" fillId="30" borderId="0"/>
    <xf numFmtId="0" fontId="75" fillId="30" borderId="0"/>
    <xf numFmtId="0" fontId="75" fillId="30" borderId="0"/>
    <xf numFmtId="0" fontId="89" fillId="30" borderId="0"/>
    <xf numFmtId="0" fontId="75" fillId="30" borderId="0"/>
    <xf numFmtId="0" fontId="75" fillId="30" borderId="0"/>
    <xf numFmtId="0" fontId="75" fillId="30" borderId="0"/>
    <xf numFmtId="0" fontId="75" fillId="16" borderId="0">
      <alignment vertical="center"/>
    </xf>
    <xf numFmtId="0" fontId="75" fillId="30" borderId="0"/>
    <xf numFmtId="0" fontId="75" fillId="30" borderId="0"/>
    <xf numFmtId="0" fontId="75" fillId="30" borderId="0"/>
    <xf numFmtId="0" fontId="75" fillId="22" borderId="0">
      <alignment vertical="center"/>
    </xf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59" borderId="0">
      <alignment vertical="center"/>
    </xf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125" fillId="24" borderId="0"/>
    <xf numFmtId="0" fontId="75" fillId="24" borderId="0"/>
    <xf numFmtId="0" fontId="75" fillId="24" borderId="0"/>
    <xf numFmtId="0" fontId="75" fillId="24" borderId="0"/>
    <xf numFmtId="0" fontId="75" fillId="59" borderId="0"/>
    <xf numFmtId="0" fontId="75" fillId="24" borderId="0"/>
    <xf numFmtId="0" fontId="75" fillId="24" borderId="0"/>
    <xf numFmtId="0" fontId="75" fillId="24" borderId="0"/>
    <xf numFmtId="0" fontId="89" fillId="24" borderId="0"/>
    <xf numFmtId="0" fontId="75" fillId="24" borderId="0"/>
    <xf numFmtId="0" fontId="75" fillId="24" borderId="0"/>
    <xf numFmtId="0" fontId="75" fillId="24" borderId="0"/>
    <xf numFmtId="0" fontId="75" fillId="65" borderId="0">
      <alignment vertical="center"/>
    </xf>
    <xf numFmtId="0" fontId="75" fillId="24" borderId="0"/>
    <xf numFmtId="0" fontId="75" fillId="24" borderId="0"/>
    <xf numFmtId="0" fontId="75" fillId="24" borderId="0"/>
    <xf numFmtId="0" fontId="75" fillId="31" borderId="0">
      <alignment vertical="center"/>
    </xf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57" borderId="0">
      <alignment vertical="center"/>
    </xf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125" fillId="34" borderId="0"/>
    <xf numFmtId="0" fontId="75" fillId="34" borderId="0"/>
    <xf numFmtId="0" fontId="75" fillId="34" borderId="0"/>
    <xf numFmtId="0" fontId="75" fillId="34" borderId="0"/>
    <xf numFmtId="0" fontId="75" fillId="57" borderId="0"/>
    <xf numFmtId="0" fontId="75" fillId="34" borderId="0"/>
    <xf numFmtId="0" fontId="75" fillId="34" borderId="0"/>
    <xf numFmtId="0" fontId="75" fillId="34" borderId="0"/>
    <xf numFmtId="0" fontId="89" fillId="34" borderId="0"/>
    <xf numFmtId="0" fontId="75" fillId="34" borderId="0"/>
    <xf numFmtId="0" fontId="75" fillId="34" borderId="0"/>
    <xf numFmtId="0" fontId="75" fillId="34" borderId="0"/>
    <xf numFmtId="0" fontId="75" fillId="2" borderId="0">
      <alignment vertical="center"/>
    </xf>
    <xf numFmtId="0" fontId="75" fillId="34" borderId="0"/>
    <xf numFmtId="0" fontId="75" fillId="34" borderId="0"/>
    <xf numFmtId="0" fontId="75" fillId="34" borderId="0"/>
    <xf numFmtId="0" fontId="75" fillId="16" borderId="0">
      <alignment vertical="center"/>
    </xf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0" fontId="75" fillId="34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0" fontId="217" fillId="0" borderId="0"/>
    <xf numFmtId="225" fontId="218" fillId="0" borderId="0"/>
    <xf numFmtId="222" fontId="218" fillId="0" borderId="0"/>
    <xf numFmtId="0" fontId="75" fillId="51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125" fillId="36" borderId="0"/>
    <xf numFmtId="0" fontId="75" fillId="36" borderId="0"/>
    <xf numFmtId="0" fontId="75" fillId="36" borderId="0"/>
    <xf numFmtId="0" fontId="75" fillId="36" borderId="0"/>
    <xf numFmtId="0" fontId="75" fillId="51" borderId="0"/>
    <xf numFmtId="0" fontId="75" fillId="36" borderId="0"/>
    <xf numFmtId="0" fontId="75" fillId="36" borderId="0"/>
    <xf numFmtId="0" fontId="75" fillId="36" borderId="0"/>
    <xf numFmtId="0" fontId="89" fillId="36" borderId="0"/>
    <xf numFmtId="0" fontId="75" fillId="36" borderId="0"/>
    <xf numFmtId="0" fontId="75" fillId="36" borderId="0"/>
    <xf numFmtId="0" fontId="75" fillId="36" borderId="0"/>
    <xf numFmtId="0" fontId="75" fillId="66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24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49" borderId="0">
      <alignment vertical="center"/>
    </xf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125" fillId="19" borderId="0"/>
    <xf numFmtId="0" fontId="75" fillId="19" borderId="0"/>
    <xf numFmtId="0" fontId="75" fillId="19" borderId="0"/>
    <xf numFmtId="0" fontId="75" fillId="19" borderId="0"/>
    <xf numFmtId="0" fontId="75" fillId="49" borderId="0"/>
    <xf numFmtId="0" fontId="75" fillId="19" borderId="0"/>
    <xf numFmtId="0" fontId="75" fillId="19" borderId="0"/>
    <xf numFmtId="0" fontId="75" fillId="19" borderId="0"/>
    <xf numFmtId="0" fontId="89" fillId="19" borderId="0"/>
    <xf numFmtId="0" fontId="75" fillId="19" borderId="0"/>
    <xf numFmtId="0" fontId="75" fillId="19" borderId="0"/>
    <xf numFmtId="0" fontId="75" fillId="19" borderId="0"/>
    <xf numFmtId="0" fontId="75" fillId="26" borderId="0">
      <alignment vertical="center"/>
    </xf>
    <xf numFmtId="0" fontId="75" fillId="19" borderId="0"/>
    <xf numFmtId="0" fontId="75" fillId="19" borderId="0"/>
    <xf numFmtId="0" fontId="75" fillId="19" borderId="0"/>
    <xf numFmtId="0" fontId="75" fillId="19" borderId="0">
      <alignment vertical="center"/>
    </xf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19" borderId="0"/>
    <xf numFmtId="0" fontId="75" fillId="67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125" fillId="18" borderId="0"/>
    <xf numFmtId="0" fontId="75" fillId="18" borderId="0"/>
    <xf numFmtId="0" fontId="75" fillId="18" borderId="0"/>
    <xf numFmtId="0" fontId="75" fillId="18" borderId="0"/>
    <xf numFmtId="0" fontId="75" fillId="67" borderId="0"/>
    <xf numFmtId="0" fontId="75" fillId="18" borderId="0"/>
    <xf numFmtId="0" fontId="75" fillId="18" borderId="0"/>
    <xf numFmtId="0" fontId="75" fillId="18" borderId="0"/>
    <xf numFmtId="0" fontId="89" fillId="18" borderId="0"/>
    <xf numFmtId="0" fontId="75" fillId="18" borderId="0"/>
    <xf numFmtId="0" fontId="75" fillId="18" borderId="0"/>
    <xf numFmtId="0" fontId="75" fillId="18" borderId="0"/>
    <xf numFmtId="0" fontId="75" fillId="27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47" borderId="0">
      <alignment vertical="center"/>
    </xf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125" fillId="30" borderId="0"/>
    <xf numFmtId="0" fontId="75" fillId="30" borderId="0"/>
    <xf numFmtId="0" fontId="75" fillId="30" borderId="0"/>
    <xf numFmtId="0" fontId="75" fillId="30" borderId="0"/>
    <xf numFmtId="0" fontId="75" fillId="47" borderId="0"/>
    <xf numFmtId="0" fontId="75" fillId="30" borderId="0"/>
    <xf numFmtId="0" fontId="75" fillId="30" borderId="0"/>
    <xf numFmtId="0" fontId="75" fillId="30" borderId="0"/>
    <xf numFmtId="0" fontId="89" fillId="30" borderId="0"/>
    <xf numFmtId="0" fontId="75" fillId="30" borderId="0"/>
    <xf numFmtId="0" fontId="75" fillId="30" borderId="0"/>
    <xf numFmtId="0" fontId="75" fillId="30" borderId="0"/>
    <xf numFmtId="0" fontId="75" fillId="25" borderId="0">
      <alignment vertical="center"/>
    </xf>
    <xf numFmtId="0" fontId="75" fillId="30" borderId="0"/>
    <xf numFmtId="0" fontId="75" fillId="30" borderId="0"/>
    <xf numFmtId="0" fontId="75" fillId="30" borderId="0"/>
    <xf numFmtId="0" fontId="75" fillId="52" borderId="0">
      <alignment vertical="center"/>
    </xf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30" borderId="0"/>
    <xf numFmtId="0" fontId="75" fillId="59" borderId="0">
      <alignment vertical="center"/>
    </xf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125" fillId="24" borderId="0"/>
    <xf numFmtId="0" fontId="75" fillId="24" borderId="0"/>
    <xf numFmtId="0" fontId="75" fillId="24" borderId="0"/>
    <xf numFmtId="0" fontId="75" fillId="24" borderId="0"/>
    <xf numFmtId="0" fontId="75" fillId="59" borderId="0"/>
    <xf numFmtId="0" fontId="75" fillId="24" borderId="0"/>
    <xf numFmtId="0" fontId="75" fillId="24" borderId="0"/>
    <xf numFmtId="0" fontId="75" fillId="24" borderId="0"/>
    <xf numFmtId="0" fontId="89" fillId="24" borderId="0"/>
    <xf numFmtId="0" fontId="75" fillId="24" borderId="0"/>
    <xf numFmtId="0" fontId="75" fillId="24" borderId="0"/>
    <xf numFmtId="0" fontId="75" fillId="24" borderId="0"/>
    <xf numFmtId="0" fontId="75" fillId="68" borderId="0">
      <alignment vertical="center"/>
    </xf>
    <xf numFmtId="0" fontId="75" fillId="24" borderId="0"/>
    <xf numFmtId="0" fontId="75" fillId="24" borderId="0"/>
    <xf numFmtId="0" fontId="75" fillId="24" borderId="0"/>
    <xf numFmtId="0" fontId="75" fillId="24" borderId="0">
      <alignment vertical="center"/>
    </xf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24" borderId="0"/>
    <xf numFmtId="0" fontId="75" fillId="62" borderId="0">
      <alignment vertical="center"/>
    </xf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125" fillId="26" borderId="0"/>
    <xf numFmtId="0" fontId="75" fillId="26" borderId="0"/>
    <xf numFmtId="0" fontId="75" fillId="26" borderId="0"/>
    <xf numFmtId="0" fontId="75" fillId="26" borderId="0"/>
    <xf numFmtId="0" fontId="75" fillId="62" borderId="0"/>
    <xf numFmtId="0" fontId="75" fillId="26" borderId="0"/>
    <xf numFmtId="0" fontId="75" fillId="26" borderId="0"/>
    <xf numFmtId="0" fontId="75" fillId="26" borderId="0"/>
    <xf numFmtId="0" fontId="89" fillId="26" borderId="0"/>
    <xf numFmtId="0" fontId="75" fillId="26" borderId="0"/>
    <xf numFmtId="0" fontId="75" fillId="26" borderId="0"/>
    <xf numFmtId="0" fontId="75" fillId="26" borderId="0"/>
    <xf numFmtId="0" fontId="75" fillId="18" borderId="0">
      <alignment vertical="center"/>
    </xf>
    <xf numFmtId="0" fontId="75" fillId="26" borderId="0"/>
    <xf numFmtId="0" fontId="75" fillId="26" borderId="0"/>
    <xf numFmtId="0" fontId="75" fillId="26" borderId="0"/>
    <xf numFmtId="0" fontId="75" fillId="26" borderId="0">
      <alignment vertical="center"/>
    </xf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0" fontId="75" fillId="26" borderId="0"/>
    <xf numFmtId="238" fontId="145" fillId="0" borderId="0"/>
    <xf numFmtId="0" fontId="124" fillId="0" borderId="0"/>
    <xf numFmtId="234" fontId="91" fillId="0" borderId="0"/>
    <xf numFmtId="237" fontId="145" fillId="0" borderId="0"/>
    <xf numFmtId="0" fontId="124" fillId="0" borderId="0"/>
    <xf numFmtId="179" fontId="91" fillId="0" borderId="0"/>
    <xf numFmtId="0" fontId="171" fillId="0" borderId="0">
      <alignment horizontal="center" wrapText="1"/>
      <protection locked="0"/>
    </xf>
    <xf numFmtId="194" fontId="118" fillId="0" borderId="0"/>
    <xf numFmtId="0" fontId="124" fillId="0" borderId="0"/>
    <xf numFmtId="194" fontId="170" fillId="0" borderId="0"/>
    <xf numFmtId="44" fontId="145" fillId="0" borderId="0"/>
    <xf numFmtId="0" fontId="124" fillId="0" borderId="0"/>
    <xf numFmtId="203" fontId="17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7" fillId="0" borderId="0"/>
    <xf numFmtId="0" fontId="105" fillId="42" borderId="0">
      <alignment vertical="center"/>
    </xf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221" fillId="17" borderId="0"/>
    <xf numFmtId="0" fontId="105" fillId="17" borderId="0"/>
    <xf numFmtId="0" fontId="105" fillId="17" borderId="0"/>
    <xf numFmtId="0" fontId="105" fillId="17" borderId="0"/>
    <xf numFmtId="0" fontId="105" fillId="42" borderId="0"/>
    <xf numFmtId="0" fontId="105" fillId="17" borderId="0"/>
    <xf numFmtId="0" fontId="105" fillId="17" borderId="0"/>
    <xf numFmtId="0" fontId="105" fillId="17" borderId="0"/>
    <xf numFmtId="0" fontId="216" fillId="17" borderId="0"/>
    <xf numFmtId="0" fontId="105" fillId="17" borderId="0"/>
    <xf numFmtId="0" fontId="105" fillId="17" borderId="0"/>
    <xf numFmtId="0" fontId="105" fillId="17" borderId="0"/>
    <xf numFmtId="0" fontId="214" fillId="17" borderId="0">
      <alignment vertical="center"/>
    </xf>
    <xf numFmtId="0" fontId="105" fillId="17" borderId="0"/>
    <xf numFmtId="0" fontId="105" fillId="17" borderId="0"/>
    <xf numFmtId="0" fontId="105" fillId="17" borderId="0"/>
    <xf numFmtId="0" fontId="76" fillId="28" borderId="0">
      <alignment vertical="center"/>
    </xf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05" fillId="17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40" fillId="0" borderId="0"/>
    <xf numFmtId="0" fontId="135" fillId="0" borderId="6"/>
    <xf numFmtId="0" fontId="135" fillId="0" borderId="6"/>
    <xf numFmtId="0" fontId="135" fillId="0" borderId="6"/>
    <xf numFmtId="0" fontId="135" fillId="0" borderId="6"/>
    <xf numFmtId="0" fontId="135" fillId="0" borderId="6"/>
    <xf numFmtId="0" fontId="135" fillId="0" borderId="6"/>
    <xf numFmtId="0" fontId="135" fillId="0" borderId="6"/>
    <xf numFmtId="0" fontId="135" fillId="0" borderId="6"/>
    <xf numFmtId="0" fontId="135" fillId="0" borderId="6"/>
    <xf numFmtId="0" fontId="98" fillId="33" borderId="6"/>
    <xf numFmtId="0" fontId="98" fillId="33" borderId="6"/>
    <xf numFmtId="0" fontId="98" fillId="33" borderId="6"/>
    <xf numFmtId="0" fontId="98" fillId="33" borderId="6"/>
    <xf numFmtId="0" fontId="98" fillId="33" borderId="6"/>
    <xf numFmtId="0" fontId="98" fillId="33" borderId="6"/>
    <xf numFmtId="0" fontId="98" fillId="33" borderId="6"/>
    <xf numFmtId="0" fontId="98" fillId="33" borderId="6"/>
    <xf numFmtId="0" fontId="98" fillId="33" borderId="6"/>
    <xf numFmtId="0" fontId="98" fillId="41" borderId="6"/>
    <xf numFmtId="0" fontId="98" fillId="41" borderId="6"/>
    <xf numFmtId="0" fontId="98" fillId="41" borderId="6"/>
    <xf numFmtId="0" fontId="98" fillId="41" borderId="6"/>
    <xf numFmtId="0" fontId="98" fillId="41" borderId="6"/>
    <xf numFmtId="0" fontId="98" fillId="41" borderId="6"/>
    <xf numFmtId="0" fontId="98" fillId="41" borderId="6"/>
    <xf numFmtId="0" fontId="98" fillId="41" borderId="6"/>
    <xf numFmtId="0" fontId="98" fillId="41" borderId="6"/>
    <xf numFmtId="0" fontId="180" fillId="0" borderId="0">
      <alignment horizontal="left"/>
    </xf>
    <xf numFmtId="0" fontId="124" fillId="0" borderId="0"/>
    <xf numFmtId="0" fontId="199" fillId="0" borderId="0"/>
    <xf numFmtId="0" fontId="124" fillId="0" borderId="0"/>
    <xf numFmtId="0" fontId="19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1" borderId="38">
      <alignment vertical="center"/>
    </xf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102" fillId="2" borderId="38"/>
    <xf numFmtId="0" fontId="102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102" fillId="2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1" borderId="38"/>
    <xf numFmtId="0" fontId="71" fillId="21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71" fillId="21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94" fillId="2" borderId="38"/>
    <xf numFmtId="0" fontId="94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94" fillId="2" borderId="38"/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116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4" borderId="38">
      <alignment vertical="center"/>
    </xf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71" fillId="2" borderId="38"/>
    <xf numFmtId="0" fontId="19" fillId="0" borderId="0">
      <alignment vertical="top"/>
    </xf>
    <xf numFmtId="0" fontId="98" fillId="0" borderId="0"/>
    <xf numFmtId="0" fontId="103" fillId="0" borderId="46"/>
    <xf numFmtId="233" fontId="70" fillId="0" borderId="0"/>
    <xf numFmtId="0" fontId="80" fillId="0" borderId="0">
      <alignment vertical="center"/>
    </xf>
    <xf numFmtId="0" fontId="88" fillId="64" borderId="42">
      <alignment vertical="center"/>
    </xf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19" fillId="0" borderId="0"/>
    <xf numFmtId="0" fontId="97" fillId="27" borderId="42"/>
    <xf numFmtId="0" fontId="88" fillId="27" borderId="42"/>
    <xf numFmtId="0" fontId="88" fillId="27" borderId="42"/>
    <xf numFmtId="0" fontId="88" fillId="27" borderId="42"/>
    <xf numFmtId="0" fontId="88" fillId="64" borderId="42"/>
    <xf numFmtId="0" fontId="88" fillId="27" borderId="42"/>
    <xf numFmtId="0" fontId="88" fillId="27" borderId="42"/>
    <xf numFmtId="0" fontId="88" fillId="27" borderId="42"/>
    <xf numFmtId="0" fontId="230" fillId="27" borderId="42"/>
    <xf numFmtId="0" fontId="88" fillId="27" borderId="42"/>
    <xf numFmtId="0" fontId="88" fillId="27" borderId="42"/>
    <xf numFmtId="0" fontId="88" fillId="27" borderId="42"/>
    <xf numFmtId="0" fontId="88" fillId="27" borderId="42">
      <alignment vertical="center"/>
    </xf>
    <xf numFmtId="0" fontId="88" fillId="27" borderId="42"/>
    <xf numFmtId="0" fontId="88" fillId="27" borderId="42"/>
    <xf numFmtId="0" fontId="88" fillId="27" borderId="42"/>
    <xf numFmtId="0" fontId="88" fillId="27" borderId="42">
      <alignment vertical="center"/>
    </xf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0" fontId="88" fillId="27" borderId="42"/>
    <xf numFmtId="1" fontId="186" fillId="0" borderId="3"/>
    <xf numFmtId="1" fontId="186" fillId="0" borderId="3"/>
    <xf numFmtId="1" fontId="186" fillId="0" borderId="3"/>
    <xf numFmtId="0" fontId="175" fillId="0" borderId="0">
      <alignment horizontal="right"/>
    </xf>
    <xf numFmtId="43" fontId="255" fillId="0" borderId="0"/>
    <xf numFmtId="0" fontId="95" fillId="0" borderId="0"/>
    <xf numFmtId="37" fontId="169" fillId="0" borderId="0"/>
    <xf numFmtId="37" fontId="169" fillId="0" borderId="0"/>
    <xf numFmtId="37" fontId="169" fillId="0" borderId="0"/>
    <xf numFmtId="37" fontId="169" fillId="0" borderId="0"/>
    <xf numFmtId="37" fontId="169" fillId="0" borderId="0"/>
    <xf numFmtId="37" fontId="169" fillId="0" borderId="0"/>
    <xf numFmtId="37" fontId="169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194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194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194" fontId="255" fillId="0" borderId="0">
      <alignment vertical="center"/>
    </xf>
    <xf numFmtId="41" fontId="255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181" fontId="2" fillId="0" borderId="0"/>
    <xf numFmtId="41" fontId="255" fillId="0" borderId="0"/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" fillId="0" borderId="0"/>
    <xf numFmtId="41" fontId="255" fillId="0" borderId="0">
      <alignment vertical="center"/>
    </xf>
    <xf numFmtId="41" fontId="255" fillId="0" borderId="0">
      <alignment vertical="center"/>
    </xf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38" fontId="9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" fillId="0" borderId="0"/>
    <xf numFmtId="41" fontId="2" fillId="0" borderId="0"/>
    <xf numFmtId="41" fontId="2" fillId="0" borderId="0"/>
    <xf numFmtId="41" fontId="255" fillId="0" borderId="0">
      <alignment vertical="center"/>
    </xf>
    <xf numFmtId="41" fontId="255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" fillId="0" borderId="0"/>
    <xf numFmtId="41" fontId="2" fillId="0" borderId="0"/>
    <xf numFmtId="41" fontId="2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181" fontId="2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38" fontId="99" fillId="0" borderId="0"/>
    <xf numFmtId="38" fontId="99" fillId="0" borderId="0"/>
    <xf numFmtId="38" fontId="99" fillId="0" borderId="0"/>
    <xf numFmtId="194" fontId="255" fillId="0" borderId="0">
      <alignment vertical="center"/>
    </xf>
    <xf numFmtId="194" fontId="255" fillId="0" borderId="0">
      <alignment vertical="center"/>
    </xf>
    <xf numFmtId="41" fontId="2" fillId="0" borderId="0"/>
    <xf numFmtId="41" fontId="255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255" fillId="0" borderId="0">
      <alignment vertical="center"/>
    </xf>
    <xf numFmtId="41" fontId="2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255" fillId="0" borderId="0"/>
    <xf numFmtId="41" fontId="129" fillId="0" borderId="0">
      <protection locked="0"/>
    </xf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38" fontId="99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194" fontId="131" fillId="0" borderId="0">
      <alignment vertical="center"/>
    </xf>
    <xf numFmtId="194" fontId="131" fillId="0" borderId="0">
      <alignment vertical="center"/>
    </xf>
    <xf numFmtId="194" fontId="131" fillId="0" borderId="0">
      <alignment vertical="center"/>
    </xf>
    <xf numFmtId="194" fontId="131" fillId="0" borderId="0">
      <alignment vertical="center"/>
    </xf>
    <xf numFmtId="194" fontId="131" fillId="0" borderId="0">
      <alignment vertical="center"/>
    </xf>
    <xf numFmtId="194" fontId="131" fillId="0" borderId="0">
      <alignment vertical="center"/>
    </xf>
    <xf numFmtId="194" fontId="131" fillId="0" borderId="0">
      <alignment vertical="center"/>
    </xf>
    <xf numFmtId="194" fontId="131" fillId="0" borderId="0">
      <alignment vertical="center"/>
    </xf>
    <xf numFmtId="194" fontId="131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/>
    <xf numFmtId="41" fontId="10" fillId="0" borderId="0"/>
    <xf numFmtId="41" fontId="255" fillId="0" borderId="0"/>
    <xf numFmtId="18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9" fillId="0" borderId="0"/>
    <xf numFmtId="41" fontId="255" fillId="0" borderId="0"/>
    <xf numFmtId="181" fontId="2" fillId="0" borderId="0"/>
    <xf numFmtId="41" fontId="255" fillId="0" borderId="0"/>
    <xf numFmtId="41" fontId="10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255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255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194" fontId="131" fillId="0" borderId="0">
      <alignment vertical="center"/>
    </xf>
    <xf numFmtId="181" fontId="255" fillId="0" borderId="0"/>
    <xf numFmtId="194" fontId="255" fillId="0" borderId="0">
      <alignment vertical="center"/>
    </xf>
    <xf numFmtId="181" fontId="255" fillId="0" borderId="0"/>
    <xf numFmtId="194" fontId="255" fillId="0" borderId="0">
      <alignment vertical="center"/>
    </xf>
    <xf numFmtId="194" fontId="255" fillId="0" borderId="0">
      <alignment vertical="center"/>
    </xf>
    <xf numFmtId="194" fontId="255" fillId="0" borderId="0">
      <alignment vertical="center"/>
    </xf>
    <xf numFmtId="194" fontId="255" fillId="0" borderId="0">
      <alignment vertical="center"/>
    </xf>
    <xf numFmtId="194" fontId="255" fillId="0" borderId="0">
      <alignment vertical="center"/>
    </xf>
    <xf numFmtId="194" fontId="255" fillId="0" borderId="0">
      <alignment vertical="center"/>
    </xf>
    <xf numFmtId="194" fontId="255" fillId="0" borderId="0">
      <alignment vertical="center"/>
    </xf>
    <xf numFmtId="41" fontId="205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41" fontId="205" fillId="0" borderId="0"/>
    <xf numFmtId="41" fontId="205" fillId="0" borderId="0"/>
    <xf numFmtId="41" fontId="126" fillId="0" borderId="0"/>
    <xf numFmtId="181" fontId="2" fillId="0" borderId="0"/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94" fontId="255" fillId="0" borderId="0">
      <alignment vertical="center"/>
    </xf>
    <xf numFmtId="41" fontId="2" fillId="0" borderId="0"/>
    <xf numFmtId="41" fontId="2" fillId="0" borderId="0"/>
    <xf numFmtId="41" fontId="2" fillId="0" borderId="0"/>
    <xf numFmtId="181" fontId="148" fillId="0" borderId="0"/>
    <xf numFmtId="194" fontId="255" fillId="0" borderId="0">
      <alignment vertical="center"/>
    </xf>
    <xf numFmtId="41" fontId="19" fillId="0" borderId="0"/>
    <xf numFmtId="41" fontId="19" fillId="0" borderId="0"/>
    <xf numFmtId="194" fontId="255" fillId="0" borderId="0">
      <alignment vertical="center"/>
    </xf>
    <xf numFmtId="181" fontId="2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194" fontId="255" fillId="0" borderId="0">
      <alignment vertical="center"/>
    </xf>
    <xf numFmtId="181" fontId="19" fillId="0" borderId="0"/>
    <xf numFmtId="181" fontId="19" fillId="0" borderId="0"/>
    <xf numFmtId="194" fontId="255" fillId="0" borderId="0">
      <alignment vertical="center"/>
    </xf>
    <xf numFmtId="41" fontId="2" fillId="0" borderId="0"/>
    <xf numFmtId="194" fontId="255" fillId="0" borderId="0">
      <alignment vertical="center"/>
    </xf>
    <xf numFmtId="194" fontId="255" fillId="0" borderId="0">
      <alignment vertical="center"/>
    </xf>
    <xf numFmtId="194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/>
    <xf numFmtId="41" fontId="255" fillId="0" borderId="0">
      <alignment vertical="center"/>
    </xf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194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194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/>
    <xf numFmtId="181" fontId="19" fillId="0" borderId="0"/>
    <xf numFmtId="181" fontId="19" fillId="0" borderId="0"/>
    <xf numFmtId="41" fontId="255" fillId="0" borderId="0"/>
    <xf numFmtId="41" fontId="255" fillId="0" borderId="0"/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41" fontId="11" fillId="0" borderId="0"/>
    <xf numFmtId="181" fontId="19" fillId="0" borderId="0"/>
    <xf numFmtId="181" fontId="19" fillId="0" borderId="0"/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>
      <alignment vertical="center"/>
    </xf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55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55" fillId="0" borderId="0">
      <alignment vertical="center"/>
    </xf>
    <xf numFmtId="41" fontId="19" fillId="0" borderId="0"/>
    <xf numFmtId="41" fontId="19" fillId="0" borderId="0"/>
    <xf numFmtId="41" fontId="19" fillId="0" borderId="0"/>
    <xf numFmtId="41" fontId="19" fillId="0" borderId="0"/>
    <xf numFmtId="41" fontId="255" fillId="0" borderId="0">
      <alignment vertical="center"/>
    </xf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41" fontId="2" fillId="0" borderId="0"/>
    <xf numFmtId="41" fontId="255" fillId="0" borderId="0"/>
    <xf numFmtId="41" fontId="255" fillId="0" borderId="0"/>
    <xf numFmtId="41" fontId="255" fillId="0" borderId="0"/>
    <xf numFmtId="41" fontId="255" fillId="0" borderId="0"/>
    <xf numFmtId="190" fontId="19" fillId="0" borderId="0"/>
    <xf numFmtId="190" fontId="19" fillId="0" borderId="0"/>
    <xf numFmtId="190" fontId="19" fillId="0" borderId="0"/>
    <xf numFmtId="190" fontId="19" fillId="0" borderId="0"/>
    <xf numFmtId="190" fontId="19" fillId="0" borderId="0"/>
    <xf numFmtId="190" fontId="19" fillId="0" borderId="0"/>
    <xf numFmtId="190" fontId="19" fillId="0" borderId="0"/>
    <xf numFmtId="19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1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195" fontId="2" fillId="0" borderId="0"/>
    <xf numFmtId="43" fontId="2" fillId="0" borderId="0"/>
    <xf numFmtId="43" fontId="2" fillId="0" borderId="0"/>
    <xf numFmtId="43" fontId="19" fillId="0" borderId="0"/>
    <xf numFmtId="43" fontId="19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19" fillId="0" borderId="0"/>
    <xf numFmtId="43" fontId="19" fillId="0" borderId="0"/>
    <xf numFmtId="43" fontId="2" fillId="0" borderId="0"/>
    <xf numFmtId="43" fontId="2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195" fontId="19" fillId="0" borderId="0"/>
    <xf numFmtId="195" fontId="19" fillId="0" borderId="0"/>
    <xf numFmtId="195" fontId="19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/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210" fontId="19" fillId="0" borderId="0"/>
    <xf numFmtId="210" fontId="19" fillId="0" borderId="0"/>
    <xf numFmtId="210" fontId="19" fillId="0" borderId="0"/>
    <xf numFmtId="210" fontId="19" fillId="0" borderId="0"/>
    <xf numFmtId="195" fontId="255" fillId="0" borderId="0">
      <alignment vertical="center"/>
    </xf>
    <xf numFmtId="195" fontId="255" fillId="0" borderId="0">
      <alignment vertical="center"/>
    </xf>
    <xf numFmtId="195" fontId="255" fillId="0" borderId="0">
      <alignment vertical="center"/>
    </xf>
    <xf numFmtId="195" fontId="255" fillId="0" borderId="0">
      <alignment vertical="center"/>
    </xf>
    <xf numFmtId="195" fontId="255" fillId="0" borderId="0">
      <alignment vertical="center"/>
    </xf>
    <xf numFmtId="203" fontId="131" fillId="0" borderId="0">
      <alignment vertical="center"/>
    </xf>
    <xf numFmtId="203" fontId="131" fillId="0" borderId="0">
      <alignment vertical="center"/>
    </xf>
    <xf numFmtId="203" fontId="131" fillId="0" borderId="0">
      <alignment vertical="center"/>
    </xf>
    <xf numFmtId="203" fontId="131" fillId="0" borderId="0">
      <alignment vertical="center"/>
    </xf>
    <xf numFmtId="203" fontId="131" fillId="0" borderId="0">
      <alignment vertical="center"/>
    </xf>
    <xf numFmtId="203" fontId="131" fillId="0" borderId="0">
      <alignment vertical="center"/>
    </xf>
    <xf numFmtId="43" fontId="11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203" fontId="131" fillId="0" borderId="0">
      <alignment vertical="center"/>
    </xf>
    <xf numFmtId="203" fontId="131" fillId="0" borderId="0">
      <alignment vertical="center"/>
    </xf>
    <xf numFmtId="203" fontId="131" fillId="0" borderId="0">
      <alignment vertical="center"/>
    </xf>
    <xf numFmtId="203" fontId="131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11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232" fontId="19" fillId="0" borderId="0"/>
    <xf numFmtId="232" fontId="19" fillId="0" borderId="0"/>
    <xf numFmtId="232" fontId="19" fillId="0" borderId="0"/>
    <xf numFmtId="232" fontId="19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11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11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255" fillId="0" borderId="0">
      <alignment vertical="center"/>
    </xf>
    <xf numFmtId="43" fontId="112" fillId="0" borderId="0"/>
    <xf numFmtId="43" fontId="255" fillId="0" borderId="0">
      <alignment vertical="center"/>
    </xf>
    <xf numFmtId="43" fontId="255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69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148" fillId="0" borderId="0"/>
    <xf numFmtId="43" fontId="69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55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/>
    <xf numFmtId="43" fontId="255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195" fontId="2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0" fillId="0" borderId="0"/>
    <xf numFmtId="43" fontId="10" fillId="0" borderId="0"/>
    <xf numFmtId="43" fontId="10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69" fillId="0" borderId="0"/>
    <xf numFmtId="43" fontId="2" fillId="0" borderId="0"/>
    <xf numFmtId="43" fontId="2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2" fillId="0" borderId="0"/>
    <xf numFmtId="43" fontId="2" fillId="0" borderId="0"/>
    <xf numFmtId="173" fontId="131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" fillId="0" borderId="0"/>
    <xf numFmtId="43" fontId="2" fillId="0" borderId="0"/>
    <xf numFmtId="43" fontId="69" fillId="0" borderId="0"/>
    <xf numFmtId="43" fontId="19" fillId="0" borderId="0"/>
    <xf numFmtId="43" fontId="255" fillId="0" borderId="0"/>
    <xf numFmtId="43" fontId="255" fillId="0" borderId="0"/>
    <xf numFmtId="43" fontId="255" fillId="0" borderId="0"/>
    <xf numFmtId="43" fontId="69" fillId="0" borderId="0"/>
    <xf numFmtId="43" fontId="19" fillId="0" borderId="0"/>
    <xf numFmtId="43" fontId="255" fillId="0" borderId="0"/>
    <xf numFmtId="43" fontId="19" fillId="0" borderId="0"/>
    <xf numFmtId="43" fontId="255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195" fontId="2" fillId="0" borderId="0"/>
    <xf numFmtId="43" fontId="19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/>
    <xf numFmtId="43" fontId="255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/>
    <xf numFmtId="43" fontId="2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210" fontId="167" fillId="0" borderId="0"/>
    <xf numFmtId="43" fontId="69" fillId="0" borderId="0"/>
    <xf numFmtId="43" fontId="255" fillId="0" borderId="0"/>
    <xf numFmtId="43" fontId="255" fillId="0" borderId="0"/>
    <xf numFmtId="43" fontId="23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195" fontId="19" fillId="0" borderId="0"/>
    <xf numFmtId="195" fontId="19" fillId="0" borderId="0"/>
    <xf numFmtId="43" fontId="255" fillId="0" borderId="0"/>
    <xf numFmtId="43" fontId="255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255" fillId="0" borderId="0">
      <alignment vertical="center"/>
    </xf>
    <xf numFmtId="195" fontId="2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/>
    <xf numFmtId="43" fontId="2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234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255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255" fillId="0" borderId="0"/>
    <xf numFmtId="195" fontId="148" fillId="0" borderId="0"/>
    <xf numFmtId="43" fontId="255" fillId="0" borderId="0">
      <alignment vertical="center"/>
    </xf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2" fillId="0" borderId="0"/>
    <xf numFmtId="43" fontId="2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11" fillId="0" borderId="0"/>
    <xf numFmtId="195" fontId="19" fillId="0" borderId="0"/>
    <xf numFmtId="195" fontId="19" fillId="0" borderId="0"/>
    <xf numFmtId="195" fontId="19" fillId="0" borderId="0"/>
    <xf numFmtId="43" fontId="11" fillId="0" borderId="0"/>
    <xf numFmtId="43" fontId="2" fillId="0" borderId="0"/>
    <xf numFmtId="43" fontId="255" fillId="0" borderId="0">
      <alignment vertical="center"/>
    </xf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255" fillId="0" borderId="0">
      <alignment vertical="center"/>
    </xf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11" fillId="0" borderId="0"/>
    <xf numFmtId="43" fontId="19" fillId="0" borderId="0"/>
    <xf numFmtId="43" fontId="19" fillId="0" borderId="0"/>
    <xf numFmtId="43" fontId="19" fillId="0" borderId="0"/>
    <xf numFmtId="43" fontId="11" fillId="0" borderId="0"/>
    <xf numFmtId="43" fontId="2" fillId="0" borderId="0"/>
    <xf numFmtId="43" fontId="255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195" fontId="19" fillId="0" borderId="0"/>
    <xf numFmtId="43" fontId="255" fillId="0" borderId="0"/>
    <xf numFmtId="43" fontId="255" fillId="0" borderId="0">
      <alignment vertical="center"/>
    </xf>
    <xf numFmtId="43" fontId="255" fillId="0" borderId="0">
      <alignment vertical="center"/>
    </xf>
    <xf numFmtId="195" fontId="19" fillId="0" borderId="0"/>
    <xf numFmtId="195" fontId="19" fillId="0" borderId="0"/>
    <xf numFmtId="195" fontId="19" fillId="0" borderId="0"/>
    <xf numFmtId="195" fontId="19" fillId="0" borderId="0"/>
    <xf numFmtId="43" fontId="255" fillId="0" borderId="0"/>
    <xf numFmtId="43" fontId="131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11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255" fillId="0" borderId="0">
      <alignment vertical="center"/>
    </xf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43" fontId="11" fillId="0" borderId="0"/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>
      <alignment vertical="center"/>
    </xf>
    <xf numFmtId="43" fontId="255" fillId="0" borderId="0"/>
    <xf numFmtId="43" fontId="255" fillId="0" borderId="0"/>
    <xf numFmtId="43" fontId="255" fillId="0" borderId="0"/>
    <xf numFmtId="43" fontId="255" fillId="0" borderId="0"/>
    <xf numFmtId="43" fontId="255" fillId="0" borderId="0"/>
    <xf numFmtId="43" fontId="69" fillId="0" borderId="0"/>
    <xf numFmtId="43" fontId="69" fillId="0" borderId="0"/>
    <xf numFmtId="43" fontId="69" fillId="0" borderId="0"/>
    <xf numFmtId="43" fontId="69" fillId="0" borderId="0"/>
    <xf numFmtId="43" fontId="69" fillId="0" borderId="0"/>
    <xf numFmtId="43" fontId="255" fillId="0" borderId="0"/>
    <xf numFmtId="43" fontId="255" fillId="0" borderId="0"/>
    <xf numFmtId="43" fontId="255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195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" fontId="19" fillId="0" borderId="0"/>
    <xf numFmtId="0" fontId="135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0" fontId="135" fillId="0" borderId="0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0" fontId="86" fillId="15" borderId="37"/>
    <xf numFmtId="186" fontId="19" fillId="0" borderId="0"/>
    <xf numFmtId="0" fontId="95" fillId="0" borderId="0"/>
    <xf numFmtId="0" fontId="95" fillId="0" borderId="0"/>
    <xf numFmtId="178" fontId="106" fillId="0" borderId="0">
      <alignment horizontal="center"/>
    </xf>
    <xf numFmtId="178" fontId="106" fillId="0" borderId="0">
      <alignment horizontal="center"/>
    </xf>
    <xf numFmtId="178" fontId="106" fillId="0" borderId="0">
      <alignment horizontal="center"/>
    </xf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8" fontId="19" fillId="0" borderId="6"/>
    <xf numFmtId="42" fontId="255" fillId="0" borderId="0"/>
    <xf numFmtId="42" fontId="255" fillId="0" borderId="0"/>
    <xf numFmtId="42" fontId="255" fillId="0" borderId="0"/>
    <xf numFmtId="42" fontId="255" fillId="0" borderId="0"/>
    <xf numFmtId="42" fontId="255" fillId="0" borderId="0"/>
    <xf numFmtId="188" fontId="2" fillId="0" borderId="0"/>
    <xf numFmtId="188" fontId="2" fillId="0" borderId="0"/>
    <xf numFmtId="188" fontId="2" fillId="0" borderId="0"/>
    <xf numFmtId="188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188" fontId="2" fillId="0" borderId="0"/>
    <xf numFmtId="188" fontId="2" fillId="0" borderId="0"/>
    <xf numFmtId="167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1" fontId="167" fillId="0" borderId="0"/>
    <xf numFmtId="243" fontId="2" fillId="0" borderId="0"/>
    <xf numFmtId="243" fontId="2" fillId="0" borderId="0"/>
    <xf numFmtId="243" fontId="2" fillId="0" borderId="0"/>
    <xf numFmtId="243" fontId="2" fillId="0" borderId="0"/>
    <xf numFmtId="201" fontId="167" fillId="0" borderId="0"/>
    <xf numFmtId="201" fontId="167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44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44" fontId="255" fillId="0" borderId="0">
      <alignment vertical="center"/>
    </xf>
    <xf numFmtId="208" fontId="19" fillId="0" borderId="0"/>
    <xf numFmtId="208" fontId="19" fillId="0" borderId="0"/>
    <xf numFmtId="208" fontId="19" fillId="0" borderId="0"/>
    <xf numFmtId="208" fontId="19" fillId="0" borderId="0"/>
    <xf numFmtId="208" fontId="19" fillId="0" borderId="0"/>
    <xf numFmtId="251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horizontal="left"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14" fontId="69" fillId="0" borderId="0"/>
    <xf numFmtId="37" fontId="19" fillId="0" borderId="0">
      <alignment vertical="center"/>
      <protection locked="0"/>
    </xf>
    <xf numFmtId="254" fontId="19" fillId="0" borderId="0"/>
    <xf numFmtId="216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0" fillId="0" borderId="0">
      <alignment horizontal="left"/>
    </xf>
    <xf numFmtId="0" fontId="23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237" fillId="0" borderId="0">
      <alignment horizontal="right"/>
    </xf>
    <xf numFmtId="255" fontId="19" fillId="0" borderId="0"/>
    <xf numFmtId="209" fontId="86" fillId="0" borderId="0"/>
    <xf numFmtId="217" fontId="255" fillId="0" borderId="0"/>
    <xf numFmtId="217" fontId="255" fillId="0" borderId="0">
      <alignment vertical="center"/>
    </xf>
    <xf numFmtId="217" fontId="129" fillId="0" borderId="0"/>
    <xf numFmtId="217" fontId="129" fillId="0" borderId="0"/>
    <xf numFmtId="217" fontId="129" fillId="0" borderId="0"/>
    <xf numFmtId="217" fontId="129" fillId="0" borderId="0"/>
    <xf numFmtId="217" fontId="255" fillId="0" borderId="0">
      <alignment vertical="center"/>
    </xf>
    <xf numFmtId="202" fontId="129" fillId="0" borderId="0">
      <protection locked="0"/>
    </xf>
    <xf numFmtId="217" fontId="255" fillId="0" borderId="0">
      <alignment vertical="center"/>
    </xf>
    <xf numFmtId="0" fontId="255" fillId="0" borderId="0"/>
    <xf numFmtId="0" fontId="129" fillId="0" borderId="0">
      <protection locked="0"/>
    </xf>
    <xf numFmtId="0" fontId="129" fillId="0" borderId="0">
      <protection locked="0"/>
    </xf>
    <xf numFmtId="0" fontId="129" fillId="0" borderId="0">
      <protection locked="0"/>
    </xf>
    <xf numFmtId="0" fontId="129" fillId="0" borderId="0">
      <protection locked="0"/>
    </xf>
    <xf numFmtId="0" fontId="255" fillId="0" borderId="0"/>
    <xf numFmtId="0" fontId="255" fillId="0" borderId="0"/>
    <xf numFmtId="0" fontId="255" fillId="0" borderId="0"/>
    <xf numFmtId="217" fontId="255" fillId="0" borderId="0"/>
    <xf numFmtId="202" fontId="129" fillId="0" borderId="0"/>
    <xf numFmtId="191" fontId="19" fillId="0" borderId="0"/>
    <xf numFmtId="191" fontId="19" fillId="0" borderId="0"/>
    <xf numFmtId="0" fontId="80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255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238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18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0" fontId="122" fillId="0" borderId="0">
      <alignment vertical="top"/>
      <protection locked="0"/>
    </xf>
    <xf numFmtId="0" fontId="111" fillId="0" borderId="0">
      <alignment vertical="top"/>
      <protection locked="0"/>
    </xf>
    <xf numFmtId="0" fontId="111" fillId="0" borderId="0">
      <alignment vertical="top"/>
      <protection locked="0"/>
    </xf>
    <xf numFmtId="0" fontId="127" fillId="0" borderId="0"/>
    <xf numFmtId="0" fontId="168" fillId="0" borderId="0">
      <alignment vertical="center"/>
    </xf>
    <xf numFmtId="0" fontId="239" fillId="0" borderId="0"/>
    <xf numFmtId="0" fontId="240" fillId="0" borderId="0">
      <alignment vertical="center"/>
    </xf>
    <xf numFmtId="0" fontId="228" fillId="0" borderId="0"/>
    <xf numFmtId="0" fontId="225" fillId="0" borderId="0"/>
    <xf numFmtId="256" fontId="241" fillId="0" borderId="63"/>
    <xf numFmtId="0" fontId="242" fillId="0" borderId="0"/>
    <xf numFmtId="0" fontId="179" fillId="0" borderId="0">
      <alignment horizontal="right"/>
    </xf>
    <xf numFmtId="0" fontId="107" fillId="63" borderId="0">
      <alignment vertical="center"/>
    </xf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243" fillId="37" borderId="0"/>
    <xf numFmtId="0" fontId="107" fillId="37" borderId="0"/>
    <xf numFmtId="0" fontId="107" fillId="37" borderId="0"/>
    <xf numFmtId="0" fontId="107" fillId="37" borderId="0"/>
    <xf numFmtId="0" fontId="107" fillId="63" borderId="0"/>
    <xf numFmtId="0" fontId="107" fillId="37" borderId="0"/>
    <xf numFmtId="0" fontId="107" fillId="37" borderId="0"/>
    <xf numFmtId="0" fontId="107" fillId="37" borderId="0"/>
    <xf numFmtId="0" fontId="244" fillId="37" borderId="0"/>
    <xf numFmtId="0" fontId="107" fillId="37" borderId="0"/>
    <xf numFmtId="0" fontId="107" fillId="37" borderId="0"/>
    <xf numFmtId="0" fontId="107" fillId="37" borderId="0"/>
    <xf numFmtId="0" fontId="107" fillId="37" borderId="0">
      <alignment vertical="center"/>
    </xf>
    <xf numFmtId="0" fontId="107" fillId="37" borderId="0"/>
    <xf numFmtId="0" fontId="107" fillId="37" borderId="0"/>
    <xf numFmtId="0" fontId="107" fillId="37" borderId="0"/>
    <xf numFmtId="0" fontId="107" fillId="37" borderId="0">
      <alignment vertical="center"/>
    </xf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0" fontId="107" fillId="37" borderId="0"/>
    <xf numFmtId="38" fontId="84" fillId="2" borderId="0"/>
    <xf numFmtId="38" fontId="84" fillId="2" borderId="0"/>
    <xf numFmtId="38" fontId="84" fillId="2" borderId="0"/>
    <xf numFmtId="38" fontId="84" fillId="2" borderId="0"/>
    <xf numFmtId="38" fontId="84" fillId="2" borderId="0"/>
    <xf numFmtId="38" fontId="84" fillId="2" borderId="0"/>
    <xf numFmtId="38" fontId="84" fillId="2" borderId="0"/>
    <xf numFmtId="38" fontId="84" fillId="2" borderId="0"/>
    <xf numFmtId="38" fontId="84" fillId="2" borderId="0"/>
    <xf numFmtId="38" fontId="84" fillId="2" borderId="0"/>
    <xf numFmtId="0" fontId="184" fillId="0" borderId="0">
      <alignment horizontal="left"/>
    </xf>
    <xf numFmtId="0" fontId="226" fillId="69" borderId="61"/>
    <xf numFmtId="0" fontId="153" fillId="0" borderId="1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153" fillId="0" borderId="4">
      <alignment horizontal="left" vertical="center"/>
    </xf>
    <xf numFmtId="0" fontId="21" fillId="20" borderId="57">
      <alignment vertical="center" wrapText="1"/>
    </xf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21" fillId="71" borderId="64">
      <alignment vertical="center" wrapText="1"/>
    </xf>
    <xf numFmtId="0" fontId="90" fillId="0" borderId="44"/>
    <xf numFmtId="0" fontId="90" fillId="0" borderId="44"/>
    <xf numFmtId="0" fontId="90" fillId="0" borderId="44"/>
    <xf numFmtId="0" fontId="245" fillId="0" borderId="44"/>
    <xf numFmtId="0" fontId="90" fillId="0" borderId="44"/>
    <xf numFmtId="0" fontId="90" fillId="0" borderId="44"/>
    <xf numFmtId="0" fontId="90" fillId="0" borderId="44"/>
    <xf numFmtId="0" fontId="140" fillId="0" borderId="51">
      <alignment vertical="center"/>
    </xf>
    <xf numFmtId="0" fontId="90" fillId="0" borderId="44"/>
    <xf numFmtId="0" fontId="90" fillId="0" borderId="44"/>
    <xf numFmtId="0" fontId="90" fillId="0" borderId="44"/>
    <xf numFmtId="0" fontId="204" fillId="0" borderId="58">
      <alignment vertical="center"/>
    </xf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90" fillId="0" borderId="44"/>
    <xf numFmtId="0" fontId="108" fillId="0" borderId="48">
      <alignment vertical="center"/>
    </xf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43" fillId="0" borderId="48"/>
    <xf numFmtId="0" fontId="108" fillId="0" borderId="48"/>
    <xf numFmtId="0" fontId="108" fillId="0" borderId="48"/>
    <xf numFmtId="0" fontId="108" fillId="0" borderId="48"/>
    <xf numFmtId="0" fontId="212" fillId="0" borderId="51">
      <alignment vertical="center"/>
    </xf>
    <xf numFmtId="0" fontId="108" fillId="0" borderId="48"/>
    <xf numFmtId="0" fontId="108" fillId="0" borderId="48"/>
    <xf numFmtId="0" fontId="108" fillId="0" borderId="48"/>
    <xf numFmtId="0" fontId="246" fillId="0" borderId="58">
      <alignment vertical="center"/>
    </xf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8" fillId="0" borderId="48"/>
    <xf numFmtId="0" fontId="101" fillId="0" borderId="45">
      <alignment vertical="center"/>
    </xf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39" fillId="0" borderId="54"/>
    <xf numFmtId="0" fontId="139" fillId="0" borderId="50">
      <alignment vertical="center"/>
    </xf>
    <xf numFmtId="0" fontId="101" fillId="0" borderId="45"/>
    <xf numFmtId="0" fontId="101" fillId="0" borderId="45"/>
    <xf numFmtId="0" fontId="101" fillId="0" borderId="45"/>
    <xf numFmtId="0" fontId="101" fillId="0" borderId="45"/>
    <xf numFmtId="0" fontId="139" fillId="0" borderId="50">
      <alignment vertical="center"/>
    </xf>
    <xf numFmtId="0" fontId="101" fillId="0" borderId="45"/>
    <xf numFmtId="0" fontId="101" fillId="0" borderId="45"/>
    <xf numFmtId="0" fontId="101" fillId="0" borderId="45"/>
    <xf numFmtId="0" fontId="101" fillId="0" borderId="45"/>
    <xf numFmtId="0" fontId="139" fillId="0" borderId="50">
      <alignment vertical="center"/>
    </xf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39" fillId="0" borderId="54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39" fillId="0" borderId="54"/>
    <xf numFmtId="0" fontId="187" fillId="0" borderId="56"/>
    <xf numFmtId="0" fontId="229" fillId="0" borderId="45"/>
    <xf numFmtId="0" fontId="101" fillId="0" borderId="45"/>
    <xf numFmtId="0" fontId="101" fillId="0" borderId="45"/>
    <xf numFmtId="0" fontId="101" fillId="0" borderId="45"/>
    <xf numFmtId="0" fontId="196" fillId="0" borderId="50">
      <alignment vertical="center"/>
    </xf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0">
      <alignment vertical="center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29" fillId="0" borderId="0"/>
    <xf numFmtId="0" fontId="101" fillId="0" borderId="0"/>
    <xf numFmtId="0" fontId="101" fillId="0" borderId="0"/>
    <xf numFmtId="0" fontId="101" fillId="0" borderId="0"/>
    <xf numFmtId="0" fontId="196" fillId="0" borderId="0">
      <alignment vertical="center"/>
    </xf>
    <xf numFmtId="0" fontId="101" fillId="0" borderId="0"/>
    <xf numFmtId="0" fontId="101" fillId="0" borderId="0"/>
    <xf numFmtId="0" fontId="101" fillId="0" borderId="0"/>
    <xf numFmtId="0" fontId="139" fillId="0" borderId="0">
      <alignment vertical="center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alignment vertical="center"/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37" fontId="19" fillId="0" borderId="0">
      <protection locked="0"/>
    </xf>
    <xf numFmtId="0" fontId="184" fillId="0" borderId="0"/>
    <xf numFmtId="0" fontId="206" fillId="0" borderId="0">
      <alignment vertical="top"/>
      <protection locked="0"/>
    </xf>
    <xf numFmtId="0" fontId="206" fillId="0" borderId="0">
      <alignment vertical="top"/>
      <protection locked="0"/>
    </xf>
    <xf numFmtId="0" fontId="191" fillId="0" borderId="0"/>
    <xf numFmtId="181" fontId="70" fillId="0" borderId="0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10" fontId="84" fillId="15" borderId="6"/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46" borderId="38">
      <alignment vertical="center"/>
    </xf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9" fillId="16" borderId="38"/>
    <xf numFmtId="0" fontId="79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9" fillId="16" borderId="38"/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16" borderId="38">
      <alignment vertical="center"/>
    </xf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29" borderId="38"/>
    <xf numFmtId="0" fontId="72" fillId="29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72" fillId="29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109" fillId="16" borderId="38"/>
    <xf numFmtId="0" fontId="109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109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0" fontId="72" fillId="16" borderId="38"/>
    <xf numFmtId="245" fontId="202" fillId="60" borderId="0"/>
    <xf numFmtId="0" fontId="105" fillId="17" borderId="0"/>
    <xf numFmtId="0" fontId="69" fillId="0" borderId="0">
      <alignment horizontal="left"/>
    </xf>
    <xf numFmtId="0" fontId="122" fillId="0" borderId="0">
      <alignment vertical="top"/>
      <protection locked="0"/>
    </xf>
    <xf numFmtId="0" fontId="111" fillId="0" borderId="0">
      <alignment vertical="top"/>
      <protection locked="0"/>
    </xf>
    <xf numFmtId="0" fontId="111" fillId="0" borderId="0">
      <alignment vertical="top"/>
      <protection locked="0"/>
    </xf>
    <xf numFmtId="0" fontId="111" fillId="0" borderId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0" fontId="103" fillId="0" borderId="46">
      <alignment vertical="center"/>
    </xf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235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248" fillId="0" borderId="46"/>
    <xf numFmtId="0" fontId="103" fillId="0" borderId="46"/>
    <xf numFmtId="0" fontId="103" fillId="0" borderId="46"/>
    <xf numFmtId="0" fontId="103" fillId="0" borderId="46"/>
    <xf numFmtId="0" fontId="249" fillId="0" borderId="46">
      <alignment vertical="center"/>
    </xf>
    <xf numFmtId="0" fontId="103" fillId="0" borderId="46"/>
    <xf numFmtId="0" fontId="103" fillId="0" borderId="46"/>
    <xf numFmtId="0" fontId="103" fillId="0" borderId="46"/>
    <xf numFmtId="0" fontId="103" fillId="0" borderId="46">
      <alignment vertical="center"/>
    </xf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0" fontId="103" fillId="0" borderId="46"/>
    <xf numFmtId="245" fontId="227" fillId="70" borderId="0"/>
    <xf numFmtId="44" fontId="131" fillId="0" borderId="0">
      <alignment horizontal="justify"/>
    </xf>
    <xf numFmtId="257" fontId="19" fillId="0" borderId="0"/>
    <xf numFmtId="259" fontId="19" fillId="0" borderId="0"/>
    <xf numFmtId="38" fontId="150" fillId="0" borderId="0"/>
    <xf numFmtId="244" fontId="19" fillId="0" borderId="0"/>
    <xf numFmtId="0" fontId="219" fillId="0" borderId="60"/>
    <xf numFmtId="258" fontId="19" fillId="0" borderId="0"/>
    <xf numFmtId="260" fontId="19" fillId="0" borderId="0"/>
    <xf numFmtId="248" fontId="19" fillId="0" borderId="0"/>
    <xf numFmtId="246" fontId="19" fillId="0" borderId="0"/>
    <xf numFmtId="0" fontId="147" fillId="0" borderId="0"/>
    <xf numFmtId="0" fontId="40" fillId="0" borderId="0"/>
    <xf numFmtId="0" fontId="40" fillId="0" borderId="0"/>
    <xf numFmtId="4" fontId="78" fillId="0" borderId="40"/>
    <xf numFmtId="4" fontId="78" fillId="0" borderId="40"/>
    <xf numFmtId="4" fontId="78" fillId="0" borderId="40"/>
    <xf numFmtId="4" fontId="78" fillId="0" borderId="40"/>
    <xf numFmtId="4" fontId="78" fillId="0" borderId="40"/>
    <xf numFmtId="0" fontId="76" fillId="71" borderId="0">
      <alignment vertical="center"/>
    </xf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231" fillId="20" borderId="0"/>
    <xf numFmtId="0" fontId="76" fillId="20" borderId="0"/>
    <xf numFmtId="0" fontId="76" fillId="20" borderId="0"/>
    <xf numFmtId="0" fontId="76" fillId="20" borderId="0"/>
    <xf numFmtId="0" fontId="76" fillId="71" borderId="0"/>
    <xf numFmtId="0" fontId="76" fillId="20" borderId="0"/>
    <xf numFmtId="0" fontId="76" fillId="20" borderId="0"/>
    <xf numFmtId="0" fontId="76" fillId="20" borderId="0"/>
    <xf numFmtId="0" fontId="93" fillId="20" borderId="0"/>
    <xf numFmtId="0" fontId="76" fillId="20" borderId="0"/>
    <xf numFmtId="0" fontId="76" fillId="20" borderId="0"/>
    <xf numFmtId="0" fontId="76" fillId="20" borderId="0"/>
    <xf numFmtId="0" fontId="182" fillId="20" borderId="0">
      <alignment vertical="center"/>
    </xf>
    <xf numFmtId="0" fontId="76" fillId="20" borderId="0"/>
    <xf numFmtId="0" fontId="76" fillId="20" borderId="0"/>
    <xf numFmtId="0" fontId="76" fillId="20" borderId="0"/>
    <xf numFmtId="0" fontId="76" fillId="20" borderId="0">
      <alignment vertical="center"/>
    </xf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76" fillId="20" borderId="0"/>
    <xf numFmtId="0" fontId="19" fillId="0" borderId="0"/>
    <xf numFmtId="37" fontId="19" fillId="0" borderId="0"/>
    <xf numFmtId="37" fontId="19" fillId="0" borderId="0"/>
    <xf numFmtId="37" fontId="19" fillId="0" borderId="0"/>
    <xf numFmtId="37" fontId="19" fillId="0" borderId="0"/>
    <xf numFmtId="37" fontId="19" fillId="0" borderId="0"/>
    <xf numFmtId="37" fontId="19" fillId="0" borderId="0"/>
    <xf numFmtId="37" fontId="19" fillId="0" borderId="0"/>
    <xf numFmtId="37" fontId="19" fillId="0" borderId="0"/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185" fontId="92" fillId="0" borderId="0"/>
    <xf numFmtId="0" fontId="95" fillId="0" borderId="0"/>
    <xf numFmtId="0" fontId="19" fillId="0" borderId="0"/>
    <xf numFmtId="0" fontId="255" fillId="0" borderId="0"/>
    <xf numFmtId="0" fontId="255" fillId="0" borderId="0"/>
    <xf numFmtId="0" fontId="2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42" fillId="0" borderId="6">
      <alignment horizontal="left" vertical="center"/>
      <protection locked="0"/>
    </xf>
    <xf numFmtId="0" fontId="131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31" fillId="0" borderId="0">
      <alignment vertical="center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26" fillId="0" borderId="0"/>
    <xf numFmtId="0" fontId="126" fillId="0" borderId="0"/>
    <xf numFmtId="0" fontId="126" fillId="0" borderId="0"/>
    <xf numFmtId="0" fontId="126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26" fillId="0" borderId="0"/>
    <xf numFmtId="0" fontId="126" fillId="0" borderId="0"/>
    <xf numFmtId="0" fontId="126" fillId="0" borderId="0"/>
    <xf numFmtId="0" fontId="126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4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19" fillId="0" borderId="0"/>
    <xf numFmtId="0" fontId="119" fillId="0" borderId="0"/>
    <xf numFmtId="0" fontId="1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19" fillId="0" borderId="0"/>
    <xf numFmtId="0" fontId="119" fillId="0" borderId="0"/>
    <xf numFmtId="0" fontId="119" fillId="0" borderId="0"/>
    <xf numFmtId="0" fontId="1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29" fillId="0" borderId="0">
      <protection locked="0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255" fillId="0" borderId="0"/>
    <xf numFmtId="202" fontId="129" fillId="0" borderId="0"/>
    <xf numFmtId="0" fontId="1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>
      <alignment vertical="center"/>
    </xf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19" fillId="0" borderId="0">
      <alignment vertical="center"/>
    </xf>
    <xf numFmtId="0" fontId="19" fillId="0" borderId="0">
      <protection locked="0"/>
    </xf>
    <xf numFmtId="0" fontId="19" fillId="0" borderId="0"/>
    <xf numFmtId="0" fontId="25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69" fillId="0" borderId="0"/>
    <xf numFmtId="0" fontId="112" fillId="0" borderId="0"/>
    <xf numFmtId="0" fontId="11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protection locked="0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19" fillId="0" borderId="0">
      <alignment vertical="top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>
      <alignment vertical="top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>
      <alignment vertical="top"/>
    </xf>
    <xf numFmtId="0" fontId="19" fillId="0" borderId="0">
      <alignment vertical="top"/>
    </xf>
    <xf numFmtId="0" fontId="255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>
      <alignment vertical="top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center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top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55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top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" fillId="0" borderId="0"/>
    <xf numFmtId="0" fontId="148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99" fillId="0" borderId="0"/>
    <xf numFmtId="0" fontId="99" fillId="0" borderId="0"/>
    <xf numFmtId="0" fontId="99" fillId="0" borderId="0"/>
    <xf numFmtId="0" fontId="255" fillId="0" borderId="0"/>
    <xf numFmtId="0" fontId="2" fillId="0" borderId="0"/>
    <xf numFmtId="0" fontId="9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55" fillId="0" borderId="0"/>
    <xf numFmtId="0" fontId="255" fillId="0" borderId="0"/>
    <xf numFmtId="0" fontId="2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99" fillId="0" borderId="0"/>
    <xf numFmtId="0" fontId="19" fillId="0" borderId="0"/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>
      <alignment vertical="center"/>
    </xf>
    <xf numFmtId="0" fontId="19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29" fillId="0" borderId="0"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255" fillId="0" borderId="0">
      <alignment vertical="center"/>
    </xf>
    <xf numFmtId="0" fontId="131" fillId="0" borderId="0">
      <alignment vertical="center"/>
    </xf>
    <xf numFmtId="0" fontId="255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55" fillId="0" borderId="0">
      <alignment vertical="center"/>
    </xf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>
      <alignment vertical="center"/>
    </xf>
    <xf numFmtId="0" fontId="2" fillId="0" borderId="0"/>
    <xf numFmtId="0" fontId="255" fillId="0" borderId="0">
      <alignment vertical="center"/>
    </xf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" fillId="0" borderId="0"/>
    <xf numFmtId="0" fontId="2" fillId="0" borderId="0"/>
    <xf numFmtId="0" fontId="2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>
      <alignment vertical="center"/>
    </xf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2" fillId="0" borderId="0"/>
    <xf numFmtId="0" fontId="2" fillId="0" borderId="0"/>
    <xf numFmtId="0" fontId="10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255" fillId="0" borderId="0"/>
    <xf numFmtId="0" fontId="10" fillId="0" borderId="0"/>
    <xf numFmtId="0" fontId="19" fillId="0" borderId="0"/>
    <xf numFmtId="0" fontId="19" fillId="0" borderId="0"/>
    <xf numFmtId="0" fontId="10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55" fillId="0" borderId="0">
      <alignment vertical="center"/>
    </xf>
    <xf numFmtId="0" fontId="19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255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255" fillId="0" borderId="0"/>
    <xf numFmtId="0" fontId="2" fillId="0" borderId="0"/>
    <xf numFmtId="0" fontId="19" fillId="0" borderId="0"/>
    <xf numFmtId="0" fontId="19" fillId="0" borderId="0"/>
    <xf numFmtId="0" fontId="11" fillId="0" borderId="0">
      <alignment vertical="center"/>
    </xf>
    <xf numFmtId="0" fontId="19" fillId="0" borderId="0"/>
    <xf numFmtId="0" fontId="26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48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1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255" fillId="0" borderId="0">
      <alignment vertical="center"/>
    </xf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2" fillId="0" borderId="0"/>
    <xf numFmtId="0" fontId="255" fillId="0" borderId="0"/>
    <xf numFmtId="0" fontId="255" fillId="0" borderId="0">
      <alignment vertical="center"/>
    </xf>
    <xf numFmtId="0" fontId="255" fillId="0" borderId="0"/>
    <xf numFmtId="0" fontId="255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5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55" fillId="0" borderId="0">
      <alignment vertical="center"/>
    </xf>
    <xf numFmtId="0" fontId="19" fillId="0" borderId="0"/>
    <xf numFmtId="0" fontId="19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45" fillId="0" borderId="0"/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255" fillId="39" borderId="37">
      <alignment vertical="center"/>
    </xf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0" fillId="15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19" fillId="39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69" fillId="15" borderId="37"/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255" fillId="15" borderId="37">
      <alignment vertical="center"/>
    </xf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0" fontId="19" fillId="15" borderId="37"/>
    <xf numFmtId="43" fontId="19" fillId="0" borderId="0"/>
    <xf numFmtId="41" fontId="19" fillId="0" borderId="0"/>
    <xf numFmtId="0" fontId="19" fillId="0" borderId="0"/>
    <xf numFmtId="0" fontId="190" fillId="0" borderId="0">
      <alignment horizontal="left"/>
    </xf>
    <xf numFmtId="0" fontId="106" fillId="0" borderId="0"/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1" borderId="39">
      <alignment vertical="center"/>
    </xf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181" fillId="2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73" fillId="21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123" fillId="2" borderId="39"/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4" borderId="39">
      <alignment vertical="center"/>
    </xf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14" fontId="171" fillId="0" borderId="0">
      <alignment horizontal="center" wrapText="1"/>
      <protection locked="0"/>
    </xf>
    <xf numFmtId="0" fontId="135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219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0" fontId="19" fillId="0" borderId="0"/>
    <xf numFmtId="10" fontId="19" fillId="0" borderId="0"/>
    <xf numFmtId="10" fontId="19" fillId="0" borderId="0"/>
    <xf numFmtId="10" fontId="19" fillId="0" borderId="0"/>
    <xf numFmtId="10" fontId="19" fillId="0" borderId="0"/>
    <xf numFmtId="10" fontId="19" fillId="0" borderId="0"/>
    <xf numFmtId="10" fontId="19" fillId="0" borderId="0"/>
    <xf numFmtId="10" fontId="19" fillId="0" borderId="0"/>
    <xf numFmtId="10" fontId="19" fillId="0" borderId="0"/>
    <xf numFmtId="9" fontId="255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69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6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255" fillId="0" borderId="0"/>
    <xf numFmtId="9" fontId="255" fillId="0" borderId="0"/>
    <xf numFmtId="9" fontId="255" fillId="0" borderId="0"/>
    <xf numFmtId="9" fontId="255" fillId="0" borderId="0"/>
    <xf numFmtId="9" fontId="255" fillId="0" borderId="0"/>
    <xf numFmtId="9" fontId="255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2" fillId="0" borderId="0"/>
    <xf numFmtId="9" fontId="2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67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55" fillId="0" borderId="0">
      <alignment vertical="center"/>
    </xf>
    <xf numFmtId="9" fontId="255" fillId="0" borderId="0">
      <alignment vertical="center"/>
    </xf>
    <xf numFmtId="9" fontId="255" fillId="0" borderId="0">
      <alignment vertical="center"/>
    </xf>
    <xf numFmtId="9" fontId="255" fillId="0" borderId="0">
      <alignment vertical="center"/>
    </xf>
    <xf numFmtId="9" fontId="255" fillId="0" borderId="0">
      <alignment vertical="center"/>
    </xf>
    <xf numFmtId="9" fontId="255" fillId="0" borderId="0">
      <alignment vertical="center"/>
    </xf>
    <xf numFmtId="9" fontId="255" fillId="0" borderId="0">
      <alignment vertical="center"/>
    </xf>
    <xf numFmtId="9" fontId="255" fillId="0" borderId="0">
      <alignment vertical="center"/>
    </xf>
    <xf numFmtId="9" fontId="255" fillId="0" borderId="0">
      <alignment vertical="center"/>
    </xf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255" fillId="0" borderId="0"/>
    <xf numFmtId="9" fontId="19" fillId="0" borderId="0"/>
    <xf numFmtId="9" fontId="112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69" fillId="0" borderId="0"/>
    <xf numFmtId="9" fontId="255" fillId="0" borderId="0"/>
    <xf numFmtId="9" fontId="150" fillId="0" borderId="65"/>
    <xf numFmtId="0" fontId="189" fillId="0" borderId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4" fontId="19" fillId="0" borderId="0">
      <alignment horizontal="right"/>
    </xf>
    <xf numFmtId="0" fontId="150" fillId="0" borderId="0">
      <alignment horizontal="left"/>
    </xf>
    <xf numFmtId="15" fontId="150" fillId="0" borderId="0"/>
    <xf numFmtId="15" fontId="150" fillId="0" borderId="0"/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" fontId="19" fillId="0" borderId="17">
      <alignment horizontal="center" vertical="center"/>
    </xf>
    <xf numFmtId="181" fontId="70" fillId="0" borderId="0"/>
    <xf numFmtId="181" fontId="70" fillId="0" borderId="0"/>
    <xf numFmtId="0" fontId="107" fillId="37" borderId="0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19" fillId="0" borderId="43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73" fillId="2" borderId="39"/>
    <xf numFmtId="0" fontId="19" fillId="0" borderId="0"/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141" fillId="0" borderId="6">
      <alignment horizontal="center" vertical="center"/>
      <protection locked="0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6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9" fillId="0" borderId="0">
      <alignment vertical="top"/>
    </xf>
    <xf numFmtId="41" fontId="70" fillId="0" borderId="0"/>
    <xf numFmtId="181" fontId="70" fillId="0" borderId="0"/>
    <xf numFmtId="41" fontId="70" fillId="0" borderId="0"/>
    <xf numFmtId="180" fontId="70" fillId="0" borderId="0"/>
    <xf numFmtId="182" fontId="70" fillId="0" borderId="0"/>
    <xf numFmtId="174" fontId="70" fillId="0" borderId="0"/>
    <xf numFmtId="182" fontId="70" fillId="0" borderId="0"/>
    <xf numFmtId="182" fontId="70" fillId="0" borderId="0"/>
    <xf numFmtId="182" fontId="70" fillId="0" borderId="0"/>
    <xf numFmtId="182" fontId="70" fillId="0" borderId="0"/>
    <xf numFmtId="181" fontId="70" fillId="0" borderId="0"/>
    <xf numFmtId="198" fontId="70" fillId="0" borderId="0"/>
    <xf numFmtId="174" fontId="70" fillId="0" borderId="0"/>
    <xf numFmtId="182" fontId="70" fillId="0" borderId="0"/>
    <xf numFmtId="174" fontId="70" fillId="0" borderId="0"/>
    <xf numFmtId="174" fontId="70" fillId="0" borderId="0"/>
    <xf numFmtId="182" fontId="70" fillId="0" borderId="0"/>
    <xf numFmtId="174" fontId="70" fillId="0" borderId="0"/>
    <xf numFmtId="182" fontId="70" fillId="0" borderId="0"/>
    <xf numFmtId="226" fontId="70" fillId="0" borderId="0"/>
    <xf numFmtId="41" fontId="70" fillId="0" borderId="0"/>
    <xf numFmtId="194" fontId="70" fillId="0" borderId="0"/>
    <xf numFmtId="181" fontId="70" fillId="0" borderId="0"/>
    <xf numFmtId="41" fontId="70" fillId="0" borderId="0"/>
    <xf numFmtId="181" fontId="70" fillId="0" borderId="0"/>
    <xf numFmtId="181" fontId="70" fillId="0" borderId="0"/>
    <xf numFmtId="181" fontId="70" fillId="0" borderId="0"/>
    <xf numFmtId="194" fontId="70" fillId="0" borderId="0"/>
    <xf numFmtId="174" fontId="70" fillId="0" borderId="0"/>
    <xf numFmtId="182" fontId="70" fillId="0" borderId="0"/>
    <xf numFmtId="174" fontId="70" fillId="0" borderId="0"/>
    <xf numFmtId="223" fontId="19" fillId="0" borderId="0"/>
    <xf numFmtId="174" fontId="70" fillId="0" borderId="0"/>
    <xf numFmtId="194" fontId="70" fillId="0" borderId="0"/>
    <xf numFmtId="182" fontId="91" fillId="0" borderId="0"/>
    <xf numFmtId="41" fontId="70" fillId="0" borderId="0"/>
    <xf numFmtId="181" fontId="70" fillId="0" borderId="0"/>
    <xf numFmtId="41" fontId="70" fillId="0" borderId="0"/>
    <xf numFmtId="180" fontId="70" fillId="0" borderId="0"/>
    <xf numFmtId="182" fontId="70" fillId="0" borderId="0"/>
    <xf numFmtId="174" fontId="70" fillId="0" borderId="0"/>
    <xf numFmtId="182" fontId="70" fillId="0" borderId="0"/>
    <xf numFmtId="182" fontId="70" fillId="0" borderId="0"/>
    <xf numFmtId="182" fontId="70" fillId="0" borderId="0"/>
    <xf numFmtId="182" fontId="70" fillId="0" borderId="0"/>
    <xf numFmtId="182" fontId="70" fillId="0" borderId="0"/>
    <xf numFmtId="198" fontId="70" fillId="0" borderId="0"/>
    <xf numFmtId="174" fontId="70" fillId="0" borderId="0"/>
    <xf numFmtId="182" fontId="70" fillId="0" borderId="0"/>
    <xf numFmtId="174" fontId="70" fillId="0" borderId="0"/>
    <xf numFmtId="174" fontId="70" fillId="0" borderId="0"/>
    <xf numFmtId="182" fontId="70" fillId="0" borderId="0"/>
    <xf numFmtId="174" fontId="70" fillId="0" borderId="0"/>
    <xf numFmtId="182" fontId="70" fillId="0" borderId="0"/>
    <xf numFmtId="174" fontId="70" fillId="0" borderId="0"/>
    <xf numFmtId="226" fontId="70" fillId="0" borderId="0"/>
    <xf numFmtId="41" fontId="70" fillId="0" borderId="0"/>
    <xf numFmtId="181" fontId="70" fillId="0" borderId="0"/>
    <xf numFmtId="41" fontId="70" fillId="0" borderId="0"/>
    <xf numFmtId="181" fontId="70" fillId="0" borderId="0"/>
    <xf numFmtId="181" fontId="70" fillId="0" borderId="0"/>
    <xf numFmtId="169" fontId="70" fillId="0" borderId="0"/>
    <xf numFmtId="231" fontId="19" fillId="0" borderId="0"/>
    <xf numFmtId="187" fontId="70" fillId="0" borderId="0"/>
    <xf numFmtId="184" fontId="91" fillId="0" borderId="0"/>
    <xf numFmtId="223" fontId="19" fillId="0" borderId="0"/>
    <xf numFmtId="206" fontId="70" fillId="0" borderId="0"/>
    <xf numFmtId="206" fontId="70" fillId="0" borderId="0"/>
    <xf numFmtId="42" fontId="70" fillId="0" borderId="0"/>
    <xf numFmtId="42" fontId="70" fillId="0" borderId="0"/>
    <xf numFmtId="184" fontId="70" fillId="0" borderId="0"/>
    <xf numFmtId="184" fontId="91" fillId="0" borderId="0"/>
    <xf numFmtId="197" fontId="70" fillId="0" borderId="0"/>
    <xf numFmtId="184" fontId="91" fillId="0" borderId="0"/>
    <xf numFmtId="197" fontId="70" fillId="0" borderId="0"/>
    <xf numFmtId="197" fontId="70" fillId="0" borderId="0"/>
    <xf numFmtId="194" fontId="70" fillId="0" borderId="0"/>
    <xf numFmtId="197" fontId="70" fillId="0" borderId="0"/>
    <xf numFmtId="197" fontId="70" fillId="0" borderId="0"/>
    <xf numFmtId="184" fontId="70" fillId="0" borderId="0"/>
    <xf numFmtId="196" fontId="70" fillId="0" borderId="0"/>
    <xf numFmtId="182" fontId="91" fillId="0" borderId="0"/>
    <xf numFmtId="0" fontId="251" fillId="0" borderId="0"/>
    <xf numFmtId="0" fontId="171" fillId="50" borderId="53">
      <alignment vertical="center"/>
    </xf>
    <xf numFmtId="0" fontId="171" fillId="50" borderId="53">
      <alignment vertical="center"/>
    </xf>
    <xf numFmtId="0" fontId="171" fillId="50" borderId="53">
      <alignment vertical="center"/>
    </xf>
    <xf numFmtId="0" fontId="171" fillId="50" borderId="53">
      <alignment vertical="center"/>
    </xf>
    <xf numFmtId="0" fontId="171" fillId="50" borderId="53">
      <alignment vertical="center"/>
    </xf>
    <xf numFmtId="0" fontId="219" fillId="0" borderId="0"/>
    <xf numFmtId="0" fontId="19" fillId="0" borderId="55"/>
    <xf numFmtId="0" fontId="19" fillId="0" borderId="55"/>
    <xf numFmtId="0" fontId="19" fillId="0" borderId="55"/>
    <xf numFmtId="0" fontId="19" fillId="0" borderId="55"/>
    <xf numFmtId="0" fontId="19" fillId="0" borderId="55"/>
    <xf numFmtId="0" fontId="19" fillId="0" borderId="55"/>
    <xf numFmtId="0" fontId="19" fillId="0" borderId="55"/>
    <xf numFmtId="0" fontId="19" fillId="0" borderId="55"/>
    <xf numFmtId="239" fontId="70" fillId="0" borderId="16">
      <alignment horizontal="right" vertical="center"/>
    </xf>
    <xf numFmtId="239" fontId="70" fillId="0" borderId="16">
      <alignment horizontal="right" vertical="center"/>
    </xf>
    <xf numFmtId="239" fontId="70" fillId="0" borderId="16">
      <alignment horizontal="right" vertical="center"/>
    </xf>
    <xf numFmtId="239" fontId="70" fillId="0" borderId="16">
      <alignment horizontal="right" vertical="center"/>
    </xf>
    <xf numFmtId="239" fontId="70" fillId="0" borderId="16">
      <alignment horizontal="right" vertical="center"/>
    </xf>
    <xf numFmtId="239" fontId="70" fillId="0" borderId="16">
      <alignment horizontal="right" vertical="center"/>
    </xf>
    <xf numFmtId="239" fontId="70" fillId="0" borderId="16">
      <alignment horizontal="right" vertical="center"/>
    </xf>
    <xf numFmtId="230" fontId="19" fillId="0" borderId="16">
      <alignment horizontal="right" vertical="center"/>
    </xf>
    <xf numFmtId="230" fontId="19" fillId="0" borderId="16">
      <alignment horizontal="right" vertical="center"/>
    </xf>
    <xf numFmtId="230" fontId="19" fillId="0" borderId="16">
      <alignment horizontal="right" vertical="center"/>
    </xf>
    <xf numFmtId="230" fontId="19" fillId="0" borderId="16">
      <alignment horizontal="right" vertical="center"/>
    </xf>
    <xf numFmtId="230" fontId="19" fillId="0" borderId="16">
      <alignment horizontal="right" vertical="center"/>
    </xf>
    <xf numFmtId="230" fontId="19" fillId="0" borderId="16">
      <alignment horizontal="right" vertical="center"/>
    </xf>
    <xf numFmtId="230" fontId="19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204" fontId="145" fillId="0" borderId="16">
      <alignment horizontal="right" vertical="center"/>
    </xf>
    <xf numFmtId="199" fontId="19" fillId="0" borderId="16">
      <alignment horizontal="right" vertical="center"/>
    </xf>
    <xf numFmtId="199" fontId="19" fillId="0" borderId="16">
      <alignment horizontal="right" vertical="center"/>
    </xf>
    <xf numFmtId="199" fontId="19" fillId="0" borderId="16">
      <alignment horizontal="right" vertical="center"/>
    </xf>
    <xf numFmtId="199" fontId="19" fillId="0" borderId="16">
      <alignment horizontal="right" vertical="center"/>
    </xf>
    <xf numFmtId="199" fontId="19" fillId="0" borderId="16">
      <alignment horizontal="right" vertical="center"/>
    </xf>
    <xf numFmtId="199" fontId="19" fillId="0" borderId="16">
      <alignment horizontal="right" vertical="center"/>
    </xf>
    <xf numFmtId="199" fontId="19" fillId="0" borderId="16">
      <alignment horizontal="right" vertical="center"/>
    </xf>
    <xf numFmtId="170" fontId="128" fillId="0" borderId="16">
      <alignment horizontal="right" vertical="center"/>
    </xf>
    <xf numFmtId="170" fontId="128" fillId="0" borderId="16">
      <alignment horizontal="right" vertical="center"/>
    </xf>
    <xf numFmtId="170" fontId="128" fillId="0" borderId="16">
      <alignment horizontal="right" vertical="center"/>
    </xf>
    <xf numFmtId="170" fontId="128" fillId="0" borderId="16">
      <alignment horizontal="right" vertical="center"/>
    </xf>
    <xf numFmtId="170" fontId="128" fillId="0" borderId="16">
      <alignment horizontal="right" vertical="center"/>
    </xf>
    <xf numFmtId="170" fontId="128" fillId="0" borderId="16">
      <alignment horizontal="right" vertical="center"/>
    </xf>
    <xf numFmtId="170" fontId="128" fillId="0" borderId="16">
      <alignment horizontal="right"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3" fontId="19" fillId="0" borderId="6">
      <alignment vertical="center"/>
    </xf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49" fontId="6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205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207" fontId="223" fillId="0" borderId="16">
      <alignment horizontal="center"/>
    </xf>
    <xf numFmtId="207" fontId="223" fillId="0" borderId="16">
      <alignment horizontal="center"/>
    </xf>
    <xf numFmtId="207" fontId="223" fillId="0" borderId="16">
      <alignment horizontal="center"/>
    </xf>
    <xf numFmtId="207" fontId="223" fillId="0" borderId="16">
      <alignment horizontal="center"/>
    </xf>
    <xf numFmtId="207" fontId="223" fillId="0" borderId="16">
      <alignment horizontal="center"/>
    </xf>
    <xf numFmtId="207" fontId="223" fillId="0" borderId="16">
      <alignment horizontal="center"/>
    </xf>
    <xf numFmtId="207" fontId="223" fillId="0" borderId="16">
      <alignment horizontal="center"/>
    </xf>
    <xf numFmtId="250" fontId="213" fillId="0" borderId="59">
      <alignment horizontal="right"/>
    </xf>
    <xf numFmtId="0" fontId="250" fillId="0" borderId="0">
      <alignment horizontal="left" vertical="top"/>
    </xf>
    <xf numFmtId="40" fontId="19" fillId="0" borderId="0"/>
    <xf numFmtId="40" fontId="19" fillId="0" borderId="0"/>
    <xf numFmtId="40" fontId="19" fillId="0" borderId="0"/>
    <xf numFmtId="40" fontId="19" fillId="0" borderId="0"/>
    <xf numFmtId="40" fontId="19" fillId="0" borderId="0"/>
    <xf numFmtId="40" fontId="19" fillId="0" borderId="0"/>
    <xf numFmtId="40" fontId="19" fillId="0" borderId="0"/>
    <xf numFmtId="40" fontId="19" fillId="0" borderId="0"/>
    <xf numFmtId="0" fontId="82" fillId="0" borderId="0">
      <alignment vertical="center"/>
    </xf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>
      <alignment vertical="center"/>
    </xf>
    <xf numFmtId="0" fontId="82" fillId="0" borderId="0"/>
    <xf numFmtId="0" fontId="82" fillId="0" borderId="0"/>
    <xf numFmtId="0" fontId="82" fillId="0" borderId="0"/>
    <xf numFmtId="0" fontId="224" fillId="0" borderId="0">
      <alignment vertical="center"/>
    </xf>
    <xf numFmtId="0" fontId="82" fillId="0" borderId="0"/>
    <xf numFmtId="0" fontId="82" fillId="0" borderId="0"/>
    <xf numFmtId="0" fontId="82" fillId="0" borderId="0"/>
    <xf numFmtId="0" fontId="201" fillId="0" borderId="0">
      <alignment vertical="center"/>
    </xf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90" fillId="0" borderId="44"/>
    <xf numFmtId="0" fontId="108" fillId="0" borderId="48"/>
    <xf numFmtId="0" fontId="101" fillId="0" borderId="45"/>
    <xf numFmtId="0" fontId="101" fillId="0" borderId="0"/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>
      <alignment vertical="center"/>
    </xf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0" fontId="7" fillId="0" borderId="41"/>
    <xf numFmtId="4" fontId="19" fillId="0" borderId="66">
      <alignment vertical="center"/>
    </xf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83" fillId="0" borderId="41"/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52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7">
      <alignment vertical="center"/>
    </xf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0" fontId="1" fillId="0" borderId="41"/>
    <xf numFmtId="38" fontId="150" fillId="0" borderId="0"/>
    <xf numFmtId="40" fontId="150" fillId="0" borderId="0"/>
    <xf numFmtId="224" fontId="150" fillId="0" borderId="0"/>
    <xf numFmtId="221" fontId="150" fillId="0" borderId="0"/>
    <xf numFmtId="0" fontId="183" fillId="0" borderId="0"/>
    <xf numFmtId="0" fontId="88" fillId="27" borderId="42"/>
    <xf numFmtId="0" fontId="216" fillId="72" borderId="62"/>
    <xf numFmtId="215" fontId="146" fillId="0" borderId="0"/>
    <xf numFmtId="214" fontId="146" fillId="0" borderId="6"/>
    <xf numFmtId="214" fontId="146" fillId="0" borderId="6"/>
    <xf numFmtId="214" fontId="146" fillId="0" borderId="6"/>
    <xf numFmtId="214" fontId="146" fillId="0" borderId="6"/>
    <xf numFmtId="214" fontId="146" fillId="0" borderId="6"/>
    <xf numFmtId="214" fontId="146" fillId="0" borderId="6"/>
    <xf numFmtId="214" fontId="146" fillId="0" borderId="6"/>
    <xf numFmtId="214" fontId="146" fillId="0" borderId="6"/>
    <xf numFmtId="214" fontId="146" fillId="0" borderId="6"/>
    <xf numFmtId="0" fontId="200" fillId="0" borderId="0"/>
    <xf numFmtId="0" fontId="200" fillId="0" borderId="0"/>
    <xf numFmtId="0" fontId="96" fillId="32" borderId="6">
      <alignment horizontal="left" vertical="center"/>
    </xf>
    <xf numFmtId="0" fontId="96" fillId="32" borderId="6">
      <alignment horizontal="left" vertical="center"/>
    </xf>
    <xf numFmtId="0" fontId="96" fillId="32" borderId="6">
      <alignment horizontal="left" vertical="center"/>
    </xf>
    <xf numFmtId="0" fontId="96" fillId="32" borderId="6">
      <alignment horizontal="left" vertical="center"/>
    </xf>
    <xf numFmtId="0" fontId="96" fillId="32" borderId="6">
      <alignment horizontal="left" vertical="center"/>
    </xf>
    <xf numFmtId="0" fontId="96" fillId="32" borderId="6">
      <alignment horizontal="left" vertical="center"/>
    </xf>
    <xf numFmtId="0" fontId="96" fillId="32" borderId="6">
      <alignment horizontal="left" vertical="center"/>
    </xf>
    <xf numFmtId="0" fontId="96" fillId="32" borderId="6">
      <alignment horizontal="left" vertical="center"/>
    </xf>
    <xf numFmtId="0" fontId="96" fillId="32" borderId="6">
      <alignment horizontal="left" vertical="center"/>
    </xf>
    <xf numFmtId="5" fontId="188" fillId="0" borderId="8">
      <alignment horizontal="left" vertical="top"/>
    </xf>
    <xf numFmtId="5" fontId="188" fillId="0" borderId="8">
      <alignment horizontal="left" vertical="top"/>
    </xf>
    <xf numFmtId="5" fontId="188" fillId="0" borderId="8">
      <alignment horizontal="left" vertical="top"/>
    </xf>
    <xf numFmtId="5" fontId="85" fillId="0" borderId="17">
      <alignment horizontal="left" vertical="top"/>
    </xf>
    <xf numFmtId="5" fontId="85" fillId="0" borderId="17">
      <alignment horizontal="left" vertical="top"/>
    </xf>
    <xf numFmtId="5" fontId="85" fillId="0" borderId="17">
      <alignment horizontal="left" vertical="top"/>
    </xf>
    <xf numFmtId="0" fontId="113" fillId="0" borderId="17">
      <alignment horizontal="left" vertical="center"/>
    </xf>
    <xf numFmtId="0" fontId="113" fillId="0" borderId="17">
      <alignment horizontal="left" vertical="center"/>
    </xf>
    <xf numFmtId="0" fontId="113" fillId="0" borderId="17">
      <alignment horizontal="left" vertical="center"/>
    </xf>
    <xf numFmtId="0" fontId="194" fillId="0" borderId="0">
      <alignment horizontal="right"/>
    </xf>
    <xf numFmtId="252" fontId="19" fillId="0" borderId="0"/>
    <xf numFmtId="261" fontId="19" fillId="0" borderId="0"/>
    <xf numFmtId="0" fontId="87" fillId="0" borderId="0">
      <alignment vertical="center"/>
    </xf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252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220" fillId="0" borderId="0"/>
    <xf numFmtId="0" fontId="87" fillId="0" borderId="0"/>
    <xf numFmtId="0" fontId="87" fillId="0" borderId="0"/>
    <xf numFmtId="0" fontId="87" fillId="0" borderId="0"/>
    <xf numFmtId="0" fontId="87" fillId="0" borderId="0">
      <alignment vertical="center"/>
    </xf>
    <xf numFmtId="0" fontId="87" fillId="0" borderId="0"/>
    <xf numFmtId="0" fontId="87" fillId="0" borderId="0"/>
    <xf numFmtId="0" fontId="87" fillId="0" borderId="0"/>
    <xf numFmtId="0" fontId="87" fillId="0" borderId="0">
      <alignment vertical="center"/>
    </xf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226" fillId="0" borderId="67"/>
    <xf numFmtId="213" fontId="19" fillId="0" borderId="0"/>
    <xf numFmtId="166" fontId="19" fillId="0" borderId="0"/>
    <xf numFmtId="166" fontId="19" fillId="0" borderId="0"/>
    <xf numFmtId="183" fontId="19" fillId="0" borderId="0"/>
    <xf numFmtId="166" fontId="19" fillId="0" borderId="0"/>
    <xf numFmtId="183" fontId="19" fillId="0" borderId="0"/>
    <xf numFmtId="183" fontId="19" fillId="0" borderId="0"/>
    <xf numFmtId="166" fontId="19" fillId="0" borderId="0"/>
    <xf numFmtId="166" fontId="19" fillId="0" borderId="0"/>
    <xf numFmtId="183" fontId="19" fillId="0" borderId="0"/>
    <xf numFmtId="166" fontId="19" fillId="0" borderId="0"/>
    <xf numFmtId="183" fontId="19" fillId="0" borderId="0"/>
    <xf numFmtId="183" fontId="19" fillId="0" borderId="0"/>
    <xf numFmtId="166" fontId="19" fillId="0" borderId="0"/>
    <xf numFmtId="166" fontId="19" fillId="0" borderId="0"/>
    <xf numFmtId="183" fontId="19" fillId="0" borderId="0"/>
    <xf numFmtId="166" fontId="19" fillId="0" borderId="0"/>
    <xf numFmtId="183" fontId="19" fillId="0" borderId="0"/>
    <xf numFmtId="183" fontId="19" fillId="0" borderId="0"/>
    <xf numFmtId="9" fontId="215" fillId="0" borderId="0"/>
    <xf numFmtId="194" fontId="195" fillId="0" borderId="0"/>
    <xf numFmtId="203" fontId="195" fillId="0" borderId="0"/>
    <xf numFmtId="225" fontId="195" fillId="0" borderId="0"/>
    <xf numFmtId="222" fontId="195" fillId="0" borderId="0"/>
    <xf numFmtId="0" fontId="195" fillId="0" borderId="0"/>
    <xf numFmtId="0" fontId="158" fillId="0" borderId="0">
      <alignment vertical="top"/>
      <protection locked="0"/>
    </xf>
    <xf numFmtId="0" fontId="247" fillId="0" borderId="0">
      <alignment vertical="top"/>
      <protection locked="0"/>
    </xf>
    <xf numFmtId="0" fontId="122" fillId="0" borderId="0">
      <alignment vertical="top"/>
      <protection locked="0"/>
    </xf>
    <xf numFmtId="181" fontId="253" fillId="0" borderId="0"/>
    <xf numFmtId="195" fontId="253" fillId="0" borderId="0"/>
    <xf numFmtId="42" fontId="210" fillId="0" borderId="0"/>
    <xf numFmtId="44" fontId="210" fillId="0" borderId="0"/>
    <xf numFmtId="9" fontId="19" fillId="0" borderId="0"/>
    <xf numFmtId="0" fontId="19" fillId="0" borderId="0"/>
    <xf numFmtId="6" fontId="19" fillId="0" borderId="0"/>
    <xf numFmtId="8" fontId="19" fillId="0" borderId="0"/>
    <xf numFmtId="5" fontId="19" fillId="0" borderId="0"/>
    <xf numFmtId="7" fontId="19" fillId="0" borderId="0"/>
    <xf numFmtId="0" fontId="19" fillId="0" borderId="0"/>
    <xf numFmtId="0" fontId="209" fillId="0" borderId="0"/>
    <xf numFmtId="0" fontId="209" fillId="0" borderId="0"/>
    <xf numFmtId="0" fontId="131" fillId="0" borderId="0">
      <alignment vertical="center"/>
    </xf>
    <xf numFmtId="40" fontId="19" fillId="0" borderId="0"/>
    <xf numFmtId="38" fontId="19" fillId="0" borderId="0"/>
    <xf numFmtId="0" fontId="19" fillId="0" borderId="0"/>
    <xf numFmtId="0" fontId="19" fillId="0" borderId="0"/>
    <xf numFmtId="9" fontId="114" fillId="0" borderId="0"/>
    <xf numFmtId="0" fontId="19" fillId="0" borderId="0"/>
    <xf numFmtId="0" fontId="114" fillId="0" borderId="0"/>
    <xf numFmtId="0" fontId="114" fillId="0" borderId="0"/>
    <xf numFmtId="0" fontId="19" fillId="0" borderId="0"/>
    <xf numFmtId="249" fontId="114" fillId="0" borderId="0"/>
    <xf numFmtId="0" fontId="19" fillId="0" borderId="0"/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40" fillId="0" borderId="0"/>
    <xf numFmtId="181" fontId="177" fillId="0" borderId="0"/>
    <xf numFmtId="195" fontId="177" fillId="0" borderId="0"/>
    <xf numFmtId="0" fontId="254" fillId="0" borderId="0"/>
    <xf numFmtId="203" fontId="132" fillId="0" borderId="0"/>
    <xf numFmtId="38" fontId="207" fillId="0" borderId="0">
      <alignment vertical="center"/>
    </xf>
    <xf numFmtId="194" fontId="132" fillId="0" borderId="0"/>
    <xf numFmtId="195" fontId="19" fillId="0" borderId="0"/>
    <xf numFmtId="181" fontId="19" fillId="0" borderId="0"/>
    <xf numFmtId="0" fontId="134" fillId="0" borderId="0"/>
    <xf numFmtId="0" fontId="19" fillId="0" borderId="0"/>
    <xf numFmtId="0" fontId="207" fillId="0" borderId="0">
      <alignment vertical="center"/>
    </xf>
    <xf numFmtId="0" fontId="132" fillId="0" borderId="0"/>
    <xf numFmtId="0" fontId="19" fillId="0" borderId="0"/>
    <xf numFmtId="0" fontId="19" fillId="0" borderId="0"/>
    <xf numFmtId="235" fontId="19" fillId="0" borderId="0"/>
    <xf numFmtId="240" fontId="19" fillId="0" borderId="0"/>
    <xf numFmtId="0" fontId="154" fillId="0" borderId="0">
      <alignment vertical="top"/>
      <protection locked="0"/>
    </xf>
    <xf numFmtId="0" fontId="222" fillId="0" borderId="0">
      <alignment vertical="top"/>
      <protection locked="0"/>
    </xf>
    <xf numFmtId="0" fontId="111" fillId="0" borderId="0">
      <alignment vertical="top"/>
      <protection locked="0"/>
    </xf>
    <xf numFmtId="0" fontId="193" fillId="0" borderId="0">
      <alignment vertical="top"/>
      <protection locked="0"/>
    </xf>
    <xf numFmtId="241" fontId="177" fillId="0" borderId="0"/>
    <xf numFmtId="253" fontId="233" fillId="0" borderId="0"/>
    <xf numFmtId="262" fontId="177" fillId="0" borderId="0"/>
    <xf numFmtId="44" fontId="132" fillId="0" borderId="0"/>
    <xf numFmtId="42" fontId="132" fillId="0" borderId="0"/>
  </cellStyleXfs>
  <cellXfs count="31484">
    <xf numFmtId="0" applyNumberFormat="1" fontId="0" applyFont="1" fillId="0" applyFill="1" borderId="0" applyBorder="1" xfId="0" applyProtection="1"/>
    <xf numFmtId="0" applyNumberFormat="1" fontId="255" applyFont="1" fillId="0" applyFill="1" borderId="0" applyBorder="1" xfId="2281" applyProtection="1"/>
    <xf numFmtId="173" applyNumberFormat="1" fontId="0" applyFont="1" fillId="0" applyFill="1" borderId="0" applyBorder="1" xfId="1585" applyProtection="1"/>
    <xf numFmtId="173" applyNumberFormat="1" fontId="0" applyFont="1" fillId="0" applyFill="1" borderId="0" applyBorder="1" xfId="6513" applyProtection="1"/>
    <xf numFmtId="173" applyNumberFormat="1" fontId="3" applyFont="1" fillId="2" applyFill="1" borderId="0" applyBorder="1" xfId="1585" applyProtection="1" applyAlignment="1">
      <alignment horizontal="center" textRotation="15"/>
    </xf>
    <xf numFmtId="173" applyNumberFormat="1" fontId="4" applyFont="1" fillId="0" applyFill="1" borderId="0" applyBorder="1" xfId="1585" applyProtection="1" applyAlignment="1">
      <alignment horizontal="center"/>
    </xf>
    <xf numFmtId="173" applyNumberFormat="1" fontId="5" applyFont="1" fillId="0" applyFill="1" borderId="0" applyBorder="1" xfId="1585" applyProtection="1" applyAlignment="1">
      <alignment horizontal="center"/>
    </xf>
    <xf numFmtId="173" applyNumberFormat="1" fontId="6" applyFont="1" fillId="0" applyFill="1" borderId="0" applyBorder="1" xfId="1585" applyProtection="1" applyAlignment="1">
      <alignment horizontal="center"/>
    </xf>
    <xf numFmtId="173" applyNumberFormat="1" fontId="7" applyFont="1" fillId="0" applyFill="1" borderId="0" applyBorder="1" xfId="1585" applyProtection="1" applyAlignment="1">
      <alignment horizontal="center"/>
    </xf>
    <xf numFmtId="173" applyNumberFormat="1" fontId="9" applyFont="1" fillId="0" applyFill="1" borderId="0" applyBorder="1" xfId="1585" applyProtection="1"/>
    <xf numFmtId="173" applyNumberFormat="1" fontId="10" applyFont="1" fillId="0" applyFill="1" borderId="0" applyBorder="1" xfId="1585" applyProtection="1"/>
    <xf numFmtId="0" applyNumberFormat="1" fontId="11" applyFont="1" fillId="0" applyFill="1" borderId="0" applyBorder="1" xfId="2281" applyProtection="1"/>
    <xf numFmtId="173" applyNumberFormat="1" fontId="11" applyFont="1" fillId="4" applyFill="1" borderId="0" applyBorder="1" xfId="1585" applyProtection="1"/>
    <xf numFmtId="173" applyNumberFormat="1" fontId="8" applyFont="1" fillId="4" applyFill="1" borderId="6" applyBorder="1" xfId="6513" applyProtection="1"/>
    <xf numFmtId="173" applyNumberFormat="1" fontId="14" applyFont="1" fillId="0" applyFill="1" borderId="0" applyBorder="1" xfId="1585" applyProtection="1" applyAlignment="1">
      <alignment horizontal="center"/>
    </xf>
    <xf numFmtId="0" applyNumberFormat="1" fontId="15" applyFont="1" fillId="0" applyFill="1" borderId="0" applyBorder="1" xfId="14494" applyProtection="1"/>
    <xf numFmtId="173" applyNumberFormat="1" fontId="15" applyFont="1" fillId="0" applyFill="1" borderId="0" applyBorder="1" xfId="8533" applyProtection="1"/>
    <xf numFmtId="0" applyNumberFormat="1" fontId="19" applyFont="1" fillId="0" applyFill="1" borderId="0" applyBorder="1" xfId="16394" applyProtection="1"/>
    <xf numFmtId="0" applyNumberFormat="1" fontId="19" applyFont="1" fillId="0" applyFill="1" borderId="0" applyBorder="1" xfId="16394" applyProtection="1"/>
    <xf numFmtId="43" applyNumberFormat="1" fontId="15" applyFont="1" fillId="0" applyFill="1" borderId="0" applyBorder="1" xfId="8533" applyProtection="1"/>
    <xf numFmtId="0" applyNumberFormat="1" fontId="21" applyFont="1" fillId="0" applyFill="1" borderId="6" applyBorder="1" xfId="16394" applyProtection="1" applyAlignment="1">
      <alignment horizontal="center" wrapText="1"/>
    </xf>
    <xf numFmtId="0" applyNumberFormat="1" fontId="21" applyFont="1" fillId="0" applyFill="1" borderId="16" applyBorder="1" xfId="16394" applyProtection="1" applyAlignment="1">
      <alignment horizontal="center" wrapText="1"/>
    </xf>
    <xf numFmtId="0" applyNumberFormat="1" fontId="19" applyFont="1" fillId="0" applyFill="1" borderId="6" applyBorder="1" xfId="16394" applyProtection="1" applyAlignment="1">
      <alignment horizontal="center"/>
    </xf>
    <xf numFmtId="0" applyNumberFormat="1" fontId="19" applyFont="1" fillId="0" applyFill="1" borderId="6" applyBorder="1" xfId="16394" applyProtection="1"/>
    <xf numFmtId="41" applyNumberFormat="1" fontId="19" applyFont="1" fillId="0" applyFill="1" borderId="6" applyBorder="1" xfId="16394" applyProtection="1"/>
    <xf numFmtId="41" applyNumberFormat="1" fontId="19" applyFont="1" fillId="0" applyFill="1" borderId="6" applyBorder="1" xfId="20242" applyProtection="1"/>
    <xf numFmtId="41" applyNumberFormat="1" fontId="19" applyFont="1" fillId="0" applyFill="1" borderId="5" applyBorder="1" xfId="16394" applyProtection="1"/>
    <xf numFmtId="41" applyNumberFormat="1" fontId="21" applyFont="1" fillId="0" applyFill="1" borderId="6" applyBorder="1" xfId="16394" applyProtection="1"/>
    <xf numFmtId="41" applyNumberFormat="1" fontId="19" applyFont="1" fillId="0" applyFill="1" borderId="0" applyBorder="1" xfId="16394" applyProtection="1"/>
    <xf numFmtId="41" applyNumberFormat="1" fontId="19" applyFont="1" fillId="5" applyFill="1" borderId="0" applyBorder="1" xfId="16394" applyProtection="1" applyAlignment="1">
      <alignment horizontal="center"/>
    </xf>
    <xf numFmtId="173" applyNumberFormat="1" fontId="19" applyFont="1" fillId="0" applyFill="1" borderId="0" applyBorder="1" xfId="8533" applyProtection="1"/>
    <xf numFmtId="173" applyNumberFormat="1" fontId="19" applyFont="1" fillId="0" applyFill="1" borderId="0" applyBorder="1" xfId="8533" applyProtection="1"/>
    <xf numFmtId="41" applyNumberFormat="1" fontId="19" applyFont="1" fillId="5" applyFill="1" borderId="0" applyBorder="1" xfId="16394" applyProtection="1"/>
    <xf numFmtId="0" applyNumberFormat="1" fontId="21" applyFont="1" fillId="0" applyFill="1" borderId="6" applyBorder="1" xfId="16394" applyProtection="1" applyAlignment="1">
      <alignment horizontal="center"/>
    </xf>
    <xf numFmtId="173" applyNumberFormat="1" fontId="21" applyFont="1" fillId="0" applyFill="1" borderId="6" applyBorder="1" xfId="8533" applyProtection="1" applyAlignment="1">
      <alignment horizontal="center"/>
    </xf>
    <xf numFmtId="173" applyNumberFormat="1" fontId="19" applyFont="1" fillId="0" applyFill="1" borderId="6" applyBorder="1" xfId="8533" applyProtection="1"/>
    <xf numFmtId="173" applyNumberFormat="1" fontId="19" applyFont="1" fillId="5" applyFill="1" borderId="6" applyBorder="1" xfId="8533" applyProtection="1"/>
    <xf numFmtId="173" applyNumberFormat="1" fontId="22" applyFont="1" fillId="5" applyFill="1" borderId="6" applyBorder="1" xfId="8533" applyProtection="1"/>
    <xf numFmtId="181" applyNumberFormat="1" fontId="15" applyFont="1" fillId="0" applyFill="1" borderId="0" applyBorder="1" xfId="8275" applyProtection="1"/>
    <xf numFmtId="181" applyNumberFormat="1" fontId="15" applyFont="1" fillId="0" applyFill="1" borderId="0" applyBorder="1" xfId="14494" applyProtection="1"/>
    <xf numFmtId="0" applyNumberFormat="1" fontId="16" applyFont="1" fillId="0" applyFill="1" borderId="0" applyBorder="1" xfId="14494" applyProtection="1" applyAlignment="1">
      <alignment vertical="center"/>
    </xf>
    <xf numFmtId="0" applyNumberFormat="1" fontId="17" applyFont="1" fillId="0" applyFill="1" borderId="0" applyBorder="1" xfId="14494" applyProtection="1" applyAlignment="1">
      <alignment vertical="center"/>
    </xf>
    <xf numFmtId="0" applyNumberFormat="1" fontId="18" applyFont="1" fillId="0" applyFill="1" borderId="0" applyBorder="1" xfId="14494" applyProtection="1" applyAlignment="1">
      <alignment vertical="center"/>
    </xf>
    <xf numFmtId="173" applyNumberFormat="1" fontId="19" applyFont="1" fillId="0" applyFill="1" borderId="0" applyBorder="1" xfId="16394" applyProtection="1"/>
    <xf numFmtId="0" applyNumberFormat="1" fontId="8" applyFont="1" fillId="0" applyFill="1" borderId="0" applyBorder="1" xfId="2281" applyProtection="1"/>
    <xf numFmtId="0" applyNumberFormat="1" fontId="2" applyFont="1" fillId="0" applyFill="1" borderId="0" applyBorder="1" xfId="15525" applyProtection="1"/>
    <xf numFmtId="0" applyNumberFormat="1" fontId="1" applyFont="1" fillId="0" applyFill="1" borderId="0" applyBorder="1" xfId="15525" applyProtection="1"/>
    <xf numFmtId="0" applyNumberFormat="1" fontId="23" applyFont="1" fillId="0" applyFill="1" borderId="0" applyBorder="1" xfId="15525" applyProtection="1"/>
    <xf numFmtId="0" applyNumberFormat="1" fontId="1" applyFont="1" fillId="0" applyFill="1" borderId="0" applyBorder="1" xfId="15525" applyProtection="1" applyAlignment="1">
      <alignment horizontal="left"/>
    </xf>
    <xf numFmtId="0" applyNumberFormat="1" fontId="1" applyFont="1" fillId="0" applyFill="1" borderId="0" applyBorder="1" xfId="15525" applyProtection="1" applyAlignment="1">
      <alignment horizontal="center"/>
    </xf>
    <xf numFmtId="0" applyNumberFormat="1" fontId="24" applyFont="1" fillId="0" applyFill="1" borderId="0" applyBorder="1" xfId="15525" applyProtection="1"/>
    <xf numFmtId="0" applyNumberFormat="1" fontId="25" applyFont="1" fillId="0" applyFill="1" borderId="0" applyBorder="1" xfId="15525" applyProtection="1" applyAlignment="1">
      <alignment horizontal="left"/>
    </xf>
    <xf numFmtId="0" applyNumberFormat="1" fontId="2" applyFont="1" fillId="0" applyFill="1" borderId="0" applyBorder="1" xfId="15525" applyProtection="1"/>
    <xf numFmtId="173" applyNumberFormat="1" fontId="11" applyFont="1" fillId="0" applyFill="1" borderId="0" applyBorder="1" xfId="1585" applyProtection="1"/>
    <xf numFmtId="0" applyNumberFormat="1" fontId="24" applyFont="1" fillId="0" applyFill="1" borderId="0" applyBorder="1" xfId="15525" applyProtection="1" applyAlignment="1">
      <alignment horizontal="left"/>
    </xf>
    <xf numFmtId="15" applyNumberFormat="1" fontId="0" applyFont="1" fillId="0" applyFill="1" borderId="0" applyBorder="1" xfId="15525" applyProtection="1" applyAlignment="1">
      <alignment horizontal="left"/>
    </xf>
    <xf numFmtId="0" applyNumberFormat="1" fontId="0" applyFont="1" fillId="0" applyFill="1" borderId="0" applyBorder="1" xfId="2281" applyProtection="1"/>
    <xf numFmtId="0" applyNumberFormat="1" fontId="26" applyFont="1" fillId="0" applyFill="1" borderId="0" applyBorder="1" xfId="15525" applyProtection="1"/>
    <xf numFmtId="0" applyNumberFormat="1" fontId="8" applyFont="1" fillId="3" applyFill="1" borderId="6" applyBorder="1" xfId="15525" applyProtection="1" applyAlignment="1">
      <alignment horizontal="center"/>
    </xf>
    <xf numFmtId="0" applyNumberFormat="1" fontId="12" applyFont="1" fillId="0" applyFill="1" borderId="16" applyBorder="1" xfId="15525" applyProtection="1" applyAlignment="1">
      <alignment horizontal="center"/>
    </xf>
    <xf numFmtId="0" applyNumberFormat="1" fontId="12" applyFont="1" fillId="0" applyFill="1" borderId="4" applyBorder="1" xfId="15525" applyProtection="1" applyAlignment="1">
      <alignment horizontal="center"/>
    </xf>
    <xf numFmtId="0" applyNumberFormat="1" fontId="12" applyFont="1" fillId="0" applyFill="1" borderId="5" applyBorder="1" xfId="15525" applyProtection="1" applyAlignment="1">
      <alignment horizontal="center"/>
    </xf>
    <xf numFmtId="4" applyNumberFormat="1" fontId="12" applyFont="1" fillId="0" applyFill="1" borderId="6" applyBorder="1" xfId="15525" applyProtection="1" applyAlignment="1">
      <alignment horizontal="center"/>
    </xf>
    <xf numFmtId="173" applyNumberFormat="1" fontId="8" applyFont="1" fillId="0" applyFill="1" borderId="6" applyBorder="1" xfId="1585" applyProtection="1" applyAlignment="1">
      <alignment horizontal="center"/>
    </xf>
    <xf numFmtId="4" applyNumberFormat="1" fontId="13" applyFont="1" fillId="0" applyFill="1" borderId="6" applyBorder="1" xfId="15525" applyProtection="1" applyAlignment="1">
      <alignment horizontal="left"/>
    </xf>
    <xf numFmtId="173" applyNumberFormat="1" fontId="11" applyFont="1" fillId="0" applyFill="1" borderId="6" applyBorder="1" xfId="1585" applyProtection="1"/>
    <xf numFmtId="0" applyNumberFormat="1" fontId="8" applyFont="1" fillId="4" applyFill="1" borderId="5" applyBorder="1" xfId="15525" applyProtection="1"/>
    <xf numFmtId="173" applyNumberFormat="1" fontId="8" applyFont="1" fillId="4" applyFill="1" borderId="6" applyBorder="1" xfId="1585" applyProtection="1"/>
    <xf numFmtId="0" applyNumberFormat="1" fontId="11" applyFont="1" fillId="4" applyFill="1" borderId="0" applyBorder="1" xfId="15525" applyProtection="1" applyAlignment="1">
      <alignment horizontal="center"/>
    </xf>
    <xf numFmtId="0" applyNumberFormat="1" fontId="11" applyFont="1" fillId="4" applyFill="1" borderId="0" applyBorder="1" xfId="15525" applyProtection="1"/>
    <xf numFmtId="43" applyNumberFormat="1" fontId="11" applyFont="1" fillId="4" applyFill="1" borderId="0" applyBorder="1" xfId="1585" applyProtection="1"/>
    <xf numFmtId="173" applyNumberFormat="1" fontId="8" applyFont="1" fillId="4" applyFill="1" borderId="0" applyBorder="1" xfId="1585" applyProtection="1"/>
    <xf numFmtId="0" applyNumberFormat="1" fontId="11" applyFont="1" fillId="0" applyFill="1" borderId="0" applyBorder="1" xfId="15525" applyProtection="1"/>
    <xf numFmtId="0" applyNumberFormat="1" fontId="13" applyFont="1" fillId="0" applyFill="1" borderId="0" applyBorder="1" xfId="15525" applyProtection="1" applyAlignment="1">
      <alignment horizontal="left"/>
    </xf>
    <xf numFmtId="0" applyNumberFormat="1" fontId="13" applyFont="1" fillId="0" applyFill="1" borderId="0" applyBorder="1" xfId="15525" applyProtection="1"/>
    <xf numFmtId="0" applyNumberFormat="1" fontId="12" applyFont="1" fillId="0" applyFill="1" borderId="0" applyBorder="1" xfId="15525" applyProtection="1" applyAlignment="1">
      <alignment horizontal="left"/>
    </xf>
    <xf numFmtId="173" applyNumberFormat="1" fontId="11" applyFont="1" fillId="0" applyFill="1" borderId="0" applyBorder="1" xfId="1585" applyProtection="1" applyAlignment="1">
      <alignment horizontal="center"/>
    </xf>
    <xf numFmtId="0" applyNumberFormat="1" fontId="8" applyFont="1" fillId="0" applyFill="1" borderId="0" applyBorder="1" xfId="15525" applyProtection="1"/>
    <xf numFmtId="173" applyNumberFormat="1" fontId="8" applyFont="1" fillId="0" applyFill="1" borderId="0" applyBorder="1" xfId="1585" applyProtection="1"/>
    <xf numFmtId="173" applyNumberFormat="1" fontId="11" applyFont="1" fillId="0" applyFill="1" borderId="0" applyBorder="1" xfId="15525" applyProtection="1"/>
    <xf numFmtId="173" applyNumberFormat="1" fontId="13" applyFont="1" fillId="6" applyFill="1" borderId="0" applyBorder="1" xfId="2281" applyProtection="1"/>
    <xf numFmtId="173" applyNumberFormat="1" fontId="11" applyFont="1" fillId="6" applyFill="1" borderId="0" applyBorder="1" xfId="2281" applyProtection="1"/>
    <xf numFmtId="173" applyNumberFormat="1" fontId="11" applyFont="1" fillId="0" applyFill="1" borderId="0" applyBorder="1" xfId="2281" applyProtection="1"/>
    <xf numFmtId="173" applyNumberFormat="1" fontId="8" applyFont="1" fillId="0" applyFill="1" borderId="0" applyBorder="1" xfId="2281" applyProtection="1"/>
    <xf numFmtId="194" applyNumberFormat="1" fontId="8" applyFont="1" fillId="0" applyFill="1" borderId="0" applyBorder="1" xfId="1533" applyProtection="1"/>
    <xf numFmtId="173" applyNumberFormat="1" fontId="26" applyFont="1" fillId="0" applyFill="1" borderId="0" applyBorder="1" xfId="15525" applyProtection="1"/>
    <xf numFmtId="194" applyNumberFormat="1" fontId="11" applyFont="1" fillId="0" applyFill="1" borderId="0" applyBorder="1" xfId="1533" applyProtection="1"/>
    <xf numFmtId="43" applyNumberFormat="1" fontId="11" applyFont="1" fillId="4" applyFill="1" borderId="0" applyBorder="1" xfId="6513" applyProtection="1"/>
    <xf numFmtId="173" applyNumberFormat="1" fontId="8" applyFont="1" fillId="0" applyFill="1" borderId="0" applyBorder="1" xfId="1585" applyProtection="1" applyAlignment="1">
      <alignment horizontal="center"/>
    </xf>
    <xf numFmtId="173" applyNumberFormat="1" fontId="11" applyFont="1" fillId="0" applyFill="1" borderId="0" applyBorder="1" xfId="6513" applyProtection="1"/>
    <xf numFmtId="173" applyNumberFormat="1" fontId="8" applyFont="1" fillId="0" applyFill="1" borderId="0" applyBorder="1" xfId="6513" applyProtection="1"/>
    <xf numFmtId="173" applyNumberFormat="1" fontId="11" applyFont="1" fillId="6" applyFill="1" borderId="0" applyBorder="1" xfId="6513" applyProtection="1"/>
    <xf numFmtId="0" applyNumberFormat="1" fontId="0" applyFont="1" fillId="7" applyFill="1" borderId="0" applyBorder="1" xfId="16391" applyProtection="1" applyAlignment="1">
      <alignment horizontal="left"/>
    </xf>
    <xf numFmtId="0" applyNumberFormat="1" fontId="2" applyFont="1" fillId="7" applyFill="1" borderId="0" applyBorder="1" xfId="16391" applyProtection="1" applyAlignment="1">
      <alignment horizontal="left"/>
    </xf>
    <xf numFmtId="0" applyNumberFormat="1" fontId="2" applyFont="1" fillId="8" applyFill="1" borderId="0" applyBorder="1" xfId="16391" applyProtection="1" applyAlignment="1">
      <alignment horizontal="left"/>
    </xf>
    <xf numFmtId="0" applyNumberFormat="1" fontId="27" applyFont="1" fillId="7" applyFill="1" borderId="0" applyBorder="1" xfId="16391" applyProtection="1" applyAlignment="1">
      <alignment horizontal="left"/>
    </xf>
    <xf numFmtId="0" applyNumberFormat="1" fontId="2" applyFont="1" fillId="0" applyFill="1" borderId="0" applyBorder="1" xfId="16391" applyProtection="1" applyAlignment="1">
      <alignment horizontal="left"/>
    </xf>
    <xf numFmtId="0" applyNumberFormat="1" fontId="0" applyFont="1" fillId="0" applyFill="1" borderId="0" applyBorder="1" xfId="16391" applyProtection="1"/>
    <xf numFmtId="0" applyNumberFormat="1" fontId="0" applyFont="1" fillId="0" applyFill="1" borderId="0" applyBorder="1" xfId="16391" applyProtection="1" applyAlignment="1">
      <alignment horizontal="center"/>
    </xf>
    <xf numFmtId="0" applyNumberFormat="1" fontId="28" applyFont="1" fillId="0" applyFill="1" borderId="0" applyBorder="1" xfId="16391" applyProtection="1"/>
    <xf numFmtId="0" applyNumberFormat="1" fontId="29" applyFont="1" fillId="0" applyFill="1" borderId="0" applyBorder="1" xfId="16391" applyProtection="1"/>
    <xf numFmtId="0" applyNumberFormat="1" fontId="30" applyFont="1" fillId="0" applyFill="1" borderId="0" applyBorder="1" xfId="16391" applyProtection="1"/>
    <xf numFmtId="0" applyNumberFormat="1" fontId="31" applyFont="1" fillId="0" applyFill="1" borderId="0" applyBorder="1" xfId="16391" applyProtection="1" applyAlignment="1">
      <alignment horizontal="center"/>
    </xf>
    <xf numFmtId="0" applyNumberFormat="1" fontId="32" applyFont="1" fillId="0" applyFill="1" borderId="0" applyBorder="1" xfId="16391" applyProtection="1"/>
    <xf numFmtId="0" applyNumberFormat="1" fontId="8" applyFont="1" fillId="0" applyFill="1" borderId="18" applyBorder="1" xfId="16391" applyProtection="1" applyAlignment="1">
      <alignment horizontal="center" vertical="center"/>
    </xf>
    <xf numFmtId="0" applyNumberFormat="1" fontId="8" applyFont="1" fillId="0" applyFill="1" borderId="19" applyBorder="1" xfId="16391" applyProtection="1" applyAlignment="1">
      <alignment horizontal="center" vertical="center"/>
    </xf>
    <xf numFmtId="0" applyNumberFormat="1" fontId="11" applyFont="1" fillId="7" applyFill="1" borderId="20" applyBorder="1" xfId="16391" applyProtection="1" applyAlignment="1">
      <alignment horizontal="left" vertical="center"/>
    </xf>
    <xf numFmtId="0" applyNumberFormat="1" fontId="11" applyFont="1" fillId="7" applyFill="1" borderId="20" applyBorder="1" xfId="16391" applyProtection="1" applyAlignment="1">
      <alignment horizontal="center" vertical="center"/>
    </xf>
    <xf numFmtId="218" applyNumberFormat="1" fontId="11" applyFont="1" fillId="7" applyFill="1" borderId="20" applyBorder="1" xfId="16391" applyProtection="1" applyAlignment="1">
      <alignment horizontal="left" vertical="center"/>
    </xf>
    <xf numFmtId="218" applyNumberFormat="1" fontId="11" applyFont="1" fillId="7" applyFill="1" borderId="20" applyBorder="1" xfId="16391" applyProtection="1" applyAlignment="1">
      <alignment horizontal="center" vertical="center"/>
    </xf>
    <xf numFmtId="0" applyNumberFormat="1" fontId="33" applyFont="1" fillId="7" applyFill="1" borderId="20" applyBorder="1" xfId="16391" applyProtection="1" applyAlignment="1">
      <alignment horizontal="left" vertical="center"/>
    </xf>
    <xf numFmtId="0" applyNumberFormat="1" fontId="34" applyFont="1" fillId="7" applyFill="1" borderId="21" applyBorder="1" xfId="16391" applyProtection="1" applyAlignment="1">
      <alignment horizontal="center"/>
    </xf>
    <xf numFmtId="0" applyNumberFormat="1" fontId="34" applyFont="1" fillId="7" applyFill="1" borderId="21" applyBorder="1" xfId="16391" applyProtection="1" applyAlignment="1">
      <alignment horizontal="left"/>
    </xf>
    <xf numFmtId="218" applyNumberFormat="1" fontId="27" applyFont="1" fillId="7" applyFill="1" borderId="21" applyBorder="1" xfId="16391" applyProtection="1" applyAlignment="1">
      <alignment horizontal="center"/>
    </xf>
    <xf numFmtId="0" applyNumberFormat="1" fontId="11" applyFont="1" fillId="7" applyFill="1" borderId="21" applyBorder="1" xfId="16391" applyProtection="1" applyAlignment="1">
      <alignment horizontal="center" vertical="center"/>
    </xf>
    <xf numFmtId="0" applyNumberFormat="1" fontId="11" applyFont="1" fillId="8" applyFill="1" borderId="21" applyBorder="1" xfId="16391" applyProtection="1" applyAlignment="1">
      <alignment horizontal="center" vertical="center"/>
    </xf>
    <xf numFmtId="0" applyNumberFormat="1" fontId="34" applyFont="1" fillId="8" applyFill="1" borderId="21" applyBorder="1" xfId="16391" applyProtection="1" applyAlignment="1">
      <alignment horizontal="center"/>
    </xf>
    <xf numFmtId="0" applyNumberFormat="1" fontId="34" applyFont="1" fillId="8" applyFill="1" borderId="21" applyBorder="1" xfId="16391" applyProtection="1" applyAlignment="1">
      <alignment horizontal="left"/>
    </xf>
    <xf numFmtId="218" applyNumberFormat="1" fontId="27" applyFont="1" fillId="8" applyFill="1" borderId="21" applyBorder="1" xfId="16391" applyProtection="1" applyAlignment="1">
      <alignment horizontal="center"/>
    </xf>
    <xf numFmtId="218" applyNumberFormat="1" fontId="27" applyFont="1" fillId="7" applyFill="1" borderId="21" applyBorder="1" xfId="16391" applyProtection="1" applyAlignment="1">
      <alignment horizontal="left"/>
    </xf>
    <xf numFmtId="173" applyNumberFormat="1" fontId="33" applyFont="1" fillId="7" applyFill="1" borderId="20" applyBorder="1" xfId="6513" applyProtection="1" applyAlignment="1">
      <alignment horizontal="left" vertical="center"/>
    </xf>
    <xf numFmtId="173" applyNumberFormat="1" fontId="2" applyFont="1" fillId="7" applyFill="1" borderId="21" applyBorder="1" xfId="6513" applyProtection="1" applyAlignment="1">
      <alignment horizontal="left"/>
    </xf>
    <xf numFmtId="173" applyNumberFormat="1" fontId="11" applyFont="1" fillId="7" applyFill="1" borderId="21" applyBorder="1" xfId="6513" applyProtection="1" applyAlignment="1">
      <alignment horizontal="left" vertical="center"/>
    </xf>
    <xf numFmtId="173" applyNumberFormat="1" fontId="11" applyFont="1" fillId="8" applyFill="1" borderId="21" applyBorder="1" xfId="6513" applyProtection="1" applyAlignment="1">
      <alignment horizontal="left" vertical="center"/>
    </xf>
    <xf numFmtId="173" applyNumberFormat="1" fontId="2" applyFont="1" fillId="8" applyFill="1" borderId="21" applyBorder="1" xfId="6513" applyProtection="1" applyAlignment="1">
      <alignment horizontal="left"/>
    </xf>
    <xf numFmtId="0" applyNumberFormat="1" fontId="2" applyFont="1" fillId="8" applyFill="1" borderId="21" applyBorder="1" xfId="16391" applyProtection="1" applyAlignment="1">
      <alignment horizontal="left"/>
    </xf>
    <xf numFmtId="173" applyNumberFormat="1" fontId="11" applyFont="1" fillId="7" applyFill="1" borderId="21" applyBorder="1" xfId="6513" applyProtection="1" applyAlignment="1">
      <alignment horizontal="center" vertical="center"/>
    </xf>
    <xf numFmtId="0" applyNumberFormat="1" fontId="37" applyFont="1" fillId="8" applyFill="1" borderId="24" applyBorder="1" xfId="16391" applyProtection="1" applyAlignment="1">
      <alignment horizontal="center" vertical="center" textRotation="255"/>
    </xf>
    <xf numFmtId="0" applyNumberFormat="1" fontId="34" applyFont="1" fillId="7" applyFill="1" borderId="21" applyBorder="1" xfId="16391" applyProtection="1" applyAlignment="1">
      <alignment horizontal="center" vertical="center"/>
    </xf>
    <xf numFmtId="0" applyNumberFormat="1" fontId="40" applyFont="1" fillId="7" applyFill="1" borderId="6" applyBorder="1" xfId="7305" applyProtection="1" applyAlignment="1">
      <alignment horizontal="left" vertical="center"/>
    </xf>
    <xf numFmtId="0" applyNumberFormat="1" fontId="27" applyFont="1" fillId="7" applyFill="1" borderId="6" applyBorder="1" xfId="16391" applyProtection="1"/>
    <xf numFmtId="0" applyNumberFormat="1" fontId="11" applyFont="1" fillId="0" applyFill="1" borderId="25" applyBorder="1" xfId="16391" applyProtection="1" applyAlignment="1">
      <alignment horizontal="center" vertical="center"/>
    </xf>
    <xf numFmtId="0" applyNumberFormat="1" fontId="34" applyFont="1" fillId="0" applyFill="1" borderId="25" applyBorder="1" xfId="16391" applyProtection="1" applyAlignment="1">
      <alignment horizontal="center"/>
    </xf>
    <xf numFmtId="0" applyNumberFormat="1" fontId="34" applyFont="1" fillId="0" applyFill="1" borderId="25" applyBorder="1" xfId="16391" applyProtection="1" applyAlignment="1">
      <alignment horizontal="left"/>
    </xf>
    <xf numFmtId="218" applyNumberFormat="1" fontId="27" applyFont="1" fillId="0" applyFill="1" borderId="25" applyBorder="1" xfId="16391" applyProtection="1" applyAlignment="1">
      <alignment horizontal="center"/>
    </xf>
    <xf numFmtId="0" applyNumberFormat="1" fontId="11" applyFont="1" fillId="7" applyFill="1" borderId="24" applyBorder="1" xfId="16391" applyProtection="1" applyAlignment="1">
      <alignment horizontal="center" vertical="center"/>
    </xf>
    <xf numFmtId="0" applyNumberFormat="1" fontId="34" applyFont="1" fillId="7" applyFill="1" borderId="24" applyBorder="1" xfId="16391" applyProtection="1" applyAlignment="1">
      <alignment horizontal="center"/>
    </xf>
    <xf numFmtId="0" applyNumberFormat="1" fontId="34" applyFont="1" fillId="7" applyFill="1" borderId="24" applyBorder="1" xfId="16391" applyProtection="1" applyAlignment="1">
      <alignment horizontal="left"/>
    </xf>
    <xf numFmtId="218" applyNumberFormat="1" fontId="27" applyFont="1" fillId="7" applyFill="1" borderId="24" applyBorder="1" xfId="16391" applyProtection="1" applyAlignment="1">
      <alignment horizontal="center"/>
    </xf>
    <xf numFmtId="173" applyNumberFormat="1" fontId="34" applyFont="1" fillId="7" applyFill="1" borderId="21" applyBorder="1" xfId="6513" applyProtection="1" applyAlignment="1">
      <alignment horizontal="left" vertical="center"/>
    </xf>
    <xf numFmtId="173" applyNumberFormat="1" fontId="27" applyFont="1" fillId="7" applyFill="1" borderId="21" applyBorder="1" xfId="6513" applyProtection="1" applyAlignment="1">
      <alignment horizontal="left"/>
    </xf>
    <xf numFmtId="0" applyNumberFormat="1" fontId="39" applyFont="1" fillId="7" applyFill="1" borderId="23" applyBorder="1" xfId="16391" applyProtection="1" applyAlignment="1">
      <alignment vertical="center" textRotation="255"/>
    </xf>
    <xf numFmtId="0" applyNumberFormat="1" fontId="20" applyFont="1" fillId="8" applyFill="1" borderId="23" applyBorder="1" xfId="16391" applyProtection="1" applyAlignment="1">
      <alignment horizontal="center" vertical="center" textRotation="255"/>
    </xf>
    <xf numFmtId="173" applyNumberFormat="1" fontId="11" applyFont="1" fillId="0" applyFill="1" borderId="25" applyBorder="1" xfId="6513" applyProtection="1" applyAlignment="1">
      <alignment horizontal="left" vertical="center"/>
    </xf>
    <xf numFmtId="173" applyNumberFormat="1" fontId="2" applyFont="1" fillId="0" applyFill="1" borderId="25" applyBorder="1" xfId="6513" applyProtection="1" applyAlignment="1">
      <alignment horizontal="left"/>
    </xf>
    <xf numFmtId="173" applyNumberFormat="1" fontId="11" applyFont="1" fillId="7" applyFill="1" borderId="24" applyBorder="1" xfId="6513" applyProtection="1" applyAlignment="1">
      <alignment horizontal="left" vertical="center"/>
    </xf>
    <xf numFmtId="173" applyNumberFormat="1" fontId="2" applyFont="1" fillId="7" applyFill="1" borderId="24" applyBorder="1" xfId="6513" applyProtection="1" applyAlignment="1">
      <alignment horizontal="left"/>
    </xf>
    <xf numFmtId="0" applyNumberFormat="1" fontId="20" applyFont="1" fillId="8" applyFill="1" borderId="23" applyBorder="1" xfId="16391" applyProtection="1" applyAlignment="1">
      <alignment vertical="center" textRotation="255"/>
    </xf>
    <xf numFmtId="0" applyNumberFormat="1" fontId="11" applyFont="1" fillId="0" applyFill="1" borderId="21" applyBorder="1" xfId="16391" applyProtection="1" applyAlignment="1">
      <alignment horizontal="center" vertical="center"/>
    </xf>
    <xf numFmtId="0" applyNumberFormat="1" fontId="34" applyFont="1" fillId="0" applyFill="1" borderId="21" applyBorder="1" xfId="16391" applyProtection="1" applyAlignment="1">
      <alignment horizontal="center"/>
    </xf>
    <xf numFmtId="0" applyNumberFormat="1" fontId="34" applyFont="1" fillId="0" applyFill="1" borderId="21" applyBorder="1" xfId="16391" applyProtection="1" applyAlignment="1">
      <alignment horizontal="left"/>
    </xf>
    <xf numFmtId="218" applyNumberFormat="1" fontId="27" applyFont="1" fillId="0" applyFill="1" borderId="21" applyBorder="1" xfId="16391" applyProtection="1" applyAlignment="1">
      <alignment horizontal="center"/>
    </xf>
    <xf numFmtId="0" applyNumberFormat="1" fontId="20" applyFont="1" fillId="0" applyFill="1" borderId="23" applyBorder="1" xfId="16391" applyProtection="1" applyAlignment="1">
      <alignment vertical="center" textRotation="255"/>
    </xf>
    <xf numFmtId="173" applyNumberFormat="1" fontId="11" applyFont="1" fillId="0" applyFill="1" borderId="21" applyBorder="1" xfId="6513" applyProtection="1" applyAlignment="1">
      <alignment horizontal="left" vertical="center"/>
    </xf>
    <xf numFmtId="173" applyNumberFormat="1" fontId="2" applyFont="1" fillId="0" applyFill="1" borderId="21" applyBorder="1" xfId="6513" applyProtection="1" applyAlignment="1">
      <alignment horizontal="left"/>
    </xf>
    <xf numFmtId="0" applyNumberFormat="1" fontId="8" applyFont="1" fillId="0" applyFill="1" borderId="0" applyBorder="1" xfId="16391" applyProtection="1"/>
    <xf numFmtId="0" applyNumberFormat="1" fontId="45" applyFont="1" fillId="0" applyFill="1" borderId="0" applyBorder="1" xfId="16391" applyProtection="1"/>
    <xf numFmtId="0" applyNumberFormat="1" fontId="43" applyFont="1" fillId="0" applyFill="1" borderId="23" applyBorder="1" xfId="16391" applyProtection="1" applyAlignment="1">
      <alignment vertical="center" textRotation="255"/>
    </xf>
    <xf numFmtId="0" applyNumberFormat="1" fontId="43" applyFont="1" fillId="0" applyFill="1" borderId="24" applyBorder="1" xfId="16391" applyProtection="1" applyAlignment="1">
      <alignment vertical="center" textRotation="255"/>
    </xf>
    <xf numFmtId="0" applyNumberFormat="1" fontId="46" applyFont="1" fillId="0" applyFill="1" borderId="0" applyBorder="1" xfId="0" applyProtection="1" applyAlignment="1">
      <alignment vertical="center"/>
    </xf>
    <xf numFmtId="0" applyNumberFormat="1" fontId="46" applyFont="1" fillId="0" applyFill="1" borderId="0" applyBorder="1" xfId="0" applyProtection="1" applyAlignment="1">
      <alignment vertical="center" wrapText="1"/>
    </xf>
    <xf numFmtId="0" applyNumberFormat="1" fontId="46" applyFont="1" fillId="0" applyFill="1" borderId="0" applyBorder="1" xfId="18875" applyProtection="1" applyAlignment="1">
      <alignment vertical="center"/>
    </xf>
    <xf numFmtId="0" applyNumberFormat="1" fontId="47" applyFont="1" fillId="0" applyFill="1" borderId="0" applyBorder="1" xfId="0" applyProtection="1" applyAlignment="1">
      <alignment vertical="center"/>
    </xf>
    <xf numFmtId="0" applyNumberFormat="1" fontId="46" applyFont="1" fillId="0" applyFill="1" borderId="0" applyBorder="1" xfId="0" applyProtection="1" applyAlignment="1">
      <alignment vertical="center"/>
    </xf>
    <xf numFmtId="0" applyNumberFormat="1" fontId="46" applyFont="1" fillId="7" applyFill="1" borderId="0" applyBorder="1" xfId="0" applyProtection="1" applyAlignment="1">
      <alignment vertical="center"/>
    </xf>
    <xf numFmtId="0" applyNumberFormat="1" fontId="46" applyFont="1" fillId="0" applyFill="1" borderId="0" applyBorder="1" xfId="18875" applyProtection="1" applyAlignment="1">
      <alignment horizontal="center" vertical="center"/>
    </xf>
    <xf numFmtId="173" applyNumberFormat="1" fontId="46" applyFont="1" fillId="0" applyFill="1" borderId="0" applyBorder="1" xfId="6513" applyProtection="1" applyAlignment="1">
      <alignment vertical="center"/>
    </xf>
    <xf numFmtId="0" applyNumberFormat="1" fontId="46" applyFont="1" fillId="0" applyFill="1" borderId="0" applyBorder="1" xfId="18875" applyProtection="1" applyAlignment="1">
      <alignment vertical="center"/>
    </xf>
    <xf numFmtId="0" applyNumberFormat="1" fontId="46" applyFont="1" fillId="0" applyFill="1" borderId="0" applyBorder="1" xfId="18875" applyProtection="1" applyAlignment="1">
      <alignment horizontal="center" vertical="center"/>
    </xf>
    <xf numFmtId="0" applyNumberFormat="1" fontId="46" applyFont="1" fillId="4" applyFill="1" borderId="0" applyBorder="1" xfId="18875" applyProtection="1" applyAlignment="1">
      <alignment horizontal="left" vertical="center"/>
    </xf>
    <xf numFmtId="173" applyNumberFormat="1" fontId="46" applyFont="1" fillId="0" applyFill="1" borderId="0" applyBorder="1" xfId="6513" applyProtection="1" applyAlignment="1">
      <alignment vertical="center"/>
    </xf>
    <xf numFmtId="218" applyNumberFormat="1" fontId="46" applyFont="1" fillId="0" applyFill="1" borderId="0" applyBorder="1" xfId="18875" applyProtection="1" applyAlignment="1">
      <alignment vertical="center"/>
    </xf>
    <xf numFmtId="0" applyNumberFormat="1" fontId="48" applyFont="1" fillId="0" applyFill="1" borderId="0" applyBorder="1" xfId="14475" applyProtection="1" applyAlignment="1">
      <alignment horizontal="left" vertical="center"/>
      <protection hidden="1"/>
    </xf>
    <xf numFmtId="0" applyNumberFormat="1" fontId="46" applyFont="1" fillId="0" applyFill="1" borderId="0" applyBorder="1" xfId="0" applyProtection="1" applyAlignment="1">
      <alignment horizontal="center" vertical="center"/>
    </xf>
    <xf numFmtId="0" applyNumberFormat="1" fontId="46" applyFont="1" fillId="0" applyFill="1" borderId="0" applyBorder="1" xfId="18875" applyProtection="1" applyAlignment="1">
      <alignment horizontal="left" vertical="center"/>
    </xf>
    <xf numFmtId="0" applyNumberFormat="1" fontId="46" applyFont="1" fillId="0" applyFill="1" borderId="0" applyBorder="1" xfId="18875" applyProtection="1" applyAlignment="1">
      <alignment horizontal="center" vertical="center"/>
    </xf>
    <xf numFmtId="0" applyNumberFormat="1" fontId="46" applyFont="1" fillId="0" applyFill="1" borderId="0" applyBorder="1" xfId="18875" applyProtection="1" applyAlignment="1">
      <alignment horizontal="left" vertical="center"/>
    </xf>
    <xf numFmtId="173" applyNumberFormat="1" fontId="46" applyFont="1" fillId="0" applyFill="1" borderId="0" applyBorder="1" xfId="6513" applyProtection="1" applyAlignment="1">
      <alignment vertical="center"/>
    </xf>
    <xf numFmtId="0" applyNumberFormat="1" fontId="46" applyFont="1" fillId="0" applyFill="1" borderId="0" applyBorder="1" xfId="18875" applyProtection="1" applyAlignment="1">
      <alignment vertical="center"/>
    </xf>
    <xf numFmtId="0" applyNumberFormat="1" fontId="47" applyFont="1" fillId="0" applyFill="1" borderId="0" applyBorder="1" xfId="14475" applyProtection="1" applyAlignment="1">
      <alignment horizontal="left" vertical="center"/>
      <protection hidden="1"/>
    </xf>
    <xf numFmtId="173" applyNumberFormat="1" fontId="49" applyFont="1" fillId="0" applyFill="1" borderId="0" applyBorder="1" xfId="6513" applyProtection="1" applyAlignment="1">
      <alignment vertical="center"/>
    </xf>
    <xf numFmtId="0" applyNumberFormat="1" fontId="46" applyFont="1" fillId="0" applyFill="1" borderId="28" applyBorder="1" xfId="18875" applyProtection="1" applyAlignment="1">
      <alignment horizontal="center" vertical="center"/>
    </xf>
    <xf numFmtId="0" applyNumberFormat="1" fontId="46" applyFont="1" fillId="0" applyFill="1" borderId="6" applyBorder="1" xfId="0" applyProtection="1" applyAlignment="1">
      <alignment horizontal="center" vertical="center"/>
    </xf>
    <xf numFmtId="0" applyNumberFormat="1" fontId="51" applyFont="1" fillId="0" applyFill="1" borderId="6" applyBorder="1" xfId="0" applyProtection="1" applyAlignment="1">
      <alignment horizontal="left" vertical="center"/>
    </xf>
    <xf numFmtId="173" applyNumberFormat="1" fontId="46" applyFont="1" fillId="0" applyFill="1" borderId="6" applyBorder="1" xfId="6513" applyProtection="1" applyAlignment="1">
      <alignment vertical="center"/>
    </xf>
    <xf numFmtId="173" applyNumberFormat="1" fontId="52" applyFont="1" fillId="0" applyFill="1" borderId="6" applyBorder="1" xfId="8914" applyProtection="1" applyAlignment="1">
      <alignment vertical="center"/>
    </xf>
    <xf numFmtId="0" applyNumberFormat="1" fontId="51" applyFont="1" fillId="0" applyFill="1" borderId="6" applyBorder="1" xfId="18875" applyProtection="1" applyAlignment="1">
      <alignment horizontal="left" vertical="center"/>
    </xf>
    <xf numFmtId="0" applyNumberFormat="1" fontId="46" applyFont="1" fillId="0" applyFill="1" borderId="5" applyBorder="1" xfId="18875" applyProtection="1" applyAlignment="1">
      <alignment horizontal="center" vertical="center"/>
    </xf>
    <xf numFmtId="0" applyNumberFormat="1" fontId="46" applyFont="1" fillId="5" applyFill="1" borderId="6" applyBorder="1" xfId="18875" applyProtection="1" applyAlignment="1">
      <alignment horizontal="center" vertical="center"/>
    </xf>
    <xf numFmtId="173" applyNumberFormat="1" fontId="46" applyFont="1" fillId="4" applyFill="1" borderId="6" applyBorder="1" xfId="6513" applyProtection="1" applyAlignment="1">
      <alignment vertical="center"/>
    </xf>
    <xf numFmtId="0" applyNumberFormat="1" fontId="46" applyFont="1" fillId="0" applyFill="1" borderId="6" applyBorder="1" xfId="18875" applyProtection="1" applyAlignment="1">
      <alignment horizontal="center" vertical="center"/>
    </xf>
    <xf numFmtId="0" applyNumberFormat="1" fontId="46" applyFont="1" fillId="7" applyFill="1" borderId="6" applyBorder="1" xfId="0" applyProtection="1" applyAlignment="1">
      <alignment horizontal="center" vertical="center"/>
    </xf>
    <xf numFmtId="0" applyNumberFormat="1" fontId="51" applyFont="1" fillId="7" applyFill="1" borderId="6" applyBorder="1" xfId="0" applyProtection="1" applyAlignment="1">
      <alignment horizontal="left" vertical="center"/>
    </xf>
    <xf numFmtId="173" applyNumberFormat="1" fontId="46" applyFont="1" fillId="7" applyFill="1" borderId="6" applyBorder="1" xfId="6513" applyProtection="1" applyAlignment="1">
      <alignment vertical="center"/>
    </xf>
    <xf numFmtId="173" applyNumberFormat="1" fontId="52" applyFont="1" fillId="7" applyFill="1" borderId="6" applyBorder="1" xfId="8914" applyProtection="1" applyAlignment="1">
      <alignment vertical="center"/>
    </xf>
    <xf numFmtId="173" applyNumberFormat="1" fontId="47" applyFont="1" fillId="4" applyFill="1" borderId="29" applyBorder="1" xfId="6513" applyProtection="1" applyAlignment="1">
      <alignment vertical="center"/>
    </xf>
    <xf numFmtId="0" applyNumberFormat="1" fontId="47" applyFont="1" fillId="0" applyFill="1" borderId="0" applyBorder="1" xfId="18875" applyProtection="1" applyAlignment="1">
      <alignment vertical="center"/>
    </xf>
    <xf numFmtId="173" applyNumberFormat="1" fontId="46" applyFont="1" fillId="0" applyFill="1" borderId="0" applyBorder="1" xfId="18875" applyProtection="1" applyAlignment="1">
      <alignment vertical="center"/>
    </xf>
    <xf numFmtId="173" applyNumberFormat="1" fontId="46" applyFont="1" fillId="0" applyFill="1" borderId="0" applyBorder="1" xfId="6513" applyProtection="1" applyAlignment="1">
      <alignment horizontal="center" vertical="center"/>
    </xf>
    <xf numFmtId="173" applyNumberFormat="1" fontId="52" applyFont="1" fillId="0" applyFill="1" borderId="6" applyBorder="1" xfId="8914" applyProtection="1" applyAlignment="1">
      <alignment vertical="center"/>
      <protection hidden="1"/>
    </xf>
    <xf numFmtId="173" applyNumberFormat="1" fontId="52" applyFont="1" fillId="10" applyFill="1" borderId="6" applyBorder="1" xfId="8914" applyProtection="1" applyAlignment="1">
      <alignment vertical="center"/>
      <protection hidden="1"/>
    </xf>
    <xf numFmtId="251" applyNumberFormat="1" fontId="46" applyFont="1" fillId="0" applyFill="1" borderId="6" applyBorder="1" xfId="8655" applyProtection="1" applyAlignment="1">
      <alignment vertical="center"/>
    </xf>
    <xf numFmtId="173" applyNumberFormat="1" fontId="52" applyFont="1" fillId="4" applyFill="1" borderId="6" applyBorder="1" xfId="8914" applyProtection="1" applyAlignment="1">
      <alignment vertical="center"/>
      <protection hidden="1"/>
    </xf>
    <xf numFmtId="173" applyNumberFormat="1" fontId="52" applyFont="1" fillId="7" applyFill="1" borderId="6" applyBorder="1" xfId="8914" applyProtection="1" applyAlignment="1">
      <alignment vertical="center"/>
      <protection hidden="1"/>
    </xf>
    <xf numFmtId="218" applyNumberFormat="1" fontId="46" applyFont="1" fillId="0" applyFill="1" borderId="0" applyBorder="1" xfId="0" applyProtection="1" applyAlignment="1">
      <alignment vertical="center"/>
    </xf>
    <xf numFmtId="218" applyNumberFormat="1" fontId="46" applyFont="1" fillId="0" applyFill="1" borderId="0" applyBorder="1" xfId="0" applyProtection="1" applyAlignment="1">
      <alignment vertical="center" wrapText="1"/>
    </xf>
    <xf numFmtId="41" applyNumberFormat="1" fontId="46" applyFont="1" fillId="0" applyFill="1" borderId="6" applyBorder="1" xfId="8285" applyProtection="1" applyAlignment="1">
      <alignment vertical="center"/>
      <protection hidden="1"/>
    </xf>
    <xf numFmtId="41" applyNumberFormat="1" fontId="46" applyFont="1" fillId="0" applyFill="1" borderId="6" applyBorder="1" xfId="18875" applyProtection="1" applyAlignment="1">
      <alignment vertical="center"/>
    </xf>
    <xf numFmtId="15" applyNumberFormat="1" fontId="46" applyFont="1" fillId="0" applyFill="1" borderId="32" applyBorder="1" xfId="18875" applyProtection="1" applyAlignment="1">
      <alignment horizontal="center" vertical="center"/>
    </xf>
    <xf numFmtId="173" applyNumberFormat="1" fontId="46" applyFont="1" fillId="0" applyFill="1" borderId="0" applyBorder="1" xfId="0" applyProtection="1" applyAlignment="1">
      <alignment vertical="center"/>
    </xf>
    <xf numFmtId="41" applyNumberFormat="1" fontId="46" applyFont="1" fillId="0" applyFill="1" borderId="16" applyBorder="1" xfId="18875" applyProtection="1" applyAlignment="1">
      <alignment vertical="center"/>
    </xf>
    <xf numFmtId="218" applyNumberFormat="1" fontId="51" applyFont="1" fillId="0" applyFill="1" borderId="6" applyBorder="1" xfId="17600" applyProtection="1" applyAlignment="1">
      <alignment horizontal="center" vertical="center"/>
    </xf>
    <xf numFmtId="218" applyNumberFormat="1" fontId="46" applyFont="1" fillId="0" applyFill="1" borderId="0" applyBorder="1" xfId="0" applyProtection="1" applyAlignment="1">
      <alignment vertical="center" wrapText="1"/>
    </xf>
    <xf numFmtId="41" applyNumberFormat="1" fontId="47" applyFont="1" fillId="4" applyFill="1" borderId="29" applyBorder="1" xfId="18875" applyProtection="1" applyAlignment="1">
      <alignment horizontal="center" vertical="center"/>
    </xf>
    <xf numFmtId="41" applyNumberFormat="1" fontId="47" applyFont="1" fillId="4" applyFill="1" borderId="15" applyBorder="1" xfId="18875" applyProtection="1" applyAlignment="1">
      <alignment horizontal="center" vertical="center"/>
    </xf>
    <xf numFmtId="218" applyNumberFormat="1" fontId="47" applyFont="1" fillId="0" applyFill="1" borderId="0" applyBorder="1" xfId="0" applyProtection="1" applyAlignment="1">
      <alignment vertical="center"/>
    </xf>
    <xf numFmtId="173" applyNumberFormat="1" fontId="47" applyFont="1" fillId="0" applyFill="1" borderId="0" applyBorder="1" xfId="0" applyProtection="1" applyAlignment="1">
      <alignment vertical="center"/>
    </xf>
    <xf numFmtId="41" applyNumberFormat="1" fontId="46" applyFont="1" fillId="4" applyFill="1" borderId="6" applyBorder="1" xfId="8285" applyProtection="1" applyAlignment="1">
      <alignment vertical="center"/>
      <protection hidden="1"/>
    </xf>
    <xf numFmtId="41" applyNumberFormat="1" fontId="46" applyFont="1" fillId="7" applyFill="1" borderId="6" applyBorder="1" xfId="8285" applyProtection="1" applyAlignment="1">
      <alignment vertical="center"/>
      <protection hidden="1"/>
    </xf>
    <xf numFmtId="173" applyNumberFormat="1" fontId="46" applyFont="1" fillId="7" applyFill="1" borderId="0" applyBorder="1" xfId="0" applyProtection="1" applyAlignment="1">
      <alignment vertical="center"/>
    </xf>
    <xf numFmtId="218" applyNumberFormat="1" fontId="46" applyFont="1" fillId="0" applyFill="1" borderId="0" applyBorder="1" xfId="18875" applyProtection="1" applyAlignment="1">
      <alignment vertical="center"/>
    </xf>
    <xf numFmtId="0" applyNumberFormat="1" fontId="46" applyFont="1" fillId="5" applyFill="1" borderId="0" applyBorder="1" xfId="18875" applyProtection="1" applyAlignment="1">
      <alignment vertical="center"/>
    </xf>
    <xf numFmtId="0" applyNumberFormat="1" fontId="46" applyFont="1" fillId="7" applyFill="1" borderId="0" applyBorder="1" xfId="18875" applyProtection="1" applyAlignment="1">
      <alignment vertical="center"/>
    </xf>
    <xf numFmtId="0" applyNumberFormat="1" fontId="50" applyFont="1" fillId="9" applyFill="1" borderId="30" applyBorder="1" xfId="14716" applyProtection="1" applyAlignment="1">
      <alignment horizontal="center" vertical="center" wrapText="1"/>
      <protection hidden="1"/>
    </xf>
    <xf numFmtId="0" applyNumberFormat="1" fontId="50" applyFont="1" fillId="9" applyFill="1" borderId="31" applyBorder="1" xfId="14716" applyProtection="1" applyAlignment="1">
      <alignment horizontal="center" vertical="center" wrapText="1"/>
      <protection hidden="1"/>
    </xf>
    <xf numFmtId="49" applyNumberFormat="1" fontId="50" applyFont="1" fillId="9" applyFill="1" borderId="31" applyBorder="1" xfId="14716" applyProtection="1" applyAlignment="1">
      <alignment horizontal="center" vertical="center" wrapText="1"/>
      <protection hidden="1"/>
    </xf>
    <xf numFmtId="173" applyNumberFormat="1" fontId="50" applyFont="1" fillId="9" applyFill="1" borderId="31" applyBorder="1" xfId="6513" applyProtection="1" applyAlignment="1">
      <alignment horizontal="center" vertical="center" wrapText="1"/>
      <protection hidden="1"/>
    </xf>
    <xf numFmtId="0" applyNumberFormat="1" fontId="50" applyFont="1" fillId="9" applyFill="1" borderId="31" applyBorder="1" xfId="17788" applyProtection="1" applyAlignment="1">
      <alignment horizontal="center" vertical="center" wrapText="1"/>
    </xf>
    <xf numFmtId="0" applyNumberFormat="1" fontId="46" applyFont="1" fillId="4" applyFill="1" borderId="10" applyBorder="1" xfId="18875" applyProtection="1" applyAlignment="1">
      <alignment horizontal="center" vertical="center"/>
    </xf>
    <xf numFmtId="0" applyNumberFormat="1" fontId="55" applyFont="1" fillId="0" applyFill="1" borderId="6" applyBorder="1" xfId="18875" applyProtection="1" applyAlignment="1">
      <alignment horizontal="left" vertical="center"/>
    </xf>
    <xf numFmtId="0" applyNumberFormat="1" fontId="46" applyFont="1" fillId="5" applyFill="1" borderId="5" applyBorder="1" xfId="18875" applyProtection="1" applyAlignment="1">
      <alignment horizontal="center" vertical="center"/>
    </xf>
    <xf numFmtId="0" applyNumberFormat="1" fontId="9" applyFont="1" fillId="0" applyFill="1" borderId="6" applyBorder="1" xfId="0" applyProtection="1" applyAlignment="1">
      <alignment horizontal="center" vertical="center"/>
    </xf>
    <xf numFmtId="0" applyNumberFormat="1" fontId="46" applyFont="1" fillId="0" applyFill="1" borderId="10" applyBorder="1" xfId="18875" applyProtection="1" applyAlignment="1">
      <alignment horizontal="center" vertical="center"/>
    </xf>
    <xf numFmtId="0" applyNumberFormat="1" fontId="50" applyFont="1" fillId="8" applyFill="1" borderId="31" applyBorder="1" xfId="19586" applyProtection="1" applyAlignment="1">
      <alignment horizontal="center" vertical="center" wrapText="1"/>
      <protection hidden="1"/>
    </xf>
    <xf numFmtId="41" applyNumberFormat="1" fontId="50" applyFont="1" fillId="9" applyFill="1" borderId="31" applyBorder="1" xfId="17788" applyProtection="1" applyAlignment="1">
      <alignment horizontal="center" vertical="center" wrapText="1"/>
    </xf>
    <xf numFmtId="0" applyNumberFormat="1" fontId="50" applyFont="1" fillId="8" applyFill="1" borderId="31" applyBorder="1" xfId="17701" applyProtection="1" applyAlignment="1">
      <alignment horizontal="center" vertical="center" wrapText="1"/>
    </xf>
    <xf numFmtId="9" applyNumberFormat="1" fontId="50" applyFont="1" fillId="9" applyFill="1" borderId="31" applyBorder="1" xfId="7853" applyProtection="1" applyAlignment="1">
      <alignment horizontal="center" vertical="center" wrapText="1"/>
    </xf>
    <xf numFmtId="41" applyNumberFormat="1" fontId="50" applyFont="1" fillId="9" applyFill="1" borderId="31" applyBorder="1" xfId="6761" applyProtection="1" applyAlignment="1">
      <alignment horizontal="center" vertical="center" wrapText="1"/>
      <protection hidden="1"/>
    </xf>
    <xf numFmtId="41" applyNumberFormat="1" fontId="50" applyFont="1" fillId="9" applyFill="1" borderId="9" applyBorder="1" xfId="6761" applyProtection="1" applyAlignment="1">
      <alignment horizontal="center" vertical="center" wrapText="1"/>
      <protection hidden="1"/>
    </xf>
    <xf numFmtId="0" applyNumberFormat="1" fontId="46" applyFont="1" fillId="0" applyFill="1" borderId="0" applyBorder="1" xfId="0" applyProtection="1" applyAlignment="1">
      <alignment vertical="center" wrapText="1"/>
    </xf>
    <xf numFmtId="218" applyNumberFormat="1" fontId="51" applyFont="1" fillId="7" applyFill="1" borderId="8" applyBorder="1" xfId="17600" applyProtection="1" applyAlignment="1">
      <alignment horizontal="center" vertical="center"/>
    </xf>
    <xf numFmtId="15" applyNumberFormat="1" fontId="46" applyFont="1" fillId="0" applyFill="1" borderId="34" applyBorder="1" xfId="18875" applyProtection="1" applyAlignment="1">
      <alignment horizontal="center" vertical="center"/>
    </xf>
    <xf numFmtId="41" applyNumberFormat="1" fontId="46" applyFont="1" fillId="4" applyFill="1" borderId="16" applyBorder="1" xfId="18875" applyProtection="1" applyAlignment="1">
      <alignment vertical="center"/>
    </xf>
    <xf numFmtId="15" applyNumberFormat="1" fontId="46" applyFont="1" fillId="4" applyFill="1" borderId="34" applyBorder="1" xfId="18875" applyProtection="1" applyAlignment="1">
      <alignment horizontal="center" vertical="center"/>
    </xf>
    <xf numFmtId="0" applyNumberFormat="1" fontId="51" applyFont="1" fillId="0" applyFill="1" borderId="6" applyBorder="1" xfId="0" applyProtection="1" applyAlignment="1">
      <alignment horizontal="center" vertical="center"/>
    </xf>
    <xf numFmtId="0" applyNumberFormat="1" fontId="14" applyFont="1" fillId="0" applyFill="1" borderId="6" applyBorder="1" xfId="0" applyProtection="1" applyAlignment="1">
      <alignment horizontal="center" vertical="center"/>
    </xf>
    <xf numFmtId="218" applyNumberFormat="1" fontId="56" applyFont="1" fillId="0" applyFill="1" borderId="6" applyBorder="1" xfId="17600" applyProtection="1" applyAlignment="1">
      <alignment horizontal="center" vertical="center"/>
    </xf>
    <xf numFmtId="0" applyNumberFormat="1" fontId="46" applyFont="1" fillId="6" applyFill="1" borderId="0" applyBorder="1" xfId="0" applyProtection="1" applyAlignment="1">
      <alignment vertical="center"/>
    </xf>
    <xf numFmtId="264" applyNumberFormat="1" fontId="52" applyFont="1" fillId="0" applyFill="1" borderId="6" applyBorder="1" xfId="19605" applyProtection="1" applyAlignment="1">
      <alignment horizontal="left" vertical="center"/>
    </xf>
    <xf numFmtId="218" applyNumberFormat="1" fontId="56" applyFont="1" fillId="0" applyFill="1" borderId="7" applyBorder="1" xfId="17799" applyProtection="1" applyAlignment="1">
      <alignment horizontal="center" vertical="center"/>
    </xf>
    <xf numFmtId="173" applyNumberFormat="1" fontId="46" applyFont="1" fillId="0" applyFill="1" borderId="6" applyBorder="1" xfId="8285" applyProtection="1" applyAlignment="1">
      <alignment vertical="center"/>
      <protection hidden="1"/>
    </xf>
    <xf numFmtId="173" applyNumberFormat="1" fontId="46" applyFont="1" fillId="7" applyFill="1" borderId="0" applyBorder="1" xfId="18875" applyProtection="1" applyAlignment="1">
      <alignment vertical="center"/>
    </xf>
    <xf numFmtId="0" applyNumberFormat="1" fontId="57" applyFont="1" fillId="0" applyFill="1" borderId="0" applyBorder="1" xfId="0" applyProtection="1" applyAlignment="1">
      <alignment vertical="center"/>
    </xf>
    <xf numFmtId="0" applyNumberFormat="1" fontId="57" applyFont="1" fillId="0" applyFill="1" borderId="0" applyBorder="1" xfId="0" applyProtection="1" applyAlignment="1">
      <alignment vertical="center"/>
    </xf>
    <xf numFmtId="0" applyNumberFormat="1" fontId="57" applyFont="1" fillId="0" applyFill="1" borderId="0" applyBorder="1" xfId="0" applyProtection="1" applyAlignment="1">
      <alignment vertical="center" wrapText="1"/>
    </xf>
    <xf numFmtId="0" applyNumberFormat="1" fontId="57" applyFont="1" fillId="0" applyFill="1" borderId="0" applyBorder="1" xfId="0" applyProtection="1" applyAlignment="1">
      <alignment vertical="center"/>
    </xf>
    <xf numFmtId="0" applyNumberFormat="1" fontId="57" applyFont="1" fillId="0" applyFill="1" borderId="0" applyBorder="1" xfId="18877" applyProtection="1" applyAlignment="1">
      <alignment vertical="center"/>
    </xf>
    <xf numFmtId="0" applyNumberFormat="1" fontId="57" applyFont="1" fillId="0" applyFill="1" borderId="0" applyBorder="1" xfId="18877" applyProtection="1" applyAlignment="1">
      <alignment vertical="center"/>
    </xf>
    <xf numFmtId="0" applyNumberFormat="1" fontId="57" applyFont="1" fillId="0" applyFill="1" borderId="0" applyBorder="1" xfId="18877" applyProtection="1" applyAlignment="1">
      <alignment horizontal="center" vertical="center"/>
    </xf>
    <xf numFmtId="0" applyNumberFormat="1" fontId="57" applyFont="1" fillId="4" applyFill="1" borderId="0" applyBorder="1" xfId="18877" applyProtection="1" applyAlignment="1">
      <alignment horizontal="left" vertical="center"/>
    </xf>
    <xf numFmtId="173" applyNumberFormat="1" fontId="57" applyFont="1" fillId="0" applyFill="1" borderId="0" applyBorder="1" xfId="8715" applyProtection="1" applyAlignment="1">
      <alignment vertical="center"/>
    </xf>
    <xf numFmtId="0" applyNumberFormat="1" fontId="48" applyFont="1" fillId="0" applyFill="1" borderId="0" applyBorder="1" xfId="14495" applyProtection="1" applyAlignment="1">
      <alignment horizontal="left" vertical="center"/>
      <protection hidden="1"/>
    </xf>
    <xf numFmtId="0" applyNumberFormat="1" fontId="57" applyFont="1" fillId="0" applyFill="1" borderId="0" applyBorder="1" xfId="0" applyProtection="1" applyAlignment="1">
      <alignment horizontal="center" vertical="center"/>
    </xf>
    <xf numFmtId="0" applyNumberFormat="1" fontId="57" applyFont="1" fillId="0" applyFill="1" borderId="0" applyBorder="1" xfId="18877" applyProtection="1" applyAlignment="1">
      <alignment horizontal="left" vertical="center"/>
    </xf>
    <xf numFmtId="0" applyNumberFormat="1" fontId="57" applyFont="1" fillId="0" applyFill="1" borderId="0" applyBorder="1" xfId="18877" applyProtection="1" applyAlignment="1">
      <alignment horizontal="center" vertical="center"/>
    </xf>
    <xf numFmtId="173" applyNumberFormat="1" fontId="57" applyFont="1" fillId="0" applyFill="1" borderId="0" applyBorder="1" xfId="8715" applyProtection="1" applyAlignment="1">
      <alignment vertical="center"/>
    </xf>
    <xf numFmtId="0" applyNumberFormat="1" fontId="57" applyFont="1" fillId="0" applyFill="1" borderId="0" applyBorder="1" xfId="18877" applyProtection="1" applyAlignment="1">
      <alignment horizontal="center" vertical="center"/>
    </xf>
    <xf numFmtId="0" applyNumberFormat="1" fontId="57" applyFont="1" fillId="0" applyFill="1" borderId="0" applyBorder="1" xfId="18877" applyProtection="1" applyAlignment="1">
      <alignment horizontal="left" vertical="center"/>
    </xf>
    <xf numFmtId="173" applyNumberFormat="1" fontId="57" applyFont="1" fillId="0" applyFill="1" borderId="0" applyBorder="1" xfId="8715" applyProtection="1" applyAlignment="1">
      <alignment vertical="center"/>
    </xf>
    <xf numFmtId="0" applyNumberFormat="1" fontId="57" applyFont="1" fillId="0" applyFill="1" borderId="0" applyBorder="1" xfId="18877" applyProtection="1" applyAlignment="1">
      <alignment vertical="center"/>
    </xf>
    <xf numFmtId="0" applyNumberFormat="1" fontId="58" applyFont="1" fillId="0" applyFill="1" borderId="0" applyBorder="1" xfId="14495" applyProtection="1" applyAlignment="1">
      <alignment horizontal="left" vertical="center"/>
      <protection hidden="1"/>
    </xf>
    <xf numFmtId="173" applyNumberFormat="1" fontId="59" applyFont="1" fillId="0" applyFill="1" borderId="0" applyBorder="1" xfId="8509" applyProtection="1" applyAlignment="1">
      <alignment horizontal="left" vertical="center"/>
    </xf>
    <xf numFmtId="43" applyNumberFormat="1" fontId="57" applyFont="1" fillId="0" applyFill="1" borderId="0" applyBorder="1" xfId="0" applyProtection="1" applyAlignment="1">
      <alignment vertical="center"/>
    </xf>
    <xf numFmtId="0" applyNumberFormat="1" fontId="60" applyFont="1" fillId="0" applyFill="1" borderId="0" applyBorder="1" xfId="14721" applyProtection="1" applyAlignment="1">
      <alignment horizontal="center" vertical="center"/>
      <protection hidden="1"/>
    </xf>
    <xf numFmtId="49" applyNumberFormat="1" fontId="60" applyFont="1" fillId="0" applyFill="1" borderId="0" applyBorder="1" xfId="14721" applyProtection="1" applyAlignment="1">
      <alignment horizontal="center" vertical="center"/>
      <protection hidden="1"/>
    </xf>
    <xf numFmtId="173" applyNumberFormat="1" fontId="61" applyFont="1" fillId="0" applyFill="1" borderId="0" applyBorder="1" xfId="8715" applyProtection="1" applyAlignment="1">
      <alignment horizontal="center" vertical="center"/>
      <protection hidden="1"/>
    </xf>
    <xf numFmtId="0" applyNumberFormat="1" fontId="61" applyFont="1" fillId="0" applyFill="1" borderId="0" applyBorder="1" xfId="17813" applyProtection="1" applyAlignment="1">
      <alignment horizontal="center" vertical="center"/>
    </xf>
    <xf numFmtId="0" applyNumberFormat="1" fontId="61" applyFont="1" fillId="9" applyFill="1" borderId="30" applyBorder="1" xfId="14721" applyProtection="1" applyAlignment="1">
      <alignment horizontal="center" vertical="center" wrapText="1"/>
      <protection hidden="1"/>
    </xf>
    <xf numFmtId="0" applyNumberFormat="1" fontId="61" applyFont="1" fillId="9" applyFill="1" borderId="31" applyBorder="1" xfId="14721" applyProtection="1" applyAlignment="1">
      <alignment horizontal="center" vertical="center" wrapText="1"/>
      <protection hidden="1"/>
    </xf>
    <xf numFmtId="49" applyNumberFormat="1" fontId="61" applyFont="1" fillId="9" applyFill="1" borderId="31" applyBorder="1" xfId="14721" applyProtection="1" applyAlignment="1">
      <alignment horizontal="center" vertical="center" wrapText="1"/>
      <protection hidden="1"/>
    </xf>
    <xf numFmtId="173" applyNumberFormat="1" fontId="61" applyFont="1" fillId="9" applyFill="1" borderId="31" applyBorder="1" xfId="8715" applyProtection="1" applyAlignment="1">
      <alignment horizontal="center" vertical="center" wrapText="1"/>
      <protection hidden="1"/>
    </xf>
    <xf numFmtId="0" applyNumberFormat="1" fontId="61" applyFont="1" fillId="9" applyFill="1" borderId="31" applyBorder="1" xfId="17813" applyProtection="1" applyAlignment="1">
      <alignment horizontal="center" vertical="center" wrapText="1"/>
    </xf>
    <xf numFmtId="173" applyNumberFormat="1" fontId="52" applyFont="1" fillId="0" applyFill="1" borderId="6" applyBorder="1" xfId="6513" applyProtection="1" applyAlignment="1">
      <alignment vertical="center"/>
    </xf>
    <xf numFmtId="173" applyNumberFormat="1" fontId="58" applyFont="1" fillId="0" applyFill="1" borderId="29" applyBorder="1" xfId="8715" applyProtection="1" applyAlignment="1">
      <alignment vertical="center"/>
    </xf>
    <xf numFmtId="41" applyNumberFormat="1" fontId="57" applyFont="1" fillId="0" applyFill="1" borderId="0" applyBorder="1" xfId="18877" applyProtection="1" applyAlignment="1">
      <alignment vertical="center"/>
    </xf>
    <xf numFmtId="0" applyNumberFormat="1" fontId="58" applyFont="1" fillId="0" applyFill="1" borderId="0" applyBorder="1" xfId="18877" applyProtection="1" applyAlignment="1">
      <alignment vertical="center"/>
    </xf>
    <xf numFmtId="0" applyNumberFormat="1" fontId="58" applyFont="1" fillId="0" applyFill="1" borderId="0" applyBorder="1" xfId="0" applyProtection="1" applyAlignment="1">
      <alignment horizontal="center" vertical="center"/>
    </xf>
    <xf numFmtId="173" applyNumberFormat="1" fontId="57" applyFont="1" fillId="0" applyFill="1" borderId="0" applyBorder="1" xfId="0" applyProtection="1" applyAlignment="1">
      <alignment vertical="center"/>
    </xf>
    <xf numFmtId="0" applyNumberFormat="1" fontId="58" applyFont="1" fillId="0" applyFill="1" borderId="0" applyBorder="1" xfId="18877" applyProtection="1" applyAlignment="1">
      <alignment horizontal="center" vertical="center"/>
    </xf>
    <xf numFmtId="173" applyNumberFormat="1" fontId="57" applyFont="1" fillId="0" applyFill="1" borderId="0" applyBorder="1" xfId="18877" applyProtection="1" applyAlignment="1">
      <alignment vertical="center"/>
    </xf>
    <xf numFmtId="173" applyNumberFormat="1" fontId="57" applyFont="1" fillId="0" applyFill="1" borderId="0" applyBorder="1" xfId="8715" applyProtection="1" applyAlignment="1">
      <alignment horizontal="center" vertical="center"/>
    </xf>
    <xf numFmtId="173" applyNumberFormat="1" fontId="57" applyFont="1" fillId="0" applyFill="1" borderId="0" applyBorder="1" xfId="8715" applyProtection="1" applyAlignment="1">
      <alignment horizontal="center" vertical="center"/>
    </xf>
    <xf numFmtId="0" applyNumberFormat="1" fontId="62" applyFont="1" fillId="0" applyFill="1" borderId="0" applyBorder="1" xfId="0" applyProtection="1" applyAlignment="1">
      <alignment vertical="center"/>
    </xf>
    <xf numFmtId="0" applyNumberFormat="1" fontId="61" applyFont="1" fillId="0" applyFill="1" borderId="0" applyBorder="1" xfId="19588" applyProtection="1" applyAlignment="1">
      <alignment horizontal="center" vertical="center"/>
      <protection hidden="1"/>
    </xf>
    <xf numFmtId="41" applyNumberFormat="1" fontId="61" applyFont="1" fillId="0" applyFill="1" borderId="0" applyBorder="1" xfId="17813" applyProtection="1" applyAlignment="1">
      <alignment horizontal="center" vertical="center"/>
    </xf>
    <xf numFmtId="0" applyNumberFormat="1" fontId="61" applyFont="1" fillId="0" applyFill="1" borderId="0" applyBorder="1" xfId="17706" applyProtection="1" applyAlignment="1">
      <alignment horizontal="center" vertical="center"/>
    </xf>
    <xf numFmtId="41" applyNumberFormat="1" fontId="63" applyFont="1" fillId="0" applyFill="1" borderId="0" applyBorder="1" xfId="17706" applyProtection="1" applyAlignment="1">
      <alignment horizontal="center" vertical="center"/>
    </xf>
    <xf numFmtId="0" applyNumberFormat="1" fontId="63" applyFont="1" fillId="0" applyFill="1" borderId="0" applyBorder="1" xfId="16712" applyProtection="1" applyAlignment="1">
      <alignment horizontal="center" vertical="center"/>
      <protection hidden="1"/>
    </xf>
    <xf numFmtId="0" applyNumberFormat="1" fontId="61" applyFont="1" fillId="8" applyFill="1" borderId="31" applyBorder="1" xfId="19588" applyProtection="1" applyAlignment="1">
      <alignment horizontal="center" vertical="center" wrapText="1"/>
      <protection hidden="1"/>
    </xf>
    <xf numFmtId="41" applyNumberFormat="1" fontId="61" applyFont="1" fillId="9" applyFill="1" borderId="31" applyBorder="1" xfId="17813" applyProtection="1" applyAlignment="1">
      <alignment horizontal="center" vertical="center" wrapText="1"/>
    </xf>
    <xf numFmtId="0" applyNumberFormat="1" fontId="61" applyFont="1" fillId="8" applyFill="1" borderId="31" applyBorder="1" xfId="17706" applyProtection="1" applyAlignment="1">
      <alignment horizontal="center" vertical="center" wrapText="1"/>
    </xf>
    <xf numFmtId="41" applyNumberFormat="1" fontId="63" applyFont="1" fillId="8" applyFill="1" borderId="31" applyBorder="1" xfId="17706" applyProtection="1" applyAlignment="1">
      <alignment horizontal="center" vertical="center" wrapText="1"/>
    </xf>
    <xf numFmtId="0" applyNumberFormat="1" fontId="63" applyFont="1" fillId="8" applyFill="1" borderId="31" applyBorder="1" xfId="16712" applyProtection="1" applyAlignment="1">
      <alignment horizontal="center" vertical="center" wrapText="1"/>
      <protection hidden="1"/>
    </xf>
    <xf numFmtId="43" applyNumberFormat="1" fontId="57" applyFont="1" fillId="0" applyFill="1" borderId="0" applyBorder="1" xfId="18877" applyProtection="1" applyAlignment="1">
      <alignment vertical="center"/>
    </xf>
    <xf numFmtId="41" applyNumberFormat="1" fontId="58" applyFont="1" fillId="0" applyFill="1" borderId="0" applyBorder="1" xfId="18877" applyProtection="1" applyAlignment="1">
      <alignment vertical="center"/>
    </xf>
    <xf numFmtId="9" applyNumberFormat="1" fontId="61" applyFont="1" fillId="0" applyFill="1" borderId="0" applyBorder="1" xfId="7855" applyProtection="1" applyAlignment="1">
      <alignment horizontal="center" vertical="center"/>
    </xf>
    <xf numFmtId="41" applyNumberFormat="1" fontId="61" applyFont="1" fillId="0" applyFill="1" borderId="0" applyBorder="1" xfId="6941" applyProtection="1" applyAlignment="1">
      <alignment horizontal="center" vertical="center"/>
      <protection hidden="1"/>
    </xf>
    <xf numFmtId="9" applyNumberFormat="1" fontId="61" applyFont="1" fillId="9" applyFill="1" borderId="31" applyBorder="1" xfId="7855" applyProtection="1" applyAlignment="1">
      <alignment horizontal="center" vertical="center" wrapText="1"/>
    </xf>
    <xf numFmtId="41" applyNumberFormat="1" fontId="61" applyFont="1" fillId="9" applyFill="1" borderId="31" applyBorder="1" xfId="6941" applyProtection="1" applyAlignment="1">
      <alignment horizontal="center" vertical="center" wrapText="1"/>
      <protection hidden="1"/>
    </xf>
    <xf numFmtId="41" applyNumberFormat="1" fontId="61" applyFont="1" fillId="9" applyFill="1" borderId="9" applyBorder="1" xfId="6941" applyProtection="1" applyAlignment="1">
      <alignment horizontal="center" vertical="center" wrapText="1"/>
      <protection hidden="1"/>
    </xf>
    <xf numFmtId="173" applyNumberFormat="1" fontId="58" applyFont="1" fillId="0" applyFill="1" borderId="15" applyBorder="1" xfId="8715" applyProtection="1" applyAlignment="1">
      <alignment vertical="center"/>
    </xf>
    <xf numFmtId="41" applyNumberFormat="1" fontId="57" applyFont="1" fillId="0" applyFill="1" borderId="0" applyBorder="1" xfId="0" applyProtection="1" applyAlignment="1">
      <alignment vertical="center"/>
    </xf>
    <xf numFmtId="41" applyNumberFormat="1" fontId="57" applyFont="1" fillId="0" applyFill="1" borderId="0" applyBorder="1" xfId="18877" applyProtection="1" applyAlignment="1">
      <alignment horizontal="center" vertical="center"/>
    </xf>
    <xf numFmtId="0" applyNumberFormat="1" fontId="57" applyFont="1" fillId="0" applyFill="1" borderId="35" applyBorder="1" xfId="18876" applyProtection="1" applyAlignment="1">
      <alignment horizontal="center" vertical="center"/>
    </xf>
    <xf numFmtId="0" applyNumberFormat="1" fontId="57" applyFont="1" fillId="0" applyFill="1" borderId="6" applyBorder="1" xfId="0" applyProtection="1" applyAlignment="1">
      <alignment vertical="center"/>
    </xf>
    <xf numFmtId="0" applyNumberFormat="1" fontId="57" applyFont="1" fillId="0" applyFill="1" borderId="3" applyBorder="1" xfId="18876" applyProtection="1" applyAlignment="1">
      <alignment horizontal="center" vertical="center"/>
    </xf>
    <xf numFmtId="0" applyNumberFormat="1" fontId="57" applyFont="1" fillId="0" applyFill="1" borderId="36" applyBorder="1" xfId="18876" applyProtection="1" applyAlignment="1">
      <alignment horizontal="center" vertical="center"/>
    </xf>
    <xf numFmtId="173" applyNumberFormat="1" fontId="64" applyFont="1" fillId="0" applyFill="1" borderId="3" applyBorder="1" xfId="8914" applyProtection="1" applyAlignment="1">
      <alignment vertical="center"/>
      <protection hidden="1"/>
    </xf>
    <xf numFmtId="15" applyNumberFormat="1" fontId="57" applyFont="1" fillId="0" applyFill="1" borderId="3" applyBorder="1" xfId="18876" applyProtection="1" applyAlignment="1">
      <alignment horizontal="center" vertical="center"/>
    </xf>
    <xf numFmtId="15" applyNumberFormat="1" fontId="57" applyFont="1" fillId="0" applyFill="1" borderId="33" applyBorder="1" xfId="18876" applyProtection="1" applyAlignment="1">
      <alignment horizontal="center" vertical="center"/>
    </xf>
    <xf numFmtId="173" applyNumberFormat="1" fontId="57" applyFont="1" fillId="0" applyFill="1" borderId="0" applyBorder="1" xfId="0" applyProtection="1" applyAlignment="1">
      <alignment vertical="center"/>
    </xf>
    <xf numFmtId="0" applyNumberFormat="1" fontId="46" applyFont="1" fillId="0" applyFill="1" borderId="6" applyBorder="1" xfId="0" applyProtection="1" applyAlignment="1">
      <alignment vertical="center"/>
    </xf>
    <xf numFmtId="0" applyNumberFormat="1" fontId="57" applyFont="1" fillId="12" applyFill="1" borderId="0" applyBorder="1" xfId="0" applyProtection="1" applyAlignment="1">
      <alignment vertical="center"/>
    </xf>
    <xf numFmtId="0" applyNumberFormat="1" fontId="57" applyFont="1" fillId="7" applyFill="1" borderId="0" applyBorder="1" xfId="0" applyProtection="1" applyAlignment="1">
      <alignment vertical="center"/>
    </xf>
    <xf numFmtId="0" applyNumberFormat="1" fontId="57" applyFont="1" fillId="0" applyFill="1" borderId="0" applyBorder="1" xfId="18876" applyProtection="1" applyAlignment="1">
      <alignment vertical="center"/>
    </xf>
    <xf numFmtId="0" applyNumberFormat="1" fontId="57" applyFont="1" fillId="0" applyFill="1" borderId="0" applyBorder="1" xfId="18876" applyProtection="1" applyAlignment="1">
      <alignment vertical="center"/>
    </xf>
    <xf numFmtId="0" applyNumberFormat="1" fontId="57" applyFont="1" fillId="0" applyFill="1" borderId="0" applyBorder="1" xfId="18876" applyProtection="1" applyAlignment="1">
      <alignment horizontal="center" vertical="center"/>
    </xf>
    <xf numFmtId="0" applyNumberFormat="1" fontId="57" applyFont="1" fillId="4" applyFill="1" borderId="0" applyBorder="1" xfId="18876" applyProtection="1" applyAlignment="1">
      <alignment horizontal="left" vertical="center"/>
    </xf>
    <xf numFmtId="173" applyNumberFormat="1" fontId="57" applyFont="1" fillId="0" applyFill="1" borderId="0" applyBorder="1" xfId="8533" applyProtection="1" applyAlignment="1">
      <alignment vertical="center"/>
    </xf>
    <xf numFmtId="0" applyNumberFormat="1" fontId="57" applyFont="1" fillId="0" applyFill="1" borderId="0" applyBorder="1" xfId="18876" applyProtection="1" applyAlignment="1">
      <alignment vertical="center"/>
    </xf>
    <xf numFmtId="0" applyNumberFormat="1" fontId="48" applyFont="1" fillId="0" applyFill="1" borderId="0" applyBorder="1" xfId="14494" applyProtection="1" applyAlignment="1">
      <alignment horizontal="left" vertical="center"/>
      <protection hidden="1"/>
    </xf>
    <xf numFmtId="0" applyNumberFormat="1" fontId="57" applyFont="1" fillId="0" applyFill="1" borderId="0" applyBorder="1" xfId="18876" applyProtection="1" applyAlignment="1">
      <alignment horizontal="left" vertical="center"/>
    </xf>
    <xf numFmtId="0" applyNumberFormat="1" fontId="57" applyFont="1" fillId="0" applyFill="1" borderId="0" applyBorder="1" xfId="18876" applyProtection="1" applyAlignment="1">
      <alignment horizontal="center" vertical="center"/>
    </xf>
    <xf numFmtId="173" applyNumberFormat="1" fontId="57" applyFont="1" fillId="0" applyFill="1" borderId="0" applyBorder="1" xfId="8533" applyProtection="1" applyAlignment="1">
      <alignment vertical="center"/>
    </xf>
    <xf numFmtId="0" applyNumberFormat="1" fontId="57" applyFont="1" fillId="0" applyFill="1" borderId="0" applyBorder="1" xfId="18876" applyProtection="1" applyAlignment="1">
      <alignment horizontal="center" vertical="center"/>
    </xf>
    <xf numFmtId="0" applyNumberFormat="1" fontId="57" applyFont="1" fillId="0" applyFill="1" borderId="0" applyBorder="1" xfId="18876" applyProtection="1" applyAlignment="1">
      <alignment horizontal="left" vertical="center"/>
    </xf>
    <xf numFmtId="173" applyNumberFormat="1" fontId="57" applyFont="1" fillId="0" applyFill="1" borderId="0" applyBorder="1" xfId="8533" applyProtection="1" applyAlignment="1">
      <alignment vertical="center"/>
    </xf>
    <xf numFmtId="0" applyNumberFormat="1" fontId="57" applyFont="1" fillId="0" applyFill="1" borderId="0" applyBorder="1" xfId="18876" applyProtection="1" applyAlignment="1">
      <alignment vertical="center"/>
    </xf>
    <xf numFmtId="0" applyNumberFormat="1" fontId="58" applyFont="1" fillId="0" applyFill="1" borderId="0" applyBorder="1" xfId="14494" applyProtection="1" applyAlignment="1">
      <alignment horizontal="left" vertical="center"/>
      <protection hidden="1"/>
    </xf>
    <xf numFmtId="173" applyNumberFormat="1" fontId="65" applyFont="1" fillId="0" applyFill="1" borderId="0" applyBorder="1" xfId="8533" applyProtection="1" applyAlignment="1">
      <alignment horizontal="center" vertical="center"/>
      <protection hidden="1"/>
    </xf>
    <xf numFmtId="0" applyNumberFormat="1" fontId="60" applyFont="1" fillId="0" applyFill="1" borderId="0" applyBorder="1" xfId="14716" applyProtection="1" applyAlignment="1">
      <alignment horizontal="center" vertical="center"/>
      <protection hidden="1"/>
    </xf>
    <xf numFmtId="49" applyNumberFormat="1" fontId="60" applyFont="1" fillId="0" applyFill="1" borderId="0" applyBorder="1" xfId="14716" applyProtection="1" applyAlignment="1">
      <alignment horizontal="center" vertical="center"/>
      <protection hidden="1"/>
    </xf>
    <xf numFmtId="173" applyNumberFormat="1" fontId="61" applyFont="1" fillId="0" applyFill="1" borderId="0" applyBorder="1" xfId="8533" applyProtection="1" applyAlignment="1">
      <alignment horizontal="center" vertical="center"/>
      <protection hidden="1"/>
    </xf>
    <xf numFmtId="0" applyNumberFormat="1" fontId="61" applyFont="1" fillId="0" applyFill="1" borderId="0" applyBorder="1" xfId="17812" applyProtection="1" applyAlignment="1">
      <alignment horizontal="center" vertical="center"/>
    </xf>
    <xf numFmtId="0" applyNumberFormat="1" fontId="61" applyFont="1" fillId="9" applyFill="1" borderId="30" applyBorder="1" xfId="14716" applyProtection="1" applyAlignment="1">
      <alignment horizontal="center" vertical="center" wrapText="1"/>
      <protection hidden="1"/>
    </xf>
    <xf numFmtId="0" applyNumberFormat="1" fontId="61" applyFont="1" fillId="9" applyFill="1" borderId="31" applyBorder="1" xfId="14716" applyProtection="1" applyAlignment="1">
      <alignment horizontal="center" vertical="center" wrapText="1"/>
      <protection hidden="1"/>
    </xf>
    <xf numFmtId="0" applyNumberFormat="1" fontId="61" applyFont="1" fillId="8" applyFill="1" borderId="31" applyBorder="1" xfId="14716" applyProtection="1" applyAlignment="1">
      <alignment horizontal="center" vertical="center" wrapText="1"/>
      <protection hidden="1"/>
    </xf>
    <xf numFmtId="49" applyNumberFormat="1" fontId="61" applyFont="1" fillId="9" applyFill="1" borderId="31" applyBorder="1" xfId="14716" applyProtection="1" applyAlignment="1">
      <alignment horizontal="center" vertical="center" wrapText="1"/>
      <protection hidden="1"/>
    </xf>
    <xf numFmtId="173" applyNumberFormat="1" fontId="61" applyFont="1" fillId="9" applyFill="1" borderId="31" applyBorder="1" xfId="8533" applyProtection="1" applyAlignment="1">
      <alignment horizontal="center" vertical="center" wrapText="1"/>
      <protection hidden="1"/>
    </xf>
    <xf numFmtId="0" applyNumberFormat="1" fontId="61" applyFont="1" fillId="9" applyFill="1" borderId="31" applyBorder="1" xfId="17812" applyProtection="1" applyAlignment="1">
      <alignment horizontal="center" vertical="center" wrapText="1"/>
    </xf>
    <xf numFmtId="0" applyNumberFormat="1" fontId="57" applyFont="1" fillId="0" applyFill="1" borderId="6" applyBorder="1" xfId="0" applyProtection="1" applyAlignment="1">
      <alignment horizontal="center" vertical="center"/>
    </xf>
    <xf numFmtId="173" applyNumberFormat="1" fontId="57" applyFont="1" fillId="0" applyFill="1" borderId="6" applyBorder="1" xfId="8507" applyProtection="1" applyAlignment="1">
      <alignment horizontal="left" vertical="center"/>
    </xf>
    <xf numFmtId="173" applyNumberFormat="1" fontId="64" applyFont="1" fillId="0" applyFill="1" borderId="2" applyBorder="1" xfId="8914" applyProtection="1" applyAlignment="1">
      <alignment vertical="center"/>
    </xf>
    <xf numFmtId="0" applyNumberFormat="1" fontId="57" applyFont="1" fillId="0" applyFill="1" borderId="6" applyBorder="1" xfId="18876" applyProtection="1" applyAlignment="1">
      <alignment horizontal="center" vertical="center"/>
    </xf>
    <xf numFmtId="173" applyNumberFormat="1" fontId="64" applyFont="1" fillId="0" applyFill="1" borderId="5" applyBorder="1" xfId="8914" applyProtection="1" applyAlignment="1">
      <alignment vertical="center"/>
    </xf>
    <xf numFmtId="0" applyNumberFormat="1" fontId="57" applyFont="1" fillId="11" applyFill="1" borderId="6" applyBorder="1" xfId="0" applyProtection="1" applyAlignment="1">
      <alignment vertical="center"/>
    </xf>
    <xf numFmtId="0" applyNumberFormat="1" fontId="57" applyFont="1" fillId="11" applyFill="1" borderId="6" applyBorder="1" xfId="0" applyProtection="1" applyAlignment="1">
      <alignment horizontal="center" vertical="center"/>
    </xf>
    <xf numFmtId="0" applyNumberFormat="1" fontId="57" applyFont="1" fillId="11" applyFill="1" borderId="3" applyBorder="1" xfId="18876" applyProtection="1" applyAlignment="1">
      <alignment horizontal="center" vertical="center"/>
    </xf>
    <xf numFmtId="0" applyNumberFormat="1" fontId="57" applyFont="1" fillId="11" applyFill="1" borderId="36" applyBorder="1" xfId="18876" applyProtection="1" applyAlignment="1">
      <alignment horizontal="center" vertical="center"/>
    </xf>
    <xf numFmtId="173" applyNumberFormat="1" fontId="57" applyFont="1" fillId="11" applyFill="1" borderId="6" applyBorder="1" xfId="8507" applyProtection="1" applyAlignment="1">
      <alignment horizontal="left" vertical="center"/>
    </xf>
    <xf numFmtId="173" applyNumberFormat="1" fontId="64" applyFont="1" fillId="11" applyFill="1" borderId="2" applyBorder="1" xfId="8914" applyProtection="1" applyAlignment="1">
      <alignment vertical="center"/>
    </xf>
    <xf numFmtId="0" applyNumberFormat="1" fontId="46" applyFont="1" fillId="0" applyFill="1" borderId="3" applyBorder="1" xfId="0" applyProtection="1" applyAlignment="1">
      <alignment horizontal="center" vertical="center"/>
    </xf>
    <xf numFmtId="0" applyNumberFormat="1" fontId="57" applyFont="1" fillId="0" applyFill="1" borderId="5" applyBorder="1" xfId="0" applyProtection="1" applyAlignment="1">
      <alignment vertical="center"/>
    </xf>
    <xf numFmtId="43" applyNumberFormat="1" fontId="57" applyFont="1" fillId="0" applyFill="1" borderId="0" applyBorder="1" xfId="6513" applyProtection="1" applyAlignment="1">
      <alignment vertical="center"/>
    </xf>
    <xf numFmtId="0" applyNumberFormat="1" fontId="61" applyFont="1" fillId="0" applyFill="1" borderId="0" applyBorder="1" xfId="19587" applyProtection="1" applyAlignment="1">
      <alignment horizontal="center" vertical="center"/>
      <protection hidden="1"/>
    </xf>
    <xf numFmtId="41" applyNumberFormat="1" fontId="61" applyFont="1" fillId="0" applyFill="1" borderId="0" applyBorder="1" xfId="17812" applyProtection="1" applyAlignment="1">
      <alignment horizontal="center" vertical="center"/>
    </xf>
    <xf numFmtId="0" applyNumberFormat="1" fontId="61" applyFont="1" fillId="0" applyFill="1" borderId="0" applyBorder="1" xfId="17701" applyProtection="1" applyAlignment="1">
      <alignment horizontal="center" vertical="center"/>
    </xf>
    <xf numFmtId="41" applyNumberFormat="1" fontId="63" applyFont="1" fillId="0" applyFill="1" borderId="0" applyBorder="1" xfId="17701" applyProtection="1" applyAlignment="1">
      <alignment horizontal="center" vertical="center"/>
    </xf>
    <xf numFmtId="0" applyNumberFormat="1" fontId="63" applyFont="1" fillId="0" applyFill="1" borderId="0" applyBorder="1" xfId="16700" applyProtection="1" applyAlignment="1">
      <alignment horizontal="center" vertical="center"/>
      <protection hidden="1"/>
    </xf>
    <xf numFmtId="0" applyNumberFormat="1" fontId="61" applyFont="1" fillId="13" applyFill="1" borderId="31" applyBorder="1" xfId="19587" applyProtection="1" applyAlignment="1">
      <alignment horizontal="center" vertical="center" wrapText="1"/>
      <protection hidden="1"/>
    </xf>
    <xf numFmtId="0" applyNumberFormat="1" fontId="61" applyFont="1" fillId="8" applyFill="1" borderId="31" applyBorder="1" xfId="19587" applyProtection="1" applyAlignment="1">
      <alignment horizontal="center" vertical="center" wrapText="1"/>
      <protection hidden="1"/>
    </xf>
    <xf numFmtId="41" applyNumberFormat="1" fontId="61" applyFont="1" fillId="9" applyFill="1" borderId="31" applyBorder="1" xfId="17812" applyProtection="1" applyAlignment="1">
      <alignment horizontal="center" vertical="center" wrapText="1"/>
    </xf>
    <xf numFmtId="0" applyNumberFormat="1" fontId="61" applyFont="1" fillId="8" applyFill="1" borderId="31" applyBorder="1" xfId="17701" applyProtection="1" applyAlignment="1">
      <alignment horizontal="center" vertical="center" wrapText="1"/>
    </xf>
    <xf numFmtId="41" applyNumberFormat="1" fontId="63" applyFont="1" fillId="8" applyFill="1" borderId="31" applyBorder="1" xfId="17701" applyProtection="1" applyAlignment="1">
      <alignment horizontal="center" vertical="center" wrapText="1"/>
    </xf>
    <xf numFmtId="0" applyNumberFormat="1" fontId="63" applyFont="1" fillId="8" applyFill="1" borderId="31" applyBorder="1" xfId="16700" applyProtection="1" applyAlignment="1">
      <alignment horizontal="center" vertical="center" wrapText="1"/>
      <protection hidden="1"/>
    </xf>
    <xf numFmtId="173" applyNumberFormat="1" fontId="64" applyFont="1" fillId="0" applyFill="1" borderId="3" applyBorder="1" xfId="8914" applyProtection="1" applyAlignment="1">
      <alignment vertical="center"/>
    </xf>
    <xf numFmtId="173" applyNumberFormat="1" fontId="64" applyFont="1" fillId="0" applyFill="1" borderId="6" applyBorder="1" xfId="8914" applyProtection="1" applyAlignment="1">
      <alignment vertical="center"/>
    </xf>
    <xf numFmtId="173" applyNumberFormat="1" fontId="64" applyFont="1" fillId="0" applyFill="1" borderId="6" applyBorder="1" xfId="8914" applyProtection="1" applyAlignment="1">
      <alignment vertical="center"/>
      <protection hidden="1"/>
    </xf>
    <xf numFmtId="173" applyNumberFormat="1" fontId="64" applyFont="1" fillId="11" applyFill="1" borderId="3" applyBorder="1" xfId="8914" applyProtection="1" applyAlignment="1">
      <alignment vertical="center"/>
    </xf>
    <xf numFmtId="173" applyNumberFormat="1" fontId="64" applyFont="1" fillId="11" applyFill="1" borderId="6" applyBorder="1" xfId="8914" applyProtection="1" applyAlignment="1">
      <alignment vertical="center"/>
    </xf>
    <xf numFmtId="173" applyNumberFormat="1" fontId="64" applyFont="1" fillId="11" applyFill="1" borderId="3" applyBorder="1" xfId="8914" applyProtection="1" applyAlignment="1">
      <alignment vertical="center"/>
      <protection hidden="1"/>
    </xf>
    <xf numFmtId="173" applyNumberFormat="1" fontId="64" applyFont="1" fillId="6" applyFill="1" borderId="3" applyBorder="1" xfId="8914" applyProtection="1" applyAlignment="1">
      <alignment vertical="center"/>
      <protection hidden="1"/>
    </xf>
    <xf numFmtId="9" applyNumberFormat="1" fontId="61" applyFont="1" fillId="0" applyFill="1" borderId="0" applyBorder="1" xfId="7854" applyProtection="1" applyAlignment="1">
      <alignment horizontal="center" vertical="center"/>
    </xf>
    <xf numFmtId="41" applyNumberFormat="1" fontId="61" applyFont="1" fillId="0" applyFill="1" borderId="0" applyBorder="1" xfId="6940" applyProtection="1" applyAlignment="1">
      <alignment horizontal="center" vertical="center"/>
      <protection hidden="1"/>
    </xf>
    <xf numFmtId="9" applyNumberFormat="1" fontId="61" applyFont="1" fillId="9" applyFill="1" borderId="31" applyBorder="1" xfId="7854" applyProtection="1" applyAlignment="1">
      <alignment horizontal="center" vertical="center" wrapText="1"/>
    </xf>
    <xf numFmtId="41" applyNumberFormat="1" fontId="61" applyFont="1" fillId="9" applyFill="1" borderId="31" applyBorder="1" xfId="6940" applyProtection="1" applyAlignment="1">
      <alignment horizontal="center" vertical="center" wrapText="1"/>
      <protection hidden="1"/>
    </xf>
    <xf numFmtId="41" applyNumberFormat="1" fontId="61" applyFont="1" fillId="9" applyFill="1" borderId="9" applyBorder="1" xfId="6940" applyProtection="1" applyAlignment="1">
      <alignment horizontal="center" vertical="center" wrapText="1"/>
      <protection hidden="1"/>
    </xf>
    <xf numFmtId="0" applyNumberFormat="1" fontId="57" applyFont="1" fillId="0" applyFill="1" borderId="0" applyBorder="1" xfId="0" applyProtection="1" applyAlignment="1">
      <alignment vertical="center" wrapText="1"/>
    </xf>
    <xf numFmtId="173" applyNumberFormat="1" fontId="57" applyFont="1" fillId="0" applyFill="1" borderId="3" applyBorder="1" xfId="8285" applyProtection="1" applyAlignment="1">
      <alignment vertical="center"/>
      <protection hidden="1"/>
    </xf>
    <xf numFmtId="41" applyNumberFormat="1" fontId="57" applyFont="1" fillId="0" applyFill="1" borderId="3" applyBorder="1" xfId="8285" applyProtection="1" applyAlignment="1">
      <alignment vertical="center"/>
      <protection hidden="1"/>
    </xf>
    <xf numFmtId="41" applyNumberFormat="1" fontId="57" applyFont="1" fillId="0" applyFill="1" borderId="3" applyBorder="1" xfId="18876" applyProtection="1" applyAlignment="1">
      <alignment vertical="center"/>
    </xf>
    <xf numFmtId="41" applyNumberFormat="1" fontId="57" applyFont="1" fillId="0" applyFill="1" borderId="6" applyBorder="1" xfId="8285" applyProtection="1" applyAlignment="1">
      <alignment vertical="center"/>
      <protection hidden="1"/>
    </xf>
    <xf numFmtId="41" applyNumberFormat="1" fontId="57" applyFont="1" fillId="0" applyFill="1" borderId="6" applyBorder="1" xfId="18876" applyProtection="1" applyAlignment="1">
      <alignment vertical="center"/>
    </xf>
    <xf numFmtId="15" applyNumberFormat="1" fontId="57" applyFont="1" fillId="0" applyFill="1" borderId="6" applyBorder="1" xfId="18876" applyProtection="1" applyAlignment="1">
      <alignment horizontal="center" vertical="center"/>
    </xf>
    <xf numFmtId="15" applyNumberFormat="1" fontId="66" applyFont="1" fillId="0" applyFill="1" borderId="3" applyBorder="1" xfId="7305" applyProtection="1" applyAlignment="1">
      <alignment horizontal="center" vertical="center"/>
    </xf>
    <xf numFmtId="15" applyNumberFormat="1" fontId="66" applyFont="1" fillId="0" applyFill="1" borderId="33" applyBorder="1" xfId="7305" applyProtection="1" applyAlignment="1">
      <alignment horizontal="center" vertical="center"/>
    </xf>
    <xf numFmtId="41" applyNumberFormat="1" fontId="57" applyFont="1" fillId="11" applyFill="1" borderId="3" applyBorder="1" xfId="8285" applyProtection="1" applyAlignment="1">
      <alignment vertical="center"/>
      <protection hidden="1"/>
    </xf>
    <xf numFmtId="41" applyNumberFormat="1" fontId="57" applyFont="1" fillId="11" applyFill="1" borderId="3" applyBorder="1" xfId="18876" applyProtection="1" applyAlignment="1">
      <alignment vertical="center"/>
    </xf>
    <xf numFmtId="15" applyNumberFormat="1" fontId="57" applyFont="1" fillId="11" applyFill="1" borderId="3" applyBorder="1" xfId="18876" applyProtection="1" applyAlignment="1">
      <alignment horizontal="center" vertical="center"/>
    </xf>
    <xf numFmtId="15" applyNumberFormat="1" fontId="57" applyFont="1" fillId="11" applyFill="1" borderId="33" applyBorder="1" xfId="18876" applyProtection="1" applyAlignment="1">
      <alignment horizontal="center" vertical="center"/>
    </xf>
    <xf numFmtId="173" applyNumberFormat="1" fontId="57" applyFont="1" fillId="6" applyFill="1" borderId="0" applyBorder="1" xfId="0" applyProtection="1" applyAlignment="1">
      <alignment vertical="center"/>
    </xf>
    <xf numFmtId="173" applyNumberFormat="1" fontId="58" applyFont="1" fillId="0" applyFill="1" borderId="15" applyBorder="1" xfId="8533" applyProtection="1" applyAlignment="1">
      <alignment vertical="center"/>
    </xf>
    <xf numFmtId="15" applyNumberFormat="1" fontId="57" applyFont="1" fillId="0" applyFill="1" borderId="11" applyBorder="1" xfId="18876" applyProtection="1" applyAlignment="1">
      <alignment horizontal="center" vertical="center"/>
    </xf>
    <xf numFmtId="41" applyNumberFormat="1" fontId="57" applyFont="1" fillId="12" applyFill="1" borderId="3" applyBorder="1" xfId="8285" applyProtection="1" applyAlignment="1">
      <alignment vertical="center"/>
      <protection hidden="1"/>
    </xf>
    <xf numFmtId="41" applyNumberFormat="1" fontId="57" applyFont="1" fillId="12" applyFill="1" borderId="3" applyBorder="1" xfId="18876" applyProtection="1" applyAlignment="1">
      <alignment vertical="center"/>
    </xf>
    <xf numFmtId="173" applyNumberFormat="1" fontId="57" applyFont="1" fillId="6" applyFill="1" borderId="0" applyBorder="1" xfId="0" applyProtection="1" applyAlignment="1">
      <alignment vertical="center"/>
    </xf>
    <xf numFmtId="0" applyNumberFormat="1" fontId="57" applyFont="1" fillId="7" applyFill="1" borderId="6" applyBorder="1" xfId="0" applyProtection="1" applyAlignment="1">
      <alignment vertical="center"/>
    </xf>
    <xf numFmtId="0" applyNumberFormat="1" fontId="57" applyFont="1" fillId="7" applyFill="1" borderId="3" applyBorder="1" xfId="18876" applyProtection="1" applyAlignment="1">
      <alignment horizontal="center" vertical="center"/>
    </xf>
    <xf numFmtId="0" applyNumberFormat="1" fontId="57" applyFont="1" fillId="7" applyFill="1" borderId="36" applyBorder="1" xfId="18876" applyProtection="1" applyAlignment="1">
      <alignment horizontal="center" vertical="center"/>
    </xf>
    <xf numFmtId="173" applyNumberFormat="1" fontId="57" applyFont="1" fillId="7" applyFill="1" borderId="6" applyBorder="1" xfId="8507" applyProtection="1" applyAlignment="1">
      <alignment horizontal="left" vertical="center"/>
    </xf>
    <xf numFmtId="173" applyNumberFormat="1" fontId="64" applyFont="1" fillId="7" applyFill="1" borderId="2" applyBorder="1" xfId="8914" applyProtection="1" applyAlignment="1">
      <alignment vertical="center"/>
    </xf>
    <xf numFmtId="173" applyNumberFormat="1" fontId="58" applyFont="1" fillId="0" applyFill="1" borderId="29" applyBorder="1" xfId="8533" applyProtection="1" applyAlignment="1">
      <alignment vertical="center"/>
    </xf>
    <xf numFmtId="173" applyNumberFormat="1" fontId="57" applyFont="1" fillId="0" applyFill="1" borderId="0" applyBorder="1" xfId="8533" applyProtection="1" applyAlignment="1">
      <alignment horizontal="center" vertical="center"/>
    </xf>
    <xf numFmtId="173" applyNumberFormat="1" fontId="64" applyFont="1" fillId="7" applyFill="1" borderId="3" applyBorder="1" xfId="8914" applyProtection="1" applyAlignment="1">
      <alignment vertical="center"/>
    </xf>
    <xf numFmtId="173" applyNumberFormat="1" fontId="64" applyFont="1" fillId="7" applyFill="1" borderId="3" applyBorder="1" xfId="8914" applyProtection="1" applyAlignment="1">
      <alignment vertical="center"/>
      <protection hidden="1"/>
    </xf>
    <xf numFmtId="173" applyNumberFormat="1" fontId="57" applyFont="1" fillId="0" applyFill="1" borderId="0" applyBorder="1" xfId="18876" applyProtection="1" applyAlignment="1">
      <alignment vertical="center"/>
    </xf>
    <xf numFmtId="15" applyNumberFormat="1" fontId="57" applyFont="1" fillId="7" applyFill="1" borderId="3" applyBorder="1" xfId="18876" applyProtection="1" applyAlignment="1">
      <alignment horizontal="center" vertical="center"/>
    </xf>
    <xf numFmtId="15" applyNumberFormat="1" fontId="57" applyFont="1" fillId="7" applyFill="1" borderId="33" applyBorder="1" xfId="18876" applyProtection="1" applyAlignment="1">
      <alignment horizontal="center" vertical="center"/>
    </xf>
    <xf numFmtId="173" applyNumberFormat="1" fontId="57" applyFont="1" fillId="7" applyFill="1" borderId="0" applyBorder="1" xfId="0" applyProtection="1" applyAlignment="1">
      <alignment vertical="center"/>
    </xf>
    <xf numFmtId="0" applyNumberFormat="1" fontId="46" applyFont="1" fillId="7" applyFill="1" borderId="5" applyBorder="1" xfId="18875" applyProtection="1" applyAlignment="1">
      <alignment horizontal="center" vertical="center"/>
    </xf>
    <xf numFmtId="173" applyNumberFormat="1" fontId="67" applyFont="1" fillId="0" applyFill="1" borderId="8" applyBorder="1" xfId="18116" applyProtection="1" applyAlignment="1">
      <alignment vertical="center"/>
      <protection hidden="1"/>
    </xf>
    <xf numFmtId="15" applyNumberFormat="1" fontId="52" applyFont="1" fillId="0" applyFill="1" borderId="34" applyBorder="1" xfId="18875" applyProtection="1" applyAlignment="1">
      <alignment horizontal="center" vertical="center"/>
    </xf>
    <xf numFmtId="218" applyNumberFormat="1" fontId="51" applyFont="1" fillId="0" applyFill="1" borderId="8" applyBorder="1" xfId="17600" applyProtection="1" applyAlignment="1">
      <alignment horizontal="center" vertical="center"/>
    </xf>
    <xf numFmtId="0" applyNumberFormat="1" fontId="46" applyFont="1" fillId="6" applyFill="1" borderId="0" applyBorder="1" xfId="0" applyProtection="1" applyAlignment="1">
      <alignment vertical="center" wrapText="1"/>
    </xf>
    <xf numFmtId="41" applyNumberFormat="1" fontId="46" applyFont="1" fillId="7" applyFill="1" borderId="16" applyBorder="1" xfId="18875" applyProtection="1" applyAlignment="1">
      <alignment vertical="center"/>
    </xf>
    <xf numFmtId="15" applyNumberFormat="1" fontId="46" applyFont="1" fillId="7" applyFill="1" borderId="34" applyBorder="1" xfId="18875" applyProtection="1" applyAlignment="1">
      <alignment horizontal="center" vertical="center"/>
    </xf>
    <xf numFmtId="0" applyNumberFormat="1" fontId="14" applyFont="1" fillId="0" applyFill="1" borderId="5" applyBorder="1" xfId="0" applyProtection="1" applyAlignment="1">
      <alignment vertical="center"/>
    </xf>
    <xf numFmtId="0" applyNumberFormat="1" fontId="57" applyFont="1" fillId="7" applyFill="1" borderId="6" applyBorder="1" xfId="0" applyProtection="1" applyAlignment="1">
      <alignment horizontal="center" vertical="center"/>
    </xf>
    <xf numFmtId="0" applyNumberFormat="1" fontId="57" applyFont="1" fillId="7" applyFill="1" borderId="5" applyBorder="1" xfId="0" applyProtection="1" applyAlignment="1">
      <alignment vertical="center"/>
    </xf>
    <xf numFmtId="173" applyNumberFormat="1" fontId="64" applyFont="1" fillId="14" applyFill="1" borderId="6" applyBorder="1" xfId="8914" applyProtection="1" applyAlignment="1">
      <alignment vertical="center"/>
      <protection hidden="1"/>
    </xf>
    <xf numFmtId="173" applyNumberFormat="1" fontId="64" applyFont="1" fillId="14" applyFill="1" borderId="3" applyBorder="1" xfId="8914" applyProtection="1" applyAlignment="1">
      <alignment vertical="center"/>
      <protection hidden="1"/>
    </xf>
    <xf numFmtId="173" applyNumberFormat="1" fontId="14" applyFont="1" fillId="14" applyFill="1" borderId="3" applyBorder="1" xfId="8533" applyProtection="1" applyAlignment="1">
      <alignment vertical="center"/>
    </xf>
    <xf numFmtId="41" applyNumberFormat="1" fontId="57" applyFont="1" fillId="7" applyFill="1" borderId="3" applyBorder="1" xfId="8285" applyProtection="1" applyAlignment="1">
      <alignment vertical="center"/>
      <protection hidden="1"/>
    </xf>
    <xf numFmtId="41" applyNumberFormat="1" fontId="57" applyFont="1" fillId="7" applyFill="1" borderId="3" applyBorder="1" xfId="18876" applyProtection="1" applyAlignment="1">
      <alignment vertical="center"/>
    </xf>
    <xf numFmtId="173" applyNumberFormat="1" fontId="57" applyFont="1" fillId="7" applyFill="1" borderId="0" applyBorder="1" xfId="0" applyProtection="1" applyAlignment="1">
      <alignment vertical="center"/>
    </xf>
    <xf numFmtId="173" applyNumberFormat="1" fontId="57" applyFont="1" fillId="0" applyFill="1" borderId="0" applyBorder="1" xfId="8533" applyProtection="1" applyAlignment="1">
      <alignment horizontal="center" vertical="center"/>
    </xf>
    <xf numFmtId="41" applyNumberFormat="1" fontId="53" applyFont="1" fillId="8" applyFill="1" borderId="31" applyBorder="1" xfId="17701" applyProtection="1" applyAlignment="1">
      <alignment horizontal="center" vertical="center" wrapText="1"/>
    </xf>
    <xf numFmtId="0" applyNumberFormat="1" fontId="53" applyFont="1" fillId="8" applyFill="1" borderId="31" applyBorder="1" xfId="16700" applyProtection="1" applyAlignment="1">
      <alignment horizontal="center" vertical="center" wrapText="1"/>
      <protection hidden="1"/>
    </xf>
    <xf numFmtId="0" applyNumberFormat="1" fontId="54" applyFont="1" fillId="6" applyFill="1" borderId="0" applyBorder="1" xfId="0" applyProtection="1" applyAlignment="1">
      <alignment vertical="center" wrapText="1"/>
    </xf>
    <xf numFmtId="173" applyNumberFormat="1" fontId="46" applyFont="1" fillId="4" applyFill="1" borderId="6" applyBorder="1" xfId="8285" applyProtection="1" applyAlignment="1">
      <alignment vertical="center"/>
      <protection hidden="1"/>
    </xf>
    <xf numFmtId="218" applyNumberFormat="1" fontId="46" applyFont="1" fillId="0" applyFill="1" borderId="0" applyBorder="1" xfId="6513" applyProtection="1" applyAlignment="1">
      <alignment vertical="center"/>
    </xf>
    <xf numFmtId="0" applyNumberFormat="1" fontId="46" applyFont="1" fillId="0" applyFill="1" borderId="6" applyBorder="1" xfId="0" quotePrefix="1" applyProtection="1" applyAlignment="1">
      <alignment horizontal="center" vertical="center"/>
    </xf>
    <xf numFmtId="0" applyNumberFormat="1" fontId="46" applyFont="1" fillId="0" applyFill="1" borderId="6" applyBorder="1" xfId="0" quotePrefix="1" applyProtection="1" applyAlignment="1">
      <alignment horizontal="center" vertical="center"/>
    </xf>
    <xf numFmtId="0" applyNumberFormat="1" fontId="9" applyFont="1" fillId="0" applyFill="1" borderId="6" applyBorder="1" xfId="0" quotePrefix="1" applyProtection="1" applyAlignment="1">
      <alignment horizontal="center" vertical="center"/>
    </xf>
    <xf numFmtId="0" applyNumberFormat="1" fontId="46" applyFont="1" fillId="11" applyFill="1" borderId="6" applyBorder="1" xfId="0" quotePrefix="1" applyProtection="1" applyAlignment="1">
      <alignment horizontal="center" vertical="center"/>
    </xf>
    <xf numFmtId="4" applyNumberFormat="1" fontId="13" applyFont="1" fillId="0" applyFill="1" borderId="6" applyBorder="1" xfId="15525" quotePrefix="1" applyProtection="1" applyAlignment="1">
      <alignment horizontal="left"/>
    </xf>
    <xf numFmtId="173" applyNumberFormat="1" fontId="19" applyFont="1" fillId="0" applyFill="1" borderId="0" applyBorder="1" xfId="8533" quotePrefix="1" applyProtection="1"/>
    <xf numFmtId="14" applyNumberFormat="1" fontId="57" applyFont="1" fillId="7" applyFill="1" borderId="0" applyBorder="1" xfId="0" applyProtection="1" applyAlignment="1">
      <alignment vertical="center"/>
    </xf>
    <xf numFmtId="0" applyNumberFormat="1" fontId="9" applyFont="1" fillId="12" applyFill="1" borderId="6" applyBorder="1" xfId="0" applyProtection="1" applyAlignment="1">
      <alignment horizontal="center" vertical="center"/>
    </xf>
    <xf numFmtId="264" applyNumberFormat="1" fontId="52" applyFont="1" fillId="12" applyFill="1" borderId="6" applyBorder="1" xfId="19605" applyProtection="1" applyAlignment="1">
      <alignment horizontal="left" vertical="center"/>
    </xf>
    <xf numFmtId="0" applyNumberFormat="1" fontId="46" applyFont="1" fillId="12" applyFill="1" borderId="5" applyBorder="1" xfId="18875" applyProtection="1" applyAlignment="1">
      <alignment horizontal="center" vertical="center"/>
    </xf>
    <xf numFmtId="0" applyNumberFormat="1" fontId="51" applyFont="1" fillId="12" applyFill="1" borderId="6" applyBorder="1" xfId="0" applyProtection="1" applyAlignment="1">
      <alignment horizontal="left" vertical="center"/>
    </xf>
    <xf numFmtId="0" applyNumberFormat="1" fontId="46" applyFont="1" fillId="12" applyFill="1" borderId="6" applyBorder="1" xfId="0" applyProtection="1" applyAlignment="1">
      <alignment horizontal="center" vertical="center"/>
    </xf>
    <xf numFmtId="173" applyNumberFormat="1" fontId="46" applyFont="1" fillId="12" applyFill="1" borderId="6" applyBorder="1" xfId="6513" applyProtection="1" applyAlignment="1">
      <alignment vertical="center"/>
    </xf>
    <xf numFmtId="173" applyNumberFormat="1" fontId="52" applyFont="1" fillId="12" applyFill="1" borderId="6" applyBorder="1" xfId="8914" applyProtection="1" applyAlignment="1">
      <alignment vertical="center"/>
    </xf>
    <xf numFmtId="173" applyNumberFormat="1" fontId="52" applyFont="1" fillId="12" applyFill="1" borderId="6" applyBorder="1" xfId="8914" applyProtection="1" applyAlignment="1">
      <alignment vertical="center"/>
      <protection hidden="1"/>
    </xf>
    <xf numFmtId="173" applyNumberFormat="1" fontId="67" applyFont="1" fillId="12" applyFill="1" borderId="8" applyBorder="1" xfId="18116" applyProtection="1" applyAlignment="1">
      <alignment vertical="center"/>
      <protection hidden="1"/>
    </xf>
    <xf numFmtId="41" applyNumberFormat="1" fontId="46" applyFont="1" fillId="12" applyFill="1" borderId="6" applyBorder="1" xfId="8285" applyProtection="1" applyAlignment="1">
      <alignment vertical="center"/>
      <protection hidden="1"/>
    </xf>
    <xf numFmtId="41" applyNumberFormat="1" fontId="46" applyFont="1" fillId="12" applyFill="1" borderId="6" applyBorder="1" xfId="18875" applyProtection="1" applyAlignment="1">
      <alignment vertical="center"/>
    </xf>
    <xf numFmtId="218" applyNumberFormat="1" fontId="56" applyFont="1" fillId="12" applyFill="1" borderId="7" applyBorder="1" xfId="17799" applyProtection="1" applyAlignment="1">
      <alignment horizontal="center" vertical="center"/>
    </xf>
    <xf numFmtId="15" applyNumberFormat="1" fontId="46" applyFont="1" fillId="12" applyFill="1" borderId="32" applyBorder="1" xfId="18875" applyProtection="1" applyAlignment="1">
      <alignment horizontal="center" vertical="center"/>
    </xf>
    <xf numFmtId="0" applyNumberFormat="1" fontId="46" applyFont="1" fillId="12" applyFill="1" borderId="0" applyBorder="1" xfId="0" applyProtection="1" applyAlignment="1">
      <alignment vertical="center" wrapText="1"/>
    </xf>
    <xf numFmtId="173" applyNumberFormat="1" fontId="46" applyFont="1" fillId="12" applyFill="1" borderId="0" applyBorder="1" xfId="18875" applyProtection="1" applyAlignment="1">
      <alignment vertical="center"/>
    </xf>
    <xf numFmtId="0" applyNumberFormat="1" fontId="46" applyFont="1" fillId="12" applyFill="1" borderId="0" applyBorder="1" xfId="0" applyProtection="1" applyAlignment="1">
      <alignment vertical="center"/>
    </xf>
    <xf numFmtId="173" applyNumberFormat="1" fontId="64" applyFont="1" fillId="12" applyFill="1" borderId="3" applyBorder="1" xfId="8914" applyProtection="1" applyAlignment="1">
      <alignment vertical="center"/>
      <protection hidden="1"/>
    </xf>
    <xf numFmtId="173" applyNumberFormat="1" fontId="57" applyFont="1" fillId="12" applyFill="1" borderId="6" applyBorder="1" xfId="8507" applyProtection="1" applyAlignment="1">
      <alignment horizontal="left" vertical="center"/>
    </xf>
    <xf numFmtId="0" applyNumberFormat="1" fontId="57" applyFont="1" fillId="12" applyFill="1" borderId="35" applyBorder="1" xfId="18876" applyProtection="1" applyAlignment="1">
      <alignment horizontal="center" vertical="center"/>
    </xf>
    <xf numFmtId="0" applyNumberFormat="1" fontId="57" applyFont="1" fillId="12" applyFill="1" borderId="6" applyBorder="1" xfId="0" applyProtection="1" applyAlignment="1">
      <alignment vertical="center"/>
    </xf>
    <xf numFmtId="0" applyNumberFormat="1" fontId="57" applyFont="1" fillId="12" applyFill="1" borderId="3" applyBorder="1" xfId="18876" applyProtection="1" applyAlignment="1">
      <alignment horizontal="center" vertical="center"/>
    </xf>
    <xf numFmtId="0" applyNumberFormat="1" fontId="57" applyFont="1" fillId="12" applyFill="1" borderId="36" applyBorder="1" xfId="18876" applyProtection="1" applyAlignment="1">
      <alignment horizontal="center" vertical="center"/>
    </xf>
    <xf numFmtId="173" applyNumberFormat="1" fontId="64" applyFont="1" fillId="12" applyFill="1" borderId="2" applyBorder="1" xfId="8914" applyProtection="1" applyAlignment="1">
      <alignment vertical="center"/>
    </xf>
    <xf numFmtId="173" applyNumberFormat="1" fontId="64" applyFont="1" fillId="12" applyFill="1" borderId="3" applyBorder="1" xfId="8914" applyProtection="1" applyAlignment="1">
      <alignment vertical="center"/>
    </xf>
    <xf numFmtId="15" applyNumberFormat="1" fontId="57" applyFont="1" fillId="12" applyFill="1" borderId="3" applyBorder="1" xfId="18876" applyProtection="1" applyAlignment="1">
      <alignment horizontal="center" vertical="center"/>
    </xf>
    <xf numFmtId="15" applyNumberFormat="1" fontId="57" applyFont="1" fillId="12" applyFill="1" borderId="33" applyBorder="1" xfId="18876" applyProtection="1" applyAlignment="1">
      <alignment horizontal="center" vertical="center"/>
    </xf>
    <xf numFmtId="173" applyNumberFormat="1" fontId="57" applyFont="1" fillId="12" applyFill="1" borderId="0" applyBorder="1" xfId="0" applyProtection="1" applyAlignment="1">
      <alignment vertical="center"/>
    </xf>
    <xf numFmtId="14" applyNumberFormat="1" fontId="57" applyFont="1" fillId="12" applyFill="1" borderId="0" applyBorder="1" xfId="0" applyProtection="1" applyAlignment="1">
      <alignment vertical="center"/>
    </xf>
    <xf numFmtId="173" applyNumberFormat="1" fontId="57" applyFont="1" fillId="12" applyFill="1" borderId="0" applyBorder="1" xfId="0" applyProtection="1" applyAlignment="1">
      <alignment vertical="center"/>
    </xf>
    <xf numFmtId="0" applyNumberFormat="1" fontId="57" applyFont="1" fillId="7" applyFill="1" borderId="35" applyBorder="1" xfId="18876" applyProtection="1" applyAlignment="1">
      <alignment horizontal="center" vertical="center"/>
    </xf>
    <xf numFmtId="0" applyNumberFormat="1" fontId="46" applyFont="1" fillId="12" applyFill="1" borderId="0" applyBorder="1" xfId="18875" applyProtection="1" applyAlignment="1">
      <alignment vertical="center"/>
    </xf>
    <xf numFmtId="0" applyNumberFormat="1" fontId="57" applyFont="1" fillId="0" applyFill="1" borderId="0" applyBorder="1" xfId="14475" applyProtection="1" applyAlignment="1">
      <alignment vertical="center"/>
    </xf>
    <xf numFmtId="173" applyNumberFormat="1" fontId="57" applyFont="1" fillId="0" applyFill="1" borderId="0" applyBorder="1" xfId="6513" applyProtection="1" applyAlignment="1">
      <alignment vertical="center"/>
    </xf>
    <xf numFmtId="173" applyNumberFormat="1" fontId="14" applyFont="1" fillId="0" applyFill="1" borderId="6" applyBorder="1" xfId="6513" applyProtection="1" applyAlignment="1">
      <alignment horizontal="left" vertical="center"/>
    </xf>
    <xf numFmtId="173" applyNumberFormat="1" fontId="14" applyFont="1" fillId="0" applyFill="1" borderId="0" applyBorder="1" xfId="6513" applyProtection="1" applyAlignment="1">
      <alignment horizontal="left" vertical="center"/>
    </xf>
    <xf numFmtId="0" applyNumberFormat="1" fontId="68" applyFont="1" fillId="73" applyFill="1" borderId="68" applyBorder="1" xfId="0" applyProtection="1" applyAlignment="1">
      <alignment horizontal="center" vertical="center"/>
    </xf>
    <xf numFmtId="0" applyNumberFormat="1" fontId="68" applyFont="1" fillId="73" applyFill="1" borderId="69" applyBorder="1" xfId="0" applyProtection="1" applyAlignment="1">
      <alignment horizontal="center" vertical="center"/>
    </xf>
    <xf numFmtId="0" applyNumberFormat="1" fontId="68" applyFont="1" fillId="73" applyFill="1" borderId="43" applyBorder="1" xfId="0" applyProtection="1" applyAlignment="1">
      <alignment horizontal="center" vertical="center"/>
    </xf>
    <xf numFmtId="173" applyNumberFormat="1" fontId="68" applyFont="1" fillId="73" applyFill="1" borderId="43" applyBorder="1" xfId="6513" applyProtection="1" applyAlignment="1">
      <alignment horizontal="center" vertical="center"/>
    </xf>
    <xf numFmtId="0" applyNumberFormat="1" fontId="68" applyFont="1" fillId="73" applyFill="1" borderId="6" applyBorder="1" xfId="0" applyProtection="1" applyAlignment="1">
      <alignment horizontal="center" vertical="center"/>
    </xf>
    <xf numFmtId="0" applyNumberFormat="1" fontId="46" applyFont="1" fillId="74" applyFill="1" borderId="68" applyBorder="1" xfId="0" applyProtection="1" applyAlignment="1">
      <alignment horizontal="center" vertical="center"/>
    </xf>
    <xf numFmtId="0" applyNumberFormat="1" fontId="46" applyFont="1" fillId="74" applyFill="1" borderId="43" applyBorder="1" xfId="0" applyProtection="1" applyAlignment="1">
      <alignment horizontal="center" vertical="center"/>
    </xf>
    <xf numFmtId="0" applyNumberFormat="1" fontId="46" applyFont="1" fillId="74" applyFill="1" borderId="43" applyBorder="1" xfId="0" applyProtection="1" applyAlignment="1">
      <alignment vertical="center"/>
    </xf>
    <xf numFmtId="173" applyNumberFormat="1" fontId="46" applyFont="1" fillId="74" applyFill="1" borderId="43" applyBorder="1" xfId="6513" applyProtection="1" applyAlignment="1">
      <alignment vertical="center"/>
    </xf>
    <xf numFmtId="0" applyNumberFormat="1" fontId="51" applyFont="1" fillId="5" applyFill="1" borderId="70" applyBorder="1" xfId="0" applyProtection="1" applyAlignment="1">
      <alignment horizontal="center" vertical="center"/>
    </xf>
    <xf numFmtId="0" applyNumberFormat="1" fontId="51" applyFont="1" fillId="5" applyFill="1" borderId="71" applyBorder="1" xfId="0" applyProtection="1" applyAlignment="1">
      <alignment horizontal="center" vertical="center"/>
    </xf>
    <xf numFmtId="264" applyNumberFormat="1" fontId="51" applyFont="1" fillId="5" applyFill="1" borderId="71" applyBorder="1" xfId="0" applyProtection="1" applyAlignment="1">
      <alignment vertical="center"/>
    </xf>
    <xf numFmtId="173" applyNumberFormat="1" fontId="51" applyFont="1" fillId="5" applyFill="1" borderId="71" applyBorder="1" xfId="8493" applyProtection="1" applyAlignment="1">
      <alignment vertical="center"/>
    </xf>
    <xf numFmtId="173" applyNumberFormat="1" fontId="51" applyFont="1" fillId="5" applyFill="1" borderId="71" applyBorder="1" xfId="6513" applyProtection="1" applyAlignment="1">
      <alignment vertical="center"/>
    </xf>
    <xf numFmtId="173" applyNumberFormat="1" fontId="51" applyFont="1" fillId="5" applyFill="1" borderId="71" applyBorder="1" xfId="0" applyProtection="1" applyAlignment="1">
      <alignment vertical="center"/>
    </xf>
    <xf numFmtId="173" applyNumberFormat="1" fontId="51" applyFont="1" fillId="0" applyFill="1" borderId="71" applyBorder="1" xfId="0" applyProtection="1" applyAlignment="1">
      <alignment vertical="center"/>
    </xf>
    <xf numFmtId="173" applyNumberFormat="1" fontId="51" applyFont="1" fillId="0" applyFill="1" borderId="72" applyBorder="1" xfId="0" applyProtection="1" applyAlignment="1">
      <alignment vertical="center"/>
    </xf>
    <xf numFmtId="0" applyNumberFormat="1" fontId="46" applyFont="1" fillId="5" applyFill="1" borderId="70" applyBorder="1" xfId="18875" applyProtection="1" applyAlignment="1">
      <alignment horizontal="center" vertical="center"/>
    </xf>
    <xf numFmtId="0" applyNumberFormat="1" fontId="46" applyFont="1" fillId="5" applyFill="1" borderId="71" applyBorder="1" xfId="18875" applyProtection="1" applyAlignment="1">
      <alignment horizontal="center" vertical="center"/>
    </xf>
    <xf numFmtId="264" applyNumberFormat="1" fontId="46" applyFont="1" fillId="5" applyFill="1" borderId="71" applyBorder="1" xfId="18875" applyProtection="1" applyAlignment="1">
      <alignment vertical="center"/>
    </xf>
    <xf numFmtId="173" applyNumberFormat="1" fontId="46" applyFont="1" fillId="0" applyFill="1" borderId="71" applyBorder="1" xfId="18875" applyProtection="1" applyAlignment="1">
      <alignment vertical="center"/>
    </xf>
    <xf numFmtId="0" applyNumberFormat="1" fontId="68" applyFont="1" fillId="5" applyFill="1" borderId="73" applyBorder="1" xfId="0" applyProtection="1" applyAlignment="1">
      <alignment horizontal="center" vertical="center"/>
    </xf>
    <xf numFmtId="0" applyNumberFormat="1" fontId="68" applyFont="1" fillId="5" applyFill="1" borderId="74" applyBorder="1" xfId="0" applyProtection="1" applyAlignment="1">
      <alignment horizontal="center" vertical="center"/>
    </xf>
    <xf numFmtId="264" applyNumberFormat="1" fontId="68" applyFont="1" fillId="5" applyFill="1" borderId="74" applyBorder="1" xfId="0" applyProtection="1" applyAlignment="1">
      <alignment vertical="center"/>
    </xf>
    <xf numFmtId="173" applyNumberFormat="1" fontId="47" applyFont="1" fillId="0" applyFill="1" borderId="74" applyBorder="1" xfId="18875" applyProtection="1" applyAlignment="1">
      <alignment vertical="center"/>
    </xf>
    <xf numFmtId="0" applyNumberFormat="1" fontId="47" applyFont="1" fillId="5" applyFill="1" borderId="0" applyBorder="1" xfId="18875" applyProtection="1" applyAlignment="1">
      <alignment vertical="center"/>
    </xf>
    <xf numFmtId="0" applyNumberFormat="1" fontId="47" applyFont="1" fillId="5" applyFill="1" borderId="73" applyBorder="1" xfId="18875" applyProtection="1" applyAlignment="1">
      <alignment horizontal="center" vertical="center"/>
    </xf>
    <xf numFmtId="0" applyNumberFormat="1" fontId="47" applyFont="1" fillId="5" applyFill="1" borderId="74" applyBorder="1" xfId="18875" applyProtection="1" applyAlignment="1">
      <alignment horizontal="center" vertical="center"/>
    </xf>
    <xf numFmtId="264" applyNumberFormat="1" fontId="47" applyFont="1" fillId="5" applyFill="1" borderId="74" applyBorder="1" xfId="18875" applyProtection="1" applyAlignment="1">
      <alignment vertical="center"/>
    </xf>
    <xf numFmtId="0" applyNumberFormat="1" fontId="57" applyFont="1" fillId="0" applyFill="1" borderId="0" applyBorder="1" xfId="18875" applyProtection="1" applyAlignment="1">
      <alignment vertical="center"/>
    </xf>
    <xf numFmtId="173" applyNumberFormat="1" fontId="46" applyFont="1" fillId="0" applyFill="1" borderId="0" applyBorder="1" xfId="18875" applyProtection="1" applyAlignment="1">
      <alignment vertical="center"/>
    </xf>
    <xf numFmtId="173" applyNumberFormat="1" fontId="57" applyFont="1" fillId="0" applyFill="1" borderId="0" applyBorder="1" xfId="18875" applyProtection="1" applyAlignment="1">
      <alignment vertical="center"/>
    </xf>
    <xf numFmtId="0" applyNumberFormat="1" fontId="51" applyFont="1" fillId="7" applyFill="1" borderId="70" applyBorder="1" xfId="0" applyProtection="1" applyAlignment="1">
      <alignment horizontal="center" vertical="center"/>
    </xf>
    <xf numFmtId="0" applyNumberFormat="1" fontId="51" applyFont="1" fillId="7" applyFill="1" borderId="71" applyBorder="1" xfId="0" applyProtection="1" applyAlignment="1">
      <alignment horizontal="center" vertical="center"/>
    </xf>
    <xf numFmtId="264" applyNumberFormat="1" fontId="51" applyFont="1" fillId="7" applyFill="1" borderId="71" applyBorder="1" xfId="0" applyProtection="1" applyAlignment="1">
      <alignment vertical="center"/>
    </xf>
    <xf numFmtId="173" applyNumberFormat="1" fontId="51" applyFont="1" fillId="7" applyFill="1" borderId="71" applyBorder="1" xfId="8493" applyProtection="1" applyAlignment="1">
      <alignment vertical="center"/>
    </xf>
    <xf numFmtId="173" applyNumberFormat="1" fontId="51" applyFont="1" fillId="7" applyFill="1" borderId="71" applyBorder="1" xfId="6513" applyProtection="1" applyAlignment="1">
      <alignment vertical="center"/>
    </xf>
    <xf numFmtId="173" applyNumberFormat="1" fontId="51" applyFont="1" fillId="7" applyFill="1" borderId="71" applyBorder="1" xfId="0" applyProtection="1" applyAlignment="1">
      <alignment vertical="center"/>
    </xf>
    <xf numFmtId="173" applyNumberFormat="1" fontId="51" applyFont="1" fillId="7" applyFill="1" borderId="72" applyBorder="1" xfId="0" applyProtection="1" applyAlignment="1">
      <alignment vertical="center"/>
    </xf>
    <xf numFmtId="0" applyNumberFormat="1" fontId="46" applyFont="1" fillId="7" applyFill="1" borderId="70" applyBorder="1" xfId="18875" applyProtection="1" applyAlignment="1">
      <alignment horizontal="center" vertical="center"/>
    </xf>
    <xf numFmtId="0" applyNumberFormat="1" fontId="46" applyFont="1" fillId="7" applyFill="1" borderId="71" applyBorder="1" xfId="18875" applyProtection="1" applyAlignment="1">
      <alignment horizontal="center" vertical="center"/>
    </xf>
    <xf numFmtId="264" applyNumberFormat="1" fontId="46" applyFont="1" fillId="7" applyFill="1" borderId="71" applyBorder="1" xfId="18875" applyProtection="1" applyAlignment="1">
      <alignment vertical="center"/>
    </xf>
    <xf numFmtId="173" applyNumberFormat="1" fontId="46" applyFont="1" fillId="7" applyFill="1" borderId="71" applyBorder="1" xfId="18875" applyProtection="1" applyAlignment="1">
      <alignment vertical="center"/>
    </xf>
    <xf numFmtId="0" applyNumberFormat="1" fontId="15" applyFont="1" fillId="5" applyFill="1" borderId="70" applyBorder="1" xfId="0" applyProtection="1" applyAlignment="1">
      <alignment horizontal="center" vertical="center"/>
    </xf>
    <xf numFmtId="0" applyNumberFormat="1" fontId="15" applyFont="1" fillId="5" applyFill="1" borderId="71" applyBorder="1" xfId="0" applyProtection="1" applyAlignment="1">
      <alignment horizontal="center" vertical="center"/>
    </xf>
    <xf numFmtId="264" applyNumberFormat="1" fontId="15" applyFont="1" fillId="5" applyFill="1" borderId="71" applyBorder="1" xfId="0" applyProtection="1" applyAlignment="1">
      <alignment vertical="center"/>
    </xf>
    <xf numFmtId="173" applyNumberFormat="1" fontId="15" applyFont="1" fillId="5" applyFill="1" borderId="71" applyBorder="1" xfId="8493" applyProtection="1" applyAlignment="1">
      <alignment vertical="center"/>
    </xf>
    <xf numFmtId="173" applyNumberFormat="1" fontId="15" applyFont="1" fillId="5" applyFill="1" borderId="71" applyBorder="1" xfId="6513" applyProtection="1" applyAlignment="1">
      <alignment vertical="center"/>
    </xf>
    <xf numFmtId="173" applyNumberFormat="1" fontId="15" applyFont="1" fillId="5" applyFill="1" borderId="71" applyBorder="1" xfId="0" applyProtection="1" applyAlignment="1">
      <alignment vertical="center"/>
    </xf>
    <xf numFmtId="173" applyNumberFormat="1" fontId="15" applyFont="1" fillId="0" applyFill="1" borderId="71" applyBorder="1" xfId="0" applyProtection="1" applyAlignment="1">
      <alignment vertical="center"/>
    </xf>
    <xf numFmtId="173" applyNumberFormat="1" fontId="15" applyFont="1" fillId="0" applyFill="1" borderId="72" applyBorder="1" xfId="0" applyProtection="1" applyAlignment="1">
      <alignment vertical="center"/>
    </xf>
    <xf numFmtId="0" applyNumberFormat="1" fontId="256" applyFont="1" fillId="5" applyFill="1" borderId="0" applyBorder="1" xfId="18875" applyProtection="1" applyAlignment="1">
      <alignment vertical="center"/>
    </xf>
    <xf numFmtId="0" applyNumberFormat="1" fontId="256" applyFont="1" fillId="5" applyFill="1" borderId="70" applyBorder="1" xfId="18875" applyProtection="1" applyAlignment="1">
      <alignment horizontal="center" vertical="center"/>
    </xf>
    <xf numFmtId="0" applyNumberFormat="1" fontId="256" applyFont="1" fillId="5" applyFill="1" borderId="71" applyBorder="1" xfId="18875" applyProtection="1" applyAlignment="1">
      <alignment horizontal="center" vertical="center"/>
    </xf>
    <xf numFmtId="264" applyNumberFormat="1" fontId="256" applyFont="1" fillId="5" applyFill="1" borderId="71" applyBorder="1" xfId="18875" applyProtection="1" applyAlignment="1">
      <alignment vertical="center"/>
    </xf>
    <xf numFmtId="173" applyNumberFormat="1" fontId="256" applyFont="1" fillId="0" applyFill="1" borderId="71" applyBorder="1" xfId="18875" applyProtection="1" applyAlignment="1">
      <alignment vertical="center"/>
    </xf>
    <xf numFmtId="0" applyNumberFormat="1" fontId="15" applyFont="1" fillId="0" applyFill="1" borderId="70" applyBorder="1" xfId="0" applyProtection="1" applyAlignment="1">
      <alignment horizontal="center" vertical="center"/>
    </xf>
    <xf numFmtId="0" applyNumberFormat="1" fontId="15" applyFont="1" fillId="0" applyFill="1" borderId="71" applyBorder="1" xfId="0" applyProtection="1" applyAlignment="1">
      <alignment horizontal="center" vertical="center"/>
    </xf>
    <xf numFmtId="264" applyNumberFormat="1" fontId="15" applyFont="1" fillId="0" applyFill="1" borderId="71" applyBorder="1" xfId="0" applyProtection="1" applyAlignment="1">
      <alignment vertical="center"/>
    </xf>
    <xf numFmtId="173" applyNumberFormat="1" fontId="15" applyFont="1" fillId="0" applyFill="1" borderId="71" applyBorder="1" xfId="6513" applyProtection="1" applyAlignment="1">
      <alignment vertical="center"/>
    </xf>
    <xf numFmtId="173" applyNumberFormat="1" fontId="15" applyFont="1" fillId="0" applyFill="1" borderId="71" applyBorder="1" xfId="0" applyProtection="1" applyAlignment="1">
      <alignment vertical="center"/>
    </xf>
    <xf numFmtId="173" applyNumberFormat="1" fontId="15" applyFont="1" fillId="0" applyFill="1" borderId="72" applyBorder="1" xfId="0" applyProtection="1" applyAlignment="1">
      <alignment vertical="center"/>
    </xf>
    <xf numFmtId="0" applyNumberFormat="1" fontId="256" applyFont="1" fillId="0" applyFill="1" borderId="0" applyBorder="1" xfId="18875" applyProtection="1" applyAlignment="1">
      <alignment vertical="center"/>
    </xf>
    <xf numFmtId="0" applyNumberFormat="1" fontId="256" applyFont="1" fillId="0" applyFill="1" borderId="70" applyBorder="1" xfId="18875" applyProtection="1" applyAlignment="1">
      <alignment horizontal="center" vertical="center"/>
    </xf>
    <xf numFmtId="0" applyNumberFormat="1" fontId="256" applyFont="1" fillId="0" applyFill="1" borderId="71" applyBorder="1" xfId="18875" applyProtection="1" applyAlignment="1">
      <alignment horizontal="center" vertical="center"/>
    </xf>
    <xf numFmtId="264" applyNumberFormat="1" fontId="256" applyFont="1" fillId="0" applyFill="1" borderId="71" applyBorder="1" xfId="18875" applyProtection="1" applyAlignment="1">
      <alignment vertical="center"/>
    </xf>
    <xf numFmtId="0" applyNumberFormat="1" fontId="15" applyFont="1" fillId="7" applyFill="1" borderId="70" applyBorder="1" xfId="0" applyProtection="1" applyAlignment="1">
      <alignment horizontal="center" vertical="center"/>
    </xf>
    <xf numFmtId="0" applyNumberFormat="1" fontId="15" applyFont="1" fillId="7" applyFill="1" borderId="71" applyBorder="1" xfId="0" applyProtection="1" applyAlignment="1">
      <alignment horizontal="center" vertical="center"/>
    </xf>
    <xf numFmtId="264" applyNumberFormat="1" fontId="15" applyFont="1" fillId="7" applyFill="1" borderId="71" applyBorder="1" xfId="0" applyProtection="1" applyAlignment="1">
      <alignment vertical="center"/>
    </xf>
    <xf numFmtId="173" applyNumberFormat="1" fontId="15" applyFont="1" fillId="7" applyFill="1" borderId="71" applyBorder="1" xfId="6513" applyProtection="1" applyAlignment="1">
      <alignment vertical="center"/>
    </xf>
    <xf numFmtId="173" applyNumberFormat="1" fontId="15" applyFont="1" fillId="7" applyFill="1" borderId="71" applyBorder="1" xfId="0" applyProtection="1" applyAlignment="1">
      <alignment vertical="center"/>
    </xf>
    <xf numFmtId="173" applyNumberFormat="1" fontId="15" applyFont="1" fillId="7" applyFill="1" borderId="72" applyBorder="1" xfId="0" applyProtection="1" applyAlignment="1">
      <alignment vertical="center"/>
    </xf>
    <xf numFmtId="0" applyNumberFormat="1" fontId="256" applyFont="1" fillId="7" applyFill="1" borderId="0" applyBorder="1" xfId="18875" applyProtection="1" applyAlignment="1">
      <alignment vertical="center"/>
    </xf>
    <xf numFmtId="0" applyNumberFormat="1" fontId="256" applyFont="1" fillId="7" applyFill="1" borderId="70" applyBorder="1" xfId="18875" applyProtection="1" applyAlignment="1">
      <alignment horizontal="center" vertical="center"/>
    </xf>
    <xf numFmtId="0" applyNumberFormat="1" fontId="256" applyFont="1" fillId="7" applyFill="1" borderId="71" applyBorder="1" xfId="18875" applyProtection="1" applyAlignment="1">
      <alignment horizontal="center" vertical="center"/>
    </xf>
    <xf numFmtId="264" applyNumberFormat="1" fontId="256" applyFont="1" fillId="7" applyFill="1" borderId="71" applyBorder="1" xfId="18875" applyProtection="1" applyAlignment="1">
      <alignment vertical="center"/>
    </xf>
    <xf numFmtId="173" applyNumberFormat="1" fontId="256" applyFont="1" fillId="7" applyFill="1" borderId="71" applyBorder="1" xfId="18875" applyProtection="1" applyAlignment="1">
      <alignment vertical="center"/>
    </xf>
    <xf numFmtId="0" applyNumberFormat="1" fontId="51" applyFont="1" fillId="12" applyFill="1" borderId="70" applyBorder="1" xfId="0" applyProtection="1" applyAlignment="1">
      <alignment horizontal="center" vertical="center"/>
    </xf>
    <xf numFmtId="0" applyNumberFormat="1" fontId="51" applyFont="1" fillId="12" applyFill="1" borderId="71" applyBorder="1" xfId="0" applyProtection="1" applyAlignment="1">
      <alignment horizontal="center" vertical="center"/>
    </xf>
    <xf numFmtId="264" applyNumberFormat="1" fontId="51" applyFont="1" fillId="12" applyFill="1" borderId="71" applyBorder="1" xfId="0" applyProtection="1" applyAlignment="1">
      <alignment vertical="center"/>
    </xf>
    <xf numFmtId="173" applyNumberFormat="1" fontId="51" applyFont="1" fillId="12" applyFill="1" borderId="71" applyBorder="1" xfId="0" applyProtection="1" applyAlignment="1">
      <alignment vertical="center"/>
    </xf>
    <xf numFmtId="173" applyNumberFormat="1" fontId="51" applyFont="1" fillId="12" applyFill="1" borderId="72" applyBorder="1" xfId="0" applyProtection="1" applyAlignment="1">
      <alignment vertical="center"/>
    </xf>
    <xf numFmtId="0" applyNumberFormat="1" fontId="46" applyFont="1" fillId="12" applyFill="1" borderId="70" applyBorder="1" xfId="18875" applyProtection="1" applyAlignment="1">
      <alignment horizontal="center" vertical="center"/>
    </xf>
    <xf numFmtId="0" applyNumberFormat="1" fontId="46" applyFont="1" fillId="12" applyFill="1" borderId="71" applyBorder="1" xfId="18875" applyProtection="1" applyAlignment="1">
      <alignment horizontal="center" vertical="center"/>
    </xf>
    <xf numFmtId="264" applyNumberFormat="1" fontId="46" applyFont="1" fillId="12" applyFill="1" borderId="71" applyBorder="1" xfId="18875" applyProtection="1" applyAlignment="1">
      <alignment vertical="center"/>
    </xf>
    <xf numFmtId="173" applyNumberFormat="1" fontId="46" applyFont="1" fillId="12" applyFill="1" borderId="71" applyBorder="1" xfId="18875" applyProtection="1" applyAlignment="1">
      <alignment vertical="center"/>
    </xf>
    <xf numFmtId="0" applyNumberFormat="1" fontId="46" applyFont="1" fillId="7" applyFill="1" borderId="10" applyBorder="1" xfId="18875" applyProtection="1" applyAlignment="1">
      <alignment horizontal="center" vertical="center"/>
    </xf>
    <xf numFmtId="0" applyNumberFormat="1" fontId="46" applyFont="1" fillId="12" applyFill="1" borderId="10" applyBorder="1" xfId="18875" applyProtection="1" applyAlignment="1">
      <alignment horizontal="center" vertical="center"/>
    </xf>
    <xf numFmtId="173" applyNumberFormat="1" fontId="51" applyFont="1" fillId="12" applyFill="1" borderId="71" applyBorder="1" xfId="8493" applyProtection="1" applyAlignment="1">
      <alignment vertical="center"/>
    </xf>
    <xf numFmtId="173" applyNumberFormat="1" fontId="51" applyFont="1" fillId="12" applyFill="1" borderId="71" applyBorder="1" xfId="6513" applyProtection="1" applyAlignment="1">
      <alignment vertical="center"/>
    </xf>
    <xf numFmtId="173" applyNumberFormat="1" fontId="15" applyFont="1" fillId="0" applyFill="1" borderId="71" applyBorder="1" xfId="8493" applyProtection="1" applyAlignment="1">
      <alignment vertical="center"/>
    </xf>
    <xf numFmtId="0" applyNumberFormat="1" fontId="15" applyFont="1" fillId="12" applyFill="1" borderId="70" applyBorder="1" xfId="0" applyProtection="1" applyAlignment="1">
      <alignment horizontal="center" vertical="center"/>
    </xf>
    <xf numFmtId="0" applyNumberFormat="1" fontId="15" applyFont="1" fillId="12" applyFill="1" borderId="71" applyBorder="1" xfId="0" applyProtection="1" applyAlignment="1">
      <alignment horizontal="center" vertical="center"/>
    </xf>
    <xf numFmtId="264" applyNumberFormat="1" fontId="15" applyFont="1" fillId="12" applyFill="1" borderId="71" applyBorder="1" xfId="0" applyProtection="1" applyAlignment="1">
      <alignment vertical="center"/>
    </xf>
    <xf numFmtId="173" applyNumberFormat="1" fontId="15" applyFont="1" fillId="12" applyFill="1" borderId="71" applyBorder="1" xfId="0" applyProtection="1" applyAlignment="1">
      <alignment vertical="center"/>
    </xf>
    <xf numFmtId="173" applyNumberFormat="1" fontId="15" applyFont="1" fillId="12" applyFill="1" borderId="72" applyBorder="1" xfId="0" applyProtection="1" applyAlignment="1">
      <alignment vertical="center"/>
    </xf>
    <xf numFmtId="0" applyNumberFormat="1" fontId="256" applyFont="1" fillId="12" applyFill="1" borderId="0" applyBorder="1" xfId="18875" applyProtection="1" applyAlignment="1">
      <alignment vertical="center"/>
    </xf>
    <xf numFmtId="0" applyNumberFormat="1" fontId="256" applyFont="1" fillId="12" applyFill="1" borderId="70" applyBorder="1" xfId="18875" applyProtection="1" applyAlignment="1">
      <alignment horizontal="center" vertical="center"/>
    </xf>
    <xf numFmtId="0" applyNumberFormat="1" fontId="256" applyFont="1" fillId="12" applyFill="1" borderId="71" applyBorder="1" xfId="18875" applyProtection="1" applyAlignment="1">
      <alignment horizontal="center" vertical="center"/>
    </xf>
    <xf numFmtId="264" applyNumberFormat="1" fontId="256" applyFont="1" fillId="12" applyFill="1" borderId="71" applyBorder="1" xfId="18875" applyProtection="1" applyAlignment="1">
      <alignment vertical="center"/>
    </xf>
    <xf numFmtId="173" applyNumberFormat="1" fontId="256" applyFont="1" fillId="12" applyFill="1" borderId="71" applyBorder="1" xfId="18875" applyProtection="1" applyAlignment="1">
      <alignment vertical="center"/>
    </xf>
    <xf numFmtId="173" applyNumberFormat="1" fontId="51" applyFont="1" fillId="0" applyFill="1" borderId="71" applyBorder="1" xfId="8493" applyProtection="1" applyAlignment="1">
      <alignment vertical="center"/>
    </xf>
    <xf numFmtId="173" applyNumberFormat="1" fontId="15" applyFont="1" fillId="12" applyFill="1" borderId="71" applyBorder="1" xfId="8493" applyProtection="1" applyAlignment="1">
      <alignment vertical="center"/>
    </xf>
    <xf numFmtId="173" applyNumberFormat="1" fontId="15" applyFont="1" fillId="7" applyFill="1" borderId="71" applyBorder="1" xfId="8493" applyProtection="1" applyAlignment="1">
      <alignment vertical="center"/>
    </xf>
    <xf numFmtId="0" applyNumberFormat="1" fontId="68" applyFont="1" fillId="0" applyFill="1" borderId="73" applyBorder="1" xfId="0" applyProtection="1" applyAlignment="1">
      <alignment horizontal="center" vertical="center"/>
    </xf>
    <xf numFmtId="0" applyNumberFormat="1" fontId="68" applyFont="1" fillId="0" applyFill="1" borderId="74" applyBorder="1" xfId="0" applyProtection="1" applyAlignment="1">
      <alignment horizontal="center" vertical="center"/>
    </xf>
    <xf numFmtId="264" applyNumberFormat="1" fontId="68" applyFont="1" fillId="0" applyFill="1" borderId="74" applyBorder="1" xfId="0" applyProtection="1" applyAlignment="1">
      <alignment vertical="center"/>
    </xf>
    <xf numFmtId="173" applyNumberFormat="1" fontId="47" applyFont="1" fillId="0" applyFill="1" borderId="74" applyBorder="1" xfId="18875" applyProtection="1" applyAlignment="1">
      <alignment vertical="center"/>
    </xf>
    <xf numFmtId="0" applyNumberFormat="1" fontId="47" applyFont="1" fillId="0" applyFill="1" borderId="73" applyBorder="1" xfId="18875" applyProtection="1" applyAlignment="1">
      <alignment horizontal="center" vertical="center"/>
    </xf>
    <xf numFmtId="0" applyNumberFormat="1" fontId="47" applyFont="1" fillId="0" applyFill="1" borderId="74" applyBorder="1" xfId="18875" applyProtection="1" applyAlignment="1">
      <alignment horizontal="center" vertical="center"/>
    </xf>
    <xf numFmtId="264" applyNumberFormat="1" fontId="47" applyFont="1" fillId="0" applyFill="1" borderId="74" applyBorder="1" xfId="18875" applyProtection="1" applyAlignment="1">
      <alignment vertical="center"/>
    </xf>
    <xf numFmtId="0" applyNumberFormat="1" fontId="57" applyFont="1" fillId="0" applyFill="1" borderId="6" applyBorder="1" xfId="18876" quotePrefix="1" applyProtection="1" applyAlignment="1">
      <alignment horizontal="center" vertical="center"/>
    </xf>
    <xf numFmtId="173" applyNumberFormat="1" fontId="57" applyFont="1" fillId="12" applyFill="1" borderId="0" applyBorder="1" xfId="18875" applyProtection="1" applyAlignment="1">
      <alignment vertical="center"/>
    </xf>
    <xf numFmtId="0" applyNumberFormat="1" fontId="47" applyFont="1" fillId="4" applyFill="1" borderId="12" applyBorder="1" xfId="18875" applyProtection="1" applyAlignment="1">
      <alignment horizontal="center" vertical="center"/>
    </xf>
    <xf numFmtId="0" applyNumberFormat="1" fontId="47" applyFont="1" fillId="4" applyFill="1" borderId="13" applyBorder="1" xfId="18875" applyProtection="1" applyAlignment="1">
      <alignment horizontal="center" vertical="center"/>
    </xf>
    <xf numFmtId="0" applyNumberFormat="1" fontId="47" applyFont="1" fillId="4" applyFill="1" borderId="14" applyBorder="1" xfId="18875" applyProtection="1" applyAlignment="1">
      <alignment horizontal="center" vertical="center"/>
    </xf>
    <xf numFmtId="0" applyNumberFormat="1" fontId="58" applyFont="1" fillId="4" applyFill="1" borderId="12" applyBorder="1" xfId="18876" applyProtection="1" applyAlignment="1">
      <alignment horizontal="center" vertical="center"/>
    </xf>
    <xf numFmtId="0" applyNumberFormat="1" fontId="58" applyFont="1" fillId="4" applyFill="1" borderId="13" applyBorder="1" xfId="18876" applyProtection="1" applyAlignment="1">
      <alignment horizontal="center" vertical="center"/>
    </xf>
    <xf numFmtId="0" applyNumberFormat="1" fontId="58" applyFont="1" fillId="4" applyFill="1" borderId="14" applyBorder="1" xfId="18876" applyProtection="1" applyAlignment="1">
      <alignment horizontal="center" vertical="center"/>
    </xf>
    <xf numFmtId="0" applyNumberFormat="1" fontId="58" applyFont="1" fillId="4" applyFill="1" borderId="12" applyBorder="1" xfId="18877" applyProtection="1" applyAlignment="1">
      <alignment horizontal="center" vertical="center"/>
    </xf>
    <xf numFmtId="0" applyNumberFormat="1" fontId="58" applyFont="1" fillId="4" applyFill="1" borderId="13" applyBorder="1" xfId="18877" applyProtection="1" applyAlignment="1">
      <alignment horizontal="center" vertical="center"/>
    </xf>
    <xf numFmtId="0" applyNumberFormat="1" fontId="58" applyFont="1" fillId="4" applyFill="1" borderId="14" applyBorder="1" xfId="18877" applyProtection="1" applyAlignment="1">
      <alignment horizontal="center" vertical="center"/>
    </xf>
    <xf numFmtId="0" applyNumberFormat="1" fontId="57" applyFont="1" fillId="0" applyFill="1" borderId="0" applyBorder="1" xfId="18877" applyProtection="1" applyAlignment="1">
      <alignment horizontal="center" vertical="center"/>
    </xf>
    <xf numFmtId="0" applyNumberFormat="1" fontId="58" applyFont="1" fillId="0" applyFill="1" borderId="0" applyBorder="1" xfId="18877" applyProtection="1" applyAlignment="1">
      <alignment horizontal="center" vertical="center"/>
    </xf>
    <xf numFmtId="0" applyNumberFormat="1" fontId="58" applyFont="1" fillId="0" applyFill="1" borderId="12" applyBorder="1" xfId="18876" applyProtection="1" applyAlignment="1">
      <alignment horizontal="center" vertical="center"/>
    </xf>
    <xf numFmtId="0" applyNumberFormat="1" fontId="58" applyFont="1" fillId="0" applyFill="1" borderId="13" applyBorder="1" xfId="18876" applyProtection="1" applyAlignment="1">
      <alignment horizontal="center" vertical="center"/>
    </xf>
    <xf numFmtId="0" applyNumberFormat="1" fontId="58" applyFont="1" fillId="0" applyFill="1" borderId="14" applyBorder="1" xfId="18876" applyProtection="1" applyAlignment="1">
      <alignment horizontal="center" vertical="center"/>
    </xf>
    <xf numFmtId="0" applyNumberFormat="1" fontId="44" applyFont="1" fillId="0" applyFill="1" borderId="23" applyBorder="1" xfId="16391" applyProtection="1" applyAlignment="1">
      <alignment horizontal="center" vertical="center" textRotation="255"/>
    </xf>
    <xf numFmtId="0" applyNumberFormat="1" fontId="20" applyFont="1" fillId="7" applyFill="1" borderId="23" applyBorder="1" xfId="16391" applyProtection="1" applyAlignment="1">
      <alignment horizontal="center" vertical="center" textRotation="255"/>
    </xf>
    <xf numFmtId="0" applyNumberFormat="1" fontId="20" applyFont="1" fillId="0" applyFill="1" borderId="23" applyBorder="1" xfId="16391" applyProtection="1" applyAlignment="1">
      <alignment horizontal="center" vertical="center" textRotation="255"/>
    </xf>
    <xf numFmtId="0" applyNumberFormat="1" fontId="43" applyFont="1" fillId="0" applyFill="1" borderId="23" applyBorder="1" xfId="16391" applyProtection="1" applyAlignment="1">
      <alignment horizontal="center" vertical="center" textRotation="255"/>
    </xf>
    <xf numFmtId="0" applyNumberFormat="1" fontId="30" applyFont="1" fillId="0" applyFill="1" borderId="23" applyBorder="1" xfId="16391" applyProtection="1" applyAlignment="1">
      <alignment horizontal="center" vertical="center" textRotation="255"/>
    </xf>
    <xf numFmtId="0" applyNumberFormat="1" fontId="39" applyFont="1" fillId="7" applyFill="1" borderId="20" applyBorder="1" xfId="16391" applyProtection="1" applyAlignment="1">
      <alignment horizontal="center" vertical="center" textRotation="255"/>
    </xf>
    <xf numFmtId="0" applyNumberFormat="1" fontId="39" applyFont="1" fillId="7" applyFill="1" borderId="23" applyBorder="1" xfId="16391" applyProtection="1" applyAlignment="1">
      <alignment horizontal="center" vertical="center" textRotation="255"/>
    </xf>
    <xf numFmtId="0" applyNumberFormat="1" fontId="39" applyFont="1" fillId="7" applyFill="1" borderId="24" applyBorder="1" xfId="16391" applyProtection="1" applyAlignment="1">
      <alignment horizontal="center" vertical="center" textRotation="255"/>
    </xf>
    <xf numFmtId="0" applyNumberFormat="1" fontId="41" applyFont="1" fillId="7" applyFill="1" borderId="20" applyBorder="1" xfId="16391" applyProtection="1" applyAlignment="1">
      <alignment horizontal="center" vertical="center" textRotation="255"/>
    </xf>
    <xf numFmtId="0" applyNumberFormat="1" fontId="41" applyFont="1" fillId="7" applyFill="1" borderId="23" applyBorder="1" xfId="16391" applyProtection="1" applyAlignment="1">
      <alignment horizontal="center" vertical="center" textRotation="255"/>
    </xf>
    <xf numFmtId="0" applyNumberFormat="1" fontId="20" applyFont="1" fillId="7" applyFill="1" borderId="20" applyBorder="1" xfId="16391" applyProtection="1" applyAlignment="1">
      <alignment horizontal="center" vertical="center" textRotation="255"/>
    </xf>
    <xf numFmtId="0" applyNumberFormat="1" fontId="23" applyFont="1" fillId="0" applyFill="1" borderId="23" applyBorder="1" xfId="16391" applyProtection="1" applyAlignment="1">
      <alignment horizontal="center" vertical="center" textRotation="255"/>
    </xf>
    <xf numFmtId="0" applyNumberFormat="1" fontId="23" applyFont="1" fillId="0" applyFill="1" borderId="26" applyBorder="1" xfId="16391" applyProtection="1" applyAlignment="1">
      <alignment horizontal="center" vertical="center" textRotation="255"/>
    </xf>
    <xf numFmtId="0" applyNumberFormat="1" fontId="42" applyFont="1" fillId="7" applyFill="1" borderId="27" applyBorder="1" xfId="16391" applyProtection="1" applyAlignment="1">
      <alignment horizontal="center" vertical="center" textRotation="255"/>
    </xf>
    <xf numFmtId="0" applyNumberFormat="1" fontId="42" applyFont="1" fillId="7" applyFill="1" borderId="23" applyBorder="1" xfId="16391" applyProtection="1" applyAlignment="1">
      <alignment horizontal="center" vertical="center" textRotation="255"/>
    </xf>
    <xf numFmtId="0" applyNumberFormat="1" fontId="35" applyFont="1" fillId="0" applyFill="1" borderId="18" applyBorder="1" xfId="16391" applyProtection="1" applyAlignment="1">
      <alignment horizontal="center" vertical="center"/>
    </xf>
    <xf numFmtId="0" applyNumberFormat="1" fontId="35" applyFont="1" fillId="0" applyFill="1" borderId="19" applyBorder="1" xfId="16391" applyProtection="1" applyAlignment="1">
      <alignment horizontal="center" vertical="center"/>
    </xf>
    <xf numFmtId="0" applyNumberFormat="1" fontId="36" applyFont="1" fillId="7" applyFill="1" borderId="22" applyBorder="1" xfId="16391" applyProtection="1" applyAlignment="1">
      <alignment horizontal="center" vertical="center" textRotation="255"/>
    </xf>
    <xf numFmtId="0" applyNumberFormat="1" fontId="36" applyFont="1" fillId="7" applyFill="1" borderId="23" applyBorder="1" xfId="16391" applyProtection="1" applyAlignment="1">
      <alignment horizontal="center" vertical="center" textRotation="255"/>
    </xf>
    <xf numFmtId="0" applyNumberFormat="1" fontId="36" applyFont="1" fillId="7" applyFill="1" borderId="24" applyBorder="1" xfId="16391" applyProtection="1" applyAlignment="1">
      <alignment horizontal="center" vertical="center" textRotation="255"/>
    </xf>
    <xf numFmtId="0" applyNumberFormat="1" fontId="37" applyFont="1" fillId="7" applyFill="1" borderId="20" applyBorder="1" xfId="16391" applyProtection="1" applyAlignment="1">
      <alignment horizontal="center" vertical="center" textRotation="255"/>
    </xf>
    <xf numFmtId="0" applyNumberFormat="1" fontId="37" applyFont="1" fillId="7" applyFill="1" borderId="23" applyBorder="1" xfId="16391" applyProtection="1" applyAlignment="1">
      <alignment horizontal="center" vertical="center" textRotation="255"/>
    </xf>
    <xf numFmtId="0" applyNumberFormat="1" fontId="37" applyFont="1" fillId="7" applyFill="1" borderId="24" applyBorder="1" xfId="16391" applyProtection="1" applyAlignment="1">
      <alignment horizontal="center" vertical="center" textRotation="255"/>
    </xf>
    <xf numFmtId="0" applyNumberFormat="1" fontId="38" applyFont="1" fillId="7" applyFill="1" borderId="20" applyBorder="1" xfId="16391" applyProtection="1" applyAlignment="1">
      <alignment horizontal="center" vertical="center" textRotation="255"/>
    </xf>
    <xf numFmtId="0" applyNumberFormat="1" fontId="38" applyFont="1" fillId="7" applyFill="1" borderId="23" applyBorder="1" xfId="16391" applyProtection="1" applyAlignment="1">
      <alignment horizontal="center" vertical="center" textRotation="255"/>
    </xf>
    <xf numFmtId="0" applyNumberFormat="1" fontId="35" applyFont="1" fillId="7" applyFill="1" borderId="20" applyBorder="1" xfId="16391" applyProtection="1" applyAlignment="1">
      <alignment horizontal="center" vertical="center" textRotation="255"/>
    </xf>
    <xf numFmtId="0" applyNumberFormat="1" fontId="35" applyFont="1" fillId="7" applyFill="1" borderId="23" applyBorder="1" xfId="16391" applyProtection="1" applyAlignment="1">
      <alignment horizontal="center" vertical="center" textRotation="255"/>
    </xf>
    <xf numFmtId="0" applyNumberFormat="1" fontId="8" applyFont="1" fillId="0" applyFill="1" borderId="18" applyBorder="1" xfId="16391" applyProtection="1" applyAlignment="1">
      <alignment horizontal="center" vertical="center"/>
    </xf>
    <xf numFmtId="0" applyNumberFormat="1" fontId="8" applyFont="1" fillId="0" applyFill="1" borderId="19" applyBorder="1" xfId="16391" applyProtection="1" applyAlignment="1">
      <alignment horizontal="center" vertical="center"/>
    </xf>
    <xf numFmtId="0" applyNumberFormat="1" fontId="8" applyFont="1" fillId="4" applyFill="1" borderId="16" applyBorder="1" xfId="15525" applyProtection="1" applyAlignment="1">
      <alignment horizontal="center"/>
    </xf>
    <xf numFmtId="0" applyNumberFormat="1" fontId="8" applyFont="1" fillId="4" applyFill="1" borderId="4" applyBorder="1" xfId="15525" applyProtection="1" applyAlignment="1">
      <alignment horizontal="center"/>
    </xf>
    <xf numFmtId="0" applyNumberFormat="1" fontId="8" applyFont="1" fillId="4" applyFill="1" borderId="5" applyBorder="1" xfId="15525" applyProtection="1" applyAlignment="1">
      <alignment horizontal="center"/>
    </xf>
    <xf numFmtId="0" applyNumberFormat="1" fontId="8" applyFont="1" fillId="4" applyFill="1" borderId="5" applyBorder="1" xfId="15525" applyProtection="1"/>
    <xf numFmtId="0" applyNumberFormat="1" fontId="12" applyFont="1" fillId="0" applyFill="1" borderId="16" applyBorder="1" xfId="15525" applyProtection="1" applyAlignment="1">
      <alignment horizontal="center"/>
    </xf>
    <xf numFmtId="0" applyNumberFormat="1" fontId="12" applyFont="1" fillId="0" applyFill="1" borderId="4" applyBorder="1" xfId="15525" applyProtection="1" applyAlignment="1">
      <alignment horizontal="center"/>
    </xf>
    <xf numFmtId="0" applyNumberFormat="1" fontId="12" applyFont="1" fillId="0" applyFill="1" borderId="5" applyBorder="1" xfId="15525" applyProtection="1" applyAlignment="1">
      <alignment horizontal="center"/>
    </xf>
    <xf numFmtId="15" applyNumberFormat="1" fontId="1" applyFont="1" fillId="0" applyFill="1" borderId="0" applyBorder="1" xfId="15525" applyProtection="1" applyAlignment="1">
      <alignment horizontal="left"/>
    </xf>
    <xf numFmtId="0" applyNumberFormat="1" fontId="8" applyFont="1" fillId="3" applyFill="1" borderId="6" applyBorder="1" xfId="15525" applyProtection="1" applyAlignment="1">
      <alignment horizontal="center"/>
    </xf>
    <xf numFmtId="173" applyNumberFormat="1" fontId="8" applyFont="1" fillId="3" applyFill="1" borderId="6" applyBorder="1" xfId="1585" applyProtection="1" applyAlignment="1">
      <alignment horizontal="center"/>
    </xf>
    <xf numFmtId="173" applyNumberFormat="1" fontId="21" applyFont="1" fillId="0" applyFill="1" borderId="6" applyBorder="1" xfId="8533" applyProtection="1" applyAlignment="1">
      <alignment horizontal="center" vertical="center" wrapText="1"/>
    </xf>
    <xf numFmtId="0" applyNumberFormat="1" fontId="21" applyFont="1" fillId="0" applyFill="1" borderId="8" applyBorder="1" xfId="16394" applyProtection="1" applyAlignment="1">
      <alignment horizontal="center" vertical="center"/>
    </xf>
    <xf numFmtId="0" applyNumberFormat="1" fontId="21" applyFont="1" fillId="0" applyFill="1" borderId="17" applyBorder="1" xfId="16394" applyProtection="1" applyAlignment="1">
      <alignment horizontal="center" vertical="center"/>
    </xf>
    <xf numFmtId="0" applyNumberFormat="1" fontId="21" applyFont="1" fillId="0" applyFill="1" borderId="3" applyBorder="1" xfId="16394" applyProtection="1" applyAlignment="1">
      <alignment horizontal="center" vertical="center"/>
    </xf>
    <xf numFmtId="0" applyNumberFormat="1" fontId="21" applyFont="1" fillId="0" applyFill="1" borderId="6" applyBorder="1" xfId="16394" applyProtection="1" applyAlignment="1">
      <alignment horizontal="center" vertical="center"/>
    </xf>
    <xf numFmtId="0" applyNumberFormat="1" fontId="21" applyFont="1" fillId="0" applyFill="1" borderId="16" applyBorder="1" xfId="16394" applyProtection="1" applyAlignment="1">
      <alignment horizontal="center"/>
    </xf>
    <xf numFmtId="0" applyNumberFormat="1" fontId="21" applyFont="1" fillId="0" applyFill="1" borderId="4" applyBorder="1" xfId="16394" applyProtection="1" applyAlignment="1">
      <alignment horizontal="center"/>
    </xf>
    <xf numFmtId="0" applyNumberFormat="1" fontId="19" applyFont="1" fillId="0" applyFill="1" borderId="6" applyBorder="1" xfId="16394" applyProtection="1" applyAlignment="1">
      <alignment horizontal="center"/>
    </xf>
    <xf numFmtId="0" applyNumberFormat="1" fontId="21" applyFont="1" fillId="0" applyFill="1" borderId="6" applyBorder="1" xfId="16394" applyProtection="1" applyAlignment="1">
      <alignment horizontal="center" vertical="center" wrapText="1"/>
    </xf>
    <xf numFmtId="0" applyNumberFormat="1" fontId="16" applyFont="1" fillId="0" applyFill="1" borderId="0" applyBorder="1" xfId="14494" applyProtection="1" applyAlignment="1">
      <alignment horizontal="center" vertical="center"/>
    </xf>
    <xf numFmtId="173" applyNumberFormat="1" fontId="16" applyFont="1" fillId="0" applyFill="1" borderId="0" applyBorder="1" xfId="8533" applyProtection="1" applyAlignment="1">
      <alignment horizontal="center" vertical="center"/>
    </xf>
    <xf numFmtId="0" applyNumberFormat="1" fontId="17" applyFont="1" fillId="0" applyFill="1" borderId="0" applyBorder="1" xfId="14494" applyProtection="1" applyAlignment="1">
      <alignment horizontal="center" vertical="center"/>
    </xf>
    <xf numFmtId="173" applyNumberFormat="1" fontId="17" applyFont="1" fillId="0" applyFill="1" borderId="0" applyBorder="1" xfId="8533" applyProtection="1" applyAlignment="1">
      <alignment horizontal="center" vertical="center"/>
    </xf>
    <xf numFmtId="0" applyNumberFormat="1" fontId="18" applyFont="1" fillId="0" applyFill="1" borderId="0" applyBorder="1" xfId="14494" applyProtection="1" applyAlignment="1">
      <alignment horizontal="center" vertical="center"/>
    </xf>
    <xf numFmtId="173" applyNumberFormat="1" fontId="18" applyFont="1" fillId="0" applyFill="1" borderId="0" applyBorder="1" xfId="8533" applyProtection="1" applyAlignment="1">
      <alignment horizontal="center" vertical="center"/>
    </xf>
    <xf numFmtId="0" applyNumberFormat="1" fontId="20" applyFont="1" fillId="0" applyFill="1" borderId="0" applyBorder="1" xfId="16394" applyProtection="1" applyAlignment="1">
      <alignment horizontal="center"/>
    </xf>
    <xf numFmtId="173" applyNumberFormat="1" fontId="20" applyFont="1" fillId="0" applyFill="1" borderId="0" applyBorder="1" xfId="8533" applyProtection="1" applyAlignment="1">
      <alignment horizontal="center"/>
    </xf>
    <xf numFmtId="173" applyNumberFormat="1" fontId="20" applyFont="1" fillId="0" applyFill="1" borderId="0" applyBorder="1" xfId="8533" applyProtection="1" applyAlignment="1">
      <alignment horizontal="center"/>
    </xf>
    <xf numFmtId="0" applyNumberFormat="1" fontId="57" applyFont="1" fillId="75" applyFill="1" borderId="6" applyBorder="1" xfId="0" applyProtection="1" applyAlignment="1">
      <alignment horizontal="center" vertical="center"/>
    </xf>
    <xf numFmtId="0" applyNumberFormat="1" fontId="57" applyFont="1" fillId="75" applyFill="1" borderId="5" applyBorder="1" xfId="0" applyProtection="1" applyAlignment="1">
      <alignment vertical="center"/>
    </xf>
    <xf numFmtId="0" applyNumberFormat="1" fontId="46" applyFont="1" fillId="7" applyFill="1" borderId="6" applyBorder="1" xfId="0" quotePrefix="1" applyProtection="1" applyAlignment="1">
      <alignment horizontal="center" vertical="center"/>
    </xf>
    <xf numFmtId="0" applyNumberFormat="1" fontId="46" applyFont="1" fillId="7" applyFill="1" borderId="6" applyBorder="1" xfId="0" applyProtection="1" applyAlignment="1">
      <alignment vertical="center"/>
    </xf>
    <xf numFmtId="0" applyNumberFormat="1" fontId="46" applyFont="1" fillId="75" applyFill="1" borderId="6" applyBorder="1" xfId="0" applyProtection="1" applyAlignment="1">
      <alignment horizontal="center" vertical="center"/>
    </xf>
    <xf numFmtId="0" applyNumberFormat="1" fontId="57" applyFont="1" fillId="75" applyFill="1" borderId="6" applyBorder="1" xfId="0" applyProtection="1" applyAlignment="1">
      <alignment vertical="center"/>
    </xf>
    <xf numFmtId="0" applyNumberFormat="1" fontId="0" applyFont="1" fillId="75" applyFill="1" borderId="0" applyBorder="1" xfId="16391" applyProtection="1"/>
    <xf numFmtId="173" applyNumberFormat="1" fontId="0" applyFont="1" fillId="75" applyFill="1" borderId="0" applyBorder="1" xfId="1585" applyProtection="1"/>
    <xf numFmtId="0" applyNumberFormat="1" fontId="16" applyFont="1" fillId="75" applyFill="1" borderId="0" applyBorder="1" xfId="14494" applyProtection="1" applyAlignment="1">
      <alignment horizontal="center" vertical="center"/>
    </xf>
  </cellXfs>
  <cellStyles count="31484">
    <cellStyle name="_x0001_" xfId="1"/>
    <cellStyle name="､@ｯ・Cefiro" xfId="2"/>
    <cellStyle name="､@ｯ・M" xfId="3"/>
    <cellStyle name="､@ｯ・M segment" xfId="4"/>
    <cellStyle name="､@ｯ・S" xfId="5"/>
    <cellStyle name="､@ｯ・S segment" xfId="6"/>
    <cellStyle name="､@ｯ・SS" xfId="7"/>
    <cellStyle name="､d､ﾀｦ・0]_Cefiro" xfId="8"/>
    <cellStyle name="､d､ﾀｦ・Cefiro" xfId="9"/>
    <cellStyle name="､d､ﾀｦ・M segment" xfId="10"/>
    <cellStyle name="､d､ﾀｦ・S segment" xfId="11"/>
    <cellStyle name="." xfId="12"/>
    <cellStyle name="??" xfId="13"/>
    <cellStyle name="?? [0.00]_????(?) " xfId="14"/>
    <cellStyle name="?? [0]" xfId="15"/>
    <cellStyle name="???? [0.00]_??4-3 ???????Format?" xfId="16"/>
    <cellStyle name="???????" xfId="17"/>
    <cellStyle name="????????????" xfId="18"/>
    <cellStyle name="???????????? Change1.5.1" xfId="19"/>
    <cellStyle name="????????????_L42C Expense Comparison Other Models version 3 axo mod 20060424 for a3a" xfId="20"/>
    <cellStyle name="????????????-21-2002 fro" xfId="21"/>
    <cellStyle name="????????????AT" xfId="22"/>
    <cellStyle name="????????????B)h1_1artsry" xfId="23"/>
    <cellStyle name="????????????esolume 02A3" xfId="24"/>
    <cellStyle name="????????????ge Details1c" xfId="25"/>
    <cellStyle name="????????????KC GLntKC GL" xfId="26"/>
    <cellStyle name="????????????le" xfId="27"/>
    <cellStyle name="????????????NOTEWINNOTET" xfId="28"/>
    <cellStyle name="????????????VC (2))VC (2" xfId="29"/>
    <cellStyle name="????????????VC (2)PVC (2" xfId="30"/>
    <cellStyle name="????????????ycountNNOTEW" xfId="31"/>
    <cellStyle name="?????????WINNO" xfId="32"/>
    <cellStyle name="????????ÀWINNO" xfId="33"/>
    <cellStyle name="????????ﾀWINNO" xfId="34"/>
    <cellStyle name="???????_A34-V42" xfId="35"/>
    <cellStyle name="???????rrentKC" xfId="36"/>
    <cellStyle name="???????uscodes" xfId="37"/>
    <cellStyle name="???????usmixes" xfId="38"/>
    <cellStyle name="???????XX vs a" xfId="39"/>
    <cellStyle name="?????_?????" xfId="40"/>
    <cellStyle name="????_??? " xfId="41"/>
    <cellStyle name="???[0]_Book1" xfId="42"/>
    <cellStyle name="???_???" xfId="43"/>
    <cellStyle name="???F [0.00]_Book2mix1" xfId="44"/>
    <cellStyle name="???F_Book2]_Bo" xfId="45"/>
    <cellStyle name="??_(????)??????" xfId="46"/>
    <cellStyle name="??a??e [0.00]_?K?,T?I?xlsTE" xfId="47"/>
    <cellStyle name="??a??e_?K?,T?I?xlsytionssTE" xfId="48"/>
    <cellStyle name="?@?·Cefiro" xfId="49"/>
    <cellStyle name="?@?·M" xfId="50"/>
    <cellStyle name="?@?·M segment" xfId="51"/>
    <cellStyle name="?@?·S" xfId="52"/>
    <cellStyle name="?@?·S segment" xfId="53"/>
    <cellStyle name="?@?·SS" xfId="54"/>
    <cellStyle name="?\??·?????n?C?p????“?N" xfId="55"/>
    <cellStyle name="?\??・?????n?C?pー???“?N" xfId="56"/>
    <cellStyle name="?\??E?????n?C?p[???g?N" xfId="57"/>
    <cellStyle name="?·? [0]_????l" xfId="58"/>
    <cellStyle name="?·?_???_?" xfId="59"/>
    <cellStyle name="?·a??e [0.00]_Ladder Report3(" xfId="60"/>
    <cellStyle name="?·a??e_Ladder Report R" xfId="61"/>
    <cellStyle name="?・a??e [0.00]_Ladder Report3(" xfId="62"/>
    <cellStyle name="?・a??e_Ladder Report R" xfId="63"/>
    <cellStyle name="?…??・?? [0.00]_currentKC GL" xfId="64"/>
    <cellStyle name="?…??・??_currentKC GL" xfId="65"/>
    <cellStyle name="?…?a??e [0.00]_currentKC GLOT" xfId="66"/>
    <cellStyle name="?…?a??e_currentKC GLnt" xfId="67"/>
    <cellStyle name="?…?a唇?e [0.00]_currentKC GL" xfId="68"/>
    <cellStyle name="?…?a唇?e_currentKC GL" xfId="69"/>
    <cellStyle name="?c??E?? [0.00]_currentKC GL" xfId="70"/>
    <cellStyle name="?c??E??_currentKC GL" xfId="71"/>
    <cellStyle name="?c?aO?e [0.00]_currentKC GL" xfId="72"/>
    <cellStyle name="?c?aO?e_currentKC GL" xfId="73"/>
    <cellStyle name="?d???·0]_Cefiro" xfId="74"/>
    <cellStyle name="?d???·Cefiro" xfId="75"/>
    <cellStyle name="?d???·M segment" xfId="76"/>
    <cellStyle name="?d???·S segment" xfId="77"/>
    <cellStyle name="?f??Cefiro" xfId="78"/>
    <cellStyle name="?f??Cefiro 2" xfId="79"/>
    <cellStyle name="?f??Cefiro 2 2" xfId="80"/>
    <cellStyle name="?f??Cefiro 3" xfId="81"/>
    <cellStyle name="?f??Cefiro 3 2" xfId="82"/>
    <cellStyle name="?f??Cefiro 4" xfId="83"/>
    <cellStyle name="?f??M segment" xfId="84"/>
    <cellStyle name="?f??M segment 2" xfId="85"/>
    <cellStyle name="?f??M segment 2 2" xfId="86"/>
    <cellStyle name="?f??M segment 3" xfId="87"/>
    <cellStyle name="?f??M segment 3 2" xfId="88"/>
    <cellStyle name="?f??M segment 4" xfId="89"/>
    <cellStyle name="?f??S segment" xfId="90"/>
    <cellStyle name="?f??S segment 2" xfId="91"/>
    <cellStyle name="?f??S segment 2 2" xfId="92"/>
    <cellStyle name="?f??S segment 3" xfId="93"/>
    <cellStyle name="?f??S segment 3 2" xfId="94"/>
    <cellStyle name="?f??S segment 4" xfId="95"/>
    <cellStyle name="?f?·[0]_Cefiro" xfId="96"/>
    <cellStyle name="?n?C?p????“?N" xfId="97"/>
    <cellStyle name="?n?C?p[???g?N" xfId="98"/>
    <cellStyle name="?n?C?pー???“?N" xfId="99"/>
    <cellStyle name="?W?_?K?,T?I?xlsonsroio" xfId="100"/>
    <cellStyle name="?W·_Attach34_X61B_US_(2)" xfId="101"/>
    <cellStyle name="?W・_5.Commnet-NISSAN" xfId="102"/>
    <cellStyle name="?W?_5.Commnet-NISSAN" xfId="103"/>
    <cellStyle name="?WE_a(SD) Expence Info" xfId="104"/>
    <cellStyle name="?Wｷ_Ladder Report" xfId="105"/>
    <cellStyle name="?ｷa??e [0.00]_?K?,T?I?xlsTE" xfId="106"/>
    <cellStyle name="?ｷa??e_?K?,T?I?xlsytionssTE" xfId="107"/>
    <cellStyle name="_06 Laporan Stock Pool MKS 2008 Juni" xfId="108"/>
    <cellStyle name="_06 Laporan Stock Pool MKS 2008 Juni 2" xfId="109"/>
    <cellStyle name="_06 Laporan Stock Pool MKS 2008 Juni_AP Logistic 2010 Konsolidasi (091110)" xfId="110"/>
    <cellStyle name="_06 Laporan Stock Pool MKS 2008 Juni_AP Logistic 2010 Konsolidasi (091111) 1830" xfId="111"/>
    <cellStyle name="_06 Laporan Stock Pool MKS 2008 Juni_AP Logistic 2010 Konsolidasi (091111) 2230" xfId="112"/>
    <cellStyle name="_06 Laporan Stock Pool MKS 2008 Juni_AP Logistic 2010 Konsolidasi (091115) 1830" xfId="113"/>
    <cellStyle name="_06 Laporan Stock Pool MKS 2008 Juni_AP Logistic 2010 Konsolidasi (091116) 1340" xfId="114"/>
    <cellStyle name="_06 Laporan Stock Pool MKS 2008 Juni_AP Logistic 2010 Konsolidasi (091116) 1700" xfId="115"/>
    <cellStyle name="_06 Laporan Stock Pool MKS 2008 Juni_FINAL - Buku Saku3" xfId="116"/>
    <cellStyle name="_06 Laporan Stock Pool MKS 2008 Juni_Laporan Harian Dispatcher_2010_Heavy Truck" xfId="117"/>
    <cellStyle name="_06 Laporan Stock Pool MKS 2008 Juni_Laporan Harian Dispatcher_2010_Heavy Truck2" xfId="118"/>
    <cellStyle name="_06 Laporan Stock Pool MKS 2008 Juni_Laporan Harian Dispatcher_2010_Light Truck" xfId="119"/>
    <cellStyle name="_06 Laporan Stock Pool MKS 2008 Juni_Laporan Harian Dispatcher_2010_Light Truck_LHD" xfId="120"/>
    <cellStyle name="_06 Laporan Stock Pool MKS 2008 Juni_Laporan Harian Dispatcher_2010-11_Heavy Truck" xfId="121"/>
    <cellStyle name="_06 Laporan Stock Pool MKS 2008 Juni_Laporan Harian Dispatcher_2010-11_Light Truck" xfId="122"/>
    <cellStyle name="_06 Laporan Stock Pool MKS 2008 Juni_Laporan Harian Dispatcher_2010-11_Light Truck_LHD" xfId="123"/>
    <cellStyle name="_06 Laporan Stock Pool MKS 2008 Juni_LHD" xfId="124"/>
    <cellStyle name="_06 Laporan Stock Pool MKS 2008 Juni_LHD_2010-12_Heavy Truck" xfId="125"/>
    <cellStyle name="_06 Laporan Stock Pool MKS 2008 Juni_LHD_2010-12_Light Truck" xfId="126"/>
    <cellStyle name="_06 Laporan Stock Pool MKS 2008 Juni_LHD_2010-12_Light Truck_LHD" xfId="127"/>
    <cellStyle name="_06 Laporan Stock Pool MKS 2008 Juni_LHD_Heavy Truck 2011-01" xfId="128"/>
    <cellStyle name="_06 Laporan Stock Pool MKS 2008 Juni_Performance Review 091112" xfId="129"/>
    <cellStyle name="_06 Laporan Stock Pool MKS 2008 Juni_PL Oktober" xfId="130"/>
    <cellStyle name="_2008" xfId="131"/>
    <cellStyle name="_2008 07 - BSE YTJul Actual (QPR3)" xfId="132"/>
    <cellStyle name="_2008&amp;9 Budget_Enable" xfId="133"/>
    <cellStyle name="_3rd Land Area 26.11.2010" xfId="134"/>
    <cellStyle name="_4. Reminder Service Pontianak" xfId="135"/>
    <cellStyle name="_4. Reminder Service Pontianak_LHD" xfId="136"/>
    <cellStyle name="_5. Reminder Service Samarinda" xfId="137"/>
    <cellStyle name="_5. Reminder Service Samarinda 2" xfId="138"/>
    <cellStyle name="_5. Reminder Service Samarinda 3" xfId="139"/>
    <cellStyle name="_5. Reminder Service Samarinda 4" xfId="140"/>
    <cellStyle name="_5. Reminder Service Samarinda 5" xfId="141"/>
    <cellStyle name="_5. Reminder Service Samarinda 6" xfId="142"/>
    <cellStyle name="_5. Reminder Service Samarinda 7" xfId="143"/>
    <cellStyle name="_5. Reminder Service Samarinda 8" xfId="144"/>
    <cellStyle name="_5. Reminder Service Samarinda_LHD" xfId="145"/>
    <cellStyle name="_Bidding Transport Darat BaNus" xfId="146"/>
    <cellStyle name="_Bidding Transport Darat Karawang" xfId="147"/>
    <cellStyle name="_Bidding Transport Darat SbyPandaan" xfId="148"/>
    <cellStyle name="_Book1" xfId="149"/>
    <cellStyle name="_Book1 (2)" xfId="150"/>
    <cellStyle name="_Book1 (2) 2" xfId="151"/>
    <cellStyle name="_Book1 (2) 3" xfId="152"/>
    <cellStyle name="_Book1 (2) 4" xfId="153"/>
    <cellStyle name="_Book1 (2) 5" xfId="154"/>
    <cellStyle name="_Book1 (2) 6" xfId="155"/>
    <cellStyle name="_Book1 (2) 7" xfId="156"/>
    <cellStyle name="_Book1 (2) 8" xfId="157"/>
    <cellStyle name="_Book1 (2)_LHD" xfId="158"/>
    <cellStyle name="_Book1 10" xfId="159"/>
    <cellStyle name="_Book1 2" xfId="160"/>
    <cellStyle name="_Book1 3" xfId="161"/>
    <cellStyle name="_Book1 4" xfId="162"/>
    <cellStyle name="_Book1 5" xfId="163"/>
    <cellStyle name="_Book1 6" xfId="164"/>
    <cellStyle name="_Book1 7" xfId="165"/>
    <cellStyle name="_Book1 8" xfId="166"/>
    <cellStyle name="_Book1 9" xfId="167"/>
    <cellStyle name="_Book1_1" xfId="168"/>
    <cellStyle name="_Book1_12 Laporan Stock Pool MKS Desember 2008 (2)" xfId="169"/>
    <cellStyle name="_Book1_12 Laporan Stock Pool MKS Desember 2008 (2)_AP Logistic 2010 Konsolidasi (091110)" xfId="170"/>
    <cellStyle name="_Book1_12 Laporan Stock Pool MKS Desember 2008 (2)_AP Logistic 2010 Konsolidasi (091111) 1830" xfId="171"/>
    <cellStyle name="_Book1_12 Laporan Stock Pool MKS Desember 2008 (2)_AP Logistic 2010 Konsolidasi (091111) 2230" xfId="172"/>
    <cellStyle name="_Book1_12 Laporan Stock Pool MKS Desember 2008 (2)_AP Logistic 2010 Konsolidasi (091115) 1830" xfId="173"/>
    <cellStyle name="_Book1_12 Laporan Stock Pool MKS Desember 2008 (2)_AP Logistic 2010 Konsolidasi (091116) 1340" xfId="174"/>
    <cellStyle name="_Book1_12 Laporan Stock Pool MKS Desember 2008 (2)_AP Logistic 2010 Konsolidasi (091116) 1700" xfId="175"/>
    <cellStyle name="_Book1_12 Laporan Stock Pool MKS Desember 2008 (2)_LHD" xfId="176"/>
    <cellStyle name="_Book1_12 Laporan Stock Pool MKS Desember 2008 (2)_Performance Review 091112" xfId="177"/>
    <cellStyle name="_Book1_5. Reminder Service Samarinda" xfId="178"/>
    <cellStyle name="_Book1_5. Reminder Service Samarinda 2" xfId="179"/>
    <cellStyle name="_Book1_5. Reminder Service Samarinda 3" xfId="180"/>
    <cellStyle name="_Book1_5. Reminder Service Samarinda 4" xfId="181"/>
    <cellStyle name="_Book1_5. Reminder Service Samarinda 5" xfId="182"/>
    <cellStyle name="_Book1_5. Reminder Service Samarinda 6" xfId="183"/>
    <cellStyle name="_Book1_5. Reminder Service Samarinda 7" xfId="184"/>
    <cellStyle name="_Book1_5. Reminder Service Samarinda 8" xfId="185"/>
    <cellStyle name="_Book1_5. Reminder Service Samarinda_LHD" xfId="186"/>
    <cellStyle name="_Book1_5. Reminder Service Samarinda_Reimburst HO" xfId="187"/>
    <cellStyle name="_Book1_5. Reminder Service Samarinda_Reimburst HO 2" xfId="188"/>
    <cellStyle name="_Book1_5. Reminder Service Samarinda_Reimburst HO 3" xfId="189"/>
    <cellStyle name="_Book1_5. Reminder Service Samarinda_Reimburst HO 4" xfId="190"/>
    <cellStyle name="_Book1_5. Reminder Service Samarinda_Reimburst HO 5" xfId="191"/>
    <cellStyle name="_Book1_5. Reminder Service Samarinda_Reimburst HO 6" xfId="192"/>
    <cellStyle name="_Book1_5. Reminder Service Samarinda_Reimburst HO 7" xfId="193"/>
    <cellStyle name="_Book1_5. Reminder Service Samarinda_Reimburst HO 8" xfId="194"/>
    <cellStyle name="_Book1_5. Reminder Service Samarinda_Reimburst HO_LHD" xfId="195"/>
    <cellStyle name="_Book1_AP Logistic 2010 Konsolidasi (091110)" xfId="196"/>
    <cellStyle name="_Book1_AP Logistic 2010 Konsolidasi (091111) 1830" xfId="197"/>
    <cellStyle name="_Book1_AP Logistic 2010 Konsolidasi (091111) 2230" xfId="198"/>
    <cellStyle name="_Book1_AP Logistic 2010 Konsolidasi (091115) 1830" xfId="199"/>
    <cellStyle name="_Book1_AP Logistic 2010 Konsolidasi (091116) 1340" xfId="200"/>
    <cellStyle name="_Book1_AP Logistic 2010 Konsolidasi (091116) 1700" xfId="201"/>
    <cellStyle name="_Book1_BC-QT-WB-dthao" xfId="202"/>
    <cellStyle name="_Book1_Intimex-2007" xfId="203"/>
    <cellStyle name="_Book1_lap  SerPo PNTK Des  08 (2)" xfId="204"/>
    <cellStyle name="_Book1_lap  SerPo PNTK Des  08 (3)" xfId="205"/>
    <cellStyle name="_Book1_lap  SerPo PNTK November  08" xfId="206"/>
    <cellStyle name="_Book1_LAP. STOCK MEI  2010" xfId="207"/>
    <cellStyle name="_Book1_LHD" xfId="208"/>
    <cellStyle name="_Book1_LS Alvin" xfId="209"/>
    <cellStyle name="_Book1_LSP Bali - November 2008 (5)" xfId="210"/>
    <cellStyle name="_Book1_LSP Bali - November 2008 (5)_AP Logistic 2010 Konsolidasi (091110)" xfId="211"/>
    <cellStyle name="_Book1_LSP Bali - November 2008 (5)_AP Logistic 2010 Konsolidasi (091111) 1830" xfId="212"/>
    <cellStyle name="_Book1_LSP Bali - November 2008 (5)_AP Logistic 2010 Konsolidasi (091111) 2230" xfId="213"/>
    <cellStyle name="_Book1_LSP Bali - November 2008 (5)_AP Logistic 2010 Konsolidasi (091115) 1830" xfId="214"/>
    <cellStyle name="_Book1_LSP Bali - November 2008 (5)_AP Logistic 2010 Konsolidasi (091116) 1340" xfId="215"/>
    <cellStyle name="_Book1_LSP Bali - November 2008 (5)_AP Logistic 2010 Konsolidasi (091116) 1700" xfId="216"/>
    <cellStyle name="_Book1_LSP Bali - November 2008 (5)_LHD" xfId="217"/>
    <cellStyle name="_Book1_LSP Bali - November 2008 (5)_Performance Review 091112" xfId="218"/>
    <cellStyle name="_Book1_Performance Review 091112" xfId="219"/>
    <cellStyle name="_Book1_Reimburst HO" xfId="220"/>
    <cellStyle name="_Book1_Reimburst HO 2" xfId="221"/>
    <cellStyle name="_Book1_Reimburst HO 3" xfId="222"/>
    <cellStyle name="_Book1_Reimburst HO 4" xfId="223"/>
    <cellStyle name="_Book1_Reimburst HO 5" xfId="224"/>
    <cellStyle name="_Book1_Reimburst HO 6" xfId="225"/>
    <cellStyle name="_Book1_Reimburst HO 7" xfId="226"/>
    <cellStyle name="_Book1_Reimburst HO 8" xfId="227"/>
    <cellStyle name="_Book1_Reimburst HO_LHD" xfId="228"/>
    <cellStyle name="_Boůk1" xfId="229"/>
    <cellStyle name="_Boůk1_AP Logistic 2010 Konsolidasi (091110)" xfId="230"/>
    <cellStyle name="_Boůk1_AP Logistic 2010 Konsolidasi (091111) 1830" xfId="231"/>
    <cellStyle name="_Boůk1_AP Logistic 2010 Konsolidasi (091111) 2230" xfId="232"/>
    <cellStyle name="_Boůk1_AP Logistic 2010 Konsolidasi (091115) 1830" xfId="233"/>
    <cellStyle name="_Boůk1_AP Logistic 2010 Konsolidasi (091116) 1340" xfId="234"/>
    <cellStyle name="_Boůk1_AP Logistic 2010 Konsolidasi (091116) 1700" xfId="235"/>
    <cellStyle name="_Boůk1_LHD" xfId="236"/>
    <cellStyle name="_Boůk1_Performance Review 091112" xfId="237"/>
    <cellStyle name="_Cabang Mks - IBT  Agustus 2006" xfId="238"/>
    <cellStyle name="_Cabang Mks - IBT  Agustus 2006 2" xfId="239"/>
    <cellStyle name="_Cabang Mks - IBT  Agustus 2006_AP Logistic 2010 Konsolidasi (091110)" xfId="240"/>
    <cellStyle name="_Cabang Mks - IBT  Agustus 2006_AP Logistic 2010 Konsolidasi (091111) 1830" xfId="241"/>
    <cellStyle name="_Cabang Mks - IBT  Agustus 2006_AP Logistic 2010 Konsolidasi (091111) 2230" xfId="242"/>
    <cellStyle name="_Cabang Mks - IBT  Agustus 2006_AP Logistic 2010 Konsolidasi (091115) 1830" xfId="243"/>
    <cellStyle name="_Cabang Mks - IBT  Agustus 2006_AP Logistic 2010 Konsolidasi (091116) 1340" xfId="244"/>
    <cellStyle name="_Cabang Mks - IBT  Agustus 2006_AP Logistic 2010 Konsolidasi (091116) 1700" xfId="245"/>
    <cellStyle name="_Cabang Mks - IBT  Agustus 2006_FINAL - Buku Saku3" xfId="246"/>
    <cellStyle name="_Cabang Mks - IBT  Agustus 2006_Laporan Harian Dispatcher_2010_Heavy Truck" xfId="247"/>
    <cellStyle name="_Cabang Mks - IBT  Agustus 2006_Laporan Harian Dispatcher_2010_Heavy Truck2" xfId="248"/>
    <cellStyle name="_Cabang Mks - IBT  Agustus 2006_Laporan Harian Dispatcher_2010_Light Truck" xfId="249"/>
    <cellStyle name="_Cabang Mks - IBT  Agustus 2006_Laporan Harian Dispatcher_2010_Light Truck_LHD" xfId="250"/>
    <cellStyle name="_Cabang Mks - IBT  Agustus 2006_Laporan Harian Dispatcher_2010-11_Heavy Truck" xfId="251"/>
    <cellStyle name="_Cabang Mks - IBT  Agustus 2006_Laporan Harian Dispatcher_2010-11_Light Truck" xfId="252"/>
    <cellStyle name="_Cabang Mks - IBT  Agustus 2006_Laporan Harian Dispatcher_2010-11_Light Truck_LHD" xfId="253"/>
    <cellStyle name="_Cabang Mks - IBT  Agustus 2006_LHD" xfId="254"/>
    <cellStyle name="_Cabang Mks - IBT  Agustus 2006_LHD_2010-12_Heavy Truck" xfId="255"/>
    <cellStyle name="_Cabang Mks - IBT  Agustus 2006_LHD_2010-12_Light Truck" xfId="256"/>
    <cellStyle name="_Cabang Mks - IBT  Agustus 2006_LHD_2010-12_Light Truck_LHD" xfId="257"/>
    <cellStyle name="_Cabang Mks - IBT  Agustus 2006_LHD_Heavy Truck 2011-01" xfId="258"/>
    <cellStyle name="_Cabang Mks - IBT  Agustus 2006_Performance Review 091112" xfId="259"/>
    <cellStyle name="_Cabang Mks - IBT  Agustus 2006_PL Oktober" xfId="260"/>
    <cellStyle name="_CMD Report" xfId="261"/>
    <cellStyle name="_CMD Report_Untuk TSA,CRO Isi" xfId="262"/>
    <cellStyle name="_CMD Report_Untuk TSA,CRO Isi_AP Logistic 2010 Konsolidasi (091110)" xfId="263"/>
    <cellStyle name="_CMD Report_Untuk TSA,CRO Isi_AP Logistic 2010 Konsolidasi (091111) 1830" xfId="264"/>
    <cellStyle name="_CMD Report_Untuk TSA,CRO Isi_AP Logistic 2010 Konsolidasi (091111) 2230" xfId="265"/>
    <cellStyle name="_CMD Report_Untuk TSA,CRO Isi_AP Logistic 2010 Konsolidasi (091115) 1830" xfId="266"/>
    <cellStyle name="_CMD Report_Untuk TSA,CRO Isi_AP Logistic 2010 Konsolidasi (091116) 1340" xfId="267"/>
    <cellStyle name="_CMD Report_Untuk TSA,CRO Isi_AP Logistic 2010 Konsolidasi (091116) 1700" xfId="268"/>
    <cellStyle name="_CMD Report_Untuk TSA,CRO Isi_LHD" xfId="269"/>
    <cellStyle name="_CMD Report_Untuk TSA,CRO Isi_Performance Review 091112" xfId="270"/>
    <cellStyle name="_DPS" xfId="271"/>
    <cellStyle name="_DPS 2" xfId="272"/>
    <cellStyle name="_DPS 3" xfId="273"/>
    <cellStyle name="_DPS 4" xfId="274"/>
    <cellStyle name="_DPS 5" xfId="275"/>
    <cellStyle name="_DPS 6" xfId="276"/>
    <cellStyle name="_DPS 7" xfId="277"/>
    <cellStyle name="_DPS 8" xfId="278"/>
    <cellStyle name="_DPS_12 Laporan Stock Pool MKS Desember 2008 (2)" xfId="279"/>
    <cellStyle name="_DPS_12 Laporan Stock Pool MKS Desember 2008 (2)_AP Logistic 2010 Konsolidasi (091110)" xfId="280"/>
    <cellStyle name="_DPS_12 Laporan Stock Pool MKS Desember 2008 (2)_AP Logistic 2010 Konsolidasi (091111) 1830" xfId="281"/>
    <cellStyle name="_DPS_12 Laporan Stock Pool MKS Desember 2008 (2)_AP Logistic 2010 Konsolidasi (091111) 2230" xfId="282"/>
    <cellStyle name="_DPS_12 Laporan Stock Pool MKS Desember 2008 (2)_AP Logistic 2010 Konsolidasi (091115) 1830" xfId="283"/>
    <cellStyle name="_DPS_12 Laporan Stock Pool MKS Desember 2008 (2)_AP Logistic 2010 Konsolidasi (091116) 1340" xfId="284"/>
    <cellStyle name="_DPS_12 Laporan Stock Pool MKS Desember 2008 (2)_AP Logistic 2010 Konsolidasi (091116) 1700" xfId="285"/>
    <cellStyle name="_DPS_12 Laporan Stock Pool MKS Desember 2008 (2)_LHD" xfId="286"/>
    <cellStyle name="_DPS_12 Laporan Stock Pool MKS Desember 2008 (2)_Performance Review 091112" xfId="287"/>
    <cellStyle name="_DPS_AP Logistic 2010 Konsolidasi (091110)" xfId="288"/>
    <cellStyle name="_DPS_AP Logistic 2010 Konsolidasi (091111) 1830" xfId="289"/>
    <cellStyle name="_DPS_AP Logistic 2010 Konsolidasi (091111) 2230" xfId="290"/>
    <cellStyle name="_DPS_AP Logistic 2010 Konsolidasi (091115) 1830" xfId="291"/>
    <cellStyle name="_DPS_AP Logistic 2010 Konsolidasi (091116) 1340" xfId="292"/>
    <cellStyle name="_DPS_AP Logistic 2010 Konsolidasi (091116) 1700" xfId="293"/>
    <cellStyle name="_DPS_Book1" xfId="294"/>
    <cellStyle name="_DPS_lap  SerPo PNTK Des  08 (2)" xfId="295"/>
    <cellStyle name="_DPS_lap  SerPo PNTK Des  08 (3)" xfId="296"/>
    <cellStyle name="_DPS_lap  SerPo PNTK November  08" xfId="297"/>
    <cellStyle name="_DPS_LHD" xfId="298"/>
    <cellStyle name="_DPS_Performance Review 091112" xfId="299"/>
    <cellStyle name="_DPS_Reimburst HO" xfId="300"/>
    <cellStyle name="_DPS_Reimburst HO 2" xfId="301"/>
    <cellStyle name="_DPS_Reimburst HO 3" xfId="302"/>
    <cellStyle name="_DPS_Reimburst HO 4" xfId="303"/>
    <cellStyle name="_DPS_Reimburst HO 5" xfId="304"/>
    <cellStyle name="_DPS_Reimburst HO 6" xfId="305"/>
    <cellStyle name="_DPS_Reimburst HO 7" xfId="306"/>
    <cellStyle name="_DPS_Reimburst HO 8" xfId="307"/>
    <cellStyle name="_DPS_Reimburst HO_LHD" xfId="308"/>
    <cellStyle name="_EAA Sensitivity _Aug07 V2" xfId="309"/>
    <cellStyle name="_FORMAT   LHP  AGUSTUS (4)" xfId="310"/>
    <cellStyle name="_FORMAT   LHP  AGUSTUS (4)_12 Laporan Stock Pool MKS Desember 2008 (2)" xfId="311"/>
    <cellStyle name="_FORMAT   LHP  AGUSTUS (4)_12 Laporan Stock Pool MKS Desember 2008 (2)_AP Logistic 2010 Konsolidasi (091110)" xfId="312"/>
    <cellStyle name="_FORMAT   LHP  AGUSTUS (4)_12 Laporan Stock Pool MKS Desember 2008 (2)_AP Logistic 2010 Konsolidasi (091111) 1830" xfId="313"/>
    <cellStyle name="_FORMAT   LHP  AGUSTUS (4)_12 Laporan Stock Pool MKS Desember 2008 (2)_AP Logistic 2010 Konsolidasi (091111) 2230" xfId="314"/>
    <cellStyle name="_FORMAT   LHP  AGUSTUS (4)_12 Laporan Stock Pool MKS Desember 2008 (2)_AP Logistic 2010 Konsolidasi (091115) 1830" xfId="315"/>
    <cellStyle name="_FORMAT   LHP  AGUSTUS (4)_12 Laporan Stock Pool MKS Desember 2008 (2)_AP Logistic 2010 Konsolidasi (091116) 1340" xfId="316"/>
    <cellStyle name="_FORMAT   LHP  AGUSTUS (4)_12 Laporan Stock Pool MKS Desember 2008 (2)_AP Logistic 2010 Konsolidasi (091116) 1700" xfId="317"/>
    <cellStyle name="_FORMAT   LHP  AGUSTUS (4)_12 Laporan Stock Pool MKS Desember 2008 (2)_LHD" xfId="318"/>
    <cellStyle name="_FORMAT   LHP  AGUSTUS (4)_12 Laporan Stock Pool MKS Desember 2008 (2)_Performance Review 091112" xfId="319"/>
    <cellStyle name="_FORMAT   LHP  AGUSTUS (4)_AP Logistic 2010 Konsolidasi (091110)" xfId="320"/>
    <cellStyle name="_FORMAT   LHP  AGUSTUS (4)_AP Logistic 2010 Konsolidasi (091111) 1830" xfId="321"/>
    <cellStyle name="_FORMAT   LHP  AGUSTUS (4)_AP Logistic 2010 Konsolidasi (091111) 2230" xfId="322"/>
    <cellStyle name="_FORMAT   LHP  AGUSTUS (4)_AP Logistic 2010 Konsolidasi (091115) 1830" xfId="323"/>
    <cellStyle name="_FORMAT   LHP  AGUSTUS (4)_AP Logistic 2010 Konsolidasi (091116) 1340" xfId="324"/>
    <cellStyle name="_FORMAT   LHP  AGUSTUS (4)_AP Logistic 2010 Konsolidasi (091116) 1700" xfId="325"/>
    <cellStyle name="_FORMAT   LHP  AGUSTUS (4)_LAP. STOCK MEI  2010" xfId="326"/>
    <cellStyle name="_FORMAT   LHP  AGUSTUS (4)_LHD" xfId="327"/>
    <cellStyle name="_FORMAT   LHP  AGUSTUS (4)_LS Alvin" xfId="328"/>
    <cellStyle name="_FORMAT   LHP  AGUSTUS (4)_Performance Review 091112" xfId="329"/>
    <cellStyle name="_FORMAT   LHP  JULI" xfId="330"/>
    <cellStyle name="_FORMAT   LHP  JULI_12 Laporan Stock Pool MKS Desember 2008 (2)" xfId="331"/>
    <cellStyle name="_FORMAT   LHP  JULI_12 Laporan Stock Pool MKS Desember 2008 (2)_AP Logistic 2010 Konsolidasi (091110)" xfId="332"/>
    <cellStyle name="_FORMAT   LHP  JULI_12 Laporan Stock Pool MKS Desember 2008 (2)_AP Logistic 2010 Konsolidasi (091111) 1830" xfId="333"/>
    <cellStyle name="_FORMAT   LHP  JULI_12 Laporan Stock Pool MKS Desember 2008 (2)_AP Logistic 2010 Konsolidasi (091111) 2230" xfId="334"/>
    <cellStyle name="_FORMAT   LHP  JULI_12 Laporan Stock Pool MKS Desember 2008 (2)_AP Logistic 2010 Konsolidasi (091115) 1830" xfId="335"/>
    <cellStyle name="_FORMAT   LHP  JULI_12 Laporan Stock Pool MKS Desember 2008 (2)_AP Logistic 2010 Konsolidasi (091116) 1340" xfId="336"/>
    <cellStyle name="_FORMAT   LHP  JULI_12 Laporan Stock Pool MKS Desember 2008 (2)_AP Logistic 2010 Konsolidasi (091116) 1700" xfId="337"/>
    <cellStyle name="_FORMAT   LHP  JULI_12 Laporan Stock Pool MKS Desember 2008 (2)_LHD" xfId="338"/>
    <cellStyle name="_FORMAT   LHP  JULI_12 Laporan Stock Pool MKS Desember 2008 (2)_Performance Review 091112" xfId="339"/>
    <cellStyle name="_FORMAT   LHP  JULI_AP Logistic 2010 Konsolidasi (091110)" xfId="340"/>
    <cellStyle name="_FORMAT   LHP  JULI_AP Logistic 2010 Konsolidasi (091111) 1830" xfId="341"/>
    <cellStyle name="_FORMAT   LHP  JULI_AP Logistic 2010 Konsolidasi (091111) 2230" xfId="342"/>
    <cellStyle name="_FORMAT   LHP  JULI_AP Logistic 2010 Konsolidasi (091115) 1830" xfId="343"/>
    <cellStyle name="_FORMAT   LHP  JULI_AP Logistic 2010 Konsolidasi (091116) 1340" xfId="344"/>
    <cellStyle name="_FORMAT   LHP  JULI_AP Logistic 2010 Konsolidasi (091116) 1700" xfId="345"/>
    <cellStyle name="_FORMAT   LHP  JULI_LAP. STOCK MEI  2010" xfId="346"/>
    <cellStyle name="_FORMAT   LHP  JULI_LHD" xfId="347"/>
    <cellStyle name="_FORMAT   LHP  JULI_LS Alvin" xfId="348"/>
    <cellStyle name="_FORMAT   LHP  JULI_Performance Review 091112" xfId="349"/>
    <cellStyle name="_FORMAT   LHP  SEPTEMBER" xfId="350"/>
    <cellStyle name="_FORMAT   LHP  SEPTEMBER (2)" xfId="351"/>
    <cellStyle name="_FORMAT   LHP  SEPTEMBER (2)_12 Laporan Stock Pool MKS Desember 2008 (2)" xfId="352"/>
    <cellStyle name="_FORMAT   LHP  SEPTEMBER (2)_12 Laporan Stock Pool MKS Desember 2008 (2)_AP Logistic 2010 Konsolidasi (091110)" xfId="353"/>
    <cellStyle name="_FORMAT   LHP  SEPTEMBER (2)_12 Laporan Stock Pool MKS Desember 2008 (2)_AP Logistic 2010 Konsolidasi (091111) 1830" xfId="354"/>
    <cellStyle name="_FORMAT   LHP  SEPTEMBER (2)_12 Laporan Stock Pool MKS Desember 2008 (2)_AP Logistic 2010 Konsolidasi (091111) 2230" xfId="355"/>
    <cellStyle name="_FORMAT   LHP  SEPTEMBER (2)_12 Laporan Stock Pool MKS Desember 2008 (2)_AP Logistic 2010 Konsolidasi (091115) 1830" xfId="356"/>
    <cellStyle name="_FORMAT   LHP  SEPTEMBER (2)_12 Laporan Stock Pool MKS Desember 2008 (2)_AP Logistic 2010 Konsolidasi (091116) 1340" xfId="357"/>
    <cellStyle name="_FORMAT   LHP  SEPTEMBER (2)_12 Laporan Stock Pool MKS Desember 2008 (2)_AP Logistic 2010 Konsolidasi (091116) 1700" xfId="358"/>
    <cellStyle name="_FORMAT   LHP  SEPTEMBER (2)_12 Laporan Stock Pool MKS Desember 2008 (2)_LHD" xfId="359"/>
    <cellStyle name="_FORMAT   LHP  SEPTEMBER (2)_12 Laporan Stock Pool MKS Desember 2008 (2)_Performance Review 091112" xfId="360"/>
    <cellStyle name="_FORMAT   LHP  SEPTEMBER (2)_AP Logistic 2010 Konsolidasi (091110)" xfId="361"/>
    <cellStyle name="_FORMAT   LHP  SEPTEMBER (2)_AP Logistic 2010 Konsolidasi (091111) 1830" xfId="362"/>
    <cellStyle name="_FORMAT   LHP  SEPTEMBER (2)_AP Logistic 2010 Konsolidasi (091111) 2230" xfId="363"/>
    <cellStyle name="_FORMAT   LHP  SEPTEMBER (2)_AP Logistic 2010 Konsolidasi (091115) 1830" xfId="364"/>
    <cellStyle name="_FORMAT   LHP  SEPTEMBER (2)_AP Logistic 2010 Konsolidasi (091116) 1340" xfId="365"/>
    <cellStyle name="_FORMAT   LHP  SEPTEMBER (2)_AP Logistic 2010 Konsolidasi (091116) 1700" xfId="366"/>
    <cellStyle name="_FORMAT   LHP  SEPTEMBER (2)_LAP. STOCK MEI  2010" xfId="367"/>
    <cellStyle name="_FORMAT   LHP  SEPTEMBER (2)_LHD" xfId="368"/>
    <cellStyle name="_FORMAT   LHP  SEPTEMBER (2)_LS Alvin" xfId="369"/>
    <cellStyle name="_FORMAT   LHP  SEPTEMBER (2)_Performance Review 091112" xfId="370"/>
    <cellStyle name="_FORMAT   LHP  SEPTEMBER_12 Laporan Stock Pool MKS Desember 2008 (2)" xfId="371"/>
    <cellStyle name="_FORMAT   LHP  SEPTEMBER_12 Laporan Stock Pool MKS Desember 2008 (2)_AP Logistic 2010 Konsolidasi (091110)" xfId="372"/>
    <cellStyle name="_FORMAT   LHP  SEPTEMBER_12 Laporan Stock Pool MKS Desember 2008 (2)_AP Logistic 2010 Konsolidasi (091111) 1830" xfId="373"/>
    <cellStyle name="_FORMAT   LHP  SEPTEMBER_12 Laporan Stock Pool MKS Desember 2008 (2)_AP Logistic 2010 Konsolidasi (091111) 2230" xfId="374"/>
    <cellStyle name="_FORMAT   LHP  SEPTEMBER_12 Laporan Stock Pool MKS Desember 2008 (2)_AP Logistic 2010 Konsolidasi (091115) 1830" xfId="375"/>
    <cellStyle name="_FORMAT   LHP  SEPTEMBER_12 Laporan Stock Pool MKS Desember 2008 (2)_AP Logistic 2010 Konsolidasi (091116) 1340" xfId="376"/>
    <cellStyle name="_FORMAT   LHP  SEPTEMBER_12 Laporan Stock Pool MKS Desember 2008 (2)_AP Logistic 2010 Konsolidasi (091116) 1700" xfId="377"/>
    <cellStyle name="_FORMAT   LHP  SEPTEMBER_12 Laporan Stock Pool MKS Desember 2008 (2)_LHD" xfId="378"/>
    <cellStyle name="_FORMAT   LHP  SEPTEMBER_12 Laporan Stock Pool MKS Desember 2008 (2)_Performance Review 091112" xfId="379"/>
    <cellStyle name="_FORMAT   LHP  SEPTEMBER_AP Logistic 2010 Konsolidasi (091110)" xfId="380"/>
    <cellStyle name="_FORMAT   LHP  SEPTEMBER_AP Logistic 2010 Konsolidasi (091111) 1830" xfId="381"/>
    <cellStyle name="_FORMAT   LHP  SEPTEMBER_AP Logistic 2010 Konsolidasi (091111) 2230" xfId="382"/>
    <cellStyle name="_FORMAT   LHP  SEPTEMBER_AP Logistic 2010 Konsolidasi (091115) 1830" xfId="383"/>
    <cellStyle name="_FORMAT   LHP  SEPTEMBER_AP Logistic 2010 Konsolidasi (091116) 1340" xfId="384"/>
    <cellStyle name="_FORMAT   LHP  SEPTEMBER_AP Logistic 2010 Konsolidasi (091116) 1700" xfId="385"/>
    <cellStyle name="_FORMAT   LHP  SEPTEMBER_LAP. STOCK MEI  2010" xfId="386"/>
    <cellStyle name="_FORMAT   LHP  SEPTEMBER_LHD" xfId="387"/>
    <cellStyle name="_FORMAT   LHP  SEPTEMBER_LS Alvin" xfId="388"/>
    <cellStyle name="_FORMAT   LHP  SEPTEMBER_Performance Review 091112" xfId="389"/>
    <cellStyle name="_Format SPK New" xfId="390"/>
    <cellStyle name="_Format SPK New 2" xfId="391"/>
    <cellStyle name="_Format SPK New 3" xfId="392"/>
    <cellStyle name="_Format SPK New 4" xfId="393"/>
    <cellStyle name="_Format SPK New 5" xfId="394"/>
    <cellStyle name="_Format SPK New 6" xfId="395"/>
    <cellStyle name="_Format SPK New 7" xfId="396"/>
    <cellStyle name="_Format SPK New 8" xfId="397"/>
    <cellStyle name="_Format SPK New_5. Reminder Service Samarinda" xfId="398"/>
    <cellStyle name="_Format SPK New_5. Reminder Service Samarinda 2" xfId="399"/>
    <cellStyle name="_Format SPK New_5. Reminder Service Samarinda 3" xfId="400"/>
    <cellStyle name="_Format SPK New_5. Reminder Service Samarinda 4" xfId="401"/>
    <cellStyle name="_Format SPK New_5. Reminder Service Samarinda 5" xfId="402"/>
    <cellStyle name="_Format SPK New_5. Reminder Service Samarinda 6" xfId="403"/>
    <cellStyle name="_Format SPK New_5. Reminder Service Samarinda 7" xfId="404"/>
    <cellStyle name="_Format SPK New_5. Reminder Service Samarinda 8" xfId="405"/>
    <cellStyle name="_Format SPK New_5. Reminder Service Samarinda_LHD" xfId="406"/>
    <cellStyle name="_Format SPK New_5. Reminder Service Samarinda_Reimburst HO" xfId="407"/>
    <cellStyle name="_Format SPK New_5. Reminder Service Samarinda_Reimburst HO 2" xfId="408"/>
    <cellStyle name="_Format SPK New_5. Reminder Service Samarinda_Reimburst HO 3" xfId="409"/>
    <cellStyle name="_Format SPK New_5. Reminder Service Samarinda_Reimburst HO 4" xfId="410"/>
    <cellStyle name="_Format SPK New_5. Reminder Service Samarinda_Reimburst HO 5" xfId="411"/>
    <cellStyle name="_Format SPK New_5. Reminder Service Samarinda_Reimburst HO 6" xfId="412"/>
    <cellStyle name="_Format SPK New_5. Reminder Service Samarinda_Reimburst HO 7" xfId="413"/>
    <cellStyle name="_Format SPK New_5. Reminder Service Samarinda_Reimburst HO 8" xfId="414"/>
    <cellStyle name="_Format SPK New_5. Reminder Service Samarinda_Reimburst HO_LHD" xfId="415"/>
    <cellStyle name="_Format SPK New_Book1" xfId="416"/>
    <cellStyle name="_Format SPK New_LHD" xfId="417"/>
    <cellStyle name="_Format SPK New_PL Oktober" xfId="418"/>
    <cellStyle name="_Format SPK New_Reimburst HO" xfId="419"/>
    <cellStyle name="_Format SPK New_Reimburst HO 2" xfId="420"/>
    <cellStyle name="_Format SPK New_Reimburst HO 3" xfId="421"/>
    <cellStyle name="_Format SPK New_Reimburst HO 4" xfId="422"/>
    <cellStyle name="_Format SPK New_Reimburst HO 5" xfId="423"/>
    <cellStyle name="_Format SPK New_Reimburst HO 6" xfId="424"/>
    <cellStyle name="_Format SPK New_Reimburst HO 7" xfId="425"/>
    <cellStyle name="_Format SPK New_Reimburst HO 8" xfId="426"/>
    <cellStyle name="_Format SPK New_Reimburst HO_LHD" xfId="427"/>
    <cellStyle name="_Giai Doan 3 Hong Ngu" xfId="428"/>
    <cellStyle name="_Giai Doan 3 Hong Ngu_Book1" xfId="429"/>
    <cellStyle name="_Hasil Recons UIO Mei 2007" xfId="430"/>
    <cellStyle name="_Hasil Recons UIO Mei 2007 2" xfId="431"/>
    <cellStyle name="_Hasil Recons UIO Mei 2007 3" xfId="432"/>
    <cellStyle name="_Hasil Recons UIO Mei 2007 4" xfId="433"/>
    <cellStyle name="_Hasil Recons UIO Mei 2007 5" xfId="434"/>
    <cellStyle name="_Hasil Recons UIO Mei 2007 6" xfId="435"/>
    <cellStyle name="_Hasil Recons UIO Mei 2007 7" xfId="436"/>
    <cellStyle name="_Hasil Recons UIO Mei 2007 8" xfId="437"/>
    <cellStyle name="_Hasil Recons UIO Mei 2007_Book1" xfId="438"/>
    <cellStyle name="_Hasil Recons UIO Mei 2007_LHD" xfId="439"/>
    <cellStyle name="_Hasil Recons UIO Mei 2007_PL Oktober" xfId="440"/>
    <cellStyle name="_Hasil Recons UIO Mei 2007_Reimburst HO" xfId="441"/>
    <cellStyle name="_Hasil Recons UIO Mei 2007_Reimburst HO 2" xfId="442"/>
    <cellStyle name="_Hasil Recons UIO Mei 2007_Reimburst HO 3" xfId="443"/>
    <cellStyle name="_Hasil Recons UIO Mei 2007_Reimburst HO 4" xfId="444"/>
    <cellStyle name="_Hasil Recons UIO Mei 2007_Reimburst HO 5" xfId="445"/>
    <cellStyle name="_Hasil Recons UIO Mei 2007_Reimburst HO 6" xfId="446"/>
    <cellStyle name="_Hasil Recons UIO Mei 2007_Reimburst HO 7" xfId="447"/>
    <cellStyle name="_Hasil Recons UIO Mei 2007_Reimburst HO 8" xfId="448"/>
    <cellStyle name="_Hasil Recons UIO Mei 2007_Reimburst HO_LHD" xfId="449"/>
    <cellStyle name="_Intimex-2007" xfId="450"/>
    <cellStyle name="_JAKARTA" xfId="451"/>
    <cellStyle name="_JAKARTA 2" xfId="452"/>
    <cellStyle name="_JAKARTA 3" xfId="453"/>
    <cellStyle name="_JAKARTA 4" xfId="454"/>
    <cellStyle name="_JAKARTA 5" xfId="455"/>
    <cellStyle name="_JAKARTA 6" xfId="456"/>
    <cellStyle name="_JAKARTA 7" xfId="457"/>
    <cellStyle name="_JAKARTA 8" xfId="458"/>
    <cellStyle name="_JAKARTA_12 Laporan Stock Pool MKS Desember 2008 (2)" xfId="459"/>
    <cellStyle name="_JAKARTA_12 Laporan Stock Pool MKS Desember 2008 (2)_AP Logistic 2010 Konsolidasi (091110)" xfId="460"/>
    <cellStyle name="_JAKARTA_12 Laporan Stock Pool MKS Desember 2008 (2)_AP Logistic 2010 Konsolidasi (091111) 1830" xfId="461"/>
    <cellStyle name="_JAKARTA_12 Laporan Stock Pool MKS Desember 2008 (2)_AP Logistic 2010 Konsolidasi (091111) 2230" xfId="462"/>
    <cellStyle name="_JAKARTA_12 Laporan Stock Pool MKS Desember 2008 (2)_AP Logistic 2010 Konsolidasi (091115) 1830" xfId="463"/>
    <cellStyle name="_JAKARTA_12 Laporan Stock Pool MKS Desember 2008 (2)_AP Logistic 2010 Konsolidasi (091116) 1340" xfId="464"/>
    <cellStyle name="_JAKARTA_12 Laporan Stock Pool MKS Desember 2008 (2)_AP Logistic 2010 Konsolidasi (091116) 1700" xfId="465"/>
    <cellStyle name="_JAKARTA_12 Laporan Stock Pool MKS Desember 2008 (2)_LHD" xfId="466"/>
    <cellStyle name="_JAKARTA_12 Laporan Stock Pool MKS Desember 2008 (2)_Performance Review 091112" xfId="467"/>
    <cellStyle name="_JAKARTA_AP Logistic 2010 Konsolidasi (091110)" xfId="468"/>
    <cellStyle name="_JAKARTA_AP Logistic 2010 Konsolidasi (091111) 1830" xfId="469"/>
    <cellStyle name="_JAKARTA_AP Logistic 2010 Konsolidasi (091111) 2230" xfId="470"/>
    <cellStyle name="_JAKARTA_AP Logistic 2010 Konsolidasi (091115) 1830" xfId="471"/>
    <cellStyle name="_JAKARTA_AP Logistic 2010 Konsolidasi (091116) 1340" xfId="472"/>
    <cellStyle name="_JAKARTA_AP Logistic 2010 Konsolidasi (091116) 1700" xfId="473"/>
    <cellStyle name="_JAKARTA_Book1" xfId="474"/>
    <cellStyle name="_JAKARTA_lap  SerPo PNTK Des  08 (2)" xfId="475"/>
    <cellStyle name="_JAKARTA_lap  SerPo PNTK Des  08 (3)" xfId="476"/>
    <cellStyle name="_JAKARTA_lap  SerPo PNTK November  08" xfId="477"/>
    <cellStyle name="_JAKARTA_LHD" xfId="478"/>
    <cellStyle name="_JAKARTA_Performance Review 091112" xfId="479"/>
    <cellStyle name="_JAKARTA_Reimburst HO" xfId="480"/>
    <cellStyle name="_JAKARTA_Reimburst HO 2" xfId="481"/>
    <cellStyle name="_JAKARTA_Reimburst HO 3" xfId="482"/>
    <cellStyle name="_JAKARTA_Reimburst HO 4" xfId="483"/>
    <cellStyle name="_JAKARTA_Reimburst HO 5" xfId="484"/>
    <cellStyle name="_JAKARTA_Reimburst HO 6" xfId="485"/>
    <cellStyle name="_JAKARTA_Reimburst HO 7" xfId="486"/>
    <cellStyle name="_JAKARTA_Reimburst HO 8" xfId="487"/>
    <cellStyle name="_JAKARTA_Reimburst HO_LHD" xfId="488"/>
    <cellStyle name="_JAKARTA1" xfId="489"/>
    <cellStyle name="_JAKARTA1 2" xfId="490"/>
    <cellStyle name="_JAKARTA1 3" xfId="491"/>
    <cellStyle name="_JAKARTA1 4" xfId="492"/>
    <cellStyle name="_JAKARTA1 5" xfId="493"/>
    <cellStyle name="_JAKARTA1 6" xfId="494"/>
    <cellStyle name="_JAKARTA1 7" xfId="495"/>
    <cellStyle name="_JAKARTA1 8" xfId="496"/>
    <cellStyle name="_JAKARTA1_Book1" xfId="497"/>
    <cellStyle name="_JAKARTA1_LHD" xfId="498"/>
    <cellStyle name="_JAKARTA1_PL Oktober" xfId="499"/>
    <cellStyle name="_JAKARTA1_Reimburst HO" xfId="500"/>
    <cellStyle name="_JAKARTA1_Reimburst HO 2" xfId="501"/>
    <cellStyle name="_JAKARTA1_Reimburst HO 3" xfId="502"/>
    <cellStyle name="_JAKARTA1_Reimburst HO 4" xfId="503"/>
    <cellStyle name="_JAKARTA1_Reimburst HO 5" xfId="504"/>
    <cellStyle name="_JAKARTA1_Reimburst HO 6" xfId="505"/>
    <cellStyle name="_JAKARTA1_Reimburst HO 7" xfId="506"/>
    <cellStyle name="_JAKARTA1_Reimburst HO 8" xfId="507"/>
    <cellStyle name="_JAKARTA1_Reimburst HO_LHD" xfId="508"/>
    <cellStyle name="_JKT" xfId="509"/>
    <cellStyle name="_JKT 2" xfId="510"/>
    <cellStyle name="_JKT 3" xfId="511"/>
    <cellStyle name="_JKT 4" xfId="512"/>
    <cellStyle name="_JKT 5" xfId="513"/>
    <cellStyle name="_JKT 6" xfId="514"/>
    <cellStyle name="_JKT 7" xfId="515"/>
    <cellStyle name="_JKT 8" xfId="516"/>
    <cellStyle name="_JKT_12 Laporan Stock Pool MKS Desember 2008 (2)" xfId="517"/>
    <cellStyle name="_JKT_12 Laporan Stock Pool MKS Desember 2008 (2)_AP Logistic 2010 Konsolidasi (091110)" xfId="518"/>
    <cellStyle name="_JKT_12 Laporan Stock Pool MKS Desember 2008 (2)_AP Logistic 2010 Konsolidasi (091111) 1830" xfId="519"/>
    <cellStyle name="_JKT_12 Laporan Stock Pool MKS Desember 2008 (2)_AP Logistic 2010 Konsolidasi (091111) 2230" xfId="520"/>
    <cellStyle name="_JKT_12 Laporan Stock Pool MKS Desember 2008 (2)_AP Logistic 2010 Konsolidasi (091115) 1830" xfId="521"/>
    <cellStyle name="_JKT_12 Laporan Stock Pool MKS Desember 2008 (2)_AP Logistic 2010 Konsolidasi (091116) 1340" xfId="522"/>
    <cellStyle name="_JKT_12 Laporan Stock Pool MKS Desember 2008 (2)_AP Logistic 2010 Konsolidasi (091116) 1700" xfId="523"/>
    <cellStyle name="_JKT_12 Laporan Stock Pool MKS Desember 2008 (2)_LHD" xfId="524"/>
    <cellStyle name="_JKT_12 Laporan Stock Pool MKS Desember 2008 (2)_Performance Review 091112" xfId="525"/>
    <cellStyle name="_JKT_AP Logistic 2010 Konsolidasi (091110)" xfId="526"/>
    <cellStyle name="_JKT_AP Logistic 2010 Konsolidasi (091111) 1830" xfId="527"/>
    <cellStyle name="_JKT_AP Logistic 2010 Konsolidasi (091111) 2230" xfId="528"/>
    <cellStyle name="_JKT_AP Logistic 2010 Konsolidasi (091115) 1830" xfId="529"/>
    <cellStyle name="_JKT_AP Logistic 2010 Konsolidasi (091116) 1340" xfId="530"/>
    <cellStyle name="_JKT_AP Logistic 2010 Konsolidasi (091116) 1700" xfId="531"/>
    <cellStyle name="_JKT_Book1" xfId="532"/>
    <cellStyle name="_JKT_lap  SerPo PNTK Des  08 (2)" xfId="533"/>
    <cellStyle name="_JKT_lap  SerPo PNTK Des  08 (3)" xfId="534"/>
    <cellStyle name="_JKT_lap  SerPo PNTK November  08" xfId="535"/>
    <cellStyle name="_JKT_LHD" xfId="536"/>
    <cellStyle name="_JKT_Performance Review 091112" xfId="537"/>
    <cellStyle name="_JKT_Reimburst HO" xfId="538"/>
    <cellStyle name="_JKT_Reimburst HO 2" xfId="539"/>
    <cellStyle name="_JKT_Reimburst HO 3" xfId="540"/>
    <cellStyle name="_JKT_Reimburst HO 4" xfId="541"/>
    <cellStyle name="_JKT_Reimburst HO 5" xfId="542"/>
    <cellStyle name="_JKT_Reimburst HO 6" xfId="543"/>
    <cellStyle name="_JKT_Reimburst HO 7" xfId="544"/>
    <cellStyle name="_JKT_Reimburst HO 8" xfId="545"/>
    <cellStyle name="_JKT_Reimburst HO_LHD" xfId="546"/>
    <cellStyle name="_KOmang CMD" xfId="547"/>
    <cellStyle name="_KOmang CMD_AP Logistic 2010 Konsolidasi (091110)" xfId="548"/>
    <cellStyle name="_KOmang CMD_AP Logistic 2010 Konsolidasi (091111) 1830" xfId="549"/>
    <cellStyle name="_KOmang CMD_AP Logistic 2010 Konsolidasi (091111) 2230" xfId="550"/>
    <cellStyle name="_KOmang CMD_AP Logistic 2010 Konsolidasi (091115) 1830" xfId="551"/>
    <cellStyle name="_KOmang CMD_AP Logistic 2010 Konsolidasi (091116) 1340" xfId="552"/>
    <cellStyle name="_KOmang CMD_AP Logistic 2010 Konsolidasi (091116) 1700" xfId="553"/>
    <cellStyle name="_KOmang CMD_LHD" xfId="554"/>
    <cellStyle name="_KOmang CMD_Performance Review 091112" xfId="555"/>
    <cellStyle name="_KT (2)" xfId="556"/>
    <cellStyle name="_KT (2)_1" xfId="557"/>
    <cellStyle name="_KT (2)_1_Lora-tungchau" xfId="558"/>
    <cellStyle name="_KT (2)_1_Qt-HT3PQ1(CauKho)" xfId="559"/>
    <cellStyle name="_KT (2)_2" xfId="560"/>
    <cellStyle name="_KT (2)_2_TG-TH" xfId="561"/>
    <cellStyle name="_KT (2)_2_TG-TH_BAO CAO KLCT PT2000" xfId="562"/>
    <cellStyle name="_KT (2)_2_TG-TH_BAO CAO PT2000" xfId="563"/>
    <cellStyle name="_KT (2)_2_TG-TH_BAO CAO PT2000_Book1" xfId="564"/>
    <cellStyle name="_KT (2)_2_TG-TH_Bao cao XDCB 2001 - T11 KH dieu chinh 20-11-THAI" xfId="565"/>
    <cellStyle name="_KT (2)_2_TG-TH_Book1" xfId="566"/>
    <cellStyle name="_KT (2)_2_TG-TH_Book1_1" xfId="567"/>
    <cellStyle name="_KT (2)_2_TG-TH_Book1_2" xfId="568"/>
    <cellStyle name="_KT (2)_2_TG-TH_Book1_3" xfId="569"/>
    <cellStyle name="_KT (2)_2_TG-TH_Book1_3_Book1" xfId="570"/>
    <cellStyle name="_KT (2)_2_TG-TH_Book1_3_MENU" xfId="571"/>
    <cellStyle name="_KT (2)_2_TG-TH_Book1_Book1" xfId="572"/>
    <cellStyle name="_KT (2)_2_TG-TH_Book1_Intimex-2007" xfId="573"/>
    <cellStyle name="_KT (2)_2_TG-TH_Book1_TH KE" xfId="574"/>
    <cellStyle name="_KT (2)_2_TG-TH_Book1_THU CHI TIEN" xfId="575"/>
    <cellStyle name="_KT (2)_2_TG-TH_Book1_TKE" xfId="576"/>
    <cellStyle name="_KT (2)_2_TG-TH_DTCDT MR.2N110.HOCMON.TDTOAN.CCUNG" xfId="577"/>
    <cellStyle name="_KT (2)_2_TG-TH_Giai Doan 3 Hong Ngu" xfId="578"/>
    <cellStyle name="_KT (2)_2_TG-TH_Intimex-2007" xfId="579"/>
    <cellStyle name="_KT (2)_2_TG-TH_Lora-tungchau" xfId="580"/>
    <cellStyle name="_KT (2)_2_TG-TH_PGIA-phieu tham tra Kho bac" xfId="581"/>
    <cellStyle name="_KT (2)_2_TG-TH_PT02-02" xfId="582"/>
    <cellStyle name="_KT (2)_2_TG-TH_PT02-02_Book1" xfId="583"/>
    <cellStyle name="_KT (2)_2_TG-TH_PT02-03" xfId="584"/>
    <cellStyle name="_KT (2)_2_TG-TH_PT02-03_Book1" xfId="585"/>
    <cellStyle name="_KT (2)_2_TG-TH_Qt-HT3PQ1(CauKho)" xfId="586"/>
    <cellStyle name="_KT (2)_2_TG-TH_TH KE" xfId="587"/>
    <cellStyle name="_KT (2)_2_TG-TH_TH KE_Book1" xfId="588"/>
    <cellStyle name="_KT (2)_2_TG-TH_TH KE_MENU" xfId="589"/>
    <cellStyle name="_KT (2)_2_TG-TH_THU CHI TIEN" xfId="590"/>
    <cellStyle name="_KT (2)_2_TG-TH_TKE" xfId="591"/>
    <cellStyle name="_KT (2)_3" xfId="592"/>
    <cellStyle name="_KT (2)_3_TG-TH" xfId="593"/>
    <cellStyle name="_KT (2)_3_TG-TH_Book1" xfId="594"/>
    <cellStyle name="_KT (2)_3_TG-TH_Book1_BC-QT-WB-dthao" xfId="595"/>
    <cellStyle name="_KT (2)_3_TG-TH_Book1_Intimex-2007" xfId="596"/>
    <cellStyle name="_KT (2)_3_TG-TH_Giai Doan 3 Hong Ngu" xfId="597"/>
    <cellStyle name="_KT (2)_3_TG-TH_Giai Doan 3 Hong Ngu_Book1" xfId="598"/>
    <cellStyle name="_KT (2)_3_TG-TH_Intimex-2007" xfId="599"/>
    <cellStyle name="_KT (2)_3_TG-TH_Lora-tungchau" xfId="600"/>
    <cellStyle name="_KT (2)_3_TG-TH_PERSONAL" xfId="601"/>
    <cellStyle name="_KT (2)_3_TG-TH_PERSONAL_Book1" xfId="602"/>
    <cellStyle name="_KT (2)_3_TG-TH_PERSONAL_Book1_Book1" xfId="603"/>
    <cellStyle name="_KT (2)_3_TG-TH_PERSONAL_Book1_THU CHI TIEN" xfId="604"/>
    <cellStyle name="_KT (2)_3_TG-TH_PERSONAL_HTQ.8 GD1" xfId="605"/>
    <cellStyle name="_KT (2)_3_TG-TH_PERSONAL_TH KE" xfId="606"/>
    <cellStyle name="_KT (2)_3_TG-TH_PERSONAL_THU CHI TIEN" xfId="607"/>
    <cellStyle name="_KT (2)_3_TG-TH_PERSONAL_TKE" xfId="608"/>
    <cellStyle name="_KT (2)_3_TG-TH_PERSONAL_Tong hop KHCB 2001" xfId="609"/>
    <cellStyle name="_KT (2)_3_TG-TH_Qt-HT3PQ1(CauKho)" xfId="610"/>
    <cellStyle name="_KT (2)_4" xfId="611"/>
    <cellStyle name="_KT (2)_4_BAO CAO KLCT PT2000" xfId="612"/>
    <cellStyle name="_KT (2)_4_BAO CAO PT2000" xfId="613"/>
    <cellStyle name="_KT (2)_4_BAO CAO PT2000_Book1" xfId="614"/>
    <cellStyle name="_KT (2)_4_Bao cao XDCB 2001 - T11 KH dieu chinh 20-11-THAI" xfId="615"/>
    <cellStyle name="_KT (2)_4_Book1" xfId="616"/>
    <cellStyle name="_KT (2)_4_Book1_1" xfId="617"/>
    <cellStyle name="_KT (2)_4_Book1_2" xfId="618"/>
    <cellStyle name="_KT (2)_4_Book1_3" xfId="619"/>
    <cellStyle name="_KT (2)_4_Book1_3_Book1" xfId="620"/>
    <cellStyle name="_KT (2)_4_Book1_3_MENU" xfId="621"/>
    <cellStyle name="_KT (2)_4_Book1_Book1" xfId="622"/>
    <cellStyle name="_KT (2)_4_Book1_Intimex-2007" xfId="623"/>
    <cellStyle name="_KT (2)_4_Book1_TH KE" xfId="624"/>
    <cellStyle name="_KT (2)_4_Book1_THU CHI TIEN" xfId="625"/>
    <cellStyle name="_KT (2)_4_Book1_TKE" xfId="626"/>
    <cellStyle name="_KT (2)_4_DTCDT MR.2N110.HOCMON.TDTOAN.CCUNG" xfId="627"/>
    <cellStyle name="_KT (2)_4_Giai Doan 3 Hong Ngu" xfId="628"/>
    <cellStyle name="_KT (2)_4_Intimex-2007" xfId="629"/>
    <cellStyle name="_KT (2)_4_Lora-tungchau" xfId="630"/>
    <cellStyle name="_KT (2)_4_PGIA-phieu tham tra Kho bac" xfId="631"/>
    <cellStyle name="_KT (2)_4_PT02-02" xfId="632"/>
    <cellStyle name="_KT (2)_4_PT02-02_Book1" xfId="633"/>
    <cellStyle name="_KT (2)_4_PT02-03" xfId="634"/>
    <cellStyle name="_KT (2)_4_PT02-03_Book1" xfId="635"/>
    <cellStyle name="_KT (2)_4_Qt-HT3PQ1(CauKho)" xfId="636"/>
    <cellStyle name="_KT (2)_4_TG-TH" xfId="637"/>
    <cellStyle name="_KT (2)_4_TH KE" xfId="638"/>
    <cellStyle name="_KT (2)_4_TH KE_Book1" xfId="639"/>
    <cellStyle name="_KT (2)_4_TH KE_MENU" xfId="640"/>
    <cellStyle name="_KT (2)_4_THU CHI TIEN" xfId="641"/>
    <cellStyle name="_KT (2)_4_TKE" xfId="642"/>
    <cellStyle name="_KT (2)_5" xfId="643"/>
    <cellStyle name="_KT (2)_5_BAO CAO KLCT PT2000" xfId="644"/>
    <cellStyle name="_KT (2)_5_BAO CAO PT2000" xfId="645"/>
    <cellStyle name="_KT (2)_5_BAO CAO PT2000_Book1" xfId="646"/>
    <cellStyle name="_KT (2)_5_Bao cao XDCB 2001 - T11 KH dieu chinh 20-11-THAI" xfId="647"/>
    <cellStyle name="_KT (2)_5_Book1" xfId="648"/>
    <cellStyle name="_KT (2)_5_Book1_1" xfId="649"/>
    <cellStyle name="_KT (2)_5_Book1_2" xfId="650"/>
    <cellStyle name="_KT (2)_5_Book1_3" xfId="651"/>
    <cellStyle name="_KT (2)_5_Book1_3_Book1" xfId="652"/>
    <cellStyle name="_KT (2)_5_Book1_3_MENU" xfId="653"/>
    <cellStyle name="_KT (2)_5_Book1_BC-QT-WB-dthao" xfId="654"/>
    <cellStyle name="_KT (2)_5_Book1_Book1" xfId="655"/>
    <cellStyle name="_KT (2)_5_Book1_Intimex-2007" xfId="656"/>
    <cellStyle name="_KT (2)_5_Book1_TH KE" xfId="657"/>
    <cellStyle name="_KT (2)_5_Book1_THU CHI TIEN" xfId="658"/>
    <cellStyle name="_KT (2)_5_Book1_TKE" xfId="659"/>
    <cellStyle name="_KT (2)_5_DTCDT MR.2N110.HOCMON.TDTOAN.CCUNG" xfId="660"/>
    <cellStyle name="_KT (2)_5_Giai Doan 3 Hong Ngu" xfId="661"/>
    <cellStyle name="_KT (2)_5_Intimex-2007" xfId="662"/>
    <cellStyle name="_KT (2)_5_Lora-tungchau" xfId="663"/>
    <cellStyle name="_KT (2)_5_PGIA-phieu tham tra Kho bac" xfId="664"/>
    <cellStyle name="_KT (2)_5_PT02-02" xfId="665"/>
    <cellStyle name="_KT (2)_5_PT02-02_Book1" xfId="666"/>
    <cellStyle name="_KT (2)_5_PT02-03" xfId="667"/>
    <cellStyle name="_KT (2)_5_PT02-03_Book1" xfId="668"/>
    <cellStyle name="_KT (2)_5_Qt-HT3PQ1(CauKho)" xfId="669"/>
    <cellStyle name="_KT (2)_5_TH KE" xfId="670"/>
    <cellStyle name="_KT (2)_5_TH KE_Book1" xfId="671"/>
    <cellStyle name="_KT (2)_5_TH KE_MENU" xfId="672"/>
    <cellStyle name="_KT (2)_5_THU CHI TIEN" xfId="673"/>
    <cellStyle name="_KT (2)_5_TKE" xfId="674"/>
    <cellStyle name="_KT (2)_Book1" xfId="675"/>
    <cellStyle name="_KT (2)_Book1_BC-QT-WB-dthao" xfId="676"/>
    <cellStyle name="_KT (2)_Book1_Intimex-2007" xfId="677"/>
    <cellStyle name="_KT (2)_Giai Doan 3 Hong Ngu" xfId="678"/>
    <cellStyle name="_KT (2)_Giai Doan 3 Hong Ngu_Book1" xfId="679"/>
    <cellStyle name="_KT (2)_Intimex-2007" xfId="680"/>
    <cellStyle name="_KT (2)_Lora-tungchau" xfId="681"/>
    <cellStyle name="_KT (2)_PERSONAL" xfId="682"/>
    <cellStyle name="_KT (2)_PERSONAL_Book1" xfId="683"/>
    <cellStyle name="_KT (2)_PERSONAL_Book1_Book1" xfId="684"/>
    <cellStyle name="_KT (2)_PERSONAL_Book1_THU CHI TIEN" xfId="685"/>
    <cellStyle name="_KT (2)_PERSONAL_HTQ.8 GD1" xfId="686"/>
    <cellStyle name="_KT (2)_PERSONAL_TH KE" xfId="687"/>
    <cellStyle name="_KT (2)_PERSONAL_THU CHI TIEN" xfId="688"/>
    <cellStyle name="_KT (2)_PERSONAL_TKE" xfId="689"/>
    <cellStyle name="_KT (2)_PERSONAL_Tong hop KHCB 2001" xfId="690"/>
    <cellStyle name="_KT (2)_Qt-HT3PQ1(CauKho)" xfId="691"/>
    <cellStyle name="_KT (2)_TG-TH" xfId="692"/>
    <cellStyle name="_KT_TG" xfId="693"/>
    <cellStyle name="_KT_TG_1" xfId="694"/>
    <cellStyle name="_KT_TG_1_BAO CAO KLCT PT2000" xfId="695"/>
    <cellStyle name="_KT_TG_1_BAO CAO PT2000" xfId="696"/>
    <cellStyle name="_KT_TG_1_BAO CAO PT2000_Book1" xfId="697"/>
    <cellStyle name="_KT_TG_1_Bao cao XDCB 2001 - T11 KH dieu chinh 20-11-THAI" xfId="698"/>
    <cellStyle name="_KT_TG_1_Book1" xfId="699"/>
    <cellStyle name="_KT_TG_1_Book1_1" xfId="700"/>
    <cellStyle name="_KT_TG_1_Book1_2" xfId="701"/>
    <cellStyle name="_KT_TG_1_Book1_3" xfId="702"/>
    <cellStyle name="_KT_TG_1_Book1_3_Book1" xfId="703"/>
    <cellStyle name="_KT_TG_1_Book1_3_MENU" xfId="704"/>
    <cellStyle name="_KT_TG_1_Book1_BC-QT-WB-dthao" xfId="705"/>
    <cellStyle name="_KT_TG_1_Book1_Book1" xfId="706"/>
    <cellStyle name="_KT_TG_1_Book1_Intimex-2007" xfId="707"/>
    <cellStyle name="_KT_TG_1_Book1_TH KE" xfId="708"/>
    <cellStyle name="_KT_TG_1_Book1_THU CHI TIEN" xfId="709"/>
    <cellStyle name="_KT_TG_1_Book1_TKE" xfId="710"/>
    <cellStyle name="_KT_TG_1_DTCDT MR.2N110.HOCMON.TDTOAN.CCUNG" xfId="711"/>
    <cellStyle name="_KT_TG_1_Giai Doan 3 Hong Ngu" xfId="712"/>
    <cellStyle name="_KT_TG_1_Intimex-2007" xfId="713"/>
    <cellStyle name="_KT_TG_1_Lora-tungchau" xfId="714"/>
    <cellStyle name="_KT_TG_1_PGIA-phieu tham tra Kho bac" xfId="715"/>
    <cellStyle name="_KT_TG_1_PT02-02" xfId="716"/>
    <cellStyle name="_KT_TG_1_PT02-02_Book1" xfId="717"/>
    <cellStyle name="_KT_TG_1_PT02-03" xfId="718"/>
    <cellStyle name="_KT_TG_1_PT02-03_Book1" xfId="719"/>
    <cellStyle name="_KT_TG_1_Qt-HT3PQ1(CauKho)" xfId="720"/>
    <cellStyle name="_KT_TG_1_TH KE" xfId="721"/>
    <cellStyle name="_KT_TG_1_TH KE_Book1" xfId="722"/>
    <cellStyle name="_KT_TG_1_TH KE_MENU" xfId="723"/>
    <cellStyle name="_KT_TG_1_THU CHI TIEN" xfId="724"/>
    <cellStyle name="_KT_TG_1_TKE" xfId="725"/>
    <cellStyle name="_KT_TG_2" xfId="726"/>
    <cellStyle name="_KT_TG_2_BAO CAO KLCT PT2000" xfId="727"/>
    <cellStyle name="_KT_TG_2_BAO CAO PT2000" xfId="728"/>
    <cellStyle name="_KT_TG_2_BAO CAO PT2000_Book1" xfId="729"/>
    <cellStyle name="_KT_TG_2_Bao cao XDCB 2001 - T11 KH dieu chinh 20-11-THAI" xfId="730"/>
    <cellStyle name="_KT_TG_2_Book1" xfId="731"/>
    <cellStyle name="_KT_TG_2_Book1_1" xfId="732"/>
    <cellStyle name="_KT_TG_2_Book1_2" xfId="733"/>
    <cellStyle name="_KT_TG_2_Book1_3" xfId="734"/>
    <cellStyle name="_KT_TG_2_Book1_3_Book1" xfId="735"/>
    <cellStyle name="_KT_TG_2_Book1_3_MENU" xfId="736"/>
    <cellStyle name="_KT_TG_2_Book1_Book1" xfId="737"/>
    <cellStyle name="_KT_TG_2_Book1_Intimex-2007" xfId="738"/>
    <cellStyle name="_KT_TG_2_Book1_TH KE" xfId="739"/>
    <cellStyle name="_KT_TG_2_Book1_THU CHI TIEN" xfId="740"/>
    <cellStyle name="_KT_TG_2_Book1_TKE" xfId="741"/>
    <cellStyle name="_KT_TG_2_DTCDT MR.2N110.HOCMON.TDTOAN.CCUNG" xfId="742"/>
    <cellStyle name="_KT_TG_2_Giai Doan 3 Hong Ngu" xfId="743"/>
    <cellStyle name="_KT_TG_2_Intimex-2007" xfId="744"/>
    <cellStyle name="_KT_TG_2_Lora-tungchau" xfId="745"/>
    <cellStyle name="_KT_TG_2_PGIA-phieu tham tra Kho bac" xfId="746"/>
    <cellStyle name="_KT_TG_2_PT02-02" xfId="747"/>
    <cellStyle name="_KT_TG_2_PT02-02_Book1" xfId="748"/>
    <cellStyle name="_KT_TG_2_PT02-03" xfId="749"/>
    <cellStyle name="_KT_TG_2_PT02-03_Book1" xfId="750"/>
    <cellStyle name="_KT_TG_2_Qt-HT3PQ1(CauKho)" xfId="751"/>
    <cellStyle name="_KT_TG_2_TH KE" xfId="752"/>
    <cellStyle name="_KT_TG_2_TH KE_Book1" xfId="753"/>
    <cellStyle name="_KT_TG_2_TH KE_MENU" xfId="754"/>
    <cellStyle name="_KT_TG_2_THU CHI TIEN" xfId="755"/>
    <cellStyle name="_KT_TG_2_TKE" xfId="756"/>
    <cellStyle name="_KT_TG_3" xfId="757"/>
    <cellStyle name="_KT_TG_4" xfId="758"/>
    <cellStyle name="_KT_TG_4_Lora-tungchau" xfId="759"/>
    <cellStyle name="_KT_TG_4_Qt-HT3PQ1(CauKho)" xfId="760"/>
    <cellStyle name="_KUMPULAN PICA 2007" xfId="761"/>
    <cellStyle name="_KUMPULAN PICA 2007 2" xfId="762"/>
    <cellStyle name="_KUMPULAN PICA 2007 3" xfId="763"/>
    <cellStyle name="_KUMPULAN PICA 2007 4" xfId="764"/>
    <cellStyle name="_KUMPULAN PICA 2007 5" xfId="765"/>
    <cellStyle name="_KUMPULAN PICA 2007 6" xfId="766"/>
    <cellStyle name="_KUMPULAN PICA 2007 7" xfId="767"/>
    <cellStyle name="_KUMPULAN PICA 2007 8" xfId="768"/>
    <cellStyle name="_KUMPULAN PICA 2007_Book1" xfId="769"/>
    <cellStyle name="_KUMPULAN PICA 2007_LHD" xfId="770"/>
    <cellStyle name="_KUMPULAN PICA 2007_PL Oktober" xfId="771"/>
    <cellStyle name="_KUMPULAN PICA 2007_Reimburst HO" xfId="772"/>
    <cellStyle name="_KUMPULAN PICA 2007_Reimburst HO 2" xfId="773"/>
    <cellStyle name="_KUMPULAN PICA 2007_Reimburst HO 3" xfId="774"/>
    <cellStyle name="_KUMPULAN PICA 2007_Reimburst HO 4" xfId="775"/>
    <cellStyle name="_KUMPULAN PICA 2007_Reimburst HO 5" xfId="776"/>
    <cellStyle name="_KUMPULAN PICA 2007_Reimburst HO 6" xfId="777"/>
    <cellStyle name="_KUMPULAN PICA 2007_Reimburst HO 7" xfId="778"/>
    <cellStyle name="_KUMPULAN PICA 2007_Reimburst HO 8" xfId="779"/>
    <cellStyle name="_KUMPULAN PICA 2007_Reimburst HO_LHD" xfId="780"/>
    <cellStyle name="_lap  SerPo PNTK Des  08 (2)" xfId="781"/>
    <cellStyle name="_lap  SerPo PNTK Des  08 (2)_AP Logistic 2010 Konsolidasi (091110)" xfId="782"/>
    <cellStyle name="_lap  SerPo PNTK Des  08 (2)_AP Logistic 2010 Konsolidasi (091111) 1830" xfId="783"/>
    <cellStyle name="_lap  SerPo PNTK Des  08 (2)_AP Logistic 2010 Konsolidasi (091111) 2230" xfId="784"/>
    <cellStyle name="_lap  SerPo PNTK Des  08 (2)_AP Logistic 2010 Konsolidasi (091115) 1830" xfId="785"/>
    <cellStyle name="_lap  SerPo PNTK Des  08 (2)_AP Logistic 2010 Konsolidasi (091116) 1340" xfId="786"/>
    <cellStyle name="_lap  SerPo PNTK Des  08 (2)_AP Logistic 2010 Konsolidasi (091116) 1700" xfId="787"/>
    <cellStyle name="_lap  SerPo PNTK Des  08 (2)_LHD" xfId="788"/>
    <cellStyle name="_lap  SerPo PNTK Des  08 (2)_Performance Review 091112" xfId="789"/>
    <cellStyle name="_lap  SerPo PNTK Des  08 (3)" xfId="790"/>
    <cellStyle name="_lap  SerPo PNTK Des  08 (3)_AP Logistic 2010 Konsolidasi (091110)" xfId="791"/>
    <cellStyle name="_lap  SerPo PNTK Des  08 (3)_AP Logistic 2010 Konsolidasi (091111) 1830" xfId="792"/>
    <cellStyle name="_lap  SerPo PNTK Des  08 (3)_AP Logistic 2010 Konsolidasi (091111) 2230" xfId="793"/>
    <cellStyle name="_lap  SerPo PNTK Des  08 (3)_AP Logistic 2010 Konsolidasi (091115) 1830" xfId="794"/>
    <cellStyle name="_lap  SerPo PNTK Des  08 (3)_AP Logistic 2010 Konsolidasi (091116) 1340" xfId="795"/>
    <cellStyle name="_lap  SerPo PNTK Des  08 (3)_AP Logistic 2010 Konsolidasi (091116) 1700" xfId="796"/>
    <cellStyle name="_lap  SerPo PNTK Des  08 (3)_LHD" xfId="797"/>
    <cellStyle name="_lap  SerPo PNTK Des  08 (3)_Performance Review 091112" xfId="798"/>
    <cellStyle name="_lap  SerPo PNTK November  08" xfId="799"/>
    <cellStyle name="_lap  SerPo PNTK November  08_AP Logistic 2010 Konsolidasi (091110)" xfId="800"/>
    <cellStyle name="_lap  SerPo PNTK November  08_AP Logistic 2010 Konsolidasi (091111) 1830" xfId="801"/>
    <cellStyle name="_lap  SerPo PNTK November  08_AP Logistic 2010 Konsolidasi (091111) 2230" xfId="802"/>
    <cellStyle name="_lap  SerPo PNTK November  08_AP Logistic 2010 Konsolidasi (091115) 1830" xfId="803"/>
    <cellStyle name="_lap  SerPo PNTK November  08_AP Logistic 2010 Konsolidasi (091116) 1340" xfId="804"/>
    <cellStyle name="_lap  SerPo PNTK November  08_AP Logistic 2010 Konsolidasi (091116) 1700" xfId="805"/>
    <cellStyle name="_lap  SerPo PNTK November  08_LHD" xfId="806"/>
    <cellStyle name="_lap  SerPo PNTK November  08_Performance Review 091112" xfId="807"/>
    <cellStyle name="_Lap Stock Pool Denpasar - Feb  08" xfId="808"/>
    <cellStyle name="_Lap Stock Pool Denpasar - Feb  08_12 Laporan Stock Pool MKS Desember 2008 (2)" xfId="809"/>
    <cellStyle name="_Lap Stock Pool Denpasar - Feb  08_12 Laporan Stock Pool MKS Desember 2008 (2)_AP Logistic 2010 Konsolidasi (091110)" xfId="810"/>
    <cellStyle name="_Lap Stock Pool Denpasar - Feb  08_12 Laporan Stock Pool MKS Desember 2008 (2)_AP Logistic 2010 Konsolidasi (091111) 1830" xfId="811"/>
    <cellStyle name="_Lap Stock Pool Denpasar - Feb  08_12 Laporan Stock Pool MKS Desember 2008 (2)_AP Logistic 2010 Konsolidasi (091111) 2230" xfId="812"/>
    <cellStyle name="_Lap Stock Pool Denpasar - Feb  08_12 Laporan Stock Pool MKS Desember 2008 (2)_AP Logistic 2010 Konsolidasi (091115) 1830" xfId="813"/>
    <cellStyle name="_Lap Stock Pool Denpasar - Feb  08_12 Laporan Stock Pool MKS Desember 2008 (2)_AP Logistic 2010 Konsolidasi (091116) 1340" xfId="814"/>
    <cellStyle name="_Lap Stock Pool Denpasar - Feb  08_12 Laporan Stock Pool MKS Desember 2008 (2)_AP Logistic 2010 Konsolidasi (091116) 1700" xfId="815"/>
    <cellStyle name="_Lap Stock Pool Denpasar - Feb  08_12 Laporan Stock Pool MKS Desember 2008 (2)_LHD" xfId="816"/>
    <cellStyle name="_Lap Stock Pool Denpasar - Feb  08_12 Laporan Stock Pool MKS Desember 2008 (2)_Performance Review 091112" xfId="817"/>
    <cellStyle name="_Lap Stock Pool Denpasar - Feb  08_AP Logistic 2010 Konsolidasi (091110)" xfId="818"/>
    <cellStyle name="_Lap Stock Pool Denpasar - Feb  08_AP Logistic 2010 Konsolidasi (091111) 1830" xfId="819"/>
    <cellStyle name="_Lap Stock Pool Denpasar - Feb  08_AP Logistic 2010 Konsolidasi (091111) 2230" xfId="820"/>
    <cellStyle name="_Lap Stock Pool Denpasar - Feb  08_AP Logistic 2010 Konsolidasi (091115) 1830" xfId="821"/>
    <cellStyle name="_Lap Stock Pool Denpasar - Feb  08_AP Logistic 2010 Konsolidasi (091116) 1340" xfId="822"/>
    <cellStyle name="_Lap Stock Pool Denpasar - Feb  08_AP Logistic 2010 Konsolidasi (091116) 1700" xfId="823"/>
    <cellStyle name="_Lap Stock Pool Denpasar - Feb  08_LHD" xfId="824"/>
    <cellStyle name="_Lap Stock Pool Denpasar - Feb  08_Performance Review 091112" xfId="825"/>
    <cellStyle name="_Lap stok  Banjarmasin Des 08" xfId="826"/>
    <cellStyle name="_Lap stok  Banjarmasin Des 08 2" xfId="827"/>
    <cellStyle name="_Lap stok  Banjarmasin Des 08_AP Logistic 2010 Konsolidasi (091110)" xfId="828"/>
    <cellStyle name="_Lap stok  Banjarmasin Des 08_AP Logistic 2010 Konsolidasi (091111) 1830" xfId="829"/>
    <cellStyle name="_Lap stok  Banjarmasin Des 08_AP Logistic 2010 Konsolidasi (091111) 2230" xfId="830"/>
    <cellStyle name="_Lap stok  Banjarmasin Des 08_AP Logistic 2010 Konsolidasi (091115) 1830" xfId="831"/>
    <cellStyle name="_Lap stok  Banjarmasin Des 08_AP Logistic 2010 Konsolidasi (091116) 1340" xfId="832"/>
    <cellStyle name="_Lap stok  Banjarmasin Des 08_AP Logistic 2010 Konsolidasi (091116) 1700" xfId="833"/>
    <cellStyle name="_Lap stok  Banjarmasin Des 08_FINAL - Buku Saku3" xfId="834"/>
    <cellStyle name="_Lap stok  Banjarmasin Des 08_Laporan Harian Dispatcher_2010_Heavy Truck" xfId="835"/>
    <cellStyle name="_Lap stok  Banjarmasin Des 08_Laporan Harian Dispatcher_2010_Heavy Truck2" xfId="836"/>
    <cellStyle name="_Lap stok  Banjarmasin Des 08_Laporan Harian Dispatcher_2010_Light Truck" xfId="837"/>
    <cellStyle name="_Lap stok  Banjarmasin Des 08_Laporan Harian Dispatcher_2010_Light Truck_LHD" xfId="838"/>
    <cellStyle name="_Lap stok  Banjarmasin Des 08_Laporan Harian Dispatcher_2010-11_Heavy Truck" xfId="839"/>
    <cellStyle name="_Lap stok  Banjarmasin Des 08_Laporan Harian Dispatcher_2010-11_Light Truck" xfId="840"/>
    <cellStyle name="_Lap stok  Banjarmasin Des 08_Laporan Harian Dispatcher_2010-11_Light Truck_LHD" xfId="841"/>
    <cellStyle name="_Lap stok  Banjarmasin Des 08_LHD" xfId="842"/>
    <cellStyle name="_Lap stok  Banjarmasin Des 08_LHD_2010-12_Heavy Truck" xfId="843"/>
    <cellStyle name="_Lap stok  Banjarmasin Des 08_LHD_2010-12_Light Truck" xfId="844"/>
    <cellStyle name="_Lap stok  Banjarmasin Des 08_LHD_2010-12_Light Truck_LHD" xfId="845"/>
    <cellStyle name="_Lap stok  Banjarmasin Des 08_LHD_Heavy Truck 2011-01" xfId="846"/>
    <cellStyle name="_Lap stok  Banjarmasin Des 08_Performance Review 091112" xfId="847"/>
    <cellStyle name="_Lap stok  Banjarmasin Des 08_PL Oktober" xfId="848"/>
    <cellStyle name="_Lap stok  Pontianak Desember 08" xfId="849"/>
    <cellStyle name="_Lap stok  Pontianak Desember 08 2" xfId="850"/>
    <cellStyle name="_Lap stok  Pontianak Desember 08_AP Logistic 2010 Konsolidasi (091110)" xfId="851"/>
    <cellStyle name="_Lap stok  Pontianak Desember 08_AP Logistic 2010 Konsolidasi (091111) 1830" xfId="852"/>
    <cellStyle name="_Lap stok  Pontianak Desember 08_AP Logistic 2010 Konsolidasi (091111) 2230" xfId="853"/>
    <cellStyle name="_Lap stok  Pontianak Desember 08_AP Logistic 2010 Konsolidasi (091115) 1830" xfId="854"/>
    <cellStyle name="_Lap stok  Pontianak Desember 08_AP Logistic 2010 Konsolidasi (091116) 1340" xfId="855"/>
    <cellStyle name="_Lap stok  Pontianak Desember 08_AP Logistic 2010 Konsolidasi (091116) 1700" xfId="856"/>
    <cellStyle name="_Lap stok  Pontianak Desember 08_FINAL - Buku Saku3" xfId="857"/>
    <cellStyle name="_Lap stok  Pontianak Desember 08_Laporan Harian Dispatcher_2010_Heavy Truck" xfId="858"/>
    <cellStyle name="_Lap stok  Pontianak Desember 08_Laporan Harian Dispatcher_2010_Heavy Truck2" xfId="859"/>
    <cellStyle name="_Lap stok  Pontianak Desember 08_Laporan Harian Dispatcher_2010_Light Truck" xfId="860"/>
    <cellStyle name="_Lap stok  Pontianak Desember 08_Laporan Harian Dispatcher_2010_Light Truck_LHD" xfId="861"/>
    <cellStyle name="_Lap stok  Pontianak Desember 08_Laporan Harian Dispatcher_2010-11_Heavy Truck" xfId="862"/>
    <cellStyle name="_Lap stok  Pontianak Desember 08_Laporan Harian Dispatcher_2010-11_Light Truck" xfId="863"/>
    <cellStyle name="_Lap stok  Pontianak Desember 08_Laporan Harian Dispatcher_2010-11_Light Truck_LHD" xfId="864"/>
    <cellStyle name="_Lap stok  Pontianak Desember 08_LHD" xfId="865"/>
    <cellStyle name="_Lap stok  Pontianak Desember 08_LHD_2010-12_Heavy Truck" xfId="866"/>
    <cellStyle name="_Lap stok  Pontianak Desember 08_LHD_2010-12_Light Truck" xfId="867"/>
    <cellStyle name="_Lap stok  Pontianak Desember 08_LHD_2010-12_Light Truck_LHD" xfId="868"/>
    <cellStyle name="_Lap stok  Pontianak Desember 08_LHD_Heavy Truck 2011-01" xfId="869"/>
    <cellStyle name="_Lap stok  Pontianak Desember 08_Performance Review 091112" xfId="870"/>
    <cellStyle name="_Lap stok  Pontianak Desember 08_PL Oktober" xfId="871"/>
    <cellStyle name="_Lap stok Mks Des 08" xfId="872"/>
    <cellStyle name="_Lap stok Mks Des 08 2" xfId="873"/>
    <cellStyle name="_Lap stok Mks Des 08_AP Logistic 2010 Konsolidasi (091110)" xfId="874"/>
    <cellStyle name="_Lap stok Mks Des 08_AP Logistic 2010 Konsolidasi (091111) 1830" xfId="875"/>
    <cellStyle name="_Lap stok Mks Des 08_AP Logistic 2010 Konsolidasi (091111) 2230" xfId="876"/>
    <cellStyle name="_Lap stok Mks Des 08_AP Logistic 2010 Konsolidasi (091115) 1830" xfId="877"/>
    <cellStyle name="_Lap stok Mks Des 08_AP Logistic 2010 Konsolidasi (091116) 1340" xfId="878"/>
    <cellStyle name="_Lap stok Mks Des 08_AP Logistic 2010 Konsolidasi (091116) 1700" xfId="879"/>
    <cellStyle name="_Lap stok Mks Des 08_FINAL - Buku Saku3" xfId="880"/>
    <cellStyle name="_Lap stok Mks Des 08_Laporan Harian Dispatcher_2010_Heavy Truck" xfId="881"/>
    <cellStyle name="_Lap stok Mks Des 08_Laporan Harian Dispatcher_2010_Heavy Truck2" xfId="882"/>
    <cellStyle name="_Lap stok Mks Des 08_Laporan Harian Dispatcher_2010_Light Truck" xfId="883"/>
    <cellStyle name="_Lap stok Mks Des 08_Laporan Harian Dispatcher_2010_Light Truck_LHD" xfId="884"/>
    <cellStyle name="_Lap stok Mks Des 08_Laporan Harian Dispatcher_2010-11_Heavy Truck" xfId="885"/>
    <cellStyle name="_Lap stok Mks Des 08_Laporan Harian Dispatcher_2010-11_Light Truck" xfId="886"/>
    <cellStyle name="_Lap stok Mks Des 08_Laporan Harian Dispatcher_2010-11_Light Truck_LHD" xfId="887"/>
    <cellStyle name="_Lap stok Mks Des 08_LHD" xfId="888"/>
    <cellStyle name="_Lap stok Mks Des 08_LHD_2010-12_Heavy Truck" xfId="889"/>
    <cellStyle name="_Lap stok Mks Des 08_LHD_2010-12_Light Truck" xfId="890"/>
    <cellStyle name="_Lap stok Mks Des 08_LHD_2010-12_Light Truck_LHD" xfId="891"/>
    <cellStyle name="_Lap stok Mks Des 08_LHD_Heavy Truck 2011-01" xfId="892"/>
    <cellStyle name="_Lap stok Mks Des 08_Performance Review 091112" xfId="893"/>
    <cellStyle name="_Lap stok Mks Des 08_PL Oktober" xfId="894"/>
    <cellStyle name="_Laporan Stok Harian 18-Desember-2008" xfId="895"/>
    <cellStyle name="_Laporan Stok Harian 18-Desember-2008_AP Logistic 2010 Konsolidasi (091110)" xfId="896"/>
    <cellStyle name="_Laporan Stok Harian 18-Desember-2008_AP Logistic 2010 Konsolidasi (091111) 1830" xfId="897"/>
    <cellStyle name="_Laporan Stok Harian 18-Desember-2008_AP Logistic 2010 Konsolidasi (091111) 2230" xfId="898"/>
    <cellStyle name="_Laporan Stok Harian 18-Desember-2008_AP Logistic 2010 Konsolidasi (091115) 1830" xfId="899"/>
    <cellStyle name="_Laporan Stok Harian 18-Desember-2008_AP Logistic 2010 Konsolidasi (091116) 1340" xfId="900"/>
    <cellStyle name="_Laporan Stok Harian 18-Desember-2008_AP Logistic 2010 Konsolidasi (091116) 1700" xfId="901"/>
    <cellStyle name="_Laporan Stok Harian 18-Desember-2008_LHD" xfId="902"/>
    <cellStyle name="_Laporan Stok Harian 18-Desember-2008_Performance Review 091112" xfId="903"/>
    <cellStyle name="_Laporan Stok Harian 20-Desember-2008" xfId="904"/>
    <cellStyle name="_Laporan Stok Harian 20-Desember-2008_AP Logistic 2010 Konsolidasi (091110)" xfId="905"/>
    <cellStyle name="_Laporan Stok Harian 20-Desember-2008_AP Logistic 2010 Konsolidasi (091111) 1830" xfId="906"/>
    <cellStyle name="_Laporan Stok Harian 20-Desember-2008_AP Logistic 2010 Konsolidasi (091111) 2230" xfId="907"/>
    <cellStyle name="_Laporan Stok Harian 20-Desember-2008_AP Logistic 2010 Konsolidasi (091115) 1830" xfId="908"/>
    <cellStyle name="_Laporan Stok Harian 20-Desember-2008_AP Logistic 2010 Konsolidasi (091116) 1340" xfId="909"/>
    <cellStyle name="_Laporan Stok Harian 20-Desember-2008_AP Logistic 2010 Konsolidasi (091116) 1700" xfId="910"/>
    <cellStyle name="_Laporan Stok Harian 20-Desember-2008_LHD" xfId="911"/>
    <cellStyle name="_Laporan Stok Harian 20-Desember-2008_Performance Review 091112" xfId="912"/>
    <cellStyle name="_Laporan Stok Harian 24-Desember-2008" xfId="913"/>
    <cellStyle name="_Laporan Stok Harian 24-Desember-2008_AP Logistic 2010 Konsolidasi (091110)" xfId="914"/>
    <cellStyle name="_Laporan Stok Harian 24-Desember-2008_AP Logistic 2010 Konsolidasi (091111) 1830" xfId="915"/>
    <cellStyle name="_Laporan Stok Harian 24-Desember-2008_AP Logistic 2010 Konsolidasi (091111) 2230" xfId="916"/>
    <cellStyle name="_Laporan Stok Harian 24-Desember-2008_AP Logistic 2010 Konsolidasi (091115) 1830" xfId="917"/>
    <cellStyle name="_Laporan Stok Harian 24-Desember-2008_AP Logistic 2010 Konsolidasi (091116) 1340" xfId="918"/>
    <cellStyle name="_Laporan Stok Harian 24-Desember-2008_AP Logistic 2010 Konsolidasi (091116) 1700" xfId="919"/>
    <cellStyle name="_Laporan Stok Harian 24-Desember-2008_LHD" xfId="920"/>
    <cellStyle name="_Laporan Stok Harian 24-Desember-2008_Performance Review 091112" xfId="921"/>
    <cellStyle name="_Laporan Stok Harian 26-Desember-2008" xfId="922"/>
    <cellStyle name="_Laporan Stok Harian 26-Desember-2008_AP Logistic 2010 Konsolidasi (091110)" xfId="923"/>
    <cellStyle name="_Laporan Stok Harian 26-Desember-2008_AP Logistic 2010 Konsolidasi (091111) 1830" xfId="924"/>
    <cellStyle name="_Laporan Stok Harian 26-Desember-2008_AP Logistic 2010 Konsolidasi (091111) 2230" xfId="925"/>
    <cellStyle name="_Laporan Stok Harian 26-Desember-2008_AP Logistic 2010 Konsolidasi (091115) 1830" xfId="926"/>
    <cellStyle name="_Laporan Stok Harian 26-Desember-2008_AP Logistic 2010 Konsolidasi (091116) 1340" xfId="927"/>
    <cellStyle name="_Laporan Stok Harian 26-Desember-2008_AP Logistic 2010 Konsolidasi (091116) 1700" xfId="928"/>
    <cellStyle name="_Laporan Stok Harian 26-Desember-2008_LHD" xfId="929"/>
    <cellStyle name="_Laporan Stok Harian 26-Desember-2008_Performance Review 091112" xfId="930"/>
    <cellStyle name="_LHP - Agustus 2007" xfId="931"/>
    <cellStyle name="_LHP - Agustus 2007 (2)" xfId="932"/>
    <cellStyle name="_LHP - Agustus 2007 (2)_12 Laporan Stock Pool MKS Desember 2008 (2)" xfId="933"/>
    <cellStyle name="_LHP - Agustus 2007 (2)_12 Laporan Stock Pool MKS Desember 2008 (2)_AP Logistic 2010 Konsolidasi (091110)" xfId="934"/>
    <cellStyle name="_LHP - Agustus 2007 (2)_12 Laporan Stock Pool MKS Desember 2008 (2)_AP Logistic 2010 Konsolidasi (091111) 1830" xfId="935"/>
    <cellStyle name="_LHP - Agustus 2007 (2)_12 Laporan Stock Pool MKS Desember 2008 (2)_AP Logistic 2010 Konsolidasi (091111) 2230" xfId="936"/>
    <cellStyle name="_LHP - Agustus 2007 (2)_12 Laporan Stock Pool MKS Desember 2008 (2)_AP Logistic 2010 Konsolidasi (091115) 1830" xfId="937"/>
    <cellStyle name="_LHP - Agustus 2007 (2)_12 Laporan Stock Pool MKS Desember 2008 (2)_AP Logistic 2010 Konsolidasi (091116) 1340" xfId="938"/>
    <cellStyle name="_LHP - Agustus 2007 (2)_12 Laporan Stock Pool MKS Desember 2008 (2)_AP Logistic 2010 Konsolidasi (091116) 1700" xfId="939"/>
    <cellStyle name="_LHP - Agustus 2007 (2)_12 Laporan Stock Pool MKS Desember 2008 (2)_LHD" xfId="940"/>
    <cellStyle name="_LHP - Agustus 2007 (2)_12 Laporan Stock Pool MKS Desember 2008 (2)_Performance Review 091112" xfId="941"/>
    <cellStyle name="_LHP - Agustus 2007 (2)_AP Logistic 2010 Konsolidasi (091110)" xfId="942"/>
    <cellStyle name="_LHP - Agustus 2007 (2)_AP Logistic 2010 Konsolidasi (091111) 1830" xfId="943"/>
    <cellStyle name="_LHP - Agustus 2007 (2)_AP Logistic 2010 Konsolidasi (091111) 2230" xfId="944"/>
    <cellStyle name="_LHP - Agustus 2007 (2)_AP Logistic 2010 Konsolidasi (091115) 1830" xfId="945"/>
    <cellStyle name="_LHP - Agustus 2007 (2)_AP Logistic 2010 Konsolidasi (091116) 1340" xfId="946"/>
    <cellStyle name="_LHP - Agustus 2007 (2)_AP Logistic 2010 Konsolidasi (091116) 1700" xfId="947"/>
    <cellStyle name="_LHP - Agustus 2007 (2)_LAP. STOCK MEI  2010" xfId="948"/>
    <cellStyle name="_LHP - Agustus 2007 (2)_LHD" xfId="949"/>
    <cellStyle name="_LHP - Agustus 2007 (2)_LS Alvin" xfId="950"/>
    <cellStyle name="_LHP - Agustus 2007 (2)_Performance Review 091112" xfId="951"/>
    <cellStyle name="_LHP - Agustus 2007 (3)" xfId="952"/>
    <cellStyle name="_LHP - Agustus 2007 (3)_12 Laporan Stock Pool MKS Desember 2008 (2)" xfId="953"/>
    <cellStyle name="_LHP - Agustus 2007 (3)_12 Laporan Stock Pool MKS Desember 2008 (2)_AP Logistic 2010 Konsolidasi (091110)" xfId="954"/>
    <cellStyle name="_LHP - Agustus 2007 (3)_12 Laporan Stock Pool MKS Desember 2008 (2)_AP Logistic 2010 Konsolidasi (091111) 1830" xfId="955"/>
    <cellStyle name="_LHP - Agustus 2007 (3)_12 Laporan Stock Pool MKS Desember 2008 (2)_AP Logistic 2010 Konsolidasi (091111) 2230" xfId="956"/>
    <cellStyle name="_LHP - Agustus 2007 (3)_12 Laporan Stock Pool MKS Desember 2008 (2)_AP Logistic 2010 Konsolidasi (091115) 1830" xfId="957"/>
    <cellStyle name="_LHP - Agustus 2007 (3)_12 Laporan Stock Pool MKS Desember 2008 (2)_AP Logistic 2010 Konsolidasi (091116) 1340" xfId="958"/>
    <cellStyle name="_LHP - Agustus 2007 (3)_12 Laporan Stock Pool MKS Desember 2008 (2)_AP Logistic 2010 Konsolidasi (091116) 1700" xfId="959"/>
    <cellStyle name="_LHP - Agustus 2007 (3)_12 Laporan Stock Pool MKS Desember 2008 (2)_LHD" xfId="960"/>
    <cellStyle name="_LHP - Agustus 2007 (3)_12 Laporan Stock Pool MKS Desember 2008 (2)_Performance Review 091112" xfId="961"/>
    <cellStyle name="_LHP - Agustus 2007 (3)_AP Logistic 2010 Konsolidasi (091110)" xfId="962"/>
    <cellStyle name="_LHP - Agustus 2007 (3)_AP Logistic 2010 Konsolidasi (091111) 1830" xfId="963"/>
    <cellStyle name="_LHP - Agustus 2007 (3)_AP Logistic 2010 Konsolidasi (091111) 2230" xfId="964"/>
    <cellStyle name="_LHP - Agustus 2007 (3)_AP Logistic 2010 Konsolidasi (091115) 1830" xfId="965"/>
    <cellStyle name="_LHP - Agustus 2007 (3)_AP Logistic 2010 Konsolidasi (091116) 1340" xfId="966"/>
    <cellStyle name="_LHP - Agustus 2007 (3)_AP Logistic 2010 Konsolidasi (091116) 1700" xfId="967"/>
    <cellStyle name="_LHP - Agustus 2007 (3)_LAP. STOCK MEI  2010" xfId="968"/>
    <cellStyle name="_LHP - Agustus 2007 (3)_LHD" xfId="969"/>
    <cellStyle name="_LHP - Agustus 2007 (3)_LS Alvin" xfId="970"/>
    <cellStyle name="_LHP - Agustus 2007 (3)_Performance Review 091112" xfId="971"/>
    <cellStyle name="_LHP - Agustus 2007 (4)" xfId="972"/>
    <cellStyle name="_LHP - Agustus 2007 (4)_12 Laporan Stock Pool MKS Desember 2008 (2)" xfId="973"/>
    <cellStyle name="_LHP - Agustus 2007 (4)_12 Laporan Stock Pool MKS Desember 2008 (2)_AP Logistic 2010 Konsolidasi (091110)" xfId="974"/>
    <cellStyle name="_LHP - Agustus 2007 (4)_12 Laporan Stock Pool MKS Desember 2008 (2)_AP Logistic 2010 Konsolidasi (091111) 1830" xfId="975"/>
    <cellStyle name="_LHP - Agustus 2007 (4)_12 Laporan Stock Pool MKS Desember 2008 (2)_AP Logistic 2010 Konsolidasi (091111) 2230" xfId="976"/>
    <cellStyle name="_LHP - Agustus 2007 (4)_12 Laporan Stock Pool MKS Desember 2008 (2)_AP Logistic 2010 Konsolidasi (091115) 1830" xfId="977"/>
    <cellStyle name="_LHP - Agustus 2007 (4)_12 Laporan Stock Pool MKS Desember 2008 (2)_AP Logistic 2010 Konsolidasi (091116) 1340" xfId="978"/>
    <cellStyle name="_LHP - Agustus 2007 (4)_12 Laporan Stock Pool MKS Desember 2008 (2)_AP Logistic 2010 Konsolidasi (091116) 1700" xfId="979"/>
    <cellStyle name="_LHP - Agustus 2007 (4)_12 Laporan Stock Pool MKS Desember 2008 (2)_LHD" xfId="980"/>
    <cellStyle name="_LHP - Agustus 2007 (4)_12 Laporan Stock Pool MKS Desember 2008 (2)_Performance Review 091112" xfId="981"/>
    <cellStyle name="_LHP - Agustus 2007 (4)_AP Logistic 2010 Konsolidasi (091110)" xfId="982"/>
    <cellStyle name="_LHP - Agustus 2007 (4)_AP Logistic 2010 Konsolidasi (091111) 1830" xfId="983"/>
    <cellStyle name="_LHP - Agustus 2007 (4)_AP Logistic 2010 Konsolidasi (091111) 2230" xfId="984"/>
    <cellStyle name="_LHP - Agustus 2007 (4)_AP Logistic 2010 Konsolidasi (091115) 1830" xfId="985"/>
    <cellStyle name="_LHP - Agustus 2007 (4)_AP Logistic 2010 Konsolidasi (091116) 1340" xfId="986"/>
    <cellStyle name="_LHP - Agustus 2007 (4)_AP Logistic 2010 Konsolidasi (091116) 1700" xfId="987"/>
    <cellStyle name="_LHP - Agustus 2007 (4)_LAP. STOCK MEI  2010" xfId="988"/>
    <cellStyle name="_LHP - Agustus 2007 (4)_LHD" xfId="989"/>
    <cellStyle name="_LHP - Agustus 2007 (4)_LS Alvin" xfId="990"/>
    <cellStyle name="_LHP - Agustus 2007 (4)_Performance Review 091112" xfId="991"/>
    <cellStyle name="_LHP - Agustus 2007_12 Laporan Stock Pool MKS Desember 2008 (2)" xfId="992"/>
    <cellStyle name="_LHP - Agustus 2007_12 Laporan Stock Pool MKS Desember 2008 (2)_AP Logistic 2010 Konsolidasi (091110)" xfId="993"/>
    <cellStyle name="_LHP - Agustus 2007_12 Laporan Stock Pool MKS Desember 2008 (2)_AP Logistic 2010 Konsolidasi (091111) 1830" xfId="994"/>
    <cellStyle name="_LHP - Agustus 2007_12 Laporan Stock Pool MKS Desember 2008 (2)_AP Logistic 2010 Konsolidasi (091111) 2230" xfId="995"/>
    <cellStyle name="_LHP - Agustus 2007_12 Laporan Stock Pool MKS Desember 2008 (2)_AP Logistic 2010 Konsolidasi (091115) 1830" xfId="996"/>
    <cellStyle name="_LHP - Agustus 2007_12 Laporan Stock Pool MKS Desember 2008 (2)_AP Logistic 2010 Konsolidasi (091116) 1340" xfId="997"/>
    <cellStyle name="_LHP - Agustus 2007_12 Laporan Stock Pool MKS Desember 2008 (2)_AP Logistic 2010 Konsolidasi (091116) 1700" xfId="998"/>
    <cellStyle name="_LHP - Agustus 2007_12 Laporan Stock Pool MKS Desember 2008 (2)_LHD" xfId="999"/>
    <cellStyle name="_LHP - Agustus 2007_12 Laporan Stock Pool MKS Desember 2008 (2)_Performance Review 091112" xfId="1000"/>
    <cellStyle name="_LHP - Agustus 2007_AP Logistic 2010 Konsolidasi (091110)" xfId="1001"/>
    <cellStyle name="_LHP - Agustus 2007_AP Logistic 2010 Konsolidasi (091111) 1830" xfId="1002"/>
    <cellStyle name="_LHP - Agustus 2007_AP Logistic 2010 Konsolidasi (091111) 2230" xfId="1003"/>
    <cellStyle name="_LHP - Agustus 2007_AP Logistic 2010 Konsolidasi (091115) 1830" xfId="1004"/>
    <cellStyle name="_LHP - Agustus 2007_AP Logistic 2010 Konsolidasi (091116) 1340" xfId="1005"/>
    <cellStyle name="_LHP - Agustus 2007_AP Logistic 2010 Konsolidasi (091116) 1700" xfId="1006"/>
    <cellStyle name="_LHP - Agustus 2007_LAP. STOCK MEI  2010" xfId="1007"/>
    <cellStyle name="_LHP - Agustus 2007_LHD" xfId="1008"/>
    <cellStyle name="_LHP - Agustus 2007_LS Alvin" xfId="1009"/>
    <cellStyle name="_LHP - Agustus 2007_Performance Review 091112" xfId="1010"/>
    <cellStyle name="_LHP Des 2007 (2)" xfId="1011"/>
    <cellStyle name="_LHP Des 2007 (2) 2" xfId="1012"/>
    <cellStyle name="_LHP Des 2007 (2)_AP Logistic 2010 Konsolidasi (091110)" xfId="1013"/>
    <cellStyle name="_LHP Des 2007 (2)_AP Logistic 2010 Konsolidasi (091111) 1830" xfId="1014"/>
    <cellStyle name="_LHP Des 2007 (2)_AP Logistic 2010 Konsolidasi (091111) 2230" xfId="1015"/>
    <cellStyle name="_LHP Des 2007 (2)_AP Logistic 2010 Konsolidasi (091115) 1830" xfId="1016"/>
    <cellStyle name="_LHP Des 2007 (2)_AP Logistic 2010 Konsolidasi (091116) 1340" xfId="1017"/>
    <cellStyle name="_LHP Des 2007 (2)_AP Logistic 2010 Konsolidasi (091116) 1700" xfId="1018"/>
    <cellStyle name="_LHP Des 2007 (2)_FINAL - Buku Saku3" xfId="1019"/>
    <cellStyle name="_LHP Des 2007 (2)_Laporan Harian Dispatcher_2010_Heavy Truck" xfId="1020"/>
    <cellStyle name="_LHP Des 2007 (2)_Laporan Harian Dispatcher_2010_Heavy Truck2" xfId="1021"/>
    <cellStyle name="_LHP Des 2007 (2)_Laporan Harian Dispatcher_2010_Light Truck" xfId="1022"/>
    <cellStyle name="_LHP Des 2007 (2)_Laporan Harian Dispatcher_2010_Light Truck_LHD" xfId="1023"/>
    <cellStyle name="_LHP Des 2007 (2)_Laporan Harian Dispatcher_2010-11_Heavy Truck" xfId="1024"/>
    <cellStyle name="_LHP Des 2007 (2)_Laporan Harian Dispatcher_2010-11_Light Truck" xfId="1025"/>
    <cellStyle name="_LHP Des 2007 (2)_Laporan Harian Dispatcher_2010-11_Light Truck_LHD" xfId="1026"/>
    <cellStyle name="_LHP Des 2007 (2)_LHD" xfId="1027"/>
    <cellStyle name="_LHP Des 2007 (2)_LHD_2010-12_Heavy Truck" xfId="1028"/>
    <cellStyle name="_LHP Des 2007 (2)_LHD_2010-12_Light Truck" xfId="1029"/>
    <cellStyle name="_LHP Des 2007 (2)_LHD_2010-12_Light Truck_LHD" xfId="1030"/>
    <cellStyle name="_LHP Des 2007 (2)_LHD_Heavy Truck 2011-01" xfId="1031"/>
    <cellStyle name="_LHP Des 2007 (2)_Performance Review 091112" xfId="1032"/>
    <cellStyle name="_LHP Des 2007 (2)_PL Oktober" xfId="1033"/>
    <cellStyle name="_LHP NOV 2007 (new)" xfId="1034"/>
    <cellStyle name="_LHP NOV 2007 (new) 2" xfId="1035"/>
    <cellStyle name="_LHP NOV 2007 (new)_AP Logistic 2010 Konsolidasi (091110)" xfId="1036"/>
    <cellStyle name="_LHP NOV 2007 (new)_AP Logistic 2010 Konsolidasi (091111) 1830" xfId="1037"/>
    <cellStyle name="_LHP NOV 2007 (new)_AP Logistic 2010 Konsolidasi (091111) 2230" xfId="1038"/>
    <cellStyle name="_LHP NOV 2007 (new)_AP Logistic 2010 Konsolidasi (091115) 1830" xfId="1039"/>
    <cellStyle name="_LHP NOV 2007 (new)_AP Logistic 2010 Konsolidasi (091116) 1340" xfId="1040"/>
    <cellStyle name="_LHP NOV 2007 (new)_AP Logistic 2010 Konsolidasi (091116) 1700" xfId="1041"/>
    <cellStyle name="_LHP NOV 2007 (new)_FINAL - Buku Saku3" xfId="1042"/>
    <cellStyle name="_LHP NOV 2007 (new)_Laporan Harian Dispatcher_2010_Heavy Truck" xfId="1043"/>
    <cellStyle name="_LHP NOV 2007 (new)_Laporan Harian Dispatcher_2010_Heavy Truck2" xfId="1044"/>
    <cellStyle name="_LHP NOV 2007 (new)_Laporan Harian Dispatcher_2010_Light Truck" xfId="1045"/>
    <cellStyle name="_LHP NOV 2007 (new)_Laporan Harian Dispatcher_2010_Light Truck_LHD" xfId="1046"/>
    <cellStyle name="_LHP NOV 2007 (new)_Laporan Harian Dispatcher_2010-11_Heavy Truck" xfId="1047"/>
    <cellStyle name="_LHP NOV 2007 (new)_Laporan Harian Dispatcher_2010-11_Light Truck" xfId="1048"/>
    <cellStyle name="_LHP NOV 2007 (new)_Laporan Harian Dispatcher_2010-11_Light Truck_LHD" xfId="1049"/>
    <cellStyle name="_LHP NOV 2007 (new)_LHD" xfId="1050"/>
    <cellStyle name="_LHP NOV 2007 (new)_LHD_2010-12_Heavy Truck" xfId="1051"/>
    <cellStyle name="_LHP NOV 2007 (new)_LHD_2010-12_Light Truck" xfId="1052"/>
    <cellStyle name="_LHP NOV 2007 (new)_LHD_2010-12_Light Truck_LHD" xfId="1053"/>
    <cellStyle name="_LHP NOV 2007 (new)_LHD_Heavy Truck 2011-01" xfId="1054"/>
    <cellStyle name="_LHP NOV 2007 (new)_Performance Review 091112" xfId="1055"/>
    <cellStyle name="_LHP NOV 2007 (new)_PL Oktober" xfId="1056"/>
    <cellStyle name="_LHP OKT 2007 (new)" xfId="1057"/>
    <cellStyle name="_LHP OKT 2007 (new) 2" xfId="1058"/>
    <cellStyle name="_LHP OKT 2007 (new)_AP Logistic 2010 Konsolidasi (091110)" xfId="1059"/>
    <cellStyle name="_LHP OKT 2007 (new)_AP Logistic 2010 Konsolidasi (091111) 1830" xfId="1060"/>
    <cellStyle name="_LHP OKT 2007 (new)_AP Logistic 2010 Konsolidasi (091111) 2230" xfId="1061"/>
    <cellStyle name="_LHP OKT 2007 (new)_AP Logistic 2010 Konsolidasi (091115) 1830" xfId="1062"/>
    <cellStyle name="_LHP OKT 2007 (new)_AP Logistic 2010 Konsolidasi (091116) 1340" xfId="1063"/>
    <cellStyle name="_LHP OKT 2007 (new)_AP Logistic 2010 Konsolidasi (091116) 1700" xfId="1064"/>
    <cellStyle name="_LHP OKT 2007 (new)_FINAL - Buku Saku3" xfId="1065"/>
    <cellStyle name="_LHP OKT 2007 (new)_Laporan Harian Dispatcher_2010_Heavy Truck" xfId="1066"/>
    <cellStyle name="_LHP OKT 2007 (new)_Laporan Harian Dispatcher_2010_Heavy Truck2" xfId="1067"/>
    <cellStyle name="_LHP OKT 2007 (new)_Laporan Harian Dispatcher_2010_Light Truck" xfId="1068"/>
    <cellStyle name="_LHP OKT 2007 (new)_Laporan Harian Dispatcher_2010_Light Truck_LHD" xfId="1069"/>
    <cellStyle name="_LHP OKT 2007 (new)_Laporan Harian Dispatcher_2010-11_Heavy Truck" xfId="1070"/>
    <cellStyle name="_LHP OKT 2007 (new)_Laporan Harian Dispatcher_2010-11_Light Truck" xfId="1071"/>
    <cellStyle name="_LHP OKT 2007 (new)_Laporan Harian Dispatcher_2010-11_Light Truck_LHD" xfId="1072"/>
    <cellStyle name="_LHP OKT 2007 (new)_LHD" xfId="1073"/>
    <cellStyle name="_LHP OKT 2007 (new)_LHD_2010-12_Heavy Truck" xfId="1074"/>
    <cellStyle name="_LHP OKT 2007 (new)_LHD_2010-12_Light Truck" xfId="1075"/>
    <cellStyle name="_LHP OKT 2007 (new)_LHD_2010-12_Light Truck_LHD" xfId="1076"/>
    <cellStyle name="_LHP OKT 2007 (new)_LHD_Heavy Truck 2011-01" xfId="1077"/>
    <cellStyle name="_LHP OKT 2007 (new)_Performance Review 091112" xfId="1078"/>
    <cellStyle name="_LHP OKT 2007 (new)_PL Oktober" xfId="1079"/>
    <cellStyle name="_LHP Unit Harian Feb.2008" xfId="1080"/>
    <cellStyle name="_LHP Unit Harian Feb.2008 2" xfId="1081"/>
    <cellStyle name="_LHP Unit Harian Feb.2008_AP Logistic 2010 Konsolidasi (091110)" xfId="1082"/>
    <cellStyle name="_LHP Unit Harian Feb.2008_AP Logistic 2010 Konsolidasi (091111) 1830" xfId="1083"/>
    <cellStyle name="_LHP Unit Harian Feb.2008_AP Logistic 2010 Konsolidasi (091111) 2230" xfId="1084"/>
    <cellStyle name="_LHP Unit Harian Feb.2008_AP Logistic 2010 Konsolidasi (091115) 1830" xfId="1085"/>
    <cellStyle name="_LHP Unit Harian Feb.2008_AP Logistic 2010 Konsolidasi (091116) 1340" xfId="1086"/>
    <cellStyle name="_LHP Unit Harian Feb.2008_AP Logistic 2010 Konsolidasi (091116) 1700" xfId="1087"/>
    <cellStyle name="_LHP Unit Harian Feb.2008_FINAL - Buku Saku3" xfId="1088"/>
    <cellStyle name="_LHP Unit Harian Feb.2008_Laporan Harian Dispatcher_2010_Heavy Truck" xfId="1089"/>
    <cellStyle name="_LHP Unit Harian Feb.2008_Laporan Harian Dispatcher_2010_Heavy Truck2" xfId="1090"/>
    <cellStyle name="_LHP Unit Harian Feb.2008_Laporan Harian Dispatcher_2010_Light Truck" xfId="1091"/>
    <cellStyle name="_LHP Unit Harian Feb.2008_Laporan Harian Dispatcher_2010_Light Truck_LHD" xfId="1092"/>
    <cellStyle name="_LHP Unit Harian Feb.2008_Laporan Harian Dispatcher_2010-11_Heavy Truck" xfId="1093"/>
    <cellStyle name="_LHP Unit Harian Feb.2008_Laporan Harian Dispatcher_2010-11_Light Truck" xfId="1094"/>
    <cellStyle name="_LHP Unit Harian Feb.2008_Laporan Harian Dispatcher_2010-11_Light Truck_LHD" xfId="1095"/>
    <cellStyle name="_LHP Unit Harian Feb.2008_LHD" xfId="1096"/>
    <cellStyle name="_LHP Unit Harian Feb.2008_LHD_2010-12_Heavy Truck" xfId="1097"/>
    <cellStyle name="_LHP Unit Harian Feb.2008_LHD_2010-12_Light Truck" xfId="1098"/>
    <cellStyle name="_LHP Unit Harian Feb.2008_LHD_2010-12_Light Truck_LHD" xfId="1099"/>
    <cellStyle name="_LHP Unit Harian Feb.2008_LHD_Heavy Truck 2011-01" xfId="1100"/>
    <cellStyle name="_LHP Unit Harian Feb.2008_Performance Review 091112" xfId="1101"/>
    <cellStyle name="_LHP Unit Harian Feb.2008_PL Oktober" xfId="1102"/>
    <cellStyle name="_LHP-Jkt Des 08" xfId="1103"/>
    <cellStyle name="_LHP-Jkt Des 08 2" xfId="1104"/>
    <cellStyle name="_LHP-Jkt Des 08_AP Logistic 2010 Konsolidasi (091110)" xfId="1105"/>
    <cellStyle name="_LHP-Jkt Des 08_AP Logistic 2010 Konsolidasi (091111) 1830" xfId="1106"/>
    <cellStyle name="_LHP-Jkt Des 08_AP Logistic 2010 Konsolidasi (091111) 2230" xfId="1107"/>
    <cellStyle name="_LHP-Jkt Des 08_AP Logistic 2010 Konsolidasi (091115) 1830" xfId="1108"/>
    <cellStyle name="_LHP-Jkt Des 08_AP Logistic 2010 Konsolidasi (091116) 1340" xfId="1109"/>
    <cellStyle name="_LHP-Jkt Des 08_AP Logistic 2010 Konsolidasi (091116) 1700" xfId="1110"/>
    <cellStyle name="_LHP-Jkt Des 08_FINAL - Buku Saku3" xfId="1111"/>
    <cellStyle name="_LHP-Jkt Des 08_Laporan Harian Dispatcher_2010_Heavy Truck" xfId="1112"/>
    <cellStyle name="_LHP-Jkt Des 08_Laporan Harian Dispatcher_2010_Heavy Truck2" xfId="1113"/>
    <cellStyle name="_LHP-Jkt Des 08_Laporan Harian Dispatcher_2010_Light Truck" xfId="1114"/>
    <cellStyle name="_LHP-Jkt Des 08_Laporan Harian Dispatcher_2010_Light Truck_LHD" xfId="1115"/>
    <cellStyle name="_LHP-Jkt Des 08_Laporan Harian Dispatcher_2010-11_Heavy Truck" xfId="1116"/>
    <cellStyle name="_LHP-Jkt Des 08_Laporan Harian Dispatcher_2010-11_Light Truck" xfId="1117"/>
    <cellStyle name="_LHP-Jkt Des 08_Laporan Harian Dispatcher_2010-11_Light Truck_LHD" xfId="1118"/>
    <cellStyle name="_LHP-Jkt Des 08_LHD" xfId="1119"/>
    <cellStyle name="_LHP-Jkt Des 08_LHD_2010-12_Heavy Truck" xfId="1120"/>
    <cellStyle name="_LHP-Jkt Des 08_LHD_2010-12_Light Truck" xfId="1121"/>
    <cellStyle name="_LHP-Jkt Des 08_LHD_2010-12_Light Truck_LHD" xfId="1122"/>
    <cellStyle name="_LHP-Jkt Des 08_LHD_Heavy Truck 2011-01" xfId="1123"/>
    <cellStyle name="_LHP-Jkt Des 08_Performance Review 091112" xfId="1124"/>
    <cellStyle name="_LHP-Jkt Des 08_PL Oktober" xfId="1125"/>
    <cellStyle name="_LHP-Juli - 2007xls" xfId="1126"/>
    <cellStyle name="_LHP-Juli - 2007xls (2)" xfId="1127"/>
    <cellStyle name="_LHP-Juli - 2007xls (2)_12 Laporan Stock Pool MKS Desember 2008 (2)" xfId="1128"/>
    <cellStyle name="_LHP-Juli - 2007xls (2)_12 Laporan Stock Pool MKS Desember 2008 (2)_AP Logistic 2010 Konsolidasi (091110)" xfId="1129"/>
    <cellStyle name="_LHP-Juli - 2007xls (2)_12 Laporan Stock Pool MKS Desember 2008 (2)_AP Logistic 2010 Konsolidasi (091111) 1830" xfId="1130"/>
    <cellStyle name="_LHP-Juli - 2007xls (2)_12 Laporan Stock Pool MKS Desember 2008 (2)_AP Logistic 2010 Konsolidasi (091111) 2230" xfId="1131"/>
    <cellStyle name="_LHP-Juli - 2007xls (2)_12 Laporan Stock Pool MKS Desember 2008 (2)_AP Logistic 2010 Konsolidasi (091115) 1830" xfId="1132"/>
    <cellStyle name="_LHP-Juli - 2007xls (2)_12 Laporan Stock Pool MKS Desember 2008 (2)_AP Logistic 2010 Konsolidasi (091116) 1340" xfId="1133"/>
    <cellStyle name="_LHP-Juli - 2007xls (2)_12 Laporan Stock Pool MKS Desember 2008 (2)_AP Logistic 2010 Konsolidasi (091116) 1700" xfId="1134"/>
    <cellStyle name="_LHP-Juli - 2007xls (2)_12 Laporan Stock Pool MKS Desember 2008 (2)_LHD" xfId="1135"/>
    <cellStyle name="_LHP-Juli - 2007xls (2)_12 Laporan Stock Pool MKS Desember 2008 (2)_Performance Review 091112" xfId="1136"/>
    <cellStyle name="_LHP-Juli - 2007xls (2)_AP Logistic 2010 Konsolidasi (091110)" xfId="1137"/>
    <cellStyle name="_LHP-Juli - 2007xls (2)_AP Logistic 2010 Konsolidasi (091111) 1830" xfId="1138"/>
    <cellStyle name="_LHP-Juli - 2007xls (2)_AP Logistic 2010 Konsolidasi (091111) 2230" xfId="1139"/>
    <cellStyle name="_LHP-Juli - 2007xls (2)_AP Logistic 2010 Konsolidasi (091115) 1830" xfId="1140"/>
    <cellStyle name="_LHP-Juli - 2007xls (2)_AP Logistic 2010 Konsolidasi (091116) 1340" xfId="1141"/>
    <cellStyle name="_LHP-Juli - 2007xls (2)_AP Logistic 2010 Konsolidasi (091116) 1700" xfId="1142"/>
    <cellStyle name="_LHP-Juli - 2007xls (2)_LAP. STOCK MEI  2010" xfId="1143"/>
    <cellStyle name="_LHP-Juli - 2007xls (2)_LHD" xfId="1144"/>
    <cellStyle name="_LHP-Juli - 2007xls (2)_LS Alvin" xfId="1145"/>
    <cellStyle name="_LHP-Juli - 2007xls (2)_Performance Review 091112" xfId="1146"/>
    <cellStyle name="_LHP-Juli - 2007xls_12 Laporan Stock Pool MKS Desember 2008 (2)" xfId="1147"/>
    <cellStyle name="_LHP-Juli - 2007xls_12 Laporan Stock Pool MKS Desember 2008 (2)_AP Logistic 2010 Konsolidasi (091110)" xfId="1148"/>
    <cellStyle name="_LHP-Juli - 2007xls_12 Laporan Stock Pool MKS Desember 2008 (2)_AP Logistic 2010 Konsolidasi (091111) 1830" xfId="1149"/>
    <cellStyle name="_LHP-Juli - 2007xls_12 Laporan Stock Pool MKS Desember 2008 (2)_AP Logistic 2010 Konsolidasi (091111) 2230" xfId="1150"/>
    <cellStyle name="_LHP-Juli - 2007xls_12 Laporan Stock Pool MKS Desember 2008 (2)_AP Logistic 2010 Konsolidasi (091115) 1830" xfId="1151"/>
    <cellStyle name="_LHP-Juli - 2007xls_12 Laporan Stock Pool MKS Desember 2008 (2)_AP Logistic 2010 Konsolidasi (091116) 1340" xfId="1152"/>
    <cellStyle name="_LHP-Juli - 2007xls_12 Laporan Stock Pool MKS Desember 2008 (2)_AP Logistic 2010 Konsolidasi (091116) 1700" xfId="1153"/>
    <cellStyle name="_LHP-Juli - 2007xls_12 Laporan Stock Pool MKS Desember 2008 (2)_LHD" xfId="1154"/>
    <cellStyle name="_LHP-Juli - 2007xls_12 Laporan Stock Pool MKS Desember 2008 (2)_Performance Review 091112" xfId="1155"/>
    <cellStyle name="_LHP-Juli - 2007xls_AP Logistic 2010 Konsolidasi (091110)" xfId="1156"/>
    <cellStyle name="_LHP-Juli - 2007xls_AP Logistic 2010 Konsolidasi (091111) 1830" xfId="1157"/>
    <cellStyle name="_LHP-Juli - 2007xls_AP Logistic 2010 Konsolidasi (091111) 2230" xfId="1158"/>
    <cellStyle name="_LHP-Juli - 2007xls_AP Logistic 2010 Konsolidasi (091115) 1830" xfId="1159"/>
    <cellStyle name="_LHP-Juli - 2007xls_AP Logistic 2010 Konsolidasi (091116) 1340" xfId="1160"/>
    <cellStyle name="_LHP-Juli - 2007xls_AP Logistic 2010 Konsolidasi (091116) 1700" xfId="1161"/>
    <cellStyle name="_LHP-Juli - 2007xls_LAP. STOCK MEI  2010" xfId="1162"/>
    <cellStyle name="_LHP-Juli - 2007xls_LHD" xfId="1163"/>
    <cellStyle name="_LHP-Juli - 2007xls_LS Alvin" xfId="1164"/>
    <cellStyle name="_LHP-Juli - 2007xls_Performance Review 091112" xfId="1165"/>
    <cellStyle name="_Lora-tungchau" xfId="1166"/>
    <cellStyle name="_LSP Bali - Desember 2008" xfId="1167"/>
    <cellStyle name="_LSP Bali - Desember 2008 (2)" xfId="1168"/>
    <cellStyle name="_LSP Bali - Desember 2008 (2) 2" xfId="1169"/>
    <cellStyle name="_LSP Bali - Desember 2008 (2)_AP Logistic 2010 Konsolidasi (091110)" xfId="1170"/>
    <cellStyle name="_LSP Bali - Desember 2008 (2)_AP Logistic 2010 Konsolidasi (091111) 1830" xfId="1171"/>
    <cellStyle name="_LSP Bali - Desember 2008 (2)_AP Logistic 2010 Konsolidasi (091111) 2230" xfId="1172"/>
    <cellStyle name="_LSP Bali - Desember 2008 (2)_AP Logistic 2010 Konsolidasi (091115) 1830" xfId="1173"/>
    <cellStyle name="_LSP Bali - Desember 2008 (2)_AP Logistic 2010 Konsolidasi (091116) 1340" xfId="1174"/>
    <cellStyle name="_LSP Bali - Desember 2008 (2)_AP Logistic 2010 Konsolidasi (091116) 1700" xfId="1175"/>
    <cellStyle name="_LSP Bali - Desember 2008 (2)_FINAL - Buku Saku3" xfId="1176"/>
    <cellStyle name="_LSP Bali - Desember 2008 (2)_Laporan Harian Dispatcher_2010_Heavy Truck" xfId="1177"/>
    <cellStyle name="_LSP Bali - Desember 2008 (2)_Laporan Harian Dispatcher_2010_Heavy Truck2" xfId="1178"/>
    <cellStyle name="_LSP Bali - Desember 2008 (2)_Laporan Harian Dispatcher_2010_Light Truck" xfId="1179"/>
    <cellStyle name="_LSP Bali - Desember 2008 (2)_Laporan Harian Dispatcher_2010_Light Truck_LHD" xfId="1180"/>
    <cellStyle name="_LSP Bali - Desember 2008 (2)_Laporan Harian Dispatcher_2010-11_Heavy Truck" xfId="1181"/>
    <cellStyle name="_LSP Bali - Desember 2008 (2)_Laporan Harian Dispatcher_2010-11_Light Truck" xfId="1182"/>
    <cellStyle name="_LSP Bali - Desember 2008 (2)_Laporan Harian Dispatcher_2010-11_Light Truck_LHD" xfId="1183"/>
    <cellStyle name="_LSP Bali - Desember 2008 (2)_LHD" xfId="1184"/>
    <cellStyle name="_LSP Bali - Desember 2008 (2)_LHD_2010-12_Heavy Truck" xfId="1185"/>
    <cellStyle name="_LSP Bali - Desember 2008 (2)_LHD_2010-12_Light Truck" xfId="1186"/>
    <cellStyle name="_LSP Bali - Desember 2008 (2)_LHD_2010-12_Light Truck_LHD" xfId="1187"/>
    <cellStyle name="_LSP Bali - Desember 2008 (2)_LHD_Heavy Truck 2011-01" xfId="1188"/>
    <cellStyle name="_LSP Bali - Desember 2008 (2)_Performance Review 091112" xfId="1189"/>
    <cellStyle name="_LSP Bali - Desember 2008 (2)_PL Oktober" xfId="1190"/>
    <cellStyle name="_LSP Bali - Desember 2008 2" xfId="1191"/>
    <cellStyle name="_LSP Bali - Desember 2008_AP Logistic 2010 Konsolidasi (091110)" xfId="1192"/>
    <cellStyle name="_LSP Bali - Desember 2008_AP Logistic 2010 Konsolidasi (091111) 1830" xfId="1193"/>
    <cellStyle name="_LSP Bali - Desember 2008_AP Logistic 2010 Konsolidasi (091111) 2230" xfId="1194"/>
    <cellStyle name="_LSP Bali - Desember 2008_AP Logistic 2010 Konsolidasi (091115) 1830" xfId="1195"/>
    <cellStyle name="_LSP Bali - Desember 2008_AP Logistic 2010 Konsolidasi (091116) 1340" xfId="1196"/>
    <cellStyle name="_LSP Bali - Desember 2008_AP Logistic 2010 Konsolidasi (091116) 1700" xfId="1197"/>
    <cellStyle name="_LSP Bali - Desember 2008_FINAL - Buku Saku3" xfId="1198"/>
    <cellStyle name="_LSP Bali - Desember 2008_Laporan Harian Dispatcher_2010_Heavy Truck" xfId="1199"/>
    <cellStyle name="_LSP Bali - Desember 2008_Laporan Harian Dispatcher_2010_Heavy Truck2" xfId="1200"/>
    <cellStyle name="_LSP Bali - Desember 2008_Laporan Harian Dispatcher_2010_Light Truck" xfId="1201"/>
    <cellStyle name="_LSP Bali - Desember 2008_Laporan Harian Dispatcher_2010_Light Truck_LHD" xfId="1202"/>
    <cellStyle name="_LSP Bali - Desember 2008_Laporan Harian Dispatcher_2010-11_Heavy Truck" xfId="1203"/>
    <cellStyle name="_LSP Bali - Desember 2008_Laporan Harian Dispatcher_2010-11_Light Truck" xfId="1204"/>
    <cellStyle name="_LSP Bali - Desember 2008_Laporan Harian Dispatcher_2010-11_Light Truck_LHD" xfId="1205"/>
    <cellStyle name="_LSP Bali - Desember 2008_LHD" xfId="1206"/>
    <cellStyle name="_LSP Bali - Desember 2008_LHD_2010-12_Heavy Truck" xfId="1207"/>
    <cellStyle name="_LSP Bali - Desember 2008_LHD_2010-12_Light Truck" xfId="1208"/>
    <cellStyle name="_LSP Bali - Desember 2008_LHD_2010-12_Light Truck_LHD" xfId="1209"/>
    <cellStyle name="_LSP Bali - Desember 2008_LHD_Heavy Truck 2011-01" xfId="1210"/>
    <cellStyle name="_LSP Bali - Desember 2008_Performance Review 091112" xfId="1211"/>
    <cellStyle name="_LSP Bali - Desember 2008_PL Oktober" xfId="1212"/>
    <cellStyle name="_LSP Bali - Januari 2009" xfId="1213"/>
    <cellStyle name="_LSP Bali - Januari 2009 2" xfId="1214"/>
    <cellStyle name="_LSP Bali - Januari 2009_AP Logistic 2010 Konsolidasi (091110)" xfId="1215"/>
    <cellStyle name="_LSP Bali - Januari 2009_AP Logistic 2010 Konsolidasi (091111) 1830" xfId="1216"/>
    <cellStyle name="_LSP Bali - Januari 2009_AP Logistic 2010 Konsolidasi (091111) 2230" xfId="1217"/>
    <cellStyle name="_LSP Bali - Januari 2009_AP Logistic 2010 Konsolidasi (091115) 1830" xfId="1218"/>
    <cellStyle name="_LSP Bali - Januari 2009_AP Logistic 2010 Konsolidasi (091116) 1340" xfId="1219"/>
    <cellStyle name="_LSP Bali - Januari 2009_AP Logistic 2010 Konsolidasi (091116) 1700" xfId="1220"/>
    <cellStyle name="_LSP Bali - Januari 2009_FINAL - Buku Saku3" xfId="1221"/>
    <cellStyle name="_LSP Bali - Januari 2009_Laporan Harian Dispatcher_2010_Heavy Truck" xfId="1222"/>
    <cellStyle name="_LSP Bali - Januari 2009_Laporan Harian Dispatcher_2010_Heavy Truck2" xfId="1223"/>
    <cellStyle name="_LSP Bali - Januari 2009_Laporan Harian Dispatcher_2010_Light Truck" xfId="1224"/>
    <cellStyle name="_LSP Bali - Januari 2009_Laporan Harian Dispatcher_2010_Light Truck_LHD" xfId="1225"/>
    <cellStyle name="_LSP Bali - Januari 2009_Laporan Harian Dispatcher_2010-11_Heavy Truck" xfId="1226"/>
    <cellStyle name="_LSP Bali - Januari 2009_Laporan Harian Dispatcher_2010-11_Light Truck" xfId="1227"/>
    <cellStyle name="_LSP Bali - Januari 2009_Laporan Harian Dispatcher_2010-11_Light Truck_LHD" xfId="1228"/>
    <cellStyle name="_LSP Bali - Januari 2009_LHD" xfId="1229"/>
    <cellStyle name="_LSP Bali - Januari 2009_LHD_2010-12_Heavy Truck" xfId="1230"/>
    <cellStyle name="_LSP Bali - Januari 2009_LHD_2010-12_Light Truck" xfId="1231"/>
    <cellStyle name="_LSP Bali - Januari 2009_LHD_2010-12_Light Truck_LHD" xfId="1232"/>
    <cellStyle name="_LSP Bali - Januari 2009_LHD_Heavy Truck 2011-01" xfId="1233"/>
    <cellStyle name="_LSP Bali - Januari 2009_Performance Review 091112" xfId="1234"/>
    <cellStyle name="_LSP Bali - Januari 2009_PL Oktober" xfId="1235"/>
    <cellStyle name="_LSP Bali - November 2008 (2)" xfId="1236"/>
    <cellStyle name="_LSP Bali - November 2008 (2) 2" xfId="1237"/>
    <cellStyle name="_LSP Bali - November 2008 (2)_AP Logistic 2010 Konsolidasi (091110)" xfId="1238"/>
    <cellStyle name="_LSP Bali - November 2008 (2)_AP Logistic 2010 Konsolidasi (091111) 1830" xfId="1239"/>
    <cellStyle name="_LSP Bali - November 2008 (2)_AP Logistic 2010 Konsolidasi (091111) 2230" xfId="1240"/>
    <cellStyle name="_LSP Bali - November 2008 (2)_AP Logistic 2010 Konsolidasi (091115) 1830" xfId="1241"/>
    <cellStyle name="_LSP Bali - November 2008 (2)_AP Logistic 2010 Konsolidasi (091116) 1340" xfId="1242"/>
    <cellStyle name="_LSP Bali - November 2008 (2)_AP Logistic 2010 Konsolidasi (091116) 1700" xfId="1243"/>
    <cellStyle name="_LSP Bali - November 2008 (2)_FINAL - Buku Saku3" xfId="1244"/>
    <cellStyle name="_LSP Bali - November 2008 (2)_Laporan Harian Dispatcher_2010_Heavy Truck" xfId="1245"/>
    <cellStyle name="_LSP Bali - November 2008 (2)_Laporan Harian Dispatcher_2010_Heavy Truck2" xfId="1246"/>
    <cellStyle name="_LSP Bali - November 2008 (2)_Laporan Harian Dispatcher_2010_Light Truck" xfId="1247"/>
    <cellStyle name="_LSP Bali - November 2008 (2)_Laporan Harian Dispatcher_2010_Light Truck_LHD" xfId="1248"/>
    <cellStyle name="_LSP Bali - November 2008 (2)_Laporan Harian Dispatcher_2010-11_Heavy Truck" xfId="1249"/>
    <cellStyle name="_LSP Bali - November 2008 (2)_Laporan Harian Dispatcher_2010-11_Light Truck" xfId="1250"/>
    <cellStyle name="_LSP Bali - November 2008 (2)_Laporan Harian Dispatcher_2010-11_Light Truck_LHD" xfId="1251"/>
    <cellStyle name="_LSP Bali - November 2008 (2)_LHD" xfId="1252"/>
    <cellStyle name="_LSP Bali - November 2008 (2)_LHD_2010-12_Heavy Truck" xfId="1253"/>
    <cellStyle name="_LSP Bali - November 2008 (2)_LHD_2010-12_Light Truck" xfId="1254"/>
    <cellStyle name="_LSP Bali - November 2008 (2)_LHD_2010-12_Light Truck_LHD" xfId="1255"/>
    <cellStyle name="_LSP Bali - November 2008 (2)_LHD_Heavy Truck 2011-01" xfId="1256"/>
    <cellStyle name="_LSP Bali - November 2008 (2)_Performance Review 091112" xfId="1257"/>
    <cellStyle name="_LSP Bali - November 2008 (2)_PL Oktober" xfId="1258"/>
    <cellStyle name="_LSP Bali - November 2008 (5)" xfId="1259"/>
    <cellStyle name="_LSP Bali - November 2008 (5) 2" xfId="1260"/>
    <cellStyle name="_LSP Bali - November 2008 (5)_AP Logistic 2010 Konsolidasi (091110)" xfId="1261"/>
    <cellStyle name="_LSP Bali - November 2008 (5)_AP Logistic 2010 Konsolidasi (091111) 1830" xfId="1262"/>
    <cellStyle name="_LSP Bali - November 2008 (5)_AP Logistic 2010 Konsolidasi (091111) 2230" xfId="1263"/>
    <cellStyle name="_LSP Bali - November 2008 (5)_AP Logistic 2010 Konsolidasi (091115) 1830" xfId="1264"/>
    <cellStyle name="_LSP Bali - November 2008 (5)_AP Logistic 2010 Konsolidasi (091116) 1340" xfId="1265"/>
    <cellStyle name="_LSP Bali - November 2008 (5)_AP Logistic 2010 Konsolidasi (091116) 1700" xfId="1266"/>
    <cellStyle name="_LSP Bali - November 2008 (5)_FINAL - Buku Saku3" xfId="1267"/>
    <cellStyle name="_LSP Bali - November 2008 (5)_Laporan Harian Dispatcher_2010_Heavy Truck" xfId="1268"/>
    <cellStyle name="_LSP Bali - November 2008 (5)_Laporan Harian Dispatcher_2010_Heavy Truck2" xfId="1269"/>
    <cellStyle name="_LSP Bali - November 2008 (5)_Laporan Harian Dispatcher_2010_Light Truck" xfId="1270"/>
    <cellStyle name="_LSP Bali - November 2008 (5)_Laporan Harian Dispatcher_2010_Light Truck_LHD" xfId="1271"/>
    <cellStyle name="_LSP Bali - November 2008 (5)_Laporan Harian Dispatcher_2010-11_Heavy Truck" xfId="1272"/>
    <cellStyle name="_LSP Bali - November 2008 (5)_Laporan Harian Dispatcher_2010-11_Light Truck" xfId="1273"/>
    <cellStyle name="_LSP Bali - November 2008 (5)_Laporan Harian Dispatcher_2010-11_Light Truck_LHD" xfId="1274"/>
    <cellStyle name="_LSP Bali - November 2008 (5)_LHD" xfId="1275"/>
    <cellStyle name="_LSP Bali - November 2008 (5)_LHD_2010-12_Heavy Truck" xfId="1276"/>
    <cellStyle name="_LSP Bali - November 2008 (5)_LHD_2010-12_Light Truck" xfId="1277"/>
    <cellStyle name="_LSP Bali - November 2008 (5)_LHD_2010-12_Light Truck_LHD" xfId="1278"/>
    <cellStyle name="_LSP Bali - November 2008 (5)_LHD_Heavy Truck 2011-01" xfId="1279"/>
    <cellStyle name="_LSP Bali - November 2008 (5)_Performance Review 091112" xfId="1280"/>
    <cellStyle name="_LSP Bali - November 2008 (5)_PL Oktober" xfId="1281"/>
    <cellStyle name="_LSP Bali januari 09" xfId="1282"/>
    <cellStyle name="_LSP Bali januari 09 2" xfId="1283"/>
    <cellStyle name="_LSP Bali januari 09_AP Logistic 2010 Konsolidasi (091110)" xfId="1284"/>
    <cellStyle name="_LSP Bali januari 09_AP Logistic 2010 Konsolidasi (091111) 1830" xfId="1285"/>
    <cellStyle name="_LSP Bali januari 09_AP Logistic 2010 Konsolidasi (091111) 2230" xfId="1286"/>
    <cellStyle name="_LSP Bali januari 09_AP Logistic 2010 Konsolidasi (091115) 1830" xfId="1287"/>
    <cellStyle name="_LSP Bali januari 09_AP Logistic 2010 Konsolidasi (091116) 1340" xfId="1288"/>
    <cellStyle name="_LSP Bali januari 09_AP Logistic 2010 Konsolidasi (091116) 1700" xfId="1289"/>
    <cellStyle name="_LSP Bali januari 09_FINAL - Buku Saku3" xfId="1290"/>
    <cellStyle name="_LSP Bali januari 09_Laporan Harian Dispatcher_2010_Heavy Truck" xfId="1291"/>
    <cellStyle name="_LSP Bali januari 09_Laporan Harian Dispatcher_2010_Heavy Truck2" xfId="1292"/>
    <cellStyle name="_LSP Bali januari 09_Laporan Harian Dispatcher_2010_Light Truck" xfId="1293"/>
    <cellStyle name="_LSP Bali januari 09_Laporan Harian Dispatcher_2010_Light Truck_LHD" xfId="1294"/>
    <cellStyle name="_LSP Bali januari 09_Laporan Harian Dispatcher_2010-11_Heavy Truck" xfId="1295"/>
    <cellStyle name="_LSP Bali januari 09_Laporan Harian Dispatcher_2010-11_Light Truck" xfId="1296"/>
    <cellStyle name="_LSP Bali januari 09_Laporan Harian Dispatcher_2010-11_Light Truck_LHD" xfId="1297"/>
    <cellStyle name="_LSP Bali januari 09_LHD" xfId="1298"/>
    <cellStyle name="_LSP Bali januari 09_LHD_2010-12_Heavy Truck" xfId="1299"/>
    <cellStyle name="_LSP Bali januari 09_LHD_2010-12_Light Truck" xfId="1300"/>
    <cellStyle name="_LSP Bali januari 09_LHD_2010-12_Light Truck_LHD" xfId="1301"/>
    <cellStyle name="_LSP Bali januari 09_LHD_Heavy Truck 2011-01" xfId="1302"/>
    <cellStyle name="_LSP Bali januari 09_Performance Review 091112" xfId="1303"/>
    <cellStyle name="_LSP Bali januari 09_PL Oktober" xfId="1304"/>
    <cellStyle name="_Makassar 2007" xfId="1305"/>
    <cellStyle name="_Makassar 2007 2" xfId="1306"/>
    <cellStyle name="_Makassar 2007_AP Logistic 2010 Konsolidasi (091110)" xfId="1307"/>
    <cellStyle name="_Makassar 2007_AP Logistic 2010 Konsolidasi (091111) 1830" xfId="1308"/>
    <cellStyle name="_Makassar 2007_AP Logistic 2010 Konsolidasi (091111) 2230" xfId="1309"/>
    <cellStyle name="_Makassar 2007_AP Logistic 2010 Konsolidasi (091115) 1830" xfId="1310"/>
    <cellStyle name="_Makassar 2007_AP Logistic 2010 Konsolidasi (091116) 1340" xfId="1311"/>
    <cellStyle name="_Makassar 2007_AP Logistic 2010 Konsolidasi (091116) 1700" xfId="1312"/>
    <cellStyle name="_Makassar 2007_FINAL - Buku Saku3" xfId="1313"/>
    <cellStyle name="_Makassar 2007_Laporan Harian Dispatcher_2010_Heavy Truck" xfId="1314"/>
    <cellStyle name="_Makassar 2007_Laporan Harian Dispatcher_2010_Heavy Truck2" xfId="1315"/>
    <cellStyle name="_Makassar 2007_Laporan Harian Dispatcher_2010_Light Truck" xfId="1316"/>
    <cellStyle name="_Makassar 2007_Laporan Harian Dispatcher_2010_Light Truck_LHD" xfId="1317"/>
    <cellStyle name="_Makassar 2007_Laporan Harian Dispatcher_2010-11_Heavy Truck" xfId="1318"/>
    <cellStyle name="_Makassar 2007_Laporan Harian Dispatcher_2010-11_Light Truck" xfId="1319"/>
    <cellStyle name="_Makassar 2007_Laporan Harian Dispatcher_2010-11_Light Truck_LHD" xfId="1320"/>
    <cellStyle name="_Makassar 2007_LHD" xfId="1321"/>
    <cellStyle name="_Makassar 2007_LHD_2010-12_Heavy Truck" xfId="1322"/>
    <cellStyle name="_Makassar 2007_LHD_2010-12_Heavy Truck 2" xfId="1323"/>
    <cellStyle name="_Makassar 2007_LHD_2010-12_Heavy Truck 3" xfId="1324"/>
    <cellStyle name="_Makassar 2007_LHD_2010-12_Light Truck" xfId="1325"/>
    <cellStyle name="_Makassar 2007_LHD_2010-12_Light Truck_LHD" xfId="1326"/>
    <cellStyle name="_Makassar 2007_LHD_Heavy Truck 2011-01" xfId="1327"/>
    <cellStyle name="_Makassar 2007_Performance Review 091112" xfId="1328"/>
    <cellStyle name="_Makassar 2007_PL Oktober" xfId="1329"/>
    <cellStyle name="_Makassar Operation Performance Review Maret 2007" xfId="1330"/>
    <cellStyle name="_Makassar Operation Performance Review Maret 2007 2" xfId="1331"/>
    <cellStyle name="_Makassar Operation Performance Review Maret 2007_AP Logistic 2010 Konsolidasi (091110)" xfId="1332"/>
    <cellStyle name="_Makassar Operation Performance Review Maret 2007_AP Logistic 2010 Konsolidasi (091111) 1830" xfId="1333"/>
    <cellStyle name="_Makassar Operation Performance Review Maret 2007_AP Logistic 2010 Konsolidasi (091111) 2230" xfId="1334"/>
    <cellStyle name="_Makassar Operation Performance Review Maret 2007_AP Logistic 2010 Konsolidasi (091115) 1830" xfId="1335"/>
    <cellStyle name="_Makassar Operation Performance Review Maret 2007_AP Logistic 2010 Konsolidasi (091116) 1340" xfId="1336"/>
    <cellStyle name="_Makassar Operation Performance Review Maret 2007_AP Logistic 2010 Konsolidasi (091116) 1700" xfId="1337"/>
    <cellStyle name="_Makassar Operation Performance Review Maret 2007_FINAL - Buku Saku3" xfId="1338"/>
    <cellStyle name="_Makassar Operation Performance Review Maret 2007_Laporan Harian Dispatcher_2010_Heavy Truck" xfId="1339"/>
    <cellStyle name="_Makassar Operation Performance Review Maret 2007_Laporan Harian Dispatcher_2010_Heavy Truck2" xfId="1340"/>
    <cellStyle name="_Makassar Operation Performance Review Maret 2007_Laporan Harian Dispatcher_2010_Light Truck" xfId="1341"/>
    <cellStyle name="_Makassar Operation Performance Review Maret 2007_Laporan Harian Dispatcher_2010_Light Truck_LHD" xfId="1342"/>
    <cellStyle name="_Makassar Operation Performance Review Maret 2007_Laporan Harian Dispatcher_2010-11_Heavy Truck" xfId="1343"/>
    <cellStyle name="_Makassar Operation Performance Review Maret 2007_Laporan Harian Dispatcher_2010-11_Light Truck" xfId="1344"/>
    <cellStyle name="_Makassar Operation Performance Review Maret 2007_Laporan Harian Dispatcher_2010-11_Light Truck_LHD" xfId="1345"/>
    <cellStyle name="_Makassar Operation Performance Review Maret 2007_LHD" xfId="1346"/>
    <cellStyle name="_Makassar Operation Performance Review Maret 2007_LHD_2010-12_Heavy Truck" xfId="1347"/>
    <cellStyle name="_Makassar Operation Performance Review Maret 2007_LHD_2010-12_Light Truck" xfId="1348"/>
    <cellStyle name="_Makassar Operation Performance Review Maret 2007_LHD_2010-12_Light Truck_LHD" xfId="1349"/>
    <cellStyle name="_Makassar Operation Performance Review Maret 2007_LHD_Heavy Truck 2011-01" xfId="1350"/>
    <cellStyle name="_Makassar Operation Performance Review Maret 2007_Performance Review 091112" xfId="1351"/>
    <cellStyle name="_Makassar Operation Performance Review Maret 2007_PL Oktober" xfId="1352"/>
    <cellStyle name="_Mutasi unit nov 07" xfId="1353"/>
    <cellStyle name="_Mutasi unit nov 07_12 Laporan Stock Pool MKS Desember 2008 (2)" xfId="1354"/>
    <cellStyle name="_Mutasi unit nov 07_12 Laporan Stock Pool MKS Desember 2008 (2)_AP Logistic 2010 Konsolidasi (091110)" xfId="1355"/>
    <cellStyle name="_Mutasi unit nov 07_12 Laporan Stock Pool MKS Desember 2008 (2)_AP Logistic 2010 Konsolidasi (091111) 1830" xfId="1356"/>
    <cellStyle name="_Mutasi unit nov 07_12 Laporan Stock Pool MKS Desember 2008 (2)_AP Logistic 2010 Konsolidasi (091111) 2230" xfId="1357"/>
    <cellStyle name="_Mutasi unit nov 07_12 Laporan Stock Pool MKS Desember 2008 (2)_AP Logistic 2010 Konsolidasi (091115) 1830" xfId="1358"/>
    <cellStyle name="_Mutasi unit nov 07_12 Laporan Stock Pool MKS Desember 2008 (2)_AP Logistic 2010 Konsolidasi (091116) 1340" xfId="1359"/>
    <cellStyle name="_Mutasi unit nov 07_12 Laporan Stock Pool MKS Desember 2008 (2)_AP Logistic 2010 Konsolidasi (091116) 1700" xfId="1360"/>
    <cellStyle name="_Mutasi unit nov 07_12 Laporan Stock Pool MKS Desember 2008 (2)_LHD" xfId="1361"/>
    <cellStyle name="_Mutasi unit nov 07_12 Laporan Stock Pool MKS Desember 2008 (2)_Performance Review 091112" xfId="1362"/>
    <cellStyle name="_Mutasi unit nov 07_AP Logistic 2010 Konsolidasi (091110)" xfId="1363"/>
    <cellStyle name="_Mutasi unit nov 07_AP Logistic 2010 Konsolidasi (091111) 1830" xfId="1364"/>
    <cellStyle name="_Mutasi unit nov 07_AP Logistic 2010 Konsolidasi (091111) 2230" xfId="1365"/>
    <cellStyle name="_Mutasi unit nov 07_AP Logistic 2010 Konsolidasi (091115) 1830" xfId="1366"/>
    <cellStyle name="_Mutasi unit nov 07_AP Logistic 2010 Konsolidasi (091116) 1340" xfId="1367"/>
    <cellStyle name="_Mutasi unit nov 07_AP Logistic 2010 Konsolidasi (091116) 1700" xfId="1368"/>
    <cellStyle name="_Mutasi unit nov 07_LHD" xfId="1369"/>
    <cellStyle name="_Mutasi unit nov 07_Performance Review 091112" xfId="1370"/>
    <cellStyle name="_NEW" xfId="1371"/>
    <cellStyle name="_NEW PICA ruli" xfId="1372"/>
    <cellStyle name="_NEW PICA ruli 2" xfId="1373"/>
    <cellStyle name="_NEW PICA ruli 3" xfId="1374"/>
    <cellStyle name="_NEW PICA ruli 4" xfId="1375"/>
    <cellStyle name="_NEW PICA ruli 5" xfId="1376"/>
    <cellStyle name="_NEW PICA ruli 6" xfId="1377"/>
    <cellStyle name="_NEW PICA ruli 7" xfId="1378"/>
    <cellStyle name="_NEW PICA ruli 8" xfId="1379"/>
    <cellStyle name="_NEW PICA ruli_LHD" xfId="1380"/>
    <cellStyle name="_operation new april" xfId="1381"/>
    <cellStyle name="_operation new april 2" xfId="1382"/>
    <cellStyle name="_operation new april_AP Logistic 2010 Konsolidasi (091110)" xfId="1383"/>
    <cellStyle name="_operation new april_AP Logistic 2010 Konsolidasi (091111) 1830" xfId="1384"/>
    <cellStyle name="_operation new april_AP Logistic 2010 Konsolidasi (091111) 2230" xfId="1385"/>
    <cellStyle name="_operation new april_AP Logistic 2010 Konsolidasi (091115) 1830" xfId="1386"/>
    <cellStyle name="_operation new april_AP Logistic 2010 Konsolidasi (091116) 1340" xfId="1387"/>
    <cellStyle name="_operation new april_AP Logistic 2010 Konsolidasi (091116) 1700" xfId="1388"/>
    <cellStyle name="_operation new april_FINAL - Buku Saku3" xfId="1389"/>
    <cellStyle name="_operation new april_Laporan Harian Dispatcher_2010_Heavy Truck" xfId="1390"/>
    <cellStyle name="_operation new april_Laporan Harian Dispatcher_2010_Heavy Truck2" xfId="1391"/>
    <cellStyle name="_operation new april_Laporan Harian Dispatcher_2010_Light Truck" xfId="1392"/>
    <cellStyle name="_operation new april_Laporan Harian Dispatcher_2010_Light Truck_LHD" xfId="1393"/>
    <cellStyle name="_operation new april_Laporan Harian Dispatcher_2010-11_Heavy Truck" xfId="1394"/>
    <cellStyle name="_operation new april_Laporan Harian Dispatcher_2010-11_Light Truck" xfId="1395"/>
    <cellStyle name="_operation new april_Laporan Harian Dispatcher_2010-11_Light Truck_LHD" xfId="1396"/>
    <cellStyle name="_operation new april_LHD" xfId="1397"/>
    <cellStyle name="_operation new april_LHD_2010-12_Heavy Truck" xfId="1398"/>
    <cellStyle name="_operation new april_LHD_2010-12_Light Truck" xfId="1399"/>
    <cellStyle name="_operation new april_LHD_2010-12_Light Truck_LHD" xfId="1400"/>
    <cellStyle name="_operation new april_LHD_Heavy Truck 2011-01" xfId="1401"/>
    <cellStyle name="_operation new april_Performance Review 091112" xfId="1402"/>
    <cellStyle name="_operation new april_PL Oktober" xfId="1403"/>
    <cellStyle name="_Performance review UIO Maret 2007" xfId="1404"/>
    <cellStyle name="_Performance review UIO Maret 2007 2" xfId="1405"/>
    <cellStyle name="_Performance review UIO Maret 2007 3" xfId="1406"/>
    <cellStyle name="_Performance review UIO Maret 2007 4" xfId="1407"/>
    <cellStyle name="_Performance review UIO Maret 2007 5" xfId="1408"/>
    <cellStyle name="_Performance review UIO Maret 2007 6" xfId="1409"/>
    <cellStyle name="_Performance review UIO Maret 2007 7" xfId="1410"/>
    <cellStyle name="_Performance review UIO Maret 2007 8" xfId="1411"/>
    <cellStyle name="_Performance review UIO Maret 2007_Book1" xfId="1412"/>
    <cellStyle name="_Performance review UIO Maret 2007_LHD" xfId="1413"/>
    <cellStyle name="_Performance review UIO Maret 2007_PL Oktober" xfId="1414"/>
    <cellStyle name="_Performance review UIO Maret 2007_Reimburst HO" xfId="1415"/>
    <cellStyle name="_Performance review UIO Maret 2007_Reimburst HO 2" xfId="1416"/>
    <cellStyle name="_Performance review UIO Maret 2007_Reimburst HO 3" xfId="1417"/>
    <cellStyle name="_Performance review UIO Maret 2007_Reimburst HO 4" xfId="1418"/>
    <cellStyle name="_Performance review UIO Maret 2007_Reimburst HO 5" xfId="1419"/>
    <cellStyle name="_Performance review UIO Maret 2007_Reimburst HO 6" xfId="1420"/>
    <cellStyle name="_Performance review UIO Maret 2007_Reimburst HO 7" xfId="1421"/>
    <cellStyle name="_Performance review UIO Maret 2007_Reimburst HO 8" xfId="1422"/>
    <cellStyle name="_Performance review UIO Maret 2007_Reimburst HO_LHD" xfId="1423"/>
    <cellStyle name="_PERSONAL" xfId="1424"/>
    <cellStyle name="_PERSONAL_Book1" xfId="1425"/>
    <cellStyle name="_PERSONAL_Book1_Book1" xfId="1426"/>
    <cellStyle name="_PERSONAL_Book1_THU CHI TIEN" xfId="1427"/>
    <cellStyle name="_PERSONAL_HTQ.8 GD1" xfId="1428"/>
    <cellStyle name="_PERSONAL_TH KE" xfId="1429"/>
    <cellStyle name="_PERSONAL_THU CHI TIEN" xfId="1430"/>
    <cellStyle name="_PERSONAL_TKE" xfId="1431"/>
    <cellStyle name="_PERSONAL_Tong hop KHCB 2001" xfId="1432"/>
    <cellStyle name="_Pica final mei" xfId="1433"/>
    <cellStyle name="_Pica final mei 2" xfId="1434"/>
    <cellStyle name="_Pica final mei 3" xfId="1435"/>
    <cellStyle name="_Pica final mei 4" xfId="1436"/>
    <cellStyle name="_Pica final mei 5" xfId="1437"/>
    <cellStyle name="_Pica final mei 6" xfId="1438"/>
    <cellStyle name="_Pica final mei 7" xfId="1439"/>
    <cellStyle name="_Pica final mei 8" xfId="1440"/>
    <cellStyle name="_Pica final mei_LHD" xfId="1441"/>
    <cellStyle name="_PICA PERFORMANCE MEI 2007" xfId="1442"/>
    <cellStyle name="_PICA PERFORMANCE MEI 2007 2" xfId="1443"/>
    <cellStyle name="_PICA PERFORMANCE MEI 2007 3" xfId="1444"/>
    <cellStyle name="_PICA PERFORMANCE MEI 2007 4" xfId="1445"/>
    <cellStyle name="_PICA PERFORMANCE MEI 2007 5" xfId="1446"/>
    <cellStyle name="_PICA PERFORMANCE MEI 2007 6" xfId="1447"/>
    <cellStyle name="_PICA PERFORMANCE MEI 2007 7" xfId="1448"/>
    <cellStyle name="_PICA PERFORMANCE MEI 2007 8" xfId="1449"/>
    <cellStyle name="_PICA PERFORMANCE MEI 2007_LHD" xfId="1450"/>
    <cellStyle name="_Q1 - CC" xfId="1451"/>
    <cellStyle name="_Q1 - CC 2" xfId="1452"/>
    <cellStyle name="_Q1 - CC 3" xfId="1453"/>
    <cellStyle name="_Q1 - CC 4" xfId="1454"/>
    <cellStyle name="_Q1 - CC 5" xfId="1455"/>
    <cellStyle name="_Q1 - CC 6" xfId="1456"/>
    <cellStyle name="_Q1 - CC 7" xfId="1457"/>
    <cellStyle name="_Q1 - CC 8" xfId="1458"/>
    <cellStyle name="_Q1 - CC_Book1" xfId="1459"/>
    <cellStyle name="_Q1 - CC_LHD" xfId="1460"/>
    <cellStyle name="_Q1 - CC_PL Oktober" xfId="1461"/>
    <cellStyle name="_Q1 - CC_Reimburst HO" xfId="1462"/>
    <cellStyle name="_Q1 - CC_Reimburst HO 2" xfId="1463"/>
    <cellStyle name="_Q1 - CC_Reimburst HO 3" xfId="1464"/>
    <cellStyle name="_Q1 - CC_Reimburst HO 4" xfId="1465"/>
    <cellStyle name="_Q1 - CC_Reimburst HO 5" xfId="1466"/>
    <cellStyle name="_Q1 - CC_Reimburst HO 6" xfId="1467"/>
    <cellStyle name="_Q1 - CC_Reimburst HO 7" xfId="1468"/>
    <cellStyle name="_Q1 - CC_Reimburst HO 8" xfId="1469"/>
    <cellStyle name="_Q1 - CC_Reimburst HO_LHD" xfId="1470"/>
    <cellStyle name="_Qt-HT3PQ1(CauKho)" xfId="1471"/>
    <cellStyle name="_Reconcille UIO HO vs UIO Cabang Jan 07" xfId="1472"/>
    <cellStyle name="_Reconcille UIO HO vs UIO Cabang Jan 07 2" xfId="1473"/>
    <cellStyle name="_Reconcille UIO HO vs UIO Cabang Jan 07 3" xfId="1474"/>
    <cellStyle name="_Reconcille UIO HO vs UIO Cabang Jan 07 4" xfId="1475"/>
    <cellStyle name="_Reconcille UIO HO vs UIO Cabang Jan 07 5" xfId="1476"/>
    <cellStyle name="_Reconcille UIO HO vs UIO Cabang Jan 07 6" xfId="1477"/>
    <cellStyle name="_Reconcille UIO HO vs UIO Cabang Jan 07 7" xfId="1478"/>
    <cellStyle name="_Reconcille UIO HO vs UIO Cabang Jan 07 8" xfId="1479"/>
    <cellStyle name="_Reconcille UIO HO vs UIO Cabang Jan 07 9" xfId="1480"/>
    <cellStyle name="_Reconcille UIO HO vs UIO Cabang Jan 07_AP Logistic 2010 Konsolidasi (091110)" xfId="1481"/>
    <cellStyle name="_Reconcille UIO HO vs UIO Cabang Jan 07_AP Logistic 2010 Konsolidasi (091111) 1830" xfId="1482"/>
    <cellStyle name="_Reconcille UIO HO vs UIO Cabang Jan 07_AP Logistic 2010 Konsolidasi (091111) 2230" xfId="1483"/>
    <cellStyle name="_Reconcille UIO HO vs UIO Cabang Jan 07_AP Logistic 2010 Konsolidasi (091115) 1830" xfId="1484"/>
    <cellStyle name="_Reconcille UIO HO vs UIO Cabang Jan 07_AP Logistic 2010 Konsolidasi (091116) 1340" xfId="1485"/>
    <cellStyle name="_Reconcille UIO HO vs UIO Cabang Jan 07_AP Logistic 2010 Konsolidasi (091116) 1700" xfId="1486"/>
    <cellStyle name="_Reconcille UIO HO vs UIO Cabang Jan 07_Book1" xfId="1487"/>
    <cellStyle name="_Reconcille UIO HO vs UIO Cabang Jan 07_Book1_Laporan Harian Dispatcher_2010_Heavy Truck" xfId="1488"/>
    <cellStyle name="_Reconcille UIO HO vs UIO Cabang Jan 07_Book1_Laporan Harian Dispatcher_2010_Heavy Truck2" xfId="1489"/>
    <cellStyle name="_Reconcille UIO HO vs UIO Cabang Jan 07_Book1_Laporan Harian Dispatcher_2010_Light Truck" xfId="1490"/>
    <cellStyle name="_Reconcille UIO HO vs UIO Cabang Jan 07_Book1_Laporan Harian Dispatcher_2010_Light Truck_LHD" xfId="1491"/>
    <cellStyle name="_Reconcille UIO HO vs UIO Cabang Jan 07_Book1_Laporan Harian Dispatcher_2010-11_Heavy Truck" xfId="1492"/>
    <cellStyle name="_Reconcille UIO HO vs UIO Cabang Jan 07_Book1_Laporan Harian Dispatcher_2010-11_Light Truck" xfId="1493"/>
    <cellStyle name="_Reconcille UIO HO vs UIO Cabang Jan 07_Book1_Laporan Harian Dispatcher_2010-11_Light Truck_LHD" xfId="1494"/>
    <cellStyle name="_Reconcille UIO HO vs UIO Cabang Jan 07_Book1_LHD" xfId="1495"/>
    <cellStyle name="_Reconcille UIO HO vs UIO Cabang Jan 07_Book1_LHD_2010-12_Heavy Truck" xfId="1496"/>
    <cellStyle name="_Reconcille UIO HO vs UIO Cabang Jan 07_Book1_LHD_2010-12_Light Truck" xfId="1497"/>
    <cellStyle name="_Reconcille UIO HO vs UIO Cabang Jan 07_Book1_LHD_2010-12_Light Truck_LHD" xfId="1498"/>
    <cellStyle name="_Reconcille UIO HO vs UIO Cabang Jan 07_Book1_LHD_Heavy Truck 2011-01" xfId="1499"/>
    <cellStyle name="_Reconcille UIO HO vs UIO Cabang Jan 07_Book1_PL Oktober" xfId="1500"/>
    <cellStyle name="_Reconcille UIO HO vs UIO Cabang Jan 07_FINAL - Buku Saku3" xfId="1501"/>
    <cellStyle name="_Reconcille UIO HO vs UIO Cabang Jan 07_lap  SerPo PNTK Des  08 (2)" xfId="1502"/>
    <cellStyle name="_Reconcille UIO HO vs UIO Cabang Jan 07_lap  SerPo PNTK Des  08 (2)_LHD" xfId="1503"/>
    <cellStyle name="_Reconcille UIO HO vs UIO Cabang Jan 07_lap  SerPo PNTK Des  08 (3)" xfId="1504"/>
    <cellStyle name="_Reconcille UIO HO vs UIO Cabang Jan 07_lap  SerPo PNTK Des  08 (3)_LHD" xfId="1505"/>
    <cellStyle name="_Reconcille UIO HO vs UIO Cabang Jan 07_lap  SerPo PNTK November  08" xfId="1506"/>
    <cellStyle name="_Reconcille UIO HO vs UIO Cabang Jan 07_lap  SerPo PNTK November  08_LHD" xfId="1507"/>
    <cellStyle name="_Reconcille UIO HO vs UIO Cabang Jan 07_LHD" xfId="1508"/>
    <cellStyle name="_Reconcille UIO HO vs UIO Cabang Jan 07_Performance Review 091112" xfId="1509"/>
    <cellStyle name="_Recons Cab vs UIO HO Feb 07" xfId="1510"/>
    <cellStyle name="_Recons Cab vs UIO HO Feb 07 2" xfId="1511"/>
    <cellStyle name="_Recons Cab vs UIO HO Feb 07 3" xfId="1512"/>
    <cellStyle name="_Recons Cab vs UIO HO Feb 07 4" xfId="1513"/>
    <cellStyle name="_Recons Cab vs UIO HO Feb 07 5" xfId="1514"/>
    <cellStyle name="_Recons Cab vs UIO HO Feb 07 6" xfId="1515"/>
    <cellStyle name="_Recons Cab vs UIO HO Feb 07 7" xfId="1516"/>
    <cellStyle name="_Recons Cab vs UIO HO Feb 07 8" xfId="1517"/>
    <cellStyle name="_Recons Cab vs UIO HO Feb 07_LHD" xfId="1518"/>
    <cellStyle name="_Rekons" xfId="1519"/>
    <cellStyle name="_Rekons 2" xfId="1520"/>
    <cellStyle name="_Rekons_AP Logistic 2010 Konsolidasi (091110)" xfId="1521"/>
    <cellStyle name="_Rekons_AP Logistic 2010 Konsolidasi (091111) 1830" xfId="1522"/>
    <cellStyle name="_Rekons_AP Logistic 2010 Konsolidasi (091111) 2230" xfId="1523"/>
    <cellStyle name="_Rekons_AP Logistic 2010 Konsolidasi (091115) 1830" xfId="1524"/>
    <cellStyle name="_Rekons_AP Logistic 2010 Konsolidasi (091116) 1340" xfId="1525"/>
    <cellStyle name="_Rekons_AP Logistic 2010 Konsolidasi (091116) 1700" xfId="1526"/>
    <cellStyle name="_Rekons_FINAL - Buku Saku3" xfId="1527"/>
    <cellStyle name="_Rekons_Laporan Harian Dispatcher_2010_Heavy Truck" xfId="1528"/>
    <cellStyle name="_Rekons_Laporan Harian Dispatcher_2010_Heavy Truck2" xfId="1529"/>
    <cellStyle name="_Rekons_Laporan Harian Dispatcher_2010_Light Truck" xfId="1530"/>
    <cellStyle name="_Rekons_Laporan Harian Dispatcher_2010_Light Truck_LHD" xfId="1531"/>
    <cellStyle name="_Rekons_Laporan Harian Dispatcher_2010-11_Heavy Truck" xfId="1532"/>
    <cellStyle name="_Rekons_Laporan Harian Dispatcher_2010-11_Light Truck" xfId="1533"/>
    <cellStyle name="_Rekons_Laporan Harian Dispatcher_2010-11_Light Truck_LHD" xfId="1534"/>
    <cellStyle name="_Rekons_LHD" xfId="1535"/>
    <cellStyle name="_Rekons_LHD_2010-12_Heavy Truck" xfId="1536"/>
    <cellStyle name="_Rekons_LHD_2010-12_Light Truck" xfId="1537"/>
    <cellStyle name="_Rekons_LHD_2010-12_Light Truck_LHD" xfId="1538"/>
    <cellStyle name="_Rekons_LHD_Heavy Truck 2011-01" xfId="1539"/>
    <cellStyle name="_Rekons_Performance Review 091112" xfId="1540"/>
    <cellStyle name="_Rekons_PL Oktober" xfId="1541"/>
    <cellStyle name="_Report Disposal" xfId="1542"/>
    <cellStyle name="_Report Disposal_AP 2009 Trip-Basis Moderate (Update Ferdi 1 November 2008)" xfId="1543"/>
    <cellStyle name="_Report Disposal_AP 2009 Trip-Basis Moderate (Update Ferdi 15 Oktober 2008)" xfId="1544"/>
    <cellStyle name="_Report Disposal_AP 2009 Trip-Basis Moderate (Update Ferdi 15 Oktober 2008)_AP Logistic 2010 Konsolidasi (091110)" xfId="1545"/>
    <cellStyle name="_Report Disposal_AP 2009 Trip-Basis Moderate (Update Ferdi 15 Oktober 2008)_AP Logistic 2010 Konsolidasi (091111) 1830" xfId="1546"/>
    <cellStyle name="_Report Disposal_AP 2009 Trip-Basis Moderate (Update Ferdi 15 Oktober 2008)_AP Logistic 2010 Konsolidasi (091111) 2230" xfId="1547"/>
    <cellStyle name="_Report Disposal_AP 2009 Trip-Basis Moderate (Update Ferdi 15 Oktober 2008)_AP Logistic 2010 Konsolidasi (091115) 1830" xfId="1548"/>
    <cellStyle name="_Report Disposal_AP 2009 Trip-Basis Moderate (Update Ferdi 15 Oktober 2008)_AP Logistic 2010 Konsolidasi (091116) 1340" xfId="1549"/>
    <cellStyle name="_Report Disposal_AP 2009 Trip-Basis Moderate (Update Ferdi 15 Oktober 2008)_AP Logistic 2010 Konsolidasi (091116) 1700" xfId="1550"/>
    <cellStyle name="_Report Disposal_AP 2009 Trip-Basis Moderate (Update Ferdi 15 Oktober 2008)_Performance Review 091112" xfId="1551"/>
    <cellStyle name="_Report Disposal_AP Logistic 2010 Konsolidasi (091110)" xfId="1552"/>
    <cellStyle name="_Report Disposal_AP Logistic 2010 Konsolidasi (091111) 1830" xfId="1553"/>
    <cellStyle name="_Report Disposal_AP Logistic 2010 Konsolidasi (091111) 2230" xfId="1554"/>
    <cellStyle name="_Report Disposal_AP Logistic 2010 Konsolidasi (091115) 1830" xfId="1555"/>
    <cellStyle name="_Report Disposal_AP Logistic 2010 Konsolidasi (091116) 1340" xfId="1556"/>
    <cellStyle name="_Report Disposal_AP Logistic 2010 Konsolidasi (091116) 1700" xfId="1557"/>
    <cellStyle name="_Report Disposal_Database Depreciation" xfId="1558"/>
    <cellStyle name="_Report Disposal_Performance Review 091112" xfId="1559"/>
    <cellStyle name="_SLS--bdg- Jan'07 (Comment)" xfId="1560"/>
    <cellStyle name="_SLS--bdg- Jan'07 (Comment) 2" xfId="1561"/>
    <cellStyle name="_SLS--bdg- Jan'07 (Comment) 3" xfId="1562"/>
    <cellStyle name="_SLS--bdg- Jan'07 (Comment) 4" xfId="1563"/>
    <cellStyle name="_SLS--bdg- Jan'07 (Comment) 5" xfId="1564"/>
    <cellStyle name="_SLS--bdg- Jan'07 (Comment) 6" xfId="1565"/>
    <cellStyle name="_SLS--bdg- Jan'07 (Comment) 7" xfId="1566"/>
    <cellStyle name="_SLS--bdg- Jan'07 (Comment) 8" xfId="1567"/>
    <cellStyle name="_SLS--bdg- Jan'07 (Comment) 9" xfId="1568"/>
    <cellStyle name="_SLS--bdg- Jan'07 (Comment)_AP 2009 Trip-Basis Moderate (Update Ferdi 1 November 2008)" xfId="1569"/>
    <cellStyle name="_SLS--bdg- Jan'07 (Comment)_Book1" xfId="1570"/>
    <cellStyle name="_SLS--bdg- Jan'07 (Comment)_Book1_Laporan Harian Dispatcher_2010_Heavy Truck" xfId="1571"/>
    <cellStyle name="_SLS--bdg- Jan'07 (Comment)_Book1_Laporan Harian Dispatcher_2010_Heavy Truck2" xfId="1572"/>
    <cellStyle name="_SLS--bdg- Jan'07 (Comment)_Book1_Laporan Harian Dispatcher_2010_Light Truck" xfId="1573"/>
    <cellStyle name="_SLS--bdg- Jan'07 (Comment)_Book1_Laporan Harian Dispatcher_2010_Light Truck_LHD" xfId="1574"/>
    <cellStyle name="_SLS--bdg- Jan'07 (Comment)_Book1_Laporan Harian Dispatcher_2010-11_Heavy Truck" xfId="1575"/>
    <cellStyle name="_SLS--bdg- Jan'07 (Comment)_Book1_Laporan Harian Dispatcher_2010-11_Light Truck" xfId="1576"/>
    <cellStyle name="_SLS--bdg- Jan'07 (Comment)_Book1_Laporan Harian Dispatcher_2010-11_Light Truck_LHD" xfId="1577"/>
    <cellStyle name="_SLS--bdg- Jan'07 (Comment)_Book1_LHD" xfId="1578"/>
    <cellStyle name="_SLS--bdg- Jan'07 (Comment)_Book1_LHD_2010-12_Heavy Truck" xfId="1579"/>
    <cellStyle name="_SLS--bdg- Jan'07 (Comment)_Book1_LHD_2010-12_Light Truck" xfId="1580"/>
    <cellStyle name="_SLS--bdg- Jan'07 (Comment)_Book1_LHD_2010-12_Light Truck_LHD" xfId="1581"/>
    <cellStyle name="_SLS--bdg- Jan'07 (Comment)_Book1_LHD_Heavy Truck 2011-01" xfId="1582"/>
    <cellStyle name="_SLS--bdg- Jan'07 (Comment)_Book1_PL Oktober" xfId="1583"/>
    <cellStyle name="_SLS--bdg- Jan'07 (Comment)_FINAL - Buku Saku3" xfId="1584"/>
    <cellStyle name="_SLS--bdg- Jan'07 (Comment)_lap  SerPo PNTK Des  08 (2)" xfId="1585"/>
    <cellStyle name="_SLS--bdg- Jan'07 (Comment)_lap  SerPo PNTK Des  08 (2)_LHD" xfId="1586"/>
    <cellStyle name="_SLS--bdg- Jan'07 (Comment)_lap  SerPo PNTK Des  08 (3)" xfId="1587"/>
    <cellStyle name="_SLS--bdg- Jan'07 (Comment)_lap  SerPo PNTK Des  08 (3)_LHD" xfId="1588"/>
    <cellStyle name="_SLS--bdg- Jan'07 (Comment)_lap  SerPo PNTK November  08" xfId="1589"/>
    <cellStyle name="_SLS--bdg- Jan'07 (Comment)_lap  SerPo PNTK November  08_LHD" xfId="1590"/>
    <cellStyle name="_SLS--bdg- Jan'07 (Comment)_LAP. STOCK MEI  2010" xfId="1591"/>
    <cellStyle name="_SLS--bdg- Jan'07 (Comment)_LHD" xfId="1592"/>
    <cellStyle name="_SLS--bdg- Jan'07 (Comment)_LSP Bali - November 2008 (5)" xfId="1593"/>
    <cellStyle name="_SLS--bdg- Jan'07 (Comment)_LSP Bali - November 2008 (5) 2" xfId="1594"/>
    <cellStyle name="_SLS--bdg- Jan'07 (Comment)_LSP Bali - November 2008 (5)_AP Logistic 2010 Konsolidasi (091110)" xfId="1595"/>
    <cellStyle name="_SLS--bdg- Jan'07 (Comment)_LSP Bali - November 2008 (5)_AP Logistic 2010 Konsolidasi (091111) 1830" xfId="1596"/>
    <cellStyle name="_SLS--bdg- Jan'07 (Comment)_LSP Bali - November 2008 (5)_AP Logistic 2010 Konsolidasi (091111) 2230" xfId="1597"/>
    <cellStyle name="_SLS--bdg- Jan'07 (Comment)_LSP Bali - November 2008 (5)_AP Logistic 2010 Konsolidasi (091115) 1830" xfId="1598"/>
    <cellStyle name="_SLS--bdg- Jan'07 (Comment)_LSP Bali - November 2008 (5)_AP Logistic 2010 Konsolidasi (091116) 1340" xfId="1599"/>
    <cellStyle name="_SLS--bdg- Jan'07 (Comment)_LSP Bali - November 2008 (5)_AP Logistic 2010 Konsolidasi (091116) 1700" xfId="1600"/>
    <cellStyle name="_SLS--bdg- Jan'07 (Comment)_LSP Bali - November 2008 (5)_FINAL - Buku Saku3" xfId="1601"/>
    <cellStyle name="_SLS--bdg- Jan'07 (Comment)_LSP Bali - November 2008 (5)_Laporan Harian Dispatcher_2010_Heavy Truck" xfId="1602"/>
    <cellStyle name="_SLS--bdg- Jan'07 (Comment)_LSP Bali - November 2008 (5)_Laporan Harian Dispatcher_2010_Heavy Truck2" xfId="1603"/>
    <cellStyle name="_SLS--bdg- Jan'07 (Comment)_LSP Bali - November 2008 (5)_Laporan Harian Dispatcher_2010_Light Truck" xfId="1604"/>
    <cellStyle name="_SLS--bdg- Jan'07 (Comment)_LSP Bali - November 2008 (5)_Laporan Harian Dispatcher_2010_Light Truck_LHD" xfId="1605"/>
    <cellStyle name="_SLS--bdg- Jan'07 (Comment)_LSP Bali - November 2008 (5)_Laporan Harian Dispatcher_2010-11_Heavy Truck" xfId="1606"/>
    <cellStyle name="_SLS--bdg- Jan'07 (Comment)_LSP Bali - November 2008 (5)_Laporan Harian Dispatcher_2010-11_Light Truck" xfId="1607"/>
    <cellStyle name="_SLS--bdg- Jan'07 (Comment)_LSP Bali - November 2008 (5)_Laporan Harian Dispatcher_2010-11_Light Truck_LHD" xfId="1608"/>
    <cellStyle name="_SLS--bdg- Jan'07 (Comment)_LSP Bali - November 2008 (5)_LHD" xfId="1609"/>
    <cellStyle name="_SLS--bdg- Jan'07 (Comment)_LSP Bali - November 2008 (5)_LHD_2010-12_Heavy Truck" xfId="1610"/>
    <cellStyle name="_SLS--bdg- Jan'07 (Comment)_LSP Bali - November 2008 (5)_LHD_2010-12_Light Truck" xfId="1611"/>
    <cellStyle name="_SLS--bdg- Jan'07 (Comment)_LSP Bali - November 2008 (5)_LHD_2010-12_Light Truck_LHD" xfId="1612"/>
    <cellStyle name="_SLS--bdg- Jan'07 (Comment)_LSP Bali - November 2008 (5)_LHD_Heavy Truck 2011-01" xfId="1613"/>
    <cellStyle name="_SLS--bdg- Jan'07 (Comment)_LSP Bali - November 2008 (5)_Performance Review 091112" xfId="1614"/>
    <cellStyle name="_SLS--bdg- Jan'07 (Comment)_LSP Bali - November 2008 (5)_PL Oktober" xfId="1615"/>
    <cellStyle name="_SLS--bdg- Jan'07 (Comment)_UIO April 27" xfId="1616"/>
    <cellStyle name="_SLS--bdg- Jan'07 (Comment)_UIO April 27_AP Logistic 2010 Konsolidasi (091110)" xfId="1617"/>
    <cellStyle name="_SLS--bdg- Jan'07 (Comment)_UIO April 27_AP Logistic 2010 Konsolidasi (091111) 1830" xfId="1618"/>
    <cellStyle name="_SLS--bdg- Jan'07 (Comment)_UIO April 27_AP Logistic 2010 Konsolidasi (091111) 2230" xfId="1619"/>
    <cellStyle name="_SLS--bdg- Jan'07 (Comment)_UIO April 27_AP Logistic 2010 Konsolidasi (091115) 1830" xfId="1620"/>
    <cellStyle name="_SLS--bdg- Jan'07 (Comment)_UIO April 27_AP Logistic 2010 Konsolidasi (091116) 1340" xfId="1621"/>
    <cellStyle name="_SLS--bdg- Jan'07 (Comment)_UIO April 27_AP Logistic 2010 Konsolidasi (091116) 1700" xfId="1622"/>
    <cellStyle name="_SLS--bdg- Jan'07 (Comment)_UIO April 27_Performance Review 091112" xfId="1623"/>
    <cellStyle name="_SLS-Progress'07-Mar" xfId="1624"/>
    <cellStyle name="_SLS-Progress'07-Mar 2" xfId="1625"/>
    <cellStyle name="_SLS-Progress'07-Mar 3" xfId="1626"/>
    <cellStyle name="_SLS-Progress'07-Mar 4" xfId="1627"/>
    <cellStyle name="_SLS-Progress'07-Mar 5" xfId="1628"/>
    <cellStyle name="_SLS-Progress'07-Mar 6" xfId="1629"/>
    <cellStyle name="_SLS-Progress'07-Mar 7" xfId="1630"/>
    <cellStyle name="_SLS-Progress'07-Mar 8" xfId="1631"/>
    <cellStyle name="_SLS-Progress'07-Mar_Book1" xfId="1632"/>
    <cellStyle name="_SLS-Progress'07-Mar_LHD" xfId="1633"/>
    <cellStyle name="_SLS-Progress'07-Mar_PL Oktober" xfId="1634"/>
    <cellStyle name="_SLS-Progress'07-Mar_Reimburst HO" xfId="1635"/>
    <cellStyle name="_SLS-Progress'07-Mar_Reimburst HO 2" xfId="1636"/>
    <cellStyle name="_SLS-Progress'07-Mar_Reimburst HO 3" xfId="1637"/>
    <cellStyle name="_SLS-Progress'07-Mar_Reimburst HO 4" xfId="1638"/>
    <cellStyle name="_SLS-Progress'07-Mar_Reimburst HO 5" xfId="1639"/>
    <cellStyle name="_SLS-Progress'07-Mar_Reimburst HO 6" xfId="1640"/>
    <cellStyle name="_SLS-Progress'07-Mar_Reimburst HO 7" xfId="1641"/>
    <cellStyle name="_SLS-Progress'07-Mar_Reimburst HO 8" xfId="1642"/>
    <cellStyle name="_SLS-Progress'07-Mar_Reimburst HO_LHD" xfId="1643"/>
    <cellStyle name="_Sulawesi Operation Performance Review 2007-Mei" xfId="1644"/>
    <cellStyle name="_Sulawesi Operation Performance Review 2007-Mei 2" xfId="1645"/>
    <cellStyle name="_Sulawesi Operation Performance Review 2007-Mei_AP Logistic 2010 Konsolidasi (091110)" xfId="1646"/>
    <cellStyle name="_Sulawesi Operation Performance Review 2007-Mei_AP Logistic 2010 Konsolidasi (091111) 1830" xfId="1647"/>
    <cellStyle name="_Sulawesi Operation Performance Review 2007-Mei_AP Logistic 2010 Konsolidasi (091111) 2230" xfId="1648"/>
    <cellStyle name="_Sulawesi Operation Performance Review 2007-Mei_AP Logistic 2010 Konsolidasi (091115) 1830" xfId="1649"/>
    <cellStyle name="_Sulawesi Operation Performance Review 2007-Mei_AP Logistic 2010 Konsolidasi (091116) 1340" xfId="1650"/>
    <cellStyle name="_Sulawesi Operation Performance Review 2007-Mei_AP Logistic 2010 Konsolidasi (091116) 1700" xfId="1651"/>
    <cellStyle name="_Sulawesi Operation Performance Review 2007-Mei_FINAL - Buku Saku3" xfId="1652"/>
    <cellStyle name="_Sulawesi Operation Performance Review 2007-Mei_Laporan Harian Dispatcher_2010_Heavy Truck" xfId="1653"/>
    <cellStyle name="_Sulawesi Operation Performance Review 2007-Mei_Laporan Harian Dispatcher_2010_Heavy Truck2" xfId="1654"/>
    <cellStyle name="_Sulawesi Operation Performance Review 2007-Mei_Laporan Harian Dispatcher_2010_Light Truck" xfId="1655"/>
    <cellStyle name="_Sulawesi Operation Performance Review 2007-Mei_Laporan Harian Dispatcher_2010_Light Truck_LHD" xfId="1656"/>
    <cellStyle name="_Sulawesi Operation Performance Review 2007-Mei_Laporan Harian Dispatcher_2010-11_Heavy Truck" xfId="1657"/>
    <cellStyle name="_Sulawesi Operation Performance Review 2007-Mei_Laporan Harian Dispatcher_2010-11_Light Truck" xfId="1658"/>
    <cellStyle name="_Sulawesi Operation Performance Review 2007-Mei_Laporan Harian Dispatcher_2010-11_Light Truck_LHD" xfId="1659"/>
    <cellStyle name="_Sulawesi Operation Performance Review 2007-Mei_LHD" xfId="1660"/>
    <cellStyle name="_Sulawesi Operation Performance Review 2007-Mei_LHD_2010-12_Heavy Truck" xfId="1661"/>
    <cellStyle name="_Sulawesi Operation Performance Review 2007-Mei_LHD_2010-12_Light Truck" xfId="1662"/>
    <cellStyle name="_Sulawesi Operation Performance Review 2007-Mei_LHD_2010-12_Light Truck_LHD" xfId="1663"/>
    <cellStyle name="_Sulawesi Operation Performance Review 2007-Mei_LHD_Heavy Truck 2011-01" xfId="1664"/>
    <cellStyle name="_Sulawesi Operation Performance Review 2007-Mei_Performance Review 091112" xfId="1665"/>
    <cellStyle name="_Sulawesi Operation Performance Review 2007-Mei_PL Oktober" xfId="1666"/>
    <cellStyle name="_TAGIHAN SEPTEMBER 09 JV012340-JV012529" xfId="1667"/>
    <cellStyle name="_TG-TH" xfId="1668"/>
    <cellStyle name="_TG-TH_1" xfId="1669"/>
    <cellStyle name="_TG-TH_1_BAO CAO KLCT PT2000" xfId="1670"/>
    <cellStyle name="_TG-TH_1_BAO CAO PT2000" xfId="1671"/>
    <cellStyle name="_TG-TH_1_BAO CAO PT2000_Book1" xfId="1672"/>
    <cellStyle name="_TG-TH_1_Bao cao XDCB 2001 - T11 KH dieu chinh 20-11-THAI" xfId="1673"/>
    <cellStyle name="_TG-TH_1_Book1" xfId="1674"/>
    <cellStyle name="_TG-TH_1_Book1_1" xfId="1675"/>
    <cellStyle name="_TG-TH_1_Book1_2" xfId="1676"/>
    <cellStyle name="_TG-TH_1_Book1_3" xfId="1677"/>
    <cellStyle name="_TG-TH_1_Book1_3_Book1" xfId="1678"/>
    <cellStyle name="_TG-TH_1_Book1_3_MENU" xfId="1679"/>
    <cellStyle name="_TG-TH_1_Book1_BC-QT-WB-dthao" xfId="1680"/>
    <cellStyle name="_TG-TH_1_Book1_Book1" xfId="1681"/>
    <cellStyle name="_TG-TH_1_Book1_Intimex-2007" xfId="1682"/>
    <cellStyle name="_TG-TH_1_Book1_TH KE" xfId="1683"/>
    <cellStyle name="_TG-TH_1_Book1_THU CHI TIEN" xfId="1684"/>
    <cellStyle name="_TG-TH_1_Book1_TKE" xfId="1685"/>
    <cellStyle name="_TG-TH_1_DTCDT MR.2N110.HOCMON.TDTOAN.CCUNG" xfId="1686"/>
    <cellStyle name="_TG-TH_1_Giai Doan 3 Hong Ngu" xfId="1687"/>
    <cellStyle name="_TG-TH_1_Intimex-2007" xfId="1688"/>
    <cellStyle name="_TG-TH_1_Lora-tungchau" xfId="1689"/>
    <cellStyle name="_TG-TH_1_PGIA-phieu tham tra Kho bac" xfId="1690"/>
    <cellStyle name="_TG-TH_1_PT02-02" xfId="1691"/>
    <cellStyle name="_TG-TH_1_PT02-02_Book1" xfId="1692"/>
    <cellStyle name="_TG-TH_1_PT02-03" xfId="1693"/>
    <cellStyle name="_TG-TH_1_PT02-03_Book1" xfId="1694"/>
    <cellStyle name="_TG-TH_1_Qt-HT3PQ1(CauKho)" xfId="1695"/>
    <cellStyle name="_TG-TH_1_TH KE" xfId="1696"/>
    <cellStyle name="_TG-TH_1_TH KE_Book1" xfId="1697"/>
    <cellStyle name="_TG-TH_1_TH KE_MENU" xfId="1698"/>
    <cellStyle name="_TG-TH_1_THU CHI TIEN" xfId="1699"/>
    <cellStyle name="_TG-TH_1_TKE" xfId="1700"/>
    <cellStyle name="_TG-TH_2" xfId="1701"/>
    <cellStyle name="_TG-TH_2_BAO CAO KLCT PT2000" xfId="1702"/>
    <cellStyle name="_TG-TH_2_BAO CAO PT2000" xfId="1703"/>
    <cellStyle name="_TG-TH_2_BAO CAO PT2000_Book1" xfId="1704"/>
    <cellStyle name="_TG-TH_2_Bao cao XDCB 2001 - T11 KH dieu chinh 20-11-THAI" xfId="1705"/>
    <cellStyle name="_TG-TH_2_Book1" xfId="1706"/>
    <cellStyle name="_TG-TH_2_Book1_1" xfId="1707"/>
    <cellStyle name="_TG-TH_2_Book1_2" xfId="1708"/>
    <cellStyle name="_TG-TH_2_Book1_3" xfId="1709"/>
    <cellStyle name="_TG-TH_2_Book1_3_Book1" xfId="1710"/>
    <cellStyle name="_TG-TH_2_Book1_3_MENU" xfId="1711"/>
    <cellStyle name="_TG-TH_2_Book1_Book1" xfId="1712"/>
    <cellStyle name="_TG-TH_2_Book1_Intimex-2007" xfId="1713"/>
    <cellStyle name="_TG-TH_2_Book1_TH KE" xfId="1714"/>
    <cellStyle name="_TG-TH_2_Book1_THU CHI TIEN" xfId="1715"/>
    <cellStyle name="_TG-TH_2_Book1_TKE" xfId="1716"/>
    <cellStyle name="_TG-TH_2_DTCDT MR.2N110.HOCMON.TDTOAN.CCUNG" xfId="1717"/>
    <cellStyle name="_TG-TH_2_Giai Doan 3 Hong Ngu" xfId="1718"/>
    <cellStyle name="_TG-TH_2_Intimex-2007" xfId="1719"/>
    <cellStyle name="_TG-TH_2_Lora-tungchau" xfId="1720"/>
    <cellStyle name="_TG-TH_2_PGIA-phieu tham tra Kho bac" xfId="1721"/>
    <cellStyle name="_TG-TH_2_PT02-02" xfId="1722"/>
    <cellStyle name="_TG-TH_2_PT02-02_Book1" xfId="1723"/>
    <cellStyle name="_TG-TH_2_PT02-03" xfId="1724"/>
    <cellStyle name="_TG-TH_2_PT02-03_Book1" xfId="1725"/>
    <cellStyle name="_TG-TH_2_Qt-HT3PQ1(CauKho)" xfId="1726"/>
    <cellStyle name="_TG-TH_2_TH KE" xfId="1727"/>
    <cellStyle name="_TG-TH_2_TH KE_Book1" xfId="1728"/>
    <cellStyle name="_TG-TH_2_TH KE_MENU" xfId="1729"/>
    <cellStyle name="_TG-TH_2_THU CHI TIEN" xfId="1730"/>
    <cellStyle name="_TG-TH_2_TKE" xfId="1731"/>
    <cellStyle name="_TG-TH_3" xfId="1732"/>
    <cellStyle name="_TG-TH_3_Lora-tungchau" xfId="1733"/>
    <cellStyle name="_TG-TH_3_Qt-HT3PQ1(CauKho)" xfId="1734"/>
    <cellStyle name="_TG-TH_4" xfId="1735"/>
    <cellStyle name="_UIO 31 Agustus 2007" xfId="1736"/>
    <cellStyle name="_UIO 31 Agustus 2007 2" xfId="1737"/>
    <cellStyle name="_UIO 31 Agustus 2007 3" xfId="1738"/>
    <cellStyle name="_UIO 31 Agustus 2007 4" xfId="1739"/>
    <cellStyle name="_UIO 31 Agustus 2007 5" xfId="1740"/>
    <cellStyle name="_UIO 31 Agustus 2007 6" xfId="1741"/>
    <cellStyle name="_UIO 31 Agustus 2007 7" xfId="1742"/>
    <cellStyle name="_UIO 31 Agustus 2007 8" xfId="1743"/>
    <cellStyle name="_UIO 31 Agustus 2007_Book1" xfId="1744"/>
    <cellStyle name="_UIO 31 Agustus 2007_LHD" xfId="1745"/>
    <cellStyle name="_UIO 31 Agustus 2007_PL Oktober" xfId="1746"/>
    <cellStyle name="_UIO 31 Agustus 2007_Reimburst HO" xfId="1747"/>
    <cellStyle name="_UIO 31 Agustus 2007_Reimburst HO 2" xfId="1748"/>
    <cellStyle name="_UIO 31 Agustus 2007_Reimburst HO 3" xfId="1749"/>
    <cellStyle name="_UIO 31 Agustus 2007_Reimburst HO 4" xfId="1750"/>
    <cellStyle name="_UIO 31 Agustus 2007_Reimburst HO 5" xfId="1751"/>
    <cellStyle name="_UIO 31 Agustus 2007_Reimburst HO 6" xfId="1752"/>
    <cellStyle name="_UIO 31 Agustus 2007_Reimburst HO 7" xfId="1753"/>
    <cellStyle name="_UIO 31 Agustus 2007_Reimburst HO 8" xfId="1754"/>
    <cellStyle name="_UIO 31 Agustus 2007_Reimburst HO_LHD" xfId="1755"/>
    <cellStyle name="_UIO Agustus 2007" xfId="1756"/>
    <cellStyle name="_UIO Agustus 2007 2" xfId="1757"/>
    <cellStyle name="_UIO Agustus 2007 3" xfId="1758"/>
    <cellStyle name="_UIO Agustus 2007 4" xfId="1759"/>
    <cellStyle name="_UIO Agustus 2007 5" xfId="1760"/>
    <cellStyle name="_UIO Agustus 2007 6" xfId="1761"/>
    <cellStyle name="_UIO Agustus 2007 7" xfId="1762"/>
    <cellStyle name="_UIO Agustus 2007 8" xfId="1763"/>
    <cellStyle name="_UIO Agustus 2007_Book1" xfId="1764"/>
    <cellStyle name="_UIO Agustus 2007_LHD" xfId="1765"/>
    <cellStyle name="_UIO Agustus 2007_PL Oktober" xfId="1766"/>
    <cellStyle name="_UIO Agustus 2007_Reimburst HO" xfId="1767"/>
    <cellStyle name="_UIO Agustus 2007_Reimburst HO 2" xfId="1768"/>
    <cellStyle name="_UIO Agustus 2007_Reimburst HO 3" xfId="1769"/>
    <cellStyle name="_UIO Agustus 2007_Reimburst HO 4" xfId="1770"/>
    <cellStyle name="_UIO Agustus 2007_Reimburst HO 5" xfId="1771"/>
    <cellStyle name="_UIO Agustus 2007_Reimburst HO 6" xfId="1772"/>
    <cellStyle name="_UIO Agustus 2007_Reimburst HO 7" xfId="1773"/>
    <cellStyle name="_UIO Agustus 2007_Reimburst HO 8" xfId="1774"/>
    <cellStyle name="_UIO Agustus 2007_Reimburst HO_LHD" xfId="1775"/>
    <cellStyle name="_UIO Jakarta Desember 08" xfId="1776"/>
    <cellStyle name="_UIO Jakarta Desember 08_AP Logistic 2010 Konsolidasi (091110)" xfId="1777"/>
    <cellStyle name="_UIO Jakarta Desember 08_AP Logistic 2010 Konsolidasi (091111) 1830" xfId="1778"/>
    <cellStyle name="_UIO Jakarta Desember 08_AP Logistic 2010 Konsolidasi (091111) 2230" xfId="1779"/>
    <cellStyle name="_UIO Jakarta Desember 08_AP Logistic 2010 Konsolidasi (091115) 1830" xfId="1780"/>
    <cellStyle name="_UIO Jakarta Desember 08_AP Logistic 2010 Konsolidasi (091116) 1340" xfId="1781"/>
    <cellStyle name="_UIO Jakarta Desember 08_AP Logistic 2010 Konsolidasi (091116) 1700" xfId="1782"/>
    <cellStyle name="_UIO Jakarta Desember 08_LHD" xfId="1783"/>
    <cellStyle name="_UIO Jakarta Desember 08_Performance Review 091112" xfId="1784"/>
    <cellStyle name="_UIO Jan 2007 Reconsile" xfId="1785"/>
    <cellStyle name="_UIO Jan 2007 Reconsile 2" xfId="1786"/>
    <cellStyle name="_UIO Jan 2007 Reconsile 3" xfId="1787"/>
    <cellStyle name="_UIO Jan 2007 Reconsile 4" xfId="1788"/>
    <cellStyle name="_UIO Jan 2007 Reconsile 5" xfId="1789"/>
    <cellStyle name="_UIO Jan 2007 Reconsile 6" xfId="1790"/>
    <cellStyle name="_UIO Jan 2007 Reconsile 7" xfId="1791"/>
    <cellStyle name="_UIO Jan 2007 Reconsile 8" xfId="1792"/>
    <cellStyle name="_UIO Jan 2007 Reconsile_12 Laporan Stock Pool MKS Desember 2008 (2)" xfId="1793"/>
    <cellStyle name="_UIO Jan 2007 Reconsile_12 Laporan Stock Pool MKS Desember 2008 (2)_AP Logistic 2010 Konsolidasi (091110)" xfId="1794"/>
    <cellStyle name="_UIO Jan 2007 Reconsile_12 Laporan Stock Pool MKS Desember 2008 (2)_AP Logistic 2010 Konsolidasi (091111) 1830" xfId="1795"/>
    <cellStyle name="_UIO Jan 2007 Reconsile_12 Laporan Stock Pool MKS Desember 2008 (2)_AP Logistic 2010 Konsolidasi (091111) 2230" xfId="1796"/>
    <cellStyle name="_UIO Jan 2007 Reconsile_12 Laporan Stock Pool MKS Desember 2008 (2)_AP Logistic 2010 Konsolidasi (091115) 1830" xfId="1797"/>
    <cellStyle name="_UIO Jan 2007 Reconsile_12 Laporan Stock Pool MKS Desember 2008 (2)_AP Logistic 2010 Konsolidasi (091116) 1340" xfId="1798"/>
    <cellStyle name="_UIO Jan 2007 Reconsile_12 Laporan Stock Pool MKS Desember 2008 (2)_AP Logistic 2010 Konsolidasi (091116) 1700" xfId="1799"/>
    <cellStyle name="_UIO Jan 2007 Reconsile_12 Laporan Stock Pool MKS Desember 2008 (2)_LHD" xfId="1800"/>
    <cellStyle name="_UIO Jan 2007 Reconsile_12 Laporan Stock Pool MKS Desember 2008 (2)_Performance Review 091112" xfId="1801"/>
    <cellStyle name="_UIO Jan 2007 Reconsile_AP Logistic 2010 Konsolidasi (091110)" xfId="1802"/>
    <cellStyle name="_UIO Jan 2007 Reconsile_AP Logistic 2010 Konsolidasi (091111) 1830" xfId="1803"/>
    <cellStyle name="_UIO Jan 2007 Reconsile_AP Logistic 2010 Konsolidasi (091111) 2230" xfId="1804"/>
    <cellStyle name="_UIO Jan 2007 Reconsile_AP Logistic 2010 Konsolidasi (091115) 1830" xfId="1805"/>
    <cellStyle name="_UIO Jan 2007 Reconsile_AP Logistic 2010 Konsolidasi (091116) 1340" xfId="1806"/>
    <cellStyle name="_UIO Jan 2007 Reconsile_AP Logistic 2010 Konsolidasi (091116) 1700" xfId="1807"/>
    <cellStyle name="_UIO Jan 2007 Reconsile_Book1" xfId="1808"/>
    <cellStyle name="_UIO Jan 2007 Reconsile_lap  SerPo PNTK Des  08 (2)" xfId="1809"/>
    <cellStyle name="_UIO Jan 2007 Reconsile_lap  SerPo PNTK Des  08 (3)" xfId="1810"/>
    <cellStyle name="_UIO Jan 2007 Reconsile_lap  SerPo PNTK November  08" xfId="1811"/>
    <cellStyle name="_UIO Jan 2007 Reconsile_LHD" xfId="1812"/>
    <cellStyle name="_UIO Jan 2007 Reconsile_Performance Review 091112" xfId="1813"/>
    <cellStyle name="_UIO Jan 2007 Reconsile_Reimburst HO" xfId="1814"/>
    <cellStyle name="_UIO Jan 2007 Reconsile_Reimburst HO 2" xfId="1815"/>
    <cellStyle name="_UIO Jan 2007 Reconsile_Reimburst HO 3" xfId="1816"/>
    <cellStyle name="_UIO Jan 2007 Reconsile_Reimburst HO 4" xfId="1817"/>
    <cellStyle name="_UIO Jan 2007 Reconsile_Reimburst HO 5" xfId="1818"/>
    <cellStyle name="_UIO Jan 2007 Reconsile_Reimburst HO 6" xfId="1819"/>
    <cellStyle name="_UIO Jan 2007 Reconsile_Reimburst HO 7" xfId="1820"/>
    <cellStyle name="_UIO Jan 2007 Reconsile_Reimburst HO 8" xfId="1821"/>
    <cellStyle name="_UIO Jan 2007 Reconsile_Reimburst HO_LHD" xfId="1822"/>
    <cellStyle name="_UIO Januari 07." xfId="1823"/>
    <cellStyle name="_UIO Januari 07. 2" xfId="1824"/>
    <cellStyle name="_UIO Januari 07. 3" xfId="1825"/>
    <cellStyle name="_UIO Januari 07. 4" xfId="1826"/>
    <cellStyle name="_UIO Januari 07. 5" xfId="1827"/>
    <cellStyle name="_UIO Januari 07. 6" xfId="1828"/>
    <cellStyle name="_UIO Januari 07. 7" xfId="1829"/>
    <cellStyle name="_UIO Januari 07. 8" xfId="1830"/>
    <cellStyle name="_UIO Januari 07._12 Laporan Stock Pool MKS Desember 2008 (2)" xfId="1831"/>
    <cellStyle name="_UIO Januari 07._12 Laporan Stock Pool MKS Desember 2008 (2)_AP Logistic 2010 Konsolidasi (091110)" xfId="1832"/>
    <cellStyle name="_UIO Januari 07._12 Laporan Stock Pool MKS Desember 2008 (2)_AP Logistic 2010 Konsolidasi (091111) 1830" xfId="1833"/>
    <cellStyle name="_UIO Januari 07._12 Laporan Stock Pool MKS Desember 2008 (2)_AP Logistic 2010 Konsolidasi (091111) 2230" xfId="1834"/>
    <cellStyle name="_UIO Januari 07._12 Laporan Stock Pool MKS Desember 2008 (2)_AP Logistic 2010 Konsolidasi (091115) 1830" xfId="1835"/>
    <cellStyle name="_UIO Januari 07._12 Laporan Stock Pool MKS Desember 2008 (2)_AP Logistic 2010 Konsolidasi (091116) 1340" xfId="1836"/>
    <cellStyle name="_UIO Januari 07._12 Laporan Stock Pool MKS Desember 2008 (2)_AP Logistic 2010 Konsolidasi (091116) 1700" xfId="1837"/>
    <cellStyle name="_UIO Januari 07._12 Laporan Stock Pool MKS Desember 2008 (2)_LHD" xfId="1838"/>
    <cellStyle name="_UIO Januari 07._12 Laporan Stock Pool MKS Desember 2008 (2)_Performance Review 091112" xfId="1839"/>
    <cellStyle name="_UIO Januari 07._5. Reminder Service Samarinda" xfId="1840"/>
    <cellStyle name="_UIO Januari 07._5. Reminder Service Samarinda 2" xfId="1841"/>
    <cellStyle name="_UIO Januari 07._5. Reminder Service Samarinda 3" xfId="1842"/>
    <cellStyle name="_UIO Januari 07._5. Reminder Service Samarinda 4" xfId="1843"/>
    <cellStyle name="_UIO Januari 07._5. Reminder Service Samarinda 5" xfId="1844"/>
    <cellStyle name="_UIO Januari 07._5. Reminder Service Samarinda 6" xfId="1845"/>
    <cellStyle name="_UIO Januari 07._5. Reminder Service Samarinda 7" xfId="1846"/>
    <cellStyle name="_UIO Januari 07._5. Reminder Service Samarinda 8" xfId="1847"/>
    <cellStyle name="_UIO Januari 07._5. Reminder Service Samarinda_LHD" xfId="1848"/>
    <cellStyle name="_UIO Januari 07._5. Reminder Service Samarinda_Reimburst HO" xfId="1849"/>
    <cellStyle name="_UIO Januari 07._5. Reminder Service Samarinda_Reimburst HO 2" xfId="1850"/>
    <cellStyle name="_UIO Januari 07._5. Reminder Service Samarinda_Reimburst HO 3" xfId="1851"/>
    <cellStyle name="_UIO Januari 07._5. Reminder Service Samarinda_Reimburst HO 4" xfId="1852"/>
    <cellStyle name="_UIO Januari 07._5. Reminder Service Samarinda_Reimburst HO 5" xfId="1853"/>
    <cellStyle name="_UIO Januari 07._5. Reminder Service Samarinda_Reimburst HO 6" xfId="1854"/>
    <cellStyle name="_UIO Januari 07._5. Reminder Service Samarinda_Reimburst HO 7" xfId="1855"/>
    <cellStyle name="_UIO Januari 07._5. Reminder Service Samarinda_Reimburst HO 8" xfId="1856"/>
    <cellStyle name="_UIO Januari 07._5. Reminder Service Samarinda_Reimburst HO_LHD" xfId="1857"/>
    <cellStyle name="_UIO Januari 07._AP Logistic 2010 Konsolidasi (091110)" xfId="1858"/>
    <cellStyle name="_UIO Januari 07._AP Logistic 2010 Konsolidasi (091111) 1830" xfId="1859"/>
    <cellStyle name="_UIO Januari 07._AP Logistic 2010 Konsolidasi (091111) 2230" xfId="1860"/>
    <cellStyle name="_UIO Januari 07._AP Logistic 2010 Konsolidasi (091115) 1830" xfId="1861"/>
    <cellStyle name="_UIO Januari 07._AP Logistic 2010 Konsolidasi (091116) 1340" xfId="1862"/>
    <cellStyle name="_UIO Januari 07._AP Logistic 2010 Konsolidasi (091116) 1700" xfId="1863"/>
    <cellStyle name="_UIO Januari 07._Book1" xfId="1864"/>
    <cellStyle name="_UIO Januari 07._lap  SerPo PNTK Des  08 (2)" xfId="1865"/>
    <cellStyle name="_UIO Januari 07._lap  SerPo PNTK Des  08 (3)" xfId="1866"/>
    <cellStyle name="_UIO Januari 07._lap  SerPo PNTK November  08" xfId="1867"/>
    <cellStyle name="_UIO Januari 07._LHD" xfId="1868"/>
    <cellStyle name="_UIO Januari 07._Performance Review 091112" xfId="1869"/>
    <cellStyle name="_UIO Januari 07._Reimburst HO" xfId="1870"/>
    <cellStyle name="_UIO Januari 07._Reimburst HO 2" xfId="1871"/>
    <cellStyle name="_UIO Januari 07._Reimburst HO 3" xfId="1872"/>
    <cellStyle name="_UIO Januari 07._Reimburst HO 4" xfId="1873"/>
    <cellStyle name="_UIO Januari 07._Reimburst HO 5" xfId="1874"/>
    <cellStyle name="_UIO Januari 07._Reimburst HO 6" xfId="1875"/>
    <cellStyle name="_UIO Januari 07._Reimburst HO 7" xfId="1876"/>
    <cellStyle name="_UIO Januari 07._Reimburst HO 8" xfId="1877"/>
    <cellStyle name="_UIO Januari 07._Reimburst HO_LHD" xfId="1878"/>
    <cellStyle name="_UIO Makassar 2008" xfId="1879"/>
    <cellStyle name="_UIO Makassar 2008_12 Laporan Stock Pool MKS Desember 2008 (2)" xfId="1880"/>
    <cellStyle name="_UIO Makassar 2008_12 Laporan Stock Pool MKS Desember 2008 (2)_AP Logistic 2010 Konsolidasi (091110)" xfId="1881"/>
    <cellStyle name="_UIO Makassar 2008_12 Laporan Stock Pool MKS Desember 2008 (2)_AP Logistic 2010 Konsolidasi (091111) 1830" xfId="1882"/>
    <cellStyle name="_UIO Makassar 2008_12 Laporan Stock Pool MKS Desember 2008 (2)_AP Logistic 2010 Konsolidasi (091111) 2230" xfId="1883"/>
    <cellStyle name="_UIO Makassar 2008_12 Laporan Stock Pool MKS Desember 2008 (2)_AP Logistic 2010 Konsolidasi (091115) 1830" xfId="1884"/>
    <cellStyle name="_UIO Makassar 2008_12 Laporan Stock Pool MKS Desember 2008 (2)_AP Logistic 2010 Konsolidasi (091116) 1340" xfId="1885"/>
    <cellStyle name="_UIO Makassar 2008_12 Laporan Stock Pool MKS Desember 2008 (2)_AP Logistic 2010 Konsolidasi (091116) 1700" xfId="1886"/>
    <cellStyle name="_UIO Makassar 2008_12 Laporan Stock Pool MKS Desember 2008 (2)_LHD" xfId="1887"/>
    <cellStyle name="_UIO Makassar 2008_12 Laporan Stock Pool MKS Desember 2008 (2)_Performance Review 091112" xfId="1888"/>
    <cellStyle name="_UIO Makassar 2008_AP Logistic 2010 Konsolidasi (091110)" xfId="1889"/>
    <cellStyle name="_UIO Makassar 2008_AP Logistic 2010 Konsolidasi (091111) 1830" xfId="1890"/>
    <cellStyle name="_UIO Makassar 2008_AP Logistic 2010 Konsolidasi (091111) 2230" xfId="1891"/>
    <cellStyle name="_UIO Makassar 2008_AP Logistic 2010 Konsolidasi (091115) 1830" xfId="1892"/>
    <cellStyle name="_UIO Makassar 2008_AP Logistic 2010 Konsolidasi (091116) 1340" xfId="1893"/>
    <cellStyle name="_UIO Makassar 2008_AP Logistic 2010 Konsolidasi (091116) 1700" xfId="1894"/>
    <cellStyle name="_UIO Makassar 2008_LHD" xfId="1895"/>
    <cellStyle name="_UIO Makassar 2008_Performance Review 091112" xfId="1896"/>
    <cellStyle name="_Unit Baru 2008" xfId="1897"/>
    <cellStyle name="_Unit Baru 2008_AP Logistic 2010 Konsolidasi (091110)" xfId="1898"/>
    <cellStyle name="_Unit Baru 2008_AP Logistic 2010 Konsolidasi (091111) 1830" xfId="1899"/>
    <cellStyle name="_Unit Baru 2008_AP Logistic 2010 Konsolidasi (091111) 2230" xfId="1900"/>
    <cellStyle name="_Unit Baru 2008_AP Logistic 2010 Konsolidasi (091115) 1830" xfId="1901"/>
    <cellStyle name="_Unit Baru 2008_AP Logistic 2010 Konsolidasi (091116) 1340" xfId="1902"/>
    <cellStyle name="_Unit Baru 2008_AP Logistic 2010 Konsolidasi (091116) 1700" xfId="1903"/>
    <cellStyle name="_Unit Baru 2008_LHD" xfId="1904"/>
    <cellStyle name="_Unit Baru 2008_Performance Review 091112" xfId="1905"/>
    <cellStyle name="_Worksheet in C: DOCUME~1 NGUYEN~1 LOCALS~1 Temp notes8F0C36 ~6796529" xfId="1906"/>
    <cellStyle name="_x005f_x0001_" xfId="1907"/>
    <cellStyle name="’?‰? [0.00]_currentKC GL" xfId="1908"/>
    <cellStyle name="’?‰?_currentKC GL" xfId="1909"/>
    <cellStyle name="’E]Y [0.00]_Ladder Report" xfId="1910"/>
    <cellStyle name="’E］Y [0.00]_Ladder Report" xfId="1911"/>
    <cellStyle name="’E]Y_Ladder Report" xfId="1912"/>
    <cellStyle name="’E］Y_Ladder Report" xfId="1913"/>
    <cellStyle name="’E・Y [0.00]_currentKC GL" xfId="1914"/>
    <cellStyle name="’E・Y_currentKC GL" xfId="1915"/>
    <cellStyle name="’Ê‰Ý [0.00]_01MY Value Cost Study" xfId="1916"/>
    <cellStyle name="’E‰Y [0.00]_currentKC GLRG" xfId="1917"/>
    <cellStyle name="’Ê‰Ý [0.00]_NNA_serv_fee" xfId="1918"/>
    <cellStyle name="’E‰Y [0.00]_Packages and Options (2)" xfId="1919"/>
    <cellStyle name="’Ê‰Ý [0.00]_Sheet1" xfId="1920"/>
    <cellStyle name="’Ê‰Ý_01MY Value Cost Study" xfId="1921"/>
    <cellStyle name="’E‰Y_currentKC GLnt" xfId="1922"/>
    <cellStyle name="’Ê‰Ý_NNA_serv_fee" xfId="1923"/>
    <cellStyle name="’E‰Y_Read me first" xfId="1924"/>
    <cellStyle name="・・ [0.00]_127・予算・（経営・・）" xfId="1925"/>
    <cellStyle name="・・_127・予算・（経営・・）" xfId="1926"/>
    <cellStyle name="•\Ž¦Ï‚Ý‚ÌƒnƒCƒp[ƒŠƒ“ƒN" xfId="1927"/>
    <cellStyle name="•W€_•ÏX“_—v–ñ" xfId="1928"/>
    <cellStyle name="??_Sheet1" xfId="1929"/>
    <cellStyle name="\¦ÏÝÌnCp[N" xfId="1930"/>
    <cellStyle name="¢è`" xfId="1931"/>
    <cellStyle name="æØè [0.00]_Sheet1" xfId="1932"/>
    <cellStyle name="æØè_Sheet1" xfId="1933"/>
    <cellStyle name="EE [0.00]_127E\ZEiocEEj" xfId="1934"/>
    <cellStyle name="EE_127E\ZEiocEEj" xfId="1935"/>
    <cellStyle name="ÊÝ [0.00]_127ã\ZÄiocéæj" xfId="1936"/>
    <cellStyle name="ÊÝ_127ã\ZÄiocéæj" xfId="1937"/>
    <cellStyle name="fEEY [0.00]_currentKC GL" xfId="1938"/>
    <cellStyle name="fEEY_currentKC GL" xfId="1939"/>
    <cellStyle name="fEñY [0.00]_?`?p?O???Lñ??\" xfId="1940"/>
    <cellStyle name="fEñY_?`?p?O???Lñ??\" xfId="1941"/>
    <cellStyle name="nCp[N" xfId="1942"/>
    <cellStyle name="W_¢P¿" xfId="1943"/>
    <cellStyle name="0,0_x000d__x000a_NA_x000d__x000a_" xfId="1944"/>
    <cellStyle name="0,0_x000d__x000a_NA_x000d__x000a_ 2" xfId="1945"/>
    <cellStyle name="0,0_x000d__x000a_NA_x000d__x000a__UIO New Logistic" xfId="1946"/>
    <cellStyle name="0,0_x005f_x000d__x005f_x000a_NA_x005f_x000d__x005f_x000a_" xfId="1947"/>
    <cellStyle name="1" xfId="1948"/>
    <cellStyle name="¹éºÐÀ²_±âÅ¸" xfId="1949"/>
    <cellStyle name="2" xfId="1950"/>
    <cellStyle name="20 % - Accent1" xfId="1951"/>
    <cellStyle name="20 % - Accent2" xfId="1952"/>
    <cellStyle name="20 % - Accent3" xfId="1953"/>
    <cellStyle name="20 % - Accent4" xfId="1954"/>
    <cellStyle name="20 % - Accent5" xfId="1955"/>
    <cellStyle name="20 % - Accent6" xfId="1956"/>
    <cellStyle name="20% - Accent1 1" xfId="1957"/>
    <cellStyle name="20% - Accent1 10 2" xfId="1958"/>
    <cellStyle name="20% - Accent1 10 3" xfId="1959"/>
    <cellStyle name="20% - Accent1 10 4" xfId="1960"/>
    <cellStyle name="20% - Accent1 11 2" xfId="1961"/>
    <cellStyle name="20% - Accent1 11 3" xfId="1962"/>
    <cellStyle name="20% - Accent1 11 4" xfId="1963"/>
    <cellStyle name="20% - Accent1 12 2" xfId="1964"/>
    <cellStyle name="20% - Accent1 12 3" xfId="1965"/>
    <cellStyle name="20% - Accent1 12 4" xfId="1966"/>
    <cellStyle name="20% - Accent1 13 2" xfId="1967"/>
    <cellStyle name="20% - Accent1 13 3" xfId="1968"/>
    <cellStyle name="20% - Accent1 13 4" xfId="1969"/>
    <cellStyle name="20% - Accent1 13 5" xfId="1970"/>
    <cellStyle name="20% - Accent1 14 2" xfId="1971"/>
    <cellStyle name="20% - Accent1 14 3" xfId="1972"/>
    <cellStyle name="20% - Accent1 14 4" xfId="1973"/>
    <cellStyle name="20% - Accent1 15 2" xfId="1974"/>
    <cellStyle name="20% - Accent1 15 3" xfId="1975"/>
    <cellStyle name="20% - Accent1 15 4" xfId="1976"/>
    <cellStyle name="20% - Accent1 16 2" xfId="1977"/>
    <cellStyle name="20% - Accent1 16 3" xfId="1978"/>
    <cellStyle name="20% - Accent1 16 4" xfId="1979"/>
    <cellStyle name="20% - Accent1 17 2" xfId="1980"/>
    <cellStyle name="20% - Accent1 17 3" xfId="1981"/>
    <cellStyle name="20% - Accent1 17 4" xfId="1982"/>
    <cellStyle name="20% - Accent1 2" xfId="1983"/>
    <cellStyle name="20% - Accent1 2 2" xfId="1984"/>
    <cellStyle name="20% - Accent1 2 3" xfId="1985"/>
    <cellStyle name="20% - Accent1 2 4" xfId="1986"/>
    <cellStyle name="20% - Accent1 3" xfId="1987"/>
    <cellStyle name="20% - Accent1 3 2" xfId="1988"/>
    <cellStyle name="20% - Accent1 3 3" xfId="1989"/>
    <cellStyle name="20% - Accent1 3 4" xfId="1990"/>
    <cellStyle name="20% - Accent1 4" xfId="1991"/>
    <cellStyle name="20% - Accent1 4 2" xfId="1992"/>
    <cellStyle name="20% - Accent1 4 3" xfId="1993"/>
    <cellStyle name="20% - Accent1 4 4" xfId="1994"/>
    <cellStyle name="20% - Accent1 5" xfId="1995"/>
    <cellStyle name="20% - Accent1 5 2" xfId="1996"/>
    <cellStyle name="20% - Accent1 5 3" xfId="1997"/>
    <cellStyle name="20% - Accent1 5 4" xfId="1998"/>
    <cellStyle name="20% - Accent1 6" xfId="1999"/>
    <cellStyle name="20% - Accent1 6 2" xfId="2000"/>
    <cellStyle name="20% - Accent1 6 3" xfId="2001"/>
    <cellStyle name="20% - Accent1 6 4" xfId="2002"/>
    <cellStyle name="20% - Accent1 7" xfId="2003"/>
    <cellStyle name="20% - Accent1 7 2" xfId="2004"/>
    <cellStyle name="20% - Accent1 7 3" xfId="2005"/>
    <cellStyle name="20% - Accent1 7 4" xfId="2006"/>
    <cellStyle name="20% - Accent1 8 2" xfId="2007"/>
    <cellStyle name="20% - Accent1 8 3" xfId="2008"/>
    <cellStyle name="20% - Accent1 8 4" xfId="2009"/>
    <cellStyle name="20% - Accent1 9 2" xfId="2010"/>
    <cellStyle name="20% - Accent1 9 3" xfId="2011"/>
    <cellStyle name="20% - Accent1 9 4" xfId="2012"/>
    <cellStyle name="20% - Accent2 1" xfId="2013"/>
    <cellStyle name="20% - Accent2 10 2" xfId="2014"/>
    <cellStyle name="20% - Accent2 10 3" xfId="2015"/>
    <cellStyle name="20% - Accent2 10 4" xfId="2016"/>
    <cellStyle name="20% - Accent2 11 2" xfId="2017"/>
    <cellStyle name="20% - Accent2 11 3" xfId="2018"/>
    <cellStyle name="20% - Accent2 11 4" xfId="2019"/>
    <cellStyle name="20% - Accent2 12 2" xfId="2020"/>
    <cellStyle name="20% - Accent2 12 3" xfId="2021"/>
    <cellStyle name="20% - Accent2 12 4" xfId="2022"/>
    <cellStyle name="20% - Accent2 13 2" xfId="2023"/>
    <cellStyle name="20% - Accent2 13 3" xfId="2024"/>
    <cellStyle name="20% - Accent2 13 4" xfId="2025"/>
    <cellStyle name="20% - Accent2 14 2" xfId="2026"/>
    <cellStyle name="20% - Accent2 14 3" xfId="2027"/>
    <cellStyle name="20% - Accent2 14 4" xfId="2028"/>
    <cellStyle name="20% - Accent2 15 2" xfId="2029"/>
    <cellStyle name="20% - Accent2 15 3" xfId="2030"/>
    <cellStyle name="20% - Accent2 15 4" xfId="2031"/>
    <cellStyle name="20% - Accent2 16 2" xfId="2032"/>
    <cellStyle name="20% - Accent2 16 3" xfId="2033"/>
    <cellStyle name="20% - Accent2 16 4" xfId="2034"/>
    <cellStyle name="20% - Accent2 17 2" xfId="2035"/>
    <cellStyle name="20% - Accent2 17 3" xfId="2036"/>
    <cellStyle name="20% - Accent2 17 4" xfId="2037"/>
    <cellStyle name="20% - Accent2 2" xfId="2038"/>
    <cellStyle name="20% - Accent2 2 2" xfId="2039"/>
    <cellStyle name="20% - Accent2 2 3" xfId="2040"/>
    <cellStyle name="20% - Accent2 2 4" xfId="2041"/>
    <cellStyle name="20% - Accent2 3" xfId="2042"/>
    <cellStyle name="20% - Accent2 3 2" xfId="2043"/>
    <cellStyle name="20% - Accent2 3 3" xfId="2044"/>
    <cellStyle name="20% - Accent2 3 4" xfId="2045"/>
    <cellStyle name="20% - Accent2 4" xfId="2046"/>
    <cellStyle name="20% - Accent2 4 2" xfId="2047"/>
    <cellStyle name="20% - Accent2 4 3" xfId="2048"/>
    <cellStyle name="20% - Accent2 4 4" xfId="2049"/>
    <cellStyle name="20% - Accent2 5" xfId="2050"/>
    <cellStyle name="20% - Accent2 5 2" xfId="2051"/>
    <cellStyle name="20% - Accent2 5 3" xfId="2052"/>
    <cellStyle name="20% - Accent2 5 4" xfId="2053"/>
    <cellStyle name="20% - Accent2 6" xfId="2054"/>
    <cellStyle name="20% - Accent2 6 2" xfId="2055"/>
    <cellStyle name="20% - Accent2 6 3" xfId="2056"/>
    <cellStyle name="20% - Accent2 6 4" xfId="2057"/>
    <cellStyle name="20% - Accent2 7 2" xfId="2058"/>
    <cellStyle name="20% - Accent2 7 3" xfId="2059"/>
    <cellStyle name="20% - Accent2 7 4" xfId="2060"/>
    <cellStyle name="20% - Accent2 8 2" xfId="2061"/>
    <cellStyle name="20% - Accent2 8 3" xfId="2062"/>
    <cellStyle name="20% - Accent2 8 4" xfId="2063"/>
    <cellStyle name="20% - Accent2 9 2" xfId="2064"/>
    <cellStyle name="20% - Accent2 9 3" xfId="2065"/>
    <cellStyle name="20% - Accent2 9 4" xfId="2066"/>
    <cellStyle name="20% - Accent3 1" xfId="2067"/>
    <cellStyle name="20% - Accent3 10 2" xfId="2068"/>
    <cellStyle name="20% - Accent3 10 3" xfId="2069"/>
    <cellStyle name="20% - Accent3 10 4" xfId="2070"/>
    <cellStyle name="20% - Accent3 11 2" xfId="2071"/>
    <cellStyle name="20% - Accent3 11 3" xfId="2072"/>
    <cellStyle name="20% - Accent3 11 4" xfId="2073"/>
    <cellStyle name="20% - Accent3 12 2" xfId="2074"/>
    <cellStyle name="20% - Accent3 12 3" xfId="2075"/>
    <cellStyle name="20% - Accent3 12 4" xfId="2076"/>
    <cellStyle name="20% - Accent3 13 2" xfId="2077"/>
    <cellStyle name="20% - Accent3 13 3" xfId="2078"/>
    <cellStyle name="20% - Accent3 13 4" xfId="2079"/>
    <cellStyle name="20% - Accent3 14 2" xfId="2080"/>
    <cellStyle name="20% - Accent3 14 3" xfId="2081"/>
    <cellStyle name="20% - Accent3 14 4" xfId="2082"/>
    <cellStyle name="20% - Accent3 15 2" xfId="2083"/>
    <cellStyle name="20% - Accent3 15 3" xfId="2084"/>
    <cellStyle name="20% - Accent3 15 4" xfId="2085"/>
    <cellStyle name="20% - Accent3 16 2" xfId="2086"/>
    <cellStyle name="20% - Accent3 16 3" xfId="2087"/>
    <cellStyle name="20% - Accent3 16 4" xfId="2088"/>
    <cellStyle name="20% - Accent3 17 2" xfId="2089"/>
    <cellStyle name="20% - Accent3 17 3" xfId="2090"/>
    <cellStyle name="20% - Accent3 17 4" xfId="2091"/>
    <cellStyle name="20% - Accent3 2" xfId="2092"/>
    <cellStyle name="20% - Accent3 2 2" xfId="2093"/>
    <cellStyle name="20% - Accent3 2 3" xfId="2094"/>
    <cellStyle name="20% - Accent3 2 4" xfId="2095"/>
    <cellStyle name="20% - Accent3 3" xfId="2096"/>
    <cellStyle name="20% - Accent3 3 2" xfId="2097"/>
    <cellStyle name="20% - Accent3 3 3" xfId="2098"/>
    <cellStyle name="20% - Accent3 3 4" xfId="2099"/>
    <cellStyle name="20% - Accent3 4" xfId="2100"/>
    <cellStyle name="20% - Accent3 4 2" xfId="2101"/>
    <cellStyle name="20% - Accent3 4 3" xfId="2102"/>
    <cellStyle name="20% - Accent3 4 4" xfId="2103"/>
    <cellStyle name="20% - Accent3 5" xfId="2104"/>
    <cellStyle name="20% - Accent3 5 2" xfId="2105"/>
    <cellStyle name="20% - Accent3 5 3" xfId="2106"/>
    <cellStyle name="20% - Accent3 5 4" xfId="2107"/>
    <cellStyle name="20% - Accent3 6" xfId="2108"/>
    <cellStyle name="20% - Accent3 6 2" xfId="2109"/>
    <cellStyle name="20% - Accent3 6 3" xfId="2110"/>
    <cellStyle name="20% - Accent3 6 4" xfId="2111"/>
    <cellStyle name="20% - Accent3 7 2" xfId="2112"/>
    <cellStyle name="20% - Accent3 7 3" xfId="2113"/>
    <cellStyle name="20% - Accent3 7 4" xfId="2114"/>
    <cellStyle name="20% - Accent3 8 2" xfId="2115"/>
    <cellStyle name="20% - Accent3 8 3" xfId="2116"/>
    <cellStyle name="20% - Accent3 8 4" xfId="2117"/>
    <cellStyle name="20% - Accent3 9 2" xfId="2118"/>
    <cellStyle name="20% - Accent3 9 3" xfId="2119"/>
    <cellStyle name="20% - Accent3 9 4" xfId="2120"/>
    <cellStyle name="20% - Accent4 1" xfId="2121"/>
    <cellStyle name="20% - Accent4 10 2" xfId="2122"/>
    <cellStyle name="20% - Accent4 10 3" xfId="2123"/>
    <cellStyle name="20% - Accent4 10 4" xfId="2124"/>
    <cellStyle name="20% - Accent4 11 2" xfId="2125"/>
    <cellStyle name="20% - Accent4 11 3" xfId="2126"/>
    <cellStyle name="20% - Accent4 11 4" xfId="2127"/>
    <cellStyle name="20% - Accent4 12 2" xfId="2128"/>
    <cellStyle name="20% - Accent4 12 3" xfId="2129"/>
    <cellStyle name="20% - Accent4 12 4" xfId="2130"/>
    <cellStyle name="20% - Accent4 13 2" xfId="2131"/>
    <cellStyle name="20% - Accent4 13 3" xfId="2132"/>
    <cellStyle name="20% - Accent4 13 4" xfId="2133"/>
    <cellStyle name="20% - Accent4 14 2" xfId="2134"/>
    <cellStyle name="20% - Accent4 14 3" xfId="2135"/>
    <cellStyle name="20% - Accent4 14 4" xfId="2136"/>
    <cellStyle name="20% - Accent4 15 2" xfId="2137"/>
    <cellStyle name="20% - Accent4 15 3" xfId="2138"/>
    <cellStyle name="20% - Accent4 15 4" xfId="2139"/>
    <cellStyle name="20% - Accent4 16 2" xfId="2140"/>
    <cellStyle name="20% - Accent4 16 3" xfId="2141"/>
    <cellStyle name="20% - Accent4 16 4" xfId="2142"/>
    <cellStyle name="20% - Accent4 17 2" xfId="2143"/>
    <cellStyle name="20% - Accent4 17 3" xfId="2144"/>
    <cellStyle name="20% - Accent4 17 4" xfId="2145"/>
    <cellStyle name="20% - Accent4 2" xfId="2146"/>
    <cellStyle name="20% - Accent4 2 2" xfId="2147"/>
    <cellStyle name="20% - Accent4 2 3" xfId="2148"/>
    <cellStyle name="20% - Accent4 2 4" xfId="2149"/>
    <cellStyle name="20% - Accent4 3" xfId="2150"/>
    <cellStyle name="20% - Accent4 3 2" xfId="2151"/>
    <cellStyle name="20% - Accent4 3 3" xfId="2152"/>
    <cellStyle name="20% - Accent4 3 4" xfId="2153"/>
    <cellStyle name="20% - Accent4 4" xfId="2154"/>
    <cellStyle name="20% - Accent4 4 2" xfId="2155"/>
    <cellStyle name="20% - Accent4 4 3" xfId="2156"/>
    <cellStyle name="20% - Accent4 4 4" xfId="2157"/>
    <cellStyle name="20% - Accent4 5" xfId="2158"/>
    <cellStyle name="20% - Accent4 5 2" xfId="2159"/>
    <cellStyle name="20% - Accent4 5 3" xfId="2160"/>
    <cellStyle name="20% - Accent4 5 4" xfId="2161"/>
    <cellStyle name="20% - Accent4 6" xfId="2162"/>
    <cellStyle name="20% - Accent4 6 2" xfId="2163"/>
    <cellStyle name="20% - Accent4 6 3" xfId="2164"/>
    <cellStyle name="20% - Accent4 6 4" xfId="2165"/>
    <cellStyle name="20% - Accent4 7 2" xfId="2166"/>
    <cellStyle name="20% - Accent4 7 3" xfId="2167"/>
    <cellStyle name="20% - Accent4 7 4" xfId="2168"/>
    <cellStyle name="20% - Accent4 8 2" xfId="2169"/>
    <cellStyle name="20% - Accent4 8 3" xfId="2170"/>
    <cellStyle name="20% - Accent4 8 4" xfId="2171"/>
    <cellStyle name="20% - Accent4 9 2" xfId="2172"/>
    <cellStyle name="20% - Accent4 9 3" xfId="2173"/>
    <cellStyle name="20% - Accent4 9 4" xfId="2174"/>
    <cellStyle name="20% - Accent5 1" xfId="2175"/>
    <cellStyle name="20% - Accent5 10 2" xfId="2176"/>
    <cellStyle name="20% - Accent5 10 3" xfId="2177"/>
    <cellStyle name="20% - Accent5 10 4" xfId="2178"/>
    <cellStyle name="20% - Accent5 11 2" xfId="2179"/>
    <cellStyle name="20% - Accent5 11 3" xfId="2180"/>
    <cellStyle name="20% - Accent5 11 4" xfId="2181"/>
    <cellStyle name="20% - Accent5 12 2" xfId="2182"/>
    <cellStyle name="20% - Accent5 12 3" xfId="2183"/>
    <cellStyle name="20% - Accent5 12 4" xfId="2184"/>
    <cellStyle name="20% - Accent5 13 2" xfId="2185"/>
    <cellStyle name="20% - Accent5 13 3" xfId="2186"/>
    <cellStyle name="20% - Accent5 13 4" xfId="2187"/>
    <cellStyle name="20% - Accent5 14 2" xfId="2188"/>
    <cellStyle name="20% - Accent5 14 3" xfId="2189"/>
    <cellStyle name="20% - Accent5 14 4" xfId="2190"/>
    <cellStyle name="20% - Accent5 15 2" xfId="2191"/>
    <cellStyle name="20% - Accent5 15 3" xfId="2192"/>
    <cellStyle name="20% - Accent5 15 4" xfId="2193"/>
    <cellStyle name="20% - Accent5 16 2" xfId="2194"/>
    <cellStyle name="20% - Accent5 16 3" xfId="2195"/>
    <cellStyle name="20% - Accent5 16 4" xfId="2196"/>
    <cellStyle name="20% - Accent5 17 2" xfId="2197"/>
    <cellStyle name="20% - Accent5 17 3" xfId="2198"/>
    <cellStyle name="20% - Accent5 17 4" xfId="2199"/>
    <cellStyle name="20% - Accent5 2" xfId="2200"/>
    <cellStyle name="20% - Accent5 2 2" xfId="2201"/>
    <cellStyle name="20% - Accent5 2 3" xfId="2202"/>
    <cellStyle name="20% - Accent5 2 4" xfId="2203"/>
    <cellStyle name="20% - Accent5 3" xfId="2204"/>
    <cellStyle name="20% - Accent5 3 2" xfId="2205"/>
    <cellStyle name="20% - Accent5 3 3" xfId="2206"/>
    <cellStyle name="20% - Accent5 3 4" xfId="2207"/>
    <cellStyle name="20% - Accent5 4" xfId="2208"/>
    <cellStyle name="20% - Accent5 4 2" xfId="2209"/>
    <cellStyle name="20% - Accent5 4 3" xfId="2210"/>
    <cellStyle name="20% - Accent5 4 4" xfId="2211"/>
    <cellStyle name="20% - Accent5 5" xfId="2212"/>
    <cellStyle name="20% - Accent5 5 2" xfId="2213"/>
    <cellStyle name="20% - Accent5 5 3" xfId="2214"/>
    <cellStyle name="20% - Accent5 5 4" xfId="2215"/>
    <cellStyle name="20% - Accent5 6" xfId="2216"/>
    <cellStyle name="20% - Accent5 6 2" xfId="2217"/>
    <cellStyle name="20% - Accent5 6 3" xfId="2218"/>
    <cellStyle name="20% - Accent5 6 4" xfId="2219"/>
    <cellStyle name="20% - Accent5 7 2" xfId="2220"/>
    <cellStyle name="20% - Accent5 7 3" xfId="2221"/>
    <cellStyle name="20% - Accent5 7 4" xfId="2222"/>
    <cellStyle name="20% - Accent5 8 2" xfId="2223"/>
    <cellStyle name="20% - Accent5 8 3" xfId="2224"/>
    <cellStyle name="20% - Accent5 8 4" xfId="2225"/>
    <cellStyle name="20% - Accent5 9 2" xfId="2226"/>
    <cellStyle name="20% - Accent5 9 3" xfId="2227"/>
    <cellStyle name="20% - Accent5 9 4" xfId="2228"/>
    <cellStyle name="20% - Accent6 1" xfId="2229"/>
    <cellStyle name="20% - Accent6 10 2" xfId="2230"/>
    <cellStyle name="20% - Accent6 10 3" xfId="2231"/>
    <cellStyle name="20% - Accent6 10 4" xfId="2232"/>
    <cellStyle name="20% - Accent6 11 2" xfId="2233"/>
    <cellStyle name="20% - Accent6 11 3" xfId="2234"/>
    <cellStyle name="20% - Accent6 11 4" xfId="2235"/>
    <cellStyle name="20% - Accent6 12 2" xfId="2236"/>
    <cellStyle name="20% - Accent6 12 3" xfId="2237"/>
    <cellStyle name="20% - Accent6 12 4" xfId="2238"/>
    <cellStyle name="20% - Accent6 13 2" xfId="2239"/>
    <cellStyle name="20% - Accent6 13 3" xfId="2240"/>
    <cellStyle name="20% - Accent6 13 4" xfId="2241"/>
    <cellStyle name="20% - Accent6 14 2" xfId="2242"/>
    <cellStyle name="20% - Accent6 14 3" xfId="2243"/>
    <cellStyle name="20% - Accent6 14 4" xfId="2244"/>
    <cellStyle name="20% - Accent6 15 2" xfId="2245"/>
    <cellStyle name="20% - Accent6 15 3" xfId="2246"/>
    <cellStyle name="20% - Accent6 15 4" xfId="2247"/>
    <cellStyle name="20% - Accent6 16 2" xfId="2248"/>
    <cellStyle name="20% - Accent6 16 3" xfId="2249"/>
    <cellStyle name="20% - Accent6 16 4" xfId="2250"/>
    <cellStyle name="20% - Accent6 17 2" xfId="2251"/>
    <cellStyle name="20% - Accent6 17 3" xfId="2252"/>
    <cellStyle name="20% - Accent6 17 4" xfId="2253"/>
    <cellStyle name="20% - Accent6 2" xfId="2254"/>
    <cellStyle name="20% - Accent6 2 2" xfId="2255"/>
    <cellStyle name="20% - Accent6 2 3" xfId="2256"/>
    <cellStyle name="20% - Accent6 2 4" xfId="2257"/>
    <cellStyle name="20% - Accent6 3" xfId="2258"/>
    <cellStyle name="20% - Accent6 3 2" xfId="2259"/>
    <cellStyle name="20% - Accent6 3 3" xfId="2260"/>
    <cellStyle name="20% - Accent6 3 3 2" xfId="2261"/>
    <cellStyle name="20% - Accent6 3 3 3" xfId="2262"/>
    <cellStyle name="20% - Accent6 3 4" xfId="2263"/>
    <cellStyle name="20% - Accent6 4" xfId="2264"/>
    <cellStyle name="20% - Accent6 4 2" xfId="2265"/>
    <cellStyle name="20% - Accent6 4 3" xfId="2266"/>
    <cellStyle name="20% - Accent6 4 4" xfId="2267"/>
    <cellStyle name="20% - Accent6 5" xfId="2268"/>
    <cellStyle name="20% - Accent6 5 2" xfId="2269"/>
    <cellStyle name="20% - Accent6 5 3" xfId="2270"/>
    <cellStyle name="20% - Accent6 5 4" xfId="2271"/>
    <cellStyle name="20% - Accent6 6" xfId="2272"/>
    <cellStyle name="20% - Accent6 6 2" xfId="2273"/>
    <cellStyle name="20% - Accent6 6 3" xfId="2274"/>
    <cellStyle name="20% - Accent6 6 4" xfId="2275"/>
    <cellStyle name="20% - Accent6 7 2" xfId="2276"/>
    <cellStyle name="20% - Accent6 7 3" xfId="2277"/>
    <cellStyle name="20% - Accent6 7 4" xfId="2278"/>
    <cellStyle name="20% - Accent6 8 2" xfId="2279"/>
    <cellStyle name="20% - Accent6 8 3" xfId="2280"/>
    <cellStyle name="20% - Accent6 8 4" xfId="2281"/>
    <cellStyle name="20% - Accent6 9 2" xfId="2282"/>
    <cellStyle name="20% - Accent6 9 3" xfId="2283"/>
    <cellStyle name="20% - Accent6 9 4" xfId="2284"/>
    <cellStyle name="3" xfId="2285"/>
    <cellStyle name="4" xfId="2286"/>
    <cellStyle name="40 % - Accent1" xfId="2287"/>
    <cellStyle name="40 % - Accent2" xfId="2288"/>
    <cellStyle name="40 % - Accent3" xfId="2289"/>
    <cellStyle name="40 % - Accent4" xfId="2290"/>
    <cellStyle name="40 % - Accent5" xfId="2291"/>
    <cellStyle name="40 % - Accent6" xfId="2292"/>
    <cellStyle name="40% - Accent1 1" xfId="2293"/>
    <cellStyle name="40% - Accent1 10 2" xfId="2294"/>
    <cellStyle name="40% - Accent1 10 3" xfId="2295"/>
    <cellStyle name="40% - Accent1 10 4" xfId="2296"/>
    <cellStyle name="40% - Accent1 11 2" xfId="2297"/>
    <cellStyle name="40% - Accent1 11 3" xfId="2298"/>
    <cellStyle name="40% - Accent1 11 4" xfId="2299"/>
    <cellStyle name="40% - Accent1 12 2" xfId="2300"/>
    <cellStyle name="40% - Accent1 12 3" xfId="2301"/>
    <cellStyle name="40% - Accent1 12 4" xfId="2302"/>
    <cellStyle name="40% - Accent1 13 2" xfId="2303"/>
    <cellStyle name="40% - Accent1 13 3" xfId="2304"/>
    <cellStyle name="40% - Accent1 13 4" xfId="2305"/>
    <cellStyle name="40% - Accent1 14 2" xfId="2306"/>
    <cellStyle name="40% - Accent1 14 3" xfId="2307"/>
    <cellStyle name="40% - Accent1 14 4" xfId="2308"/>
    <cellStyle name="40% - Accent1 15 2" xfId="2309"/>
    <cellStyle name="40% - Accent1 15 3" xfId="2310"/>
    <cellStyle name="40% - Accent1 15 4" xfId="2311"/>
    <cellStyle name="40% - Accent1 16 2" xfId="2312"/>
    <cellStyle name="40% - Accent1 16 3" xfId="2313"/>
    <cellStyle name="40% - Accent1 16 4" xfId="2314"/>
    <cellStyle name="40% - Accent1 17 2" xfId="2315"/>
    <cellStyle name="40% - Accent1 17 3" xfId="2316"/>
    <cellStyle name="40% - Accent1 17 4" xfId="2317"/>
    <cellStyle name="40% - Accent1 2" xfId="2318"/>
    <cellStyle name="40% - Accent1 2 2" xfId="2319"/>
    <cellStyle name="40% - Accent1 2 3" xfId="2320"/>
    <cellStyle name="40% - Accent1 2 4" xfId="2321"/>
    <cellStyle name="40% - Accent1 3" xfId="2322"/>
    <cellStyle name="40% - Accent1 3 2" xfId="2323"/>
    <cellStyle name="40% - Accent1 3 3" xfId="2324"/>
    <cellStyle name="40% - Accent1 3 4" xfId="2325"/>
    <cellStyle name="40% - Accent1 4" xfId="2326"/>
    <cellStyle name="40% - Accent1 4 2" xfId="2327"/>
    <cellStyle name="40% - Accent1 4 3" xfId="2328"/>
    <cellStyle name="40% - Accent1 4 4" xfId="2329"/>
    <cellStyle name="40% - Accent1 5" xfId="2330"/>
    <cellStyle name="40% - Accent1 5 2" xfId="2331"/>
    <cellStyle name="40% - Accent1 5 3" xfId="2332"/>
    <cellStyle name="40% - Accent1 5 4" xfId="2333"/>
    <cellStyle name="40% - Accent1 6" xfId="2334"/>
    <cellStyle name="40% - Accent1 6 2" xfId="2335"/>
    <cellStyle name="40% - Accent1 6 3" xfId="2336"/>
    <cellStyle name="40% - Accent1 6 4" xfId="2337"/>
    <cellStyle name="40% - Accent1 7" xfId="2338"/>
    <cellStyle name="40% - Accent1 7 2" xfId="2339"/>
    <cellStyle name="40% - Accent1 7 3" xfId="2340"/>
    <cellStyle name="40% - Accent1 7 4" xfId="2341"/>
    <cellStyle name="40% - Accent1 8 2" xfId="2342"/>
    <cellStyle name="40% - Accent1 8 3" xfId="2343"/>
    <cellStyle name="40% - Accent1 8 4" xfId="2344"/>
    <cellStyle name="40% - Accent1 9 2" xfId="2345"/>
    <cellStyle name="40% - Accent1 9 3" xfId="2346"/>
    <cellStyle name="40% - Accent1 9 4" xfId="2347"/>
    <cellStyle name="40% - Accent2 1" xfId="2348"/>
    <cellStyle name="40% - Accent2 10 2" xfId="2349"/>
    <cellStyle name="40% - Accent2 10 3" xfId="2350"/>
    <cellStyle name="40% - Accent2 10 4" xfId="2351"/>
    <cellStyle name="40% - Accent2 11 2" xfId="2352"/>
    <cellStyle name="40% - Accent2 11 3" xfId="2353"/>
    <cellStyle name="40% - Accent2 11 4" xfId="2354"/>
    <cellStyle name="40% - Accent2 12 2" xfId="2355"/>
    <cellStyle name="40% - Accent2 12 3" xfId="2356"/>
    <cellStyle name="40% - Accent2 12 4" xfId="2357"/>
    <cellStyle name="40% - Accent2 13 2" xfId="2358"/>
    <cellStyle name="40% - Accent2 13 3" xfId="2359"/>
    <cellStyle name="40% - Accent2 13 4" xfId="2360"/>
    <cellStyle name="40% - Accent2 14 2" xfId="2361"/>
    <cellStyle name="40% - Accent2 14 3" xfId="2362"/>
    <cellStyle name="40% - Accent2 14 4" xfId="2363"/>
    <cellStyle name="40% - Accent2 15 2" xfId="2364"/>
    <cellStyle name="40% - Accent2 15 3" xfId="2365"/>
    <cellStyle name="40% - Accent2 15 4" xfId="2366"/>
    <cellStyle name="40% - Accent2 16 2" xfId="2367"/>
    <cellStyle name="40% - Accent2 16 3" xfId="2368"/>
    <cellStyle name="40% - Accent2 16 4" xfId="2369"/>
    <cellStyle name="40% - Accent2 17 2" xfId="2370"/>
    <cellStyle name="40% - Accent2 17 3" xfId="2371"/>
    <cellStyle name="40% - Accent2 17 4" xfId="2372"/>
    <cellStyle name="40% - Accent2 2" xfId="2373"/>
    <cellStyle name="40% - Accent2 2 2" xfId="2374"/>
    <cellStyle name="40% - Accent2 2 3" xfId="2375"/>
    <cellStyle name="40% - Accent2 2 4" xfId="2376"/>
    <cellStyle name="40% - Accent2 3" xfId="2377"/>
    <cellStyle name="40% - Accent2 3 2" xfId="2378"/>
    <cellStyle name="40% - Accent2 3 3" xfId="2379"/>
    <cellStyle name="40% - Accent2 3 4" xfId="2380"/>
    <cellStyle name="40% - Accent2 4" xfId="2381"/>
    <cellStyle name="40% - Accent2 4 2" xfId="2382"/>
    <cellStyle name="40% - Accent2 4 3" xfId="2383"/>
    <cellStyle name="40% - Accent2 4 4" xfId="2384"/>
    <cellStyle name="40% - Accent2 5" xfId="2385"/>
    <cellStyle name="40% - Accent2 5 2" xfId="2386"/>
    <cellStyle name="40% - Accent2 5 3" xfId="2387"/>
    <cellStyle name="40% - Accent2 5 4" xfId="2388"/>
    <cellStyle name="40% - Accent2 6" xfId="2389"/>
    <cellStyle name="40% - Accent2 6 2" xfId="2390"/>
    <cellStyle name="40% - Accent2 6 3" xfId="2391"/>
    <cellStyle name="40% - Accent2 6 4" xfId="2392"/>
    <cellStyle name="40% - Accent2 7 2" xfId="2393"/>
    <cellStyle name="40% - Accent2 7 3" xfId="2394"/>
    <cellStyle name="40% - Accent2 7 4" xfId="2395"/>
    <cellStyle name="40% - Accent2 8 2" xfId="2396"/>
    <cellStyle name="40% - Accent2 8 3" xfId="2397"/>
    <cellStyle name="40% - Accent2 8 4" xfId="2398"/>
    <cellStyle name="40% - Accent2 9 2" xfId="2399"/>
    <cellStyle name="40% - Accent2 9 3" xfId="2400"/>
    <cellStyle name="40% - Accent2 9 4" xfId="2401"/>
    <cellStyle name="40% - Accent3 1" xfId="2402"/>
    <cellStyle name="40% - Accent3 10 2" xfId="2403"/>
    <cellStyle name="40% - Accent3 10 3" xfId="2404"/>
    <cellStyle name="40% - Accent3 10 4" xfId="2405"/>
    <cellStyle name="40% - Accent3 11 2" xfId="2406"/>
    <cellStyle name="40% - Accent3 11 3" xfId="2407"/>
    <cellStyle name="40% - Accent3 11 4" xfId="2408"/>
    <cellStyle name="40% - Accent3 12 2" xfId="2409"/>
    <cellStyle name="40% - Accent3 12 3" xfId="2410"/>
    <cellStyle name="40% - Accent3 12 4" xfId="2411"/>
    <cellStyle name="40% - Accent3 13 2" xfId="2412"/>
    <cellStyle name="40% - Accent3 13 3" xfId="2413"/>
    <cellStyle name="40% - Accent3 13 4" xfId="2414"/>
    <cellStyle name="40% - Accent3 14 2" xfId="2415"/>
    <cellStyle name="40% - Accent3 14 3" xfId="2416"/>
    <cellStyle name="40% - Accent3 14 4" xfId="2417"/>
    <cellStyle name="40% - Accent3 15 2" xfId="2418"/>
    <cellStyle name="40% - Accent3 15 3" xfId="2419"/>
    <cellStyle name="40% - Accent3 15 4" xfId="2420"/>
    <cellStyle name="40% - Accent3 16 2" xfId="2421"/>
    <cellStyle name="40% - Accent3 16 3" xfId="2422"/>
    <cellStyle name="40% - Accent3 16 4" xfId="2423"/>
    <cellStyle name="40% - Accent3 17 2" xfId="2424"/>
    <cellStyle name="40% - Accent3 17 3" xfId="2425"/>
    <cellStyle name="40% - Accent3 17 4" xfId="2426"/>
    <cellStyle name="40% - Accent3 2" xfId="2427"/>
    <cellStyle name="40% - Accent3 2 2" xfId="2428"/>
    <cellStyle name="40% - Accent3 2 3" xfId="2429"/>
    <cellStyle name="40% - Accent3 2 4" xfId="2430"/>
    <cellStyle name="40% - Accent3 3" xfId="2431"/>
    <cellStyle name="40% - Accent3 3 2" xfId="2432"/>
    <cellStyle name="40% - Accent3 3 3" xfId="2433"/>
    <cellStyle name="40% - Accent3 3 4" xfId="2434"/>
    <cellStyle name="40% - Accent3 4" xfId="2435"/>
    <cellStyle name="40% - Accent3 4 2" xfId="2436"/>
    <cellStyle name="40% - Accent3 4 3" xfId="2437"/>
    <cellStyle name="40% - Accent3 4 4" xfId="2438"/>
    <cellStyle name="40% - Accent3 5" xfId="2439"/>
    <cellStyle name="40% - Accent3 5 2" xfId="2440"/>
    <cellStyle name="40% - Accent3 5 3" xfId="2441"/>
    <cellStyle name="40% - Accent3 5 4" xfId="2442"/>
    <cellStyle name="40% - Accent3 6" xfId="2443"/>
    <cellStyle name="40% - Accent3 6 2" xfId="2444"/>
    <cellStyle name="40% - Accent3 6 3" xfId="2445"/>
    <cellStyle name="40% - Accent3 6 4" xfId="2446"/>
    <cellStyle name="40% - Accent3 7 2" xfId="2447"/>
    <cellStyle name="40% - Accent3 7 3" xfId="2448"/>
    <cellStyle name="40% - Accent3 7 4" xfId="2449"/>
    <cellStyle name="40% - Accent3 8 2" xfId="2450"/>
    <cellStyle name="40% - Accent3 8 3" xfId="2451"/>
    <cellStyle name="40% - Accent3 8 4" xfId="2452"/>
    <cellStyle name="40% - Accent3 9 2" xfId="2453"/>
    <cellStyle name="40% - Accent3 9 3" xfId="2454"/>
    <cellStyle name="40% - Accent3 9 4" xfId="2455"/>
    <cellStyle name="40% - Accent4 1" xfId="2456"/>
    <cellStyle name="40% - Accent4 10 2" xfId="2457"/>
    <cellStyle name="40% - Accent4 10 3" xfId="2458"/>
    <cellStyle name="40% - Accent4 10 4" xfId="2459"/>
    <cellStyle name="40% - Accent4 11 2" xfId="2460"/>
    <cellStyle name="40% - Accent4 11 3" xfId="2461"/>
    <cellStyle name="40% - Accent4 11 4" xfId="2462"/>
    <cellStyle name="40% - Accent4 12 2" xfId="2463"/>
    <cellStyle name="40% - Accent4 12 3" xfId="2464"/>
    <cellStyle name="40% - Accent4 12 4" xfId="2465"/>
    <cellStyle name="40% - Accent4 13 2" xfId="2466"/>
    <cellStyle name="40% - Accent4 13 3" xfId="2467"/>
    <cellStyle name="40% - Accent4 13 4" xfId="2468"/>
    <cellStyle name="40% - Accent4 14 2" xfId="2469"/>
    <cellStyle name="40% - Accent4 14 3" xfId="2470"/>
    <cellStyle name="40% - Accent4 14 4" xfId="2471"/>
    <cellStyle name="40% - Accent4 15 2" xfId="2472"/>
    <cellStyle name="40% - Accent4 15 3" xfId="2473"/>
    <cellStyle name="40% - Accent4 15 4" xfId="2474"/>
    <cellStyle name="40% - Accent4 16 2" xfId="2475"/>
    <cellStyle name="40% - Accent4 16 3" xfId="2476"/>
    <cellStyle name="40% - Accent4 16 4" xfId="2477"/>
    <cellStyle name="40% - Accent4 17 2" xfId="2478"/>
    <cellStyle name="40% - Accent4 17 3" xfId="2479"/>
    <cellStyle name="40% - Accent4 17 4" xfId="2480"/>
    <cellStyle name="40% - Accent4 2" xfId="2481"/>
    <cellStyle name="40% - Accent4 2 2" xfId="2482"/>
    <cellStyle name="40% - Accent4 2 3" xfId="2483"/>
    <cellStyle name="40% - Accent4 2 4" xfId="2484"/>
    <cellStyle name="40% - Accent4 3" xfId="2485"/>
    <cellStyle name="40% - Accent4 3 2" xfId="2486"/>
    <cellStyle name="40% - Accent4 3 3" xfId="2487"/>
    <cellStyle name="40% - Accent4 3 4" xfId="2488"/>
    <cellStyle name="40% - Accent4 4" xfId="2489"/>
    <cellStyle name="40% - Accent4 4 2" xfId="2490"/>
    <cellStyle name="40% - Accent4 4 3" xfId="2491"/>
    <cellStyle name="40% - Accent4 4 4" xfId="2492"/>
    <cellStyle name="40% - Accent4 5" xfId="2493"/>
    <cellStyle name="40% - Accent4 5 2" xfId="2494"/>
    <cellStyle name="40% - Accent4 5 3" xfId="2495"/>
    <cellStyle name="40% - Accent4 5 4" xfId="2496"/>
    <cellStyle name="40% - Accent4 6" xfId="2497"/>
    <cellStyle name="40% - Accent4 6 2" xfId="2498"/>
    <cellStyle name="40% - Accent4 6 3" xfId="2499"/>
    <cellStyle name="40% - Accent4 6 4" xfId="2500"/>
    <cellStyle name="40% - Accent4 7 2" xfId="2501"/>
    <cellStyle name="40% - Accent4 7 3" xfId="2502"/>
    <cellStyle name="40% - Accent4 7 4" xfId="2503"/>
    <cellStyle name="40% - Accent4 8 2" xfId="2504"/>
    <cellStyle name="40% - Accent4 8 3" xfId="2505"/>
    <cellStyle name="40% - Accent4 8 4" xfId="2506"/>
    <cellStyle name="40% - Accent4 9 2" xfId="2507"/>
    <cellStyle name="40% - Accent4 9 3" xfId="2508"/>
    <cellStyle name="40% - Accent4 9 4" xfId="2509"/>
    <cellStyle name="40% - Accent5 1" xfId="2510"/>
    <cellStyle name="40% - Accent5 10 2" xfId="2511"/>
    <cellStyle name="40% - Accent5 10 3" xfId="2512"/>
    <cellStyle name="40% - Accent5 10 4" xfId="2513"/>
    <cellStyle name="40% - Accent5 11 2" xfId="2514"/>
    <cellStyle name="40% - Accent5 11 3" xfId="2515"/>
    <cellStyle name="40% - Accent5 11 4" xfId="2516"/>
    <cellStyle name="40% - Accent5 12 2" xfId="2517"/>
    <cellStyle name="40% - Accent5 12 3" xfId="2518"/>
    <cellStyle name="40% - Accent5 12 4" xfId="2519"/>
    <cellStyle name="40% - Accent5 13 2" xfId="2520"/>
    <cellStyle name="40% - Accent5 13 3" xfId="2521"/>
    <cellStyle name="40% - Accent5 13 4" xfId="2522"/>
    <cellStyle name="40% - Accent5 14 2" xfId="2523"/>
    <cellStyle name="40% - Accent5 14 3" xfId="2524"/>
    <cellStyle name="40% - Accent5 14 4" xfId="2525"/>
    <cellStyle name="40% - Accent5 15 2" xfId="2526"/>
    <cellStyle name="40% - Accent5 15 3" xfId="2527"/>
    <cellStyle name="40% - Accent5 15 4" xfId="2528"/>
    <cellStyle name="40% - Accent5 16 2" xfId="2529"/>
    <cellStyle name="40% - Accent5 16 3" xfId="2530"/>
    <cellStyle name="40% - Accent5 16 4" xfId="2531"/>
    <cellStyle name="40% - Accent5 17 2" xfId="2532"/>
    <cellStyle name="40% - Accent5 17 3" xfId="2533"/>
    <cellStyle name="40% - Accent5 17 4" xfId="2534"/>
    <cellStyle name="40% - Accent5 2" xfId="2535"/>
    <cellStyle name="40% - Accent5 2 2" xfId="2536"/>
    <cellStyle name="40% - Accent5 2 3" xfId="2537"/>
    <cellStyle name="40% - Accent5 2 4" xfId="2538"/>
    <cellStyle name="40% - Accent5 3" xfId="2539"/>
    <cellStyle name="40% - Accent5 3 2" xfId="2540"/>
    <cellStyle name="40% - Accent5 3 3" xfId="2541"/>
    <cellStyle name="40% - Accent5 3 4" xfId="2542"/>
    <cellStyle name="40% - Accent5 4" xfId="2543"/>
    <cellStyle name="40% - Accent5 4 2" xfId="2544"/>
    <cellStyle name="40% - Accent5 4 3" xfId="2545"/>
    <cellStyle name="40% - Accent5 4 4" xfId="2546"/>
    <cellStyle name="40% - Accent5 5" xfId="2547"/>
    <cellStyle name="40% - Accent5 5 2" xfId="2548"/>
    <cellStyle name="40% - Accent5 5 3" xfId="2549"/>
    <cellStyle name="40% - Accent5 5 4" xfId="2550"/>
    <cellStyle name="40% - Accent5 6" xfId="2551"/>
    <cellStyle name="40% - Accent5 6 2" xfId="2552"/>
    <cellStyle name="40% - Accent5 6 3" xfId="2553"/>
    <cellStyle name="40% - Accent5 6 4" xfId="2554"/>
    <cellStyle name="40% - Accent5 7 2" xfId="2555"/>
    <cellStyle name="40% - Accent5 7 3" xfId="2556"/>
    <cellStyle name="40% - Accent5 7 4" xfId="2557"/>
    <cellStyle name="40% - Accent5 8 2" xfId="2558"/>
    <cellStyle name="40% - Accent5 8 3" xfId="2559"/>
    <cellStyle name="40% - Accent5 8 4" xfId="2560"/>
    <cellStyle name="40% - Accent5 9 2" xfId="2561"/>
    <cellStyle name="40% - Accent5 9 3" xfId="2562"/>
    <cellStyle name="40% - Accent5 9 4" xfId="2563"/>
    <cellStyle name="40% - Accent6 1" xfId="2564"/>
    <cellStyle name="40% - Accent6 10 2" xfId="2565"/>
    <cellStyle name="40% - Accent6 10 3" xfId="2566"/>
    <cellStyle name="40% - Accent6 10 4" xfId="2567"/>
    <cellStyle name="40% - Accent6 11 2" xfId="2568"/>
    <cellStyle name="40% - Accent6 11 3" xfId="2569"/>
    <cellStyle name="40% - Accent6 11 4" xfId="2570"/>
    <cellStyle name="40% - Accent6 12 2" xfId="2571"/>
    <cellStyle name="40% - Accent6 12 3" xfId="2572"/>
    <cellStyle name="40% - Accent6 12 4" xfId="2573"/>
    <cellStyle name="40% - Accent6 13 2" xfId="2574"/>
    <cellStyle name="40% - Accent6 13 3" xfId="2575"/>
    <cellStyle name="40% - Accent6 13 4" xfId="2576"/>
    <cellStyle name="40% - Accent6 14 2" xfId="2577"/>
    <cellStyle name="40% - Accent6 14 3" xfId="2578"/>
    <cellStyle name="40% - Accent6 14 4" xfId="2579"/>
    <cellStyle name="40% - Accent6 15 2" xfId="2580"/>
    <cellStyle name="40% - Accent6 15 3" xfId="2581"/>
    <cellStyle name="40% - Accent6 15 4" xfId="2582"/>
    <cellStyle name="40% - Accent6 16 2" xfId="2583"/>
    <cellStyle name="40% - Accent6 16 3" xfId="2584"/>
    <cellStyle name="40% - Accent6 16 4" xfId="2585"/>
    <cellStyle name="40% - Accent6 17 2" xfId="2586"/>
    <cellStyle name="40% - Accent6 17 3" xfId="2587"/>
    <cellStyle name="40% - Accent6 17 4" xfId="2588"/>
    <cellStyle name="40% - Accent6 2" xfId="2589"/>
    <cellStyle name="40% - Accent6 2 2" xfId="2590"/>
    <cellStyle name="40% - Accent6 2 3" xfId="2591"/>
    <cellStyle name="40% - Accent6 2 4" xfId="2592"/>
    <cellStyle name="40% - Accent6 3" xfId="2593"/>
    <cellStyle name="40% - Accent6 3 2" xfId="2594"/>
    <cellStyle name="40% - Accent6 3 3" xfId="2595"/>
    <cellStyle name="40% - Accent6 3 4" xfId="2596"/>
    <cellStyle name="40% - Accent6 4" xfId="2597"/>
    <cellStyle name="40% - Accent6 4 2" xfId="2598"/>
    <cellStyle name="40% - Accent6 4 3" xfId="2599"/>
    <cellStyle name="40% - Accent6 4 4" xfId="2600"/>
    <cellStyle name="40% - Accent6 5" xfId="2601"/>
    <cellStyle name="40% - Accent6 5 2" xfId="2602"/>
    <cellStyle name="40% - Accent6 5 3" xfId="2603"/>
    <cellStyle name="40% - Accent6 5 4" xfId="2604"/>
    <cellStyle name="40% - Accent6 6" xfId="2605"/>
    <cellStyle name="40% - Accent6 6 2" xfId="2606"/>
    <cellStyle name="40% - Accent6 6 3" xfId="2607"/>
    <cellStyle name="40% - Accent6 6 4" xfId="2608"/>
    <cellStyle name="40% - Accent6 7 2" xfId="2609"/>
    <cellStyle name="40% - Accent6 7 3" xfId="2610"/>
    <cellStyle name="40% - Accent6 7 4" xfId="2611"/>
    <cellStyle name="40% - Accent6 8 2" xfId="2612"/>
    <cellStyle name="40% - Accent6 8 3" xfId="2613"/>
    <cellStyle name="40% - Accent6 8 4" xfId="2614"/>
    <cellStyle name="40% - Accent6 9 2" xfId="2615"/>
    <cellStyle name="40% - Accent6 9 3" xfId="2616"/>
    <cellStyle name="40% - Accent6 9 4" xfId="2617"/>
    <cellStyle name="60 % - Accent1" xfId="2618"/>
    <cellStyle name="60 % - Accent2" xfId="2619"/>
    <cellStyle name="60 % - Accent3" xfId="2620"/>
    <cellStyle name="60 % - Accent4" xfId="2621"/>
    <cellStyle name="60 % - Accent5" xfId="2622"/>
    <cellStyle name="60 % - Accent6" xfId="2623"/>
    <cellStyle name="60% - Accent1 1" xfId="2624"/>
    <cellStyle name="60% - Accent1 10 2" xfId="2625"/>
    <cellStyle name="60% - Accent1 10 3" xfId="2626"/>
    <cellStyle name="60% - Accent1 10 4" xfId="2627"/>
    <cellStyle name="60% - Accent1 11 2" xfId="2628"/>
    <cellStyle name="60% - Accent1 11 3" xfId="2629"/>
    <cellStyle name="60% - Accent1 11 4" xfId="2630"/>
    <cellStyle name="60% - Accent1 12 2" xfId="2631"/>
    <cellStyle name="60% - Accent1 12 3" xfId="2632"/>
    <cellStyle name="60% - Accent1 12 4" xfId="2633"/>
    <cellStyle name="60% - Accent1 13 2" xfId="2634"/>
    <cellStyle name="60% - Accent1 13 3" xfId="2635"/>
    <cellStyle name="60% - Accent1 13 4" xfId="2636"/>
    <cellStyle name="60% - Accent1 14 2" xfId="2637"/>
    <cellStyle name="60% - Accent1 14 3" xfId="2638"/>
    <cellStyle name="60% - Accent1 14 4" xfId="2639"/>
    <cellStyle name="60% - Accent1 15 2" xfId="2640"/>
    <cellStyle name="60% - Accent1 15 3" xfId="2641"/>
    <cellStyle name="60% - Accent1 15 4" xfId="2642"/>
    <cellStyle name="60% - Accent1 16 2" xfId="2643"/>
    <cellStyle name="60% - Accent1 16 3" xfId="2644"/>
    <cellStyle name="60% - Accent1 16 4" xfId="2645"/>
    <cellStyle name="60% - Accent1 17 2" xfId="2646"/>
    <cellStyle name="60% - Accent1 17 3" xfId="2647"/>
    <cellStyle name="60% - Accent1 17 4" xfId="2648"/>
    <cellStyle name="60% - Accent1 2" xfId="2649"/>
    <cellStyle name="60% - Accent1 2 2" xfId="2650"/>
    <cellStyle name="60% - Accent1 2 3" xfId="2651"/>
    <cellStyle name="60% - Accent1 2 4" xfId="2652"/>
    <cellStyle name="60% - Accent1 3" xfId="2653"/>
    <cellStyle name="60% - Accent1 3 2" xfId="2654"/>
    <cellStyle name="60% - Accent1 3 3" xfId="2655"/>
    <cellStyle name="60% - Accent1 3 4" xfId="2656"/>
    <cellStyle name="60% - Accent1 4" xfId="2657"/>
    <cellStyle name="60% - Accent1 4 2" xfId="2658"/>
    <cellStyle name="60% - Accent1 4 3" xfId="2659"/>
    <cellStyle name="60% - Accent1 4 4" xfId="2660"/>
    <cellStyle name="60% - Accent1 5" xfId="2661"/>
    <cellStyle name="60% - Accent1 5 2" xfId="2662"/>
    <cellStyle name="60% - Accent1 5 3" xfId="2663"/>
    <cellStyle name="60% - Accent1 5 4" xfId="2664"/>
    <cellStyle name="60% - Accent1 6" xfId="2665"/>
    <cellStyle name="60% - Accent1 6 2" xfId="2666"/>
    <cellStyle name="60% - Accent1 6 3" xfId="2667"/>
    <cellStyle name="60% - Accent1 6 4" xfId="2668"/>
    <cellStyle name="60% - Accent1 7" xfId="2669"/>
    <cellStyle name="60% - Accent1 7 2" xfId="2670"/>
    <cellStyle name="60% - Accent1 7 3" xfId="2671"/>
    <cellStyle name="60% - Accent1 7 4" xfId="2672"/>
    <cellStyle name="60% - Accent1 8 2" xfId="2673"/>
    <cellStyle name="60% - Accent1 8 3" xfId="2674"/>
    <cellStyle name="60% - Accent1 8 4" xfId="2675"/>
    <cellStyle name="60% - Accent1 9 2" xfId="2676"/>
    <cellStyle name="60% - Accent1 9 3" xfId="2677"/>
    <cellStyle name="60% - Accent1 9 4" xfId="2678"/>
    <cellStyle name="60% - Accent2 1" xfId="2679"/>
    <cellStyle name="60% - Accent2 10 2" xfId="2680"/>
    <cellStyle name="60% - Accent2 10 3" xfId="2681"/>
    <cellStyle name="60% - Accent2 10 4" xfId="2682"/>
    <cellStyle name="60% - Accent2 11 2" xfId="2683"/>
    <cellStyle name="60% - Accent2 11 3" xfId="2684"/>
    <cellStyle name="60% - Accent2 11 4" xfId="2685"/>
    <cellStyle name="60% - Accent2 12 2" xfId="2686"/>
    <cellStyle name="60% - Accent2 12 3" xfId="2687"/>
    <cellStyle name="60% - Accent2 12 4" xfId="2688"/>
    <cellStyle name="60% - Accent2 13 2" xfId="2689"/>
    <cellStyle name="60% - Accent2 13 3" xfId="2690"/>
    <cellStyle name="60% - Accent2 13 4" xfId="2691"/>
    <cellStyle name="60% - Accent2 14 2" xfId="2692"/>
    <cellStyle name="60% - Accent2 14 3" xfId="2693"/>
    <cellStyle name="60% - Accent2 14 4" xfId="2694"/>
    <cellStyle name="60% - Accent2 15 2" xfId="2695"/>
    <cellStyle name="60% - Accent2 15 3" xfId="2696"/>
    <cellStyle name="60% - Accent2 15 4" xfId="2697"/>
    <cellStyle name="60% - Accent2 16 2" xfId="2698"/>
    <cellStyle name="60% - Accent2 16 3" xfId="2699"/>
    <cellStyle name="60% - Accent2 16 4" xfId="2700"/>
    <cellStyle name="60% - Accent2 17 2" xfId="2701"/>
    <cellStyle name="60% - Accent2 17 3" xfId="2702"/>
    <cellStyle name="60% - Accent2 17 4" xfId="2703"/>
    <cellStyle name="60% - Accent2 2" xfId="2704"/>
    <cellStyle name="60% - Accent2 2 2" xfId="2705"/>
    <cellStyle name="60% - Accent2 2 3" xfId="2706"/>
    <cellStyle name="60% - Accent2 2 4" xfId="2707"/>
    <cellStyle name="60% - Accent2 3" xfId="2708"/>
    <cellStyle name="60% - Accent2 3 2" xfId="2709"/>
    <cellStyle name="60% - Accent2 3 3" xfId="2710"/>
    <cellStyle name="60% - Accent2 3 4" xfId="2711"/>
    <cellStyle name="60% - Accent2 4" xfId="2712"/>
    <cellStyle name="60% - Accent2 4 2" xfId="2713"/>
    <cellStyle name="60% - Accent2 4 3" xfId="2714"/>
    <cellStyle name="60% - Accent2 4 4" xfId="2715"/>
    <cellStyle name="60% - Accent2 5" xfId="2716"/>
    <cellStyle name="60% - Accent2 5 2" xfId="2717"/>
    <cellStyle name="60% - Accent2 5 3" xfId="2718"/>
    <cellStyle name="60% - Accent2 5 4" xfId="2719"/>
    <cellStyle name="60% - Accent2 6" xfId="2720"/>
    <cellStyle name="60% - Accent2 6 2" xfId="2721"/>
    <cellStyle name="60% - Accent2 6 3" xfId="2722"/>
    <cellStyle name="60% - Accent2 6 4" xfId="2723"/>
    <cellStyle name="60% - Accent2 7 2" xfId="2724"/>
    <cellStyle name="60% - Accent2 7 3" xfId="2725"/>
    <cellStyle name="60% - Accent2 7 4" xfId="2726"/>
    <cellStyle name="60% - Accent2 8 2" xfId="2727"/>
    <cellStyle name="60% - Accent2 8 3" xfId="2728"/>
    <cellStyle name="60% - Accent2 8 4" xfId="2729"/>
    <cellStyle name="60% - Accent2 9 2" xfId="2730"/>
    <cellStyle name="60% - Accent2 9 3" xfId="2731"/>
    <cellStyle name="60% - Accent2 9 4" xfId="2732"/>
    <cellStyle name="60% - Accent3 1" xfId="2733"/>
    <cellStyle name="60% - Accent3 10 2" xfId="2734"/>
    <cellStyle name="60% - Accent3 10 3" xfId="2735"/>
    <cellStyle name="60% - Accent3 10 4" xfId="2736"/>
    <cellStyle name="60% - Accent3 11 2" xfId="2737"/>
    <cellStyle name="60% - Accent3 11 3" xfId="2738"/>
    <cellStyle name="60% - Accent3 11 4" xfId="2739"/>
    <cellStyle name="60% - Accent3 12 2" xfId="2740"/>
    <cellStyle name="60% - Accent3 12 3" xfId="2741"/>
    <cellStyle name="60% - Accent3 12 4" xfId="2742"/>
    <cellStyle name="60% - Accent3 13 2" xfId="2743"/>
    <cellStyle name="60% - Accent3 13 3" xfId="2744"/>
    <cellStyle name="60% - Accent3 13 4" xfId="2745"/>
    <cellStyle name="60% - Accent3 14 2" xfId="2746"/>
    <cellStyle name="60% - Accent3 14 3" xfId="2747"/>
    <cellStyle name="60% - Accent3 14 4" xfId="2748"/>
    <cellStyle name="60% - Accent3 15 2" xfId="2749"/>
    <cellStyle name="60% - Accent3 15 3" xfId="2750"/>
    <cellStyle name="60% - Accent3 15 4" xfId="2751"/>
    <cellStyle name="60% - Accent3 16 2" xfId="2752"/>
    <cellStyle name="60% - Accent3 16 3" xfId="2753"/>
    <cellStyle name="60% - Accent3 16 4" xfId="2754"/>
    <cellStyle name="60% - Accent3 17 2" xfId="2755"/>
    <cellStyle name="60% - Accent3 17 3" xfId="2756"/>
    <cellStyle name="60% - Accent3 17 4" xfId="2757"/>
    <cellStyle name="60% - Accent3 2" xfId="2758"/>
    <cellStyle name="60% - Accent3 2 2" xfId="2759"/>
    <cellStyle name="60% - Accent3 2 3" xfId="2760"/>
    <cellStyle name="60% - Accent3 2 4" xfId="2761"/>
    <cellStyle name="60% - Accent3 3" xfId="2762"/>
    <cellStyle name="60% - Accent3 3 2" xfId="2763"/>
    <cellStyle name="60% - Accent3 3 3" xfId="2764"/>
    <cellStyle name="60% - Accent3 3 4" xfId="2765"/>
    <cellStyle name="60% - Accent3 4" xfId="2766"/>
    <cellStyle name="60% - Accent3 4 2" xfId="2767"/>
    <cellStyle name="60% - Accent3 4 3" xfId="2768"/>
    <cellStyle name="60% - Accent3 4 4" xfId="2769"/>
    <cellStyle name="60% - Accent3 5" xfId="2770"/>
    <cellStyle name="60% - Accent3 5 2" xfId="2771"/>
    <cellStyle name="60% - Accent3 5 3" xfId="2772"/>
    <cellStyle name="60% - Accent3 5 4" xfId="2773"/>
    <cellStyle name="60% - Accent3 6" xfId="2774"/>
    <cellStyle name="60% - Accent3 6 2" xfId="2775"/>
    <cellStyle name="60% - Accent3 6 3" xfId="2776"/>
    <cellStyle name="60% - Accent3 6 4" xfId="2777"/>
    <cellStyle name="60% - Accent3 7 2" xfId="2778"/>
    <cellStyle name="60% - Accent3 7 3" xfId="2779"/>
    <cellStyle name="60% - Accent3 7 4" xfId="2780"/>
    <cellStyle name="60% - Accent3 8 2" xfId="2781"/>
    <cellStyle name="60% - Accent3 8 3" xfId="2782"/>
    <cellStyle name="60% - Accent3 8 4" xfId="2783"/>
    <cellStyle name="60% - Accent3 9 2" xfId="2784"/>
    <cellStyle name="60% - Accent3 9 3" xfId="2785"/>
    <cellStyle name="60% - Accent3 9 4" xfId="2786"/>
    <cellStyle name="60% - Accent4 1" xfId="2787"/>
    <cellStyle name="60% - Accent4 10 2" xfId="2788"/>
    <cellStyle name="60% - Accent4 10 3" xfId="2789"/>
    <cellStyle name="60% - Accent4 10 4" xfId="2790"/>
    <cellStyle name="60% - Accent4 11 2" xfId="2791"/>
    <cellStyle name="60% - Accent4 11 3" xfId="2792"/>
    <cellStyle name="60% - Accent4 11 4" xfId="2793"/>
    <cellStyle name="60% - Accent4 12 2" xfId="2794"/>
    <cellStyle name="60% - Accent4 12 3" xfId="2795"/>
    <cellStyle name="60% - Accent4 12 4" xfId="2796"/>
    <cellStyle name="60% - Accent4 13 2" xfId="2797"/>
    <cellStyle name="60% - Accent4 13 3" xfId="2798"/>
    <cellStyle name="60% - Accent4 13 4" xfId="2799"/>
    <cellStyle name="60% - Accent4 14 2" xfId="2800"/>
    <cellStyle name="60% - Accent4 14 3" xfId="2801"/>
    <cellStyle name="60% - Accent4 14 4" xfId="2802"/>
    <cellStyle name="60% - Accent4 15 2" xfId="2803"/>
    <cellStyle name="60% - Accent4 15 3" xfId="2804"/>
    <cellStyle name="60% - Accent4 15 4" xfId="2805"/>
    <cellStyle name="60% - Accent4 16 2" xfId="2806"/>
    <cellStyle name="60% - Accent4 16 3" xfId="2807"/>
    <cellStyle name="60% - Accent4 16 4" xfId="2808"/>
    <cellStyle name="60% - Accent4 17 2" xfId="2809"/>
    <cellStyle name="60% - Accent4 17 3" xfId="2810"/>
    <cellStyle name="60% - Accent4 17 4" xfId="2811"/>
    <cellStyle name="60% - Accent4 2" xfId="2812"/>
    <cellStyle name="60% - Accent4 2 2" xfId="2813"/>
    <cellStyle name="60% - Accent4 2 3" xfId="2814"/>
    <cellStyle name="60% - Accent4 2 4" xfId="2815"/>
    <cellStyle name="60% - Accent4 3" xfId="2816"/>
    <cellStyle name="60% - Accent4 3 2" xfId="2817"/>
    <cellStyle name="60% - Accent4 3 3" xfId="2818"/>
    <cellStyle name="60% - Accent4 3 4" xfId="2819"/>
    <cellStyle name="60% - Accent4 4" xfId="2820"/>
    <cellStyle name="60% - Accent4 4 2" xfId="2821"/>
    <cellStyle name="60% - Accent4 4 3" xfId="2822"/>
    <cellStyle name="60% - Accent4 4 4" xfId="2823"/>
    <cellStyle name="60% - Accent4 5" xfId="2824"/>
    <cellStyle name="60% - Accent4 5 2" xfId="2825"/>
    <cellStyle name="60% - Accent4 5 3" xfId="2826"/>
    <cellStyle name="60% - Accent4 5 4" xfId="2827"/>
    <cellStyle name="60% - Accent4 6" xfId="2828"/>
    <cellStyle name="60% - Accent4 6 2" xfId="2829"/>
    <cellStyle name="60% - Accent4 6 3" xfId="2830"/>
    <cellStyle name="60% - Accent4 6 4" xfId="2831"/>
    <cellStyle name="60% - Accent4 7 2" xfId="2832"/>
    <cellStyle name="60% - Accent4 7 3" xfId="2833"/>
    <cellStyle name="60% - Accent4 7 4" xfId="2834"/>
    <cellStyle name="60% - Accent4 8 2" xfId="2835"/>
    <cellStyle name="60% - Accent4 8 3" xfId="2836"/>
    <cellStyle name="60% - Accent4 8 4" xfId="2837"/>
    <cellStyle name="60% - Accent4 9 2" xfId="2838"/>
    <cellStyle name="60% - Accent4 9 3" xfId="2839"/>
    <cellStyle name="60% - Accent4 9 4" xfId="2840"/>
    <cellStyle name="60% - Accent5 1" xfId="2841"/>
    <cellStyle name="60% - Accent5 10 2" xfId="2842"/>
    <cellStyle name="60% - Accent5 10 3" xfId="2843"/>
    <cellStyle name="60% - Accent5 10 4" xfId="2844"/>
    <cellStyle name="60% - Accent5 11 2" xfId="2845"/>
    <cellStyle name="60% - Accent5 11 3" xfId="2846"/>
    <cellStyle name="60% - Accent5 11 4" xfId="2847"/>
    <cellStyle name="60% - Accent5 12 2" xfId="2848"/>
    <cellStyle name="60% - Accent5 12 3" xfId="2849"/>
    <cellStyle name="60% - Accent5 12 4" xfId="2850"/>
    <cellStyle name="60% - Accent5 13 2" xfId="2851"/>
    <cellStyle name="60% - Accent5 13 3" xfId="2852"/>
    <cellStyle name="60% - Accent5 13 4" xfId="2853"/>
    <cellStyle name="60% - Accent5 14 2" xfId="2854"/>
    <cellStyle name="60% - Accent5 14 3" xfId="2855"/>
    <cellStyle name="60% - Accent5 14 4" xfId="2856"/>
    <cellStyle name="60% - Accent5 15 2" xfId="2857"/>
    <cellStyle name="60% - Accent5 15 3" xfId="2858"/>
    <cellStyle name="60% - Accent5 15 4" xfId="2859"/>
    <cellStyle name="60% - Accent5 16 2" xfId="2860"/>
    <cellStyle name="60% - Accent5 16 3" xfId="2861"/>
    <cellStyle name="60% - Accent5 16 4" xfId="2862"/>
    <cellStyle name="60% - Accent5 17 2" xfId="2863"/>
    <cellStyle name="60% - Accent5 17 3" xfId="2864"/>
    <cellStyle name="60% - Accent5 17 4" xfId="2865"/>
    <cellStyle name="60% - Accent5 2" xfId="2866"/>
    <cellStyle name="60% - Accent5 2 2" xfId="2867"/>
    <cellStyle name="60% - Accent5 2 3" xfId="2868"/>
    <cellStyle name="60% - Accent5 2 4" xfId="2869"/>
    <cellStyle name="60% - Accent5 3" xfId="2870"/>
    <cellStyle name="60% - Accent5 3 2" xfId="2871"/>
    <cellStyle name="60% - Accent5 3 3" xfId="2872"/>
    <cellStyle name="60% - Accent5 3 4" xfId="2873"/>
    <cellStyle name="60% - Accent5 4" xfId="2874"/>
    <cellStyle name="60% - Accent5 4 2" xfId="2875"/>
    <cellStyle name="60% - Accent5 4 3" xfId="2876"/>
    <cellStyle name="60% - Accent5 4 4" xfId="2877"/>
    <cellStyle name="60% - Accent5 5" xfId="2878"/>
    <cellStyle name="60% - Accent5 5 2" xfId="2879"/>
    <cellStyle name="60% - Accent5 5 3" xfId="2880"/>
    <cellStyle name="60% - Accent5 5 4" xfId="2881"/>
    <cellStyle name="60% - Accent5 6" xfId="2882"/>
    <cellStyle name="60% - Accent5 6 2" xfId="2883"/>
    <cellStyle name="60% - Accent5 6 3" xfId="2884"/>
    <cellStyle name="60% - Accent5 6 4" xfId="2885"/>
    <cellStyle name="60% - Accent5 7 2" xfId="2886"/>
    <cellStyle name="60% - Accent5 7 3" xfId="2887"/>
    <cellStyle name="60% - Accent5 7 4" xfId="2888"/>
    <cellStyle name="60% - Accent5 8 2" xfId="2889"/>
    <cellStyle name="60% - Accent5 8 3" xfId="2890"/>
    <cellStyle name="60% - Accent5 8 4" xfId="2891"/>
    <cellStyle name="60% - Accent5 9 2" xfId="2892"/>
    <cellStyle name="60% - Accent5 9 3" xfId="2893"/>
    <cellStyle name="60% - Accent5 9 4" xfId="2894"/>
    <cellStyle name="60% - Accent6 1" xfId="2895"/>
    <cellStyle name="60% - Accent6 10 2" xfId="2896"/>
    <cellStyle name="60% - Accent6 10 3" xfId="2897"/>
    <cellStyle name="60% - Accent6 10 4" xfId="2898"/>
    <cellStyle name="60% - Accent6 11 2" xfId="2899"/>
    <cellStyle name="60% - Accent6 11 3" xfId="2900"/>
    <cellStyle name="60% - Accent6 11 4" xfId="2901"/>
    <cellStyle name="60% - Accent6 12 2" xfId="2902"/>
    <cellStyle name="60% - Accent6 12 3" xfId="2903"/>
    <cellStyle name="60% - Accent6 12 4" xfId="2904"/>
    <cellStyle name="60% - Accent6 13 2" xfId="2905"/>
    <cellStyle name="60% - Accent6 13 3" xfId="2906"/>
    <cellStyle name="60% - Accent6 13 4" xfId="2907"/>
    <cellStyle name="60% - Accent6 14 2" xfId="2908"/>
    <cellStyle name="60% - Accent6 14 3" xfId="2909"/>
    <cellStyle name="60% - Accent6 14 4" xfId="2910"/>
    <cellStyle name="60% - Accent6 15 2" xfId="2911"/>
    <cellStyle name="60% - Accent6 15 3" xfId="2912"/>
    <cellStyle name="60% - Accent6 15 4" xfId="2913"/>
    <cellStyle name="60% - Accent6 16 2" xfId="2914"/>
    <cellStyle name="60% - Accent6 16 3" xfId="2915"/>
    <cellStyle name="60% - Accent6 16 4" xfId="2916"/>
    <cellStyle name="60% - Accent6 17 2" xfId="2917"/>
    <cellStyle name="60% - Accent6 17 3" xfId="2918"/>
    <cellStyle name="60% - Accent6 17 4" xfId="2919"/>
    <cellStyle name="60% - Accent6 2" xfId="2920"/>
    <cellStyle name="60% - Accent6 2 2" xfId="2921"/>
    <cellStyle name="60% - Accent6 2 3" xfId="2922"/>
    <cellStyle name="60% - Accent6 2 4" xfId="2923"/>
    <cellStyle name="60% - Accent6 3" xfId="2924"/>
    <cellStyle name="60% - Accent6 3 2" xfId="2925"/>
    <cellStyle name="60% - Accent6 3 3" xfId="2926"/>
    <cellStyle name="60% - Accent6 3 4" xfId="2927"/>
    <cellStyle name="60% - Accent6 4" xfId="2928"/>
    <cellStyle name="60% - Accent6 4 2" xfId="2929"/>
    <cellStyle name="60% - Accent6 4 3" xfId="2930"/>
    <cellStyle name="60% - Accent6 4 4" xfId="2931"/>
    <cellStyle name="60% - Accent6 5" xfId="2932"/>
    <cellStyle name="60% - Accent6 5 2" xfId="2933"/>
    <cellStyle name="60% - Accent6 5 3" xfId="2934"/>
    <cellStyle name="60% - Accent6 5 4" xfId="2935"/>
    <cellStyle name="60% - Accent6 6" xfId="2936"/>
    <cellStyle name="60% - Accent6 6 2" xfId="2937"/>
    <cellStyle name="60% - Accent6 6 3" xfId="2938"/>
    <cellStyle name="60% - Accent6 6 4" xfId="2939"/>
    <cellStyle name="60% - Accent6 7 2" xfId="2940"/>
    <cellStyle name="60% - Accent6 7 3" xfId="2941"/>
    <cellStyle name="60% - Accent6 7 4" xfId="2942"/>
    <cellStyle name="60% - Accent6 8 2" xfId="2943"/>
    <cellStyle name="60% - Accent6 8 3" xfId="2944"/>
    <cellStyle name="60% - Accent6 8 4" xfId="2945"/>
    <cellStyle name="60% - Accent6 9 2" xfId="2946"/>
    <cellStyle name="60% - Accent6 9 3" xfId="2947"/>
    <cellStyle name="60% - Accent6 9 4" xfId="2948"/>
    <cellStyle name="75" xfId="2949"/>
    <cellStyle name="75 2" xfId="2950"/>
    <cellStyle name="75 3" xfId="2951"/>
    <cellStyle name="75 4" xfId="2952"/>
    <cellStyle name="75 5" xfId="2953"/>
    <cellStyle name="75 6" xfId="2954"/>
    <cellStyle name="75 7" xfId="2955"/>
    <cellStyle name="75 8" xfId="2956"/>
    <cellStyle name="9" xfId="2957"/>
    <cellStyle name="ÅE­ [0]_°èÈ¹" xfId="2958"/>
    <cellStyle name="ÅE­_°èÈ¹" xfId="2959"/>
    <cellStyle name="Accent1 1" xfId="2960"/>
    <cellStyle name="Accent1 10 2" xfId="2961"/>
    <cellStyle name="Accent1 10 3" xfId="2962"/>
    <cellStyle name="Accent1 10 4" xfId="2963"/>
    <cellStyle name="Accent1 11 2" xfId="2964"/>
    <cellStyle name="Accent1 11 3" xfId="2965"/>
    <cellStyle name="Accent1 11 4" xfId="2966"/>
    <cellStyle name="Accent1 12 2" xfId="2967"/>
    <cellStyle name="Accent1 12 3" xfId="2968"/>
    <cellStyle name="Accent1 12 4" xfId="2969"/>
    <cellStyle name="Accent1 13 2" xfId="2970"/>
    <cellStyle name="Accent1 13 3" xfId="2971"/>
    <cellStyle name="Accent1 13 4" xfId="2972"/>
    <cellStyle name="Accent1 14 2" xfId="2973"/>
    <cellStyle name="Accent1 14 3" xfId="2974"/>
    <cellStyle name="Accent1 14 4" xfId="2975"/>
    <cellStyle name="Accent1 15 2" xfId="2976"/>
    <cellStyle name="Accent1 15 3" xfId="2977"/>
    <cellStyle name="Accent1 15 4" xfId="2978"/>
    <cellStyle name="Accent1 16 2" xfId="2979"/>
    <cellStyle name="Accent1 16 3" xfId="2980"/>
    <cellStyle name="Accent1 16 4" xfId="2981"/>
    <cellStyle name="Accent1 17 2" xfId="2982"/>
    <cellStyle name="Accent1 17 3" xfId="2983"/>
    <cellStyle name="Accent1 17 4" xfId="2984"/>
    <cellStyle name="Accent1 2" xfId="2985"/>
    <cellStyle name="Accent1 2 2" xfId="2986"/>
    <cellStyle name="Accent1 2 3" xfId="2987"/>
    <cellStyle name="Accent1 2 4" xfId="2988"/>
    <cellStyle name="Accent1 3" xfId="2989"/>
    <cellStyle name="Accent1 3 2" xfId="2990"/>
    <cellStyle name="Accent1 3 3" xfId="2991"/>
    <cellStyle name="Accent1 3 4" xfId="2992"/>
    <cellStyle name="Accent1 4" xfId="2993"/>
    <cellStyle name="Accent1 4 2" xfId="2994"/>
    <cellStyle name="Accent1 4 3" xfId="2995"/>
    <cellStyle name="Accent1 4 4" xfId="2996"/>
    <cellStyle name="Accent1 5" xfId="2997"/>
    <cellStyle name="Accent1 5 2" xfId="2998"/>
    <cellStyle name="Accent1 5 3" xfId="2999"/>
    <cellStyle name="Accent1 5 4" xfId="3000"/>
    <cellStyle name="Accent1 6" xfId="3001"/>
    <cellStyle name="Accent1 6 2" xfId="3002"/>
    <cellStyle name="Accent1 6 3" xfId="3003"/>
    <cellStyle name="Accent1 6 4" xfId="3004"/>
    <cellStyle name="Accent1 7 2" xfId="3005"/>
    <cellStyle name="Accent1 7 3" xfId="3006"/>
    <cellStyle name="Accent1 7 4" xfId="3007"/>
    <cellStyle name="Accent1 8 2" xfId="3008"/>
    <cellStyle name="Accent1 8 3" xfId="3009"/>
    <cellStyle name="Accent1 8 4" xfId="3010"/>
    <cellStyle name="Accent1 9 2" xfId="3011"/>
    <cellStyle name="Accent1 9 3" xfId="3012"/>
    <cellStyle name="Accent1 9 4" xfId="3013"/>
    <cellStyle name="Accent2 1" xfId="3014"/>
    <cellStyle name="Accent2 10 2" xfId="3015"/>
    <cellStyle name="Accent2 10 3" xfId="3016"/>
    <cellStyle name="Accent2 10 4" xfId="3017"/>
    <cellStyle name="Accent2 11 2" xfId="3018"/>
    <cellStyle name="Accent2 11 3" xfId="3019"/>
    <cellStyle name="Accent2 11 4" xfId="3020"/>
    <cellStyle name="Accent2 12 2" xfId="3021"/>
    <cellStyle name="Accent2 12 3" xfId="3022"/>
    <cellStyle name="Accent2 12 4" xfId="3023"/>
    <cellStyle name="Accent2 13 2" xfId="3024"/>
    <cellStyle name="Accent2 13 3" xfId="3025"/>
    <cellStyle name="Accent2 13 4" xfId="3026"/>
    <cellStyle name="Accent2 14 2" xfId="3027"/>
    <cellStyle name="Accent2 14 3" xfId="3028"/>
    <cellStyle name="Accent2 14 4" xfId="3029"/>
    <cellStyle name="Accent2 15 2" xfId="3030"/>
    <cellStyle name="Accent2 15 3" xfId="3031"/>
    <cellStyle name="Accent2 15 4" xfId="3032"/>
    <cellStyle name="Accent2 16 2" xfId="3033"/>
    <cellStyle name="Accent2 16 3" xfId="3034"/>
    <cellStyle name="Accent2 16 4" xfId="3035"/>
    <cellStyle name="Accent2 17 2" xfId="3036"/>
    <cellStyle name="Accent2 17 3" xfId="3037"/>
    <cellStyle name="Accent2 17 4" xfId="3038"/>
    <cellStyle name="Accent2 2" xfId="3039"/>
    <cellStyle name="Accent2 2 2" xfId="3040"/>
    <cellStyle name="Accent2 2 3" xfId="3041"/>
    <cellStyle name="Accent2 2 4" xfId="3042"/>
    <cellStyle name="Accent2 3" xfId="3043"/>
    <cellStyle name="Accent2 3 2" xfId="3044"/>
    <cellStyle name="Accent2 3 3" xfId="3045"/>
    <cellStyle name="Accent2 3 4" xfId="3046"/>
    <cellStyle name="Accent2 4" xfId="3047"/>
    <cellStyle name="Accent2 4 2" xfId="3048"/>
    <cellStyle name="Accent2 4 3" xfId="3049"/>
    <cellStyle name="Accent2 4 4" xfId="3050"/>
    <cellStyle name="Accent2 5" xfId="3051"/>
    <cellStyle name="Accent2 5 2" xfId="3052"/>
    <cellStyle name="Accent2 5 3" xfId="3053"/>
    <cellStyle name="Accent2 5 4" xfId="3054"/>
    <cellStyle name="Accent2 6" xfId="3055"/>
    <cellStyle name="Accent2 6 2" xfId="3056"/>
    <cellStyle name="Accent2 6 3" xfId="3057"/>
    <cellStyle name="Accent2 6 4" xfId="3058"/>
    <cellStyle name="Accent2 7 2" xfId="3059"/>
    <cellStyle name="Accent2 7 3" xfId="3060"/>
    <cellStyle name="Accent2 7 4" xfId="3061"/>
    <cellStyle name="Accent2 8 2" xfId="3062"/>
    <cellStyle name="Accent2 8 3" xfId="3063"/>
    <cellStyle name="Accent2 8 4" xfId="3064"/>
    <cellStyle name="Accent2 9 2" xfId="3065"/>
    <cellStyle name="Accent2 9 3" xfId="3066"/>
    <cellStyle name="Accent2 9 4" xfId="3067"/>
    <cellStyle name="Accent3 1" xfId="3068"/>
    <cellStyle name="Accent3 10 2" xfId="3069"/>
    <cellStyle name="Accent3 10 3" xfId="3070"/>
    <cellStyle name="Accent3 10 4" xfId="3071"/>
    <cellStyle name="Accent3 11 2" xfId="3072"/>
    <cellStyle name="Accent3 11 3" xfId="3073"/>
    <cellStyle name="Accent3 11 4" xfId="3074"/>
    <cellStyle name="Accent3 12 2" xfId="3075"/>
    <cellStyle name="Accent3 12 3" xfId="3076"/>
    <cellStyle name="Accent3 12 4" xfId="3077"/>
    <cellStyle name="Accent3 13 2" xfId="3078"/>
    <cellStyle name="Accent3 13 3" xfId="3079"/>
    <cellStyle name="Accent3 13 4" xfId="3080"/>
    <cellStyle name="Accent3 14 2" xfId="3081"/>
    <cellStyle name="Accent3 14 3" xfId="3082"/>
    <cellStyle name="Accent3 14 4" xfId="3083"/>
    <cellStyle name="Accent3 15 2" xfId="3084"/>
    <cellStyle name="Accent3 15 3" xfId="3085"/>
    <cellStyle name="Accent3 15 4" xfId="3086"/>
    <cellStyle name="Accent3 16 2" xfId="3087"/>
    <cellStyle name="Accent3 16 3" xfId="3088"/>
    <cellStyle name="Accent3 16 4" xfId="3089"/>
    <cellStyle name="Accent3 17 2" xfId="3090"/>
    <cellStyle name="Accent3 17 3" xfId="3091"/>
    <cellStyle name="Accent3 17 4" xfId="3092"/>
    <cellStyle name="Accent3 2" xfId="3093"/>
    <cellStyle name="Accent3 2 2" xfId="3094"/>
    <cellStyle name="Accent3 2 3" xfId="3095"/>
    <cellStyle name="Accent3 2 4" xfId="3096"/>
    <cellStyle name="Accent3 3" xfId="3097"/>
    <cellStyle name="Accent3 3 2" xfId="3098"/>
    <cellStyle name="Accent3 3 3" xfId="3099"/>
    <cellStyle name="Accent3 3 4" xfId="3100"/>
    <cellStyle name="Accent3 4" xfId="3101"/>
    <cellStyle name="Accent3 4 2" xfId="3102"/>
    <cellStyle name="Accent3 4 3" xfId="3103"/>
    <cellStyle name="Accent3 4 4" xfId="3104"/>
    <cellStyle name="Accent3 5" xfId="3105"/>
    <cellStyle name="Accent3 5 2" xfId="3106"/>
    <cellStyle name="Accent3 5 3" xfId="3107"/>
    <cellStyle name="Accent3 5 4" xfId="3108"/>
    <cellStyle name="Accent3 6" xfId="3109"/>
    <cellStyle name="Accent3 6 2" xfId="3110"/>
    <cellStyle name="Accent3 6 3" xfId="3111"/>
    <cellStyle name="Accent3 6 4" xfId="3112"/>
    <cellStyle name="Accent3 7 2" xfId="3113"/>
    <cellStyle name="Accent3 7 3" xfId="3114"/>
    <cellStyle name="Accent3 7 4" xfId="3115"/>
    <cellStyle name="Accent3 8 2" xfId="3116"/>
    <cellStyle name="Accent3 8 3" xfId="3117"/>
    <cellStyle name="Accent3 8 4" xfId="3118"/>
    <cellStyle name="Accent3 9 2" xfId="3119"/>
    <cellStyle name="Accent3 9 3" xfId="3120"/>
    <cellStyle name="Accent3 9 4" xfId="3121"/>
    <cellStyle name="Accent4 1" xfId="3122"/>
    <cellStyle name="Accent4 10 2" xfId="3123"/>
    <cellStyle name="Accent4 10 3" xfId="3124"/>
    <cellStyle name="Accent4 10 4" xfId="3125"/>
    <cellStyle name="Accent4 11 2" xfId="3126"/>
    <cellStyle name="Accent4 11 3" xfId="3127"/>
    <cellStyle name="Accent4 11 4" xfId="3128"/>
    <cellStyle name="Accent4 12 2" xfId="3129"/>
    <cellStyle name="Accent4 12 3" xfId="3130"/>
    <cellStyle name="Accent4 12 4" xfId="3131"/>
    <cellStyle name="Accent4 13 2" xfId="3132"/>
    <cellStyle name="Accent4 13 3" xfId="3133"/>
    <cellStyle name="Accent4 13 4" xfId="3134"/>
    <cellStyle name="Accent4 14 2" xfId="3135"/>
    <cellStyle name="Accent4 14 3" xfId="3136"/>
    <cellStyle name="Accent4 14 4" xfId="3137"/>
    <cellStyle name="Accent4 15 2" xfId="3138"/>
    <cellStyle name="Accent4 15 3" xfId="3139"/>
    <cellStyle name="Accent4 15 4" xfId="3140"/>
    <cellStyle name="Accent4 16 2" xfId="3141"/>
    <cellStyle name="Accent4 16 3" xfId="3142"/>
    <cellStyle name="Accent4 16 4" xfId="3143"/>
    <cellStyle name="Accent4 17 2" xfId="3144"/>
    <cellStyle name="Accent4 17 3" xfId="3145"/>
    <cellStyle name="Accent4 17 4" xfId="3146"/>
    <cellStyle name="Accent4 2" xfId="3147"/>
    <cellStyle name="Accent4 2 2" xfId="3148"/>
    <cellStyle name="Accent4 2 3" xfId="3149"/>
    <cellStyle name="Accent4 2 4" xfId="3150"/>
    <cellStyle name="Accent4 3" xfId="3151"/>
    <cellStyle name="Accent4 3 2" xfId="3152"/>
    <cellStyle name="Accent4 3 3" xfId="3153"/>
    <cellStyle name="Accent4 3 4" xfId="3154"/>
    <cellStyle name="Accent4 4" xfId="3155"/>
    <cellStyle name="Accent4 4 2" xfId="3156"/>
    <cellStyle name="Accent4 4 3" xfId="3157"/>
    <cellStyle name="Accent4 4 4" xfId="3158"/>
    <cellStyle name="Accent4 5" xfId="3159"/>
    <cellStyle name="Accent4 5 2" xfId="3160"/>
    <cellStyle name="Accent4 5 3" xfId="3161"/>
    <cellStyle name="Accent4 5 4" xfId="3162"/>
    <cellStyle name="Accent4 6" xfId="3163"/>
    <cellStyle name="Accent4 6 2" xfId="3164"/>
    <cellStyle name="Accent4 6 3" xfId="3165"/>
    <cellStyle name="Accent4 6 4" xfId="3166"/>
    <cellStyle name="Accent4 7 2" xfId="3167"/>
    <cellStyle name="Accent4 7 3" xfId="3168"/>
    <cellStyle name="Accent4 7 4" xfId="3169"/>
    <cellStyle name="Accent4 8 2" xfId="3170"/>
    <cellStyle name="Accent4 8 3" xfId="3171"/>
    <cellStyle name="Accent4 8 4" xfId="3172"/>
    <cellStyle name="Accent4 9 2" xfId="3173"/>
    <cellStyle name="Accent4 9 3" xfId="3174"/>
    <cellStyle name="Accent4 9 4" xfId="3175"/>
    <cellStyle name="Accent5 1" xfId="3176"/>
    <cellStyle name="Accent5 10 2" xfId="3177"/>
    <cellStyle name="Accent5 10 3" xfId="3178"/>
    <cellStyle name="Accent5 10 4" xfId="3179"/>
    <cellStyle name="Accent5 11 2" xfId="3180"/>
    <cellStyle name="Accent5 11 3" xfId="3181"/>
    <cellStyle name="Accent5 11 4" xfId="3182"/>
    <cellStyle name="Accent5 12 2" xfId="3183"/>
    <cellStyle name="Accent5 12 3" xfId="3184"/>
    <cellStyle name="Accent5 12 4" xfId="3185"/>
    <cellStyle name="Accent5 13 2" xfId="3186"/>
    <cellStyle name="Accent5 13 3" xfId="3187"/>
    <cellStyle name="Accent5 13 4" xfId="3188"/>
    <cellStyle name="Accent5 14 2" xfId="3189"/>
    <cellStyle name="Accent5 14 3" xfId="3190"/>
    <cellStyle name="Accent5 14 4" xfId="3191"/>
    <cellStyle name="Accent5 15 2" xfId="3192"/>
    <cellStyle name="Accent5 15 3" xfId="3193"/>
    <cellStyle name="Accent5 15 4" xfId="3194"/>
    <cellStyle name="Accent5 16 2" xfId="3195"/>
    <cellStyle name="Accent5 16 3" xfId="3196"/>
    <cellStyle name="Accent5 16 4" xfId="3197"/>
    <cellStyle name="Accent5 17 2" xfId="3198"/>
    <cellStyle name="Accent5 17 3" xfId="3199"/>
    <cellStyle name="Accent5 17 4" xfId="3200"/>
    <cellStyle name="Accent5 2" xfId="3201"/>
    <cellStyle name="Accent5 2 2" xfId="3202"/>
    <cellStyle name="Accent5 2 3" xfId="3203"/>
    <cellStyle name="Accent5 2 4" xfId="3204"/>
    <cellStyle name="Accent5 3" xfId="3205"/>
    <cellStyle name="Accent5 3 2" xfId="3206"/>
    <cellStyle name="Accent5 3 3" xfId="3207"/>
    <cellStyle name="Accent5 3 4" xfId="3208"/>
    <cellStyle name="Accent5 4" xfId="3209"/>
    <cellStyle name="Accent5 4 2" xfId="3210"/>
    <cellStyle name="Accent5 4 3" xfId="3211"/>
    <cellStyle name="Accent5 4 4" xfId="3212"/>
    <cellStyle name="Accent5 5" xfId="3213"/>
    <cellStyle name="Accent5 5 2" xfId="3214"/>
    <cellStyle name="Accent5 5 3" xfId="3215"/>
    <cellStyle name="Accent5 5 4" xfId="3216"/>
    <cellStyle name="Accent5 6" xfId="3217"/>
    <cellStyle name="Accent5 6 2" xfId="3218"/>
    <cellStyle name="Accent5 6 3" xfId="3219"/>
    <cellStyle name="Accent5 6 4" xfId="3220"/>
    <cellStyle name="Accent5 7 2" xfId="3221"/>
    <cellStyle name="Accent5 7 3" xfId="3222"/>
    <cellStyle name="Accent5 7 4" xfId="3223"/>
    <cellStyle name="Accent5 8 2" xfId="3224"/>
    <cellStyle name="Accent5 8 3" xfId="3225"/>
    <cellStyle name="Accent5 8 4" xfId="3226"/>
    <cellStyle name="Accent5 9 2" xfId="3227"/>
    <cellStyle name="Accent5 9 3" xfId="3228"/>
    <cellStyle name="Accent5 9 4" xfId="3229"/>
    <cellStyle name="Accent6 1" xfId="3230"/>
    <cellStyle name="Accent6 10 2" xfId="3231"/>
    <cellStyle name="Accent6 10 3" xfId="3232"/>
    <cellStyle name="Accent6 10 4" xfId="3233"/>
    <cellStyle name="Accent6 11 2" xfId="3234"/>
    <cellStyle name="Accent6 11 3" xfId="3235"/>
    <cellStyle name="Accent6 11 4" xfId="3236"/>
    <cellStyle name="Accent6 12 2" xfId="3237"/>
    <cellStyle name="Accent6 12 3" xfId="3238"/>
    <cellStyle name="Accent6 12 4" xfId="3239"/>
    <cellStyle name="Accent6 13 2" xfId="3240"/>
    <cellStyle name="Accent6 13 3" xfId="3241"/>
    <cellStyle name="Accent6 13 4" xfId="3242"/>
    <cellStyle name="Accent6 14 2" xfId="3243"/>
    <cellStyle name="Accent6 14 3" xfId="3244"/>
    <cellStyle name="Accent6 14 4" xfId="3245"/>
    <cellStyle name="Accent6 15 2" xfId="3246"/>
    <cellStyle name="Accent6 15 3" xfId="3247"/>
    <cellStyle name="Accent6 15 4" xfId="3248"/>
    <cellStyle name="Accent6 16 2" xfId="3249"/>
    <cellStyle name="Accent6 16 3" xfId="3250"/>
    <cellStyle name="Accent6 16 4" xfId="3251"/>
    <cellStyle name="Accent6 17 2" xfId="3252"/>
    <cellStyle name="Accent6 17 3" xfId="3253"/>
    <cellStyle name="Accent6 17 4" xfId="3254"/>
    <cellStyle name="Accent6 2" xfId="3255"/>
    <cellStyle name="Accent6 2 2" xfId="3256"/>
    <cellStyle name="Accent6 2 3" xfId="3257"/>
    <cellStyle name="Accent6 2 4" xfId="3258"/>
    <cellStyle name="Accent6 3" xfId="3259"/>
    <cellStyle name="Accent6 3 2" xfId="3260"/>
    <cellStyle name="Accent6 3 3" xfId="3261"/>
    <cellStyle name="Accent6 3 4" xfId="3262"/>
    <cellStyle name="Accent6 4" xfId="3263"/>
    <cellStyle name="Accent6 4 2" xfId="3264"/>
    <cellStyle name="Accent6 4 3" xfId="3265"/>
    <cellStyle name="Accent6 4 4" xfId="3266"/>
    <cellStyle name="Accent6 5" xfId="3267"/>
    <cellStyle name="Accent6 5 2" xfId="3268"/>
    <cellStyle name="Accent6 5 3" xfId="3269"/>
    <cellStyle name="Accent6 5 4" xfId="3270"/>
    <cellStyle name="Accent6 6" xfId="3271"/>
    <cellStyle name="Accent6 6 2" xfId="3272"/>
    <cellStyle name="Accent6 6 3" xfId="3273"/>
    <cellStyle name="Accent6 6 4" xfId="3274"/>
    <cellStyle name="Accent6 7 2" xfId="3275"/>
    <cellStyle name="Accent6 7 3" xfId="3276"/>
    <cellStyle name="Accent6 7 4" xfId="3277"/>
    <cellStyle name="Accent6 8 2" xfId="3278"/>
    <cellStyle name="Accent6 8 3" xfId="3279"/>
    <cellStyle name="Accent6 8 4" xfId="3280"/>
    <cellStyle name="Accent6 9 2" xfId="3281"/>
    <cellStyle name="Accent6 9 3" xfId="3282"/>
    <cellStyle name="Accent6 9 4" xfId="3283"/>
    <cellStyle name="ÅëÈ­ [0]_¿ì¹°Åë" xfId="3284"/>
    <cellStyle name="AeE­ [0]_INQUIRY ¿?¾÷AßAø " xfId="3285"/>
    <cellStyle name="ÅëÈ­ [0]_L601CPT" xfId="3286"/>
    <cellStyle name="ÅëÈ­_¿ì¹°Åë" xfId="3287"/>
    <cellStyle name="AeE­_INQUIRY ¿?¾÷AßAø " xfId="3288"/>
    <cellStyle name="ÅëÈ­_L601CPT" xfId="3289"/>
    <cellStyle name="args.style" xfId="3290"/>
    <cellStyle name="ÄÞ¸¶ [0]_¿ì¹°Åë" xfId="3291"/>
    <cellStyle name="AÞ¸¶ [0]_INQUIRY ¿?¾÷AßAø " xfId="3292"/>
    <cellStyle name="ÄÞ¸¶ [0]_L601CPT" xfId="3293"/>
    <cellStyle name="ÄÞ¸¶_¿ì¹°Åë" xfId="3294"/>
    <cellStyle name="AÞ¸¶_INQUIRY ¿?¾÷AßAø " xfId="3295"/>
    <cellStyle name="ÄÞ¸¶_L601CPT" xfId="3296"/>
    <cellStyle name="AutoFormat Options" xfId="3297"/>
    <cellStyle name="AutoFormat Options 2" xfId="3298"/>
    <cellStyle name="AutoFormat Options 3" xfId="3299"/>
    <cellStyle name="AutoFormat Options 4" xfId="3300"/>
    <cellStyle name="AutoFormat Options 5" xfId="3301"/>
    <cellStyle name="AutoFormat Options 6" xfId="3302"/>
    <cellStyle name="AutoFormat Options 7" xfId="3303"/>
    <cellStyle name="AutoFormat Options 8" xfId="3304"/>
    <cellStyle name="AutoFormat Options_ALLIANZ AGUSTUS 09" xfId="3305"/>
    <cellStyle name="Avertissement" xfId="3306"/>
    <cellStyle name="Bad 1" xfId="3307"/>
    <cellStyle name="Bad 10 2" xfId="3308"/>
    <cellStyle name="Bad 10 3" xfId="3309"/>
    <cellStyle name="Bad 10 4" xfId="3310"/>
    <cellStyle name="Bad 11 2" xfId="3311"/>
    <cellStyle name="Bad 11 3" xfId="3312"/>
    <cellStyle name="Bad 11 4" xfId="3313"/>
    <cellStyle name="Bad 12 2" xfId="3314"/>
    <cellStyle name="Bad 12 3" xfId="3315"/>
    <cellStyle name="Bad 12 4" xfId="3316"/>
    <cellStyle name="Bad 13 2" xfId="3317"/>
    <cellStyle name="Bad 13 3" xfId="3318"/>
    <cellStyle name="Bad 13 4" xfId="3319"/>
    <cellStyle name="Bad 14 2" xfId="3320"/>
    <cellStyle name="Bad 14 3" xfId="3321"/>
    <cellStyle name="Bad 14 4" xfId="3322"/>
    <cellStyle name="Bad 15 2" xfId="3323"/>
    <cellStyle name="Bad 15 3" xfId="3324"/>
    <cellStyle name="Bad 15 4" xfId="3325"/>
    <cellStyle name="Bad 16 2" xfId="3326"/>
    <cellStyle name="Bad 16 3" xfId="3327"/>
    <cellStyle name="Bad 16 4" xfId="3328"/>
    <cellStyle name="Bad 17 2" xfId="3329"/>
    <cellStyle name="Bad 17 3" xfId="3330"/>
    <cellStyle name="Bad 17 4" xfId="3331"/>
    <cellStyle name="Bad 2" xfId="3332"/>
    <cellStyle name="Bad 2 2" xfId="3333"/>
    <cellStyle name="Bad 2 3" xfId="3334"/>
    <cellStyle name="Bad 2 4" xfId="3335"/>
    <cellStyle name="Bad 3" xfId="3336"/>
    <cellStyle name="Bad 3 2" xfId="3337"/>
    <cellStyle name="Bad 3 3" xfId="3338"/>
    <cellStyle name="Bad 3 4" xfId="3339"/>
    <cellStyle name="Bad 4" xfId="3340"/>
    <cellStyle name="Bad 4 2" xfId="3341"/>
    <cellStyle name="Bad 4 3" xfId="3342"/>
    <cellStyle name="Bad 4 4" xfId="3343"/>
    <cellStyle name="Bad 5" xfId="3344"/>
    <cellStyle name="Bad 5 2" xfId="3345"/>
    <cellStyle name="Bad 5 3" xfId="3346"/>
    <cellStyle name="Bad 5 4" xfId="3347"/>
    <cellStyle name="Bad 6" xfId="3348"/>
    <cellStyle name="Bad 6 2" xfId="3349"/>
    <cellStyle name="Bad 6 3" xfId="3350"/>
    <cellStyle name="Bad 6 4" xfId="3351"/>
    <cellStyle name="Bad 7 2" xfId="3352"/>
    <cellStyle name="Bad 7 3" xfId="3353"/>
    <cellStyle name="Bad 7 4" xfId="3354"/>
    <cellStyle name="Bad 8 2" xfId="3355"/>
    <cellStyle name="Bad 8 3" xfId="3356"/>
    <cellStyle name="Bad 8 4" xfId="3357"/>
    <cellStyle name="Bad 9 2" xfId="3358"/>
    <cellStyle name="Bad 9 3" xfId="3359"/>
    <cellStyle name="Bad 9 4" xfId="3360"/>
    <cellStyle name="Body" xfId="3361"/>
    <cellStyle name="Body 2" xfId="3362"/>
    <cellStyle name="Body 3" xfId="3363"/>
    <cellStyle name="Body 4" xfId="3364"/>
    <cellStyle name="Body 5" xfId="3365"/>
    <cellStyle name="Body 6" xfId="3366"/>
    <cellStyle name="Body 7" xfId="3367"/>
    <cellStyle name="Body 8" xfId="3368"/>
    <cellStyle name="Border" xfId="3369"/>
    <cellStyle name="Border1" xfId="3370"/>
    <cellStyle name="Border1 2" xfId="3371"/>
    <cellStyle name="Border1 2 2" xfId="3372"/>
    <cellStyle name="Border1 2 3" xfId="3373"/>
    <cellStyle name="Border1 3" xfId="3374"/>
    <cellStyle name="Border1 4" xfId="3375"/>
    <cellStyle name="Border1 5" xfId="3376"/>
    <cellStyle name="Border1 6" xfId="3377"/>
    <cellStyle name="Border1 7" xfId="3378"/>
    <cellStyle name="Border2" xfId="3379"/>
    <cellStyle name="Border2 2" xfId="3380"/>
    <cellStyle name="Border2 2 2" xfId="3381"/>
    <cellStyle name="Border2 2 3" xfId="3382"/>
    <cellStyle name="Border2 3" xfId="3383"/>
    <cellStyle name="Border2 4" xfId="3384"/>
    <cellStyle name="Border2 5" xfId="3385"/>
    <cellStyle name="Border2 6" xfId="3386"/>
    <cellStyle name="Border2 7" xfId="3387"/>
    <cellStyle name="Border3" xfId="3388"/>
    <cellStyle name="Border3 2" xfId="3389"/>
    <cellStyle name="Border3 2 2" xfId="3390"/>
    <cellStyle name="Border3 2 3" xfId="3391"/>
    <cellStyle name="Border3 3" xfId="3392"/>
    <cellStyle name="Border3 4" xfId="3393"/>
    <cellStyle name="Border3 5" xfId="3394"/>
    <cellStyle name="Border3 6" xfId="3395"/>
    <cellStyle name="Border3 7" xfId="3396"/>
    <cellStyle name="BuiltOpt_Content" xfId="3397"/>
    <cellStyle name="C?AØ_¿?¾÷CoE² " xfId="3398"/>
    <cellStyle name="Ç¥ÁØ_#2(M17)_1" xfId="3399"/>
    <cellStyle name="C￥AØ_¿μ¾÷CoE² " xfId="3400"/>
    <cellStyle name="Ç¥ÁØ_±¸¹Ì´ëÃ¥" xfId="3401"/>
    <cellStyle name="Calc Currency (0)" xfId="3402"/>
    <cellStyle name="Calc Currency (0) 2" xfId="3403"/>
    <cellStyle name="Calc Currency (0) 3" xfId="3404"/>
    <cellStyle name="Calc Currency (0) 4" xfId="3405"/>
    <cellStyle name="Calc Currency (0) 5" xfId="3406"/>
    <cellStyle name="Calc Currency (0) 6" xfId="3407"/>
    <cellStyle name="Calc Currency (0) 7" xfId="3408"/>
    <cellStyle name="Calc Currency (0) 8" xfId="3409"/>
    <cellStyle name="Calc Currency (2)" xfId="3410"/>
    <cellStyle name="Calc Currency (2) 2" xfId="3411"/>
    <cellStyle name="Calc Currency (2) 3" xfId="3412"/>
    <cellStyle name="Calc Currency (2) 4" xfId="3413"/>
    <cellStyle name="Calc Currency (2) 5" xfId="3414"/>
    <cellStyle name="Calc Currency (2) 6" xfId="3415"/>
    <cellStyle name="Calc Currency (2) 7" xfId="3416"/>
    <cellStyle name="Calc Currency (2) 8" xfId="3417"/>
    <cellStyle name="Calc Percent (0)" xfId="3418"/>
    <cellStyle name="Calc Percent (0) 2" xfId="3419"/>
    <cellStyle name="Calc Percent (0) 3" xfId="3420"/>
    <cellStyle name="Calc Percent (0) 4" xfId="3421"/>
    <cellStyle name="Calc Percent (0) 5" xfId="3422"/>
    <cellStyle name="Calc Percent (0) 6" xfId="3423"/>
    <cellStyle name="Calc Percent (0) 7" xfId="3424"/>
    <cellStyle name="Calc Percent (0) 8" xfId="3425"/>
    <cellStyle name="Calc Percent (1)" xfId="3426"/>
    <cellStyle name="Calc Percent (1) 2" xfId="3427"/>
    <cellStyle name="Calc Percent (1) 3" xfId="3428"/>
    <cellStyle name="Calc Percent (1) 4" xfId="3429"/>
    <cellStyle name="Calc Percent (1) 5" xfId="3430"/>
    <cellStyle name="Calc Percent (1) 6" xfId="3431"/>
    <cellStyle name="Calc Percent (1) 7" xfId="3432"/>
    <cellStyle name="Calc Percent (1) 8" xfId="3433"/>
    <cellStyle name="Calc Percent (2)" xfId="3434"/>
    <cellStyle name="Calc Percent (2) 2" xfId="3435"/>
    <cellStyle name="Calc Percent (2) 3" xfId="3436"/>
    <cellStyle name="Calc Percent (2) 4" xfId="3437"/>
    <cellStyle name="Calc Percent (2) 5" xfId="3438"/>
    <cellStyle name="Calc Percent (2) 6" xfId="3439"/>
    <cellStyle name="Calc Percent (2) 7" xfId="3440"/>
    <cellStyle name="Calc Percent (2) 8" xfId="3441"/>
    <cellStyle name="Calc Units (0)" xfId="3442"/>
    <cellStyle name="Calc Units (0) 2" xfId="3443"/>
    <cellStyle name="Calc Units (0) 3" xfId="3444"/>
    <cellStyle name="Calc Units (0) 4" xfId="3445"/>
    <cellStyle name="Calc Units (0) 5" xfId="3446"/>
    <cellStyle name="Calc Units (0) 6" xfId="3447"/>
    <cellStyle name="Calc Units (0) 7" xfId="3448"/>
    <cellStyle name="Calc Units (0) 8" xfId="3449"/>
    <cellStyle name="Calc Units (1)" xfId="3450"/>
    <cellStyle name="Calc Units (1) 2" xfId="3451"/>
    <cellStyle name="Calc Units (1) 3" xfId="3452"/>
    <cellStyle name="Calc Units (1) 4" xfId="3453"/>
    <cellStyle name="Calc Units (1) 5" xfId="3454"/>
    <cellStyle name="Calc Units (1) 6" xfId="3455"/>
    <cellStyle name="Calc Units (1) 7" xfId="3456"/>
    <cellStyle name="Calc Units (1) 8" xfId="3457"/>
    <cellStyle name="Calc Units (2)" xfId="3458"/>
    <cellStyle name="Calc Units (2) 2" xfId="3459"/>
    <cellStyle name="Calc Units (2) 3" xfId="3460"/>
    <cellStyle name="Calc Units (2) 4" xfId="3461"/>
    <cellStyle name="Calc Units (2) 5" xfId="3462"/>
    <cellStyle name="Calc Units (2) 6" xfId="3463"/>
    <cellStyle name="Calc Units (2) 7" xfId="3464"/>
    <cellStyle name="Calc Units (2) 8" xfId="3465"/>
    <cellStyle name="Calcul" xfId="3466"/>
    <cellStyle name="Calcul 10" xfId="3467"/>
    <cellStyle name="Calcul 11" xfId="3468"/>
    <cellStyle name="Calcul 12" xfId="3469"/>
    <cellStyle name="Calcul 13" xfId="3470"/>
    <cellStyle name="Calcul 14" xfId="3471"/>
    <cellStyle name="Calcul 15" xfId="3472"/>
    <cellStyle name="Calcul 16" xfId="3473"/>
    <cellStyle name="Calcul 2" xfId="3474"/>
    <cellStyle name="Calcul 2 2" xfId="3475"/>
    <cellStyle name="Calcul 2 3" xfId="3476"/>
    <cellStyle name="Calcul 2 4" xfId="3477"/>
    <cellStyle name="Calcul 3" xfId="3478"/>
    <cellStyle name="Calcul 4" xfId="3479"/>
    <cellStyle name="Calcul 5" xfId="3480"/>
    <cellStyle name="Calcul 6" xfId="3481"/>
    <cellStyle name="Calcul 7" xfId="3482"/>
    <cellStyle name="Calcul 8" xfId="3483"/>
    <cellStyle name="Calcul 9" xfId="3484"/>
    <cellStyle name="Calculation 1" xfId="3485"/>
    <cellStyle name="Calculation 1 10" xfId="3486"/>
    <cellStyle name="Calculation 1 11" xfId="3487"/>
    <cellStyle name="Calculation 1 12" xfId="3488"/>
    <cellStyle name="Calculation 1 13" xfId="3489"/>
    <cellStyle name="Calculation 1 14" xfId="3490"/>
    <cellStyle name="Calculation 1 15" xfId="3491"/>
    <cellStyle name="Calculation 1 16" xfId="3492"/>
    <cellStyle name="Calculation 1 2" xfId="3493"/>
    <cellStyle name="Calculation 1 2 2" xfId="3494"/>
    <cellStyle name="Calculation 1 2 3" xfId="3495"/>
    <cellStyle name="Calculation 1 2 4" xfId="3496"/>
    <cellStyle name="Calculation 1 3" xfId="3497"/>
    <cellStyle name="Calculation 1 4" xfId="3498"/>
    <cellStyle name="Calculation 1 5" xfId="3499"/>
    <cellStyle name="Calculation 1 6" xfId="3500"/>
    <cellStyle name="Calculation 1 7" xfId="3501"/>
    <cellStyle name="Calculation 1 8" xfId="3502"/>
    <cellStyle name="Calculation 1 9" xfId="3503"/>
    <cellStyle name="Calculation 10 2" xfId="3504"/>
    <cellStyle name="Calculation 10 2 10" xfId="3505"/>
    <cellStyle name="Calculation 10 2 11" xfId="3506"/>
    <cellStyle name="Calculation 10 2 12" xfId="3507"/>
    <cellStyle name="Calculation 10 2 13" xfId="3508"/>
    <cellStyle name="Calculation 10 2 14" xfId="3509"/>
    <cellStyle name="Calculation 10 2 15" xfId="3510"/>
    <cellStyle name="Calculation 10 2 16" xfId="3511"/>
    <cellStyle name="Calculation 10 2 17" xfId="3512"/>
    <cellStyle name="Calculation 10 2 18" xfId="3513"/>
    <cellStyle name="Calculation 10 2 2" xfId="3514"/>
    <cellStyle name="Calculation 10 2 2 10" xfId="3515"/>
    <cellStyle name="Calculation 10 2 2 11" xfId="3516"/>
    <cellStyle name="Calculation 10 2 2 12" xfId="3517"/>
    <cellStyle name="Calculation 10 2 2 13" xfId="3518"/>
    <cellStyle name="Calculation 10 2 2 14" xfId="3519"/>
    <cellStyle name="Calculation 10 2 2 15" xfId="3520"/>
    <cellStyle name="Calculation 10 2 2 16" xfId="3521"/>
    <cellStyle name="Calculation 10 2 2 2" xfId="3522"/>
    <cellStyle name="Calculation 10 2 2 2 2" xfId="3523"/>
    <cellStyle name="Calculation 10 2 2 2 3" xfId="3524"/>
    <cellStyle name="Calculation 10 2 2 2 4" xfId="3525"/>
    <cellStyle name="Calculation 10 2 2 3" xfId="3526"/>
    <cellStyle name="Calculation 10 2 2 4" xfId="3527"/>
    <cellStyle name="Calculation 10 2 2 5" xfId="3528"/>
    <cellStyle name="Calculation 10 2 2 6" xfId="3529"/>
    <cellStyle name="Calculation 10 2 2 7" xfId="3530"/>
    <cellStyle name="Calculation 10 2 2 8" xfId="3531"/>
    <cellStyle name="Calculation 10 2 2 9" xfId="3532"/>
    <cellStyle name="Calculation 10 2 3" xfId="3533"/>
    <cellStyle name="Calculation 10 2 3 10" xfId="3534"/>
    <cellStyle name="Calculation 10 2 3 11" xfId="3535"/>
    <cellStyle name="Calculation 10 2 3 12" xfId="3536"/>
    <cellStyle name="Calculation 10 2 3 13" xfId="3537"/>
    <cellStyle name="Calculation 10 2 3 14" xfId="3538"/>
    <cellStyle name="Calculation 10 2 3 15" xfId="3539"/>
    <cellStyle name="Calculation 10 2 3 16" xfId="3540"/>
    <cellStyle name="Calculation 10 2 3 2" xfId="3541"/>
    <cellStyle name="Calculation 10 2 3 2 2" xfId="3542"/>
    <cellStyle name="Calculation 10 2 3 2 3" xfId="3543"/>
    <cellStyle name="Calculation 10 2 3 2 4" xfId="3544"/>
    <cellStyle name="Calculation 10 2 3 3" xfId="3545"/>
    <cellStyle name="Calculation 10 2 3 4" xfId="3546"/>
    <cellStyle name="Calculation 10 2 3 5" xfId="3547"/>
    <cellStyle name="Calculation 10 2 3 6" xfId="3548"/>
    <cellStyle name="Calculation 10 2 3 7" xfId="3549"/>
    <cellStyle name="Calculation 10 2 3 8" xfId="3550"/>
    <cellStyle name="Calculation 10 2 3 9" xfId="3551"/>
    <cellStyle name="Calculation 10 2 4" xfId="3552"/>
    <cellStyle name="Calculation 10 2 4 2" xfId="3553"/>
    <cellStyle name="Calculation 10 2 4 3" xfId="3554"/>
    <cellStyle name="Calculation 10 2 4 4" xfId="3555"/>
    <cellStyle name="Calculation 10 2 5" xfId="3556"/>
    <cellStyle name="Calculation 10 2 6" xfId="3557"/>
    <cellStyle name="Calculation 10 2 7" xfId="3558"/>
    <cellStyle name="Calculation 10 2 8" xfId="3559"/>
    <cellStyle name="Calculation 10 2 9" xfId="3560"/>
    <cellStyle name="Calculation 10 3" xfId="3561"/>
    <cellStyle name="Calculation 10 3 10" xfId="3562"/>
    <cellStyle name="Calculation 10 3 11" xfId="3563"/>
    <cellStyle name="Calculation 10 3 12" xfId="3564"/>
    <cellStyle name="Calculation 10 3 13" xfId="3565"/>
    <cellStyle name="Calculation 10 3 14" xfId="3566"/>
    <cellStyle name="Calculation 10 3 15" xfId="3567"/>
    <cellStyle name="Calculation 10 3 16" xfId="3568"/>
    <cellStyle name="Calculation 10 3 17" xfId="3569"/>
    <cellStyle name="Calculation 10 3 18" xfId="3570"/>
    <cellStyle name="Calculation 10 3 2" xfId="3571"/>
    <cellStyle name="Calculation 10 3 2 10" xfId="3572"/>
    <cellStyle name="Calculation 10 3 2 11" xfId="3573"/>
    <cellStyle name="Calculation 10 3 2 12" xfId="3574"/>
    <cellStyle name="Calculation 10 3 2 13" xfId="3575"/>
    <cellStyle name="Calculation 10 3 2 14" xfId="3576"/>
    <cellStyle name="Calculation 10 3 2 15" xfId="3577"/>
    <cellStyle name="Calculation 10 3 2 16" xfId="3578"/>
    <cellStyle name="Calculation 10 3 2 2" xfId="3579"/>
    <cellStyle name="Calculation 10 3 2 2 2" xfId="3580"/>
    <cellStyle name="Calculation 10 3 2 2 3" xfId="3581"/>
    <cellStyle name="Calculation 10 3 2 2 4" xfId="3582"/>
    <cellStyle name="Calculation 10 3 2 3" xfId="3583"/>
    <cellStyle name="Calculation 10 3 2 4" xfId="3584"/>
    <cellStyle name="Calculation 10 3 2 5" xfId="3585"/>
    <cellStyle name="Calculation 10 3 2 6" xfId="3586"/>
    <cellStyle name="Calculation 10 3 2 7" xfId="3587"/>
    <cellStyle name="Calculation 10 3 2 8" xfId="3588"/>
    <cellStyle name="Calculation 10 3 2 9" xfId="3589"/>
    <cellStyle name="Calculation 10 3 3" xfId="3590"/>
    <cellStyle name="Calculation 10 3 3 10" xfId="3591"/>
    <cellStyle name="Calculation 10 3 3 11" xfId="3592"/>
    <cellStyle name="Calculation 10 3 3 12" xfId="3593"/>
    <cellStyle name="Calculation 10 3 3 13" xfId="3594"/>
    <cellStyle name="Calculation 10 3 3 14" xfId="3595"/>
    <cellStyle name="Calculation 10 3 3 15" xfId="3596"/>
    <cellStyle name="Calculation 10 3 3 16" xfId="3597"/>
    <cellStyle name="Calculation 10 3 3 2" xfId="3598"/>
    <cellStyle name="Calculation 10 3 3 2 2" xfId="3599"/>
    <cellStyle name="Calculation 10 3 3 2 3" xfId="3600"/>
    <cellStyle name="Calculation 10 3 3 2 4" xfId="3601"/>
    <cellStyle name="Calculation 10 3 3 3" xfId="3602"/>
    <cellStyle name="Calculation 10 3 3 4" xfId="3603"/>
    <cellStyle name="Calculation 10 3 3 5" xfId="3604"/>
    <cellStyle name="Calculation 10 3 3 6" xfId="3605"/>
    <cellStyle name="Calculation 10 3 3 7" xfId="3606"/>
    <cellStyle name="Calculation 10 3 3 8" xfId="3607"/>
    <cellStyle name="Calculation 10 3 3 9" xfId="3608"/>
    <cellStyle name="Calculation 10 3 4" xfId="3609"/>
    <cellStyle name="Calculation 10 3 4 2" xfId="3610"/>
    <cellStyle name="Calculation 10 3 4 3" xfId="3611"/>
    <cellStyle name="Calculation 10 3 4 4" xfId="3612"/>
    <cellStyle name="Calculation 10 3 5" xfId="3613"/>
    <cellStyle name="Calculation 10 3 6" xfId="3614"/>
    <cellStyle name="Calculation 10 3 7" xfId="3615"/>
    <cellStyle name="Calculation 10 3 8" xfId="3616"/>
    <cellStyle name="Calculation 10 3 9" xfId="3617"/>
    <cellStyle name="Calculation 10 4" xfId="3618"/>
    <cellStyle name="Calculation 10 4 10" xfId="3619"/>
    <cellStyle name="Calculation 10 4 11" xfId="3620"/>
    <cellStyle name="Calculation 10 4 12" xfId="3621"/>
    <cellStyle name="Calculation 10 4 13" xfId="3622"/>
    <cellStyle name="Calculation 10 4 14" xfId="3623"/>
    <cellStyle name="Calculation 10 4 15" xfId="3624"/>
    <cellStyle name="Calculation 10 4 16" xfId="3625"/>
    <cellStyle name="Calculation 10 4 17" xfId="3626"/>
    <cellStyle name="Calculation 10 4 18" xfId="3627"/>
    <cellStyle name="Calculation 10 4 2" xfId="3628"/>
    <cellStyle name="Calculation 10 4 2 10" xfId="3629"/>
    <cellStyle name="Calculation 10 4 2 11" xfId="3630"/>
    <cellStyle name="Calculation 10 4 2 12" xfId="3631"/>
    <cellStyle name="Calculation 10 4 2 13" xfId="3632"/>
    <cellStyle name="Calculation 10 4 2 14" xfId="3633"/>
    <cellStyle name="Calculation 10 4 2 15" xfId="3634"/>
    <cellStyle name="Calculation 10 4 2 16" xfId="3635"/>
    <cellStyle name="Calculation 10 4 2 2" xfId="3636"/>
    <cellStyle name="Calculation 10 4 2 2 2" xfId="3637"/>
    <cellStyle name="Calculation 10 4 2 2 3" xfId="3638"/>
    <cellStyle name="Calculation 10 4 2 2 4" xfId="3639"/>
    <cellStyle name="Calculation 10 4 2 3" xfId="3640"/>
    <cellStyle name="Calculation 10 4 2 4" xfId="3641"/>
    <cellStyle name="Calculation 10 4 2 5" xfId="3642"/>
    <cellStyle name="Calculation 10 4 2 6" xfId="3643"/>
    <cellStyle name="Calculation 10 4 2 7" xfId="3644"/>
    <cellStyle name="Calculation 10 4 2 8" xfId="3645"/>
    <cellStyle name="Calculation 10 4 2 9" xfId="3646"/>
    <cellStyle name="Calculation 10 4 3" xfId="3647"/>
    <cellStyle name="Calculation 10 4 3 10" xfId="3648"/>
    <cellStyle name="Calculation 10 4 3 11" xfId="3649"/>
    <cellStyle name="Calculation 10 4 3 12" xfId="3650"/>
    <cellStyle name="Calculation 10 4 3 13" xfId="3651"/>
    <cellStyle name="Calculation 10 4 3 14" xfId="3652"/>
    <cellStyle name="Calculation 10 4 3 15" xfId="3653"/>
    <cellStyle name="Calculation 10 4 3 16" xfId="3654"/>
    <cellStyle name="Calculation 10 4 3 2" xfId="3655"/>
    <cellStyle name="Calculation 10 4 3 2 2" xfId="3656"/>
    <cellStyle name="Calculation 10 4 3 2 3" xfId="3657"/>
    <cellStyle name="Calculation 10 4 3 2 4" xfId="3658"/>
    <cellStyle name="Calculation 10 4 3 3" xfId="3659"/>
    <cellStyle name="Calculation 10 4 3 4" xfId="3660"/>
    <cellStyle name="Calculation 10 4 3 5" xfId="3661"/>
    <cellStyle name="Calculation 10 4 3 6" xfId="3662"/>
    <cellStyle name="Calculation 10 4 3 7" xfId="3663"/>
    <cellStyle name="Calculation 10 4 3 8" xfId="3664"/>
    <cellStyle name="Calculation 10 4 3 9" xfId="3665"/>
    <cellStyle name="Calculation 10 4 4" xfId="3666"/>
    <cellStyle name="Calculation 10 4 4 2" xfId="3667"/>
    <cellStyle name="Calculation 10 4 4 3" xfId="3668"/>
    <cellStyle name="Calculation 10 4 4 4" xfId="3669"/>
    <cellStyle name="Calculation 10 4 5" xfId="3670"/>
    <cellStyle name="Calculation 10 4 6" xfId="3671"/>
    <cellStyle name="Calculation 10 4 7" xfId="3672"/>
    <cellStyle name="Calculation 10 4 8" xfId="3673"/>
    <cellStyle name="Calculation 10 4 9" xfId="3674"/>
    <cellStyle name="Calculation 11 2" xfId="3675"/>
    <cellStyle name="Calculation 11 2 10" xfId="3676"/>
    <cellStyle name="Calculation 11 2 11" xfId="3677"/>
    <cellStyle name="Calculation 11 2 12" xfId="3678"/>
    <cellStyle name="Calculation 11 2 13" xfId="3679"/>
    <cellStyle name="Calculation 11 2 14" xfId="3680"/>
    <cellStyle name="Calculation 11 2 15" xfId="3681"/>
    <cellStyle name="Calculation 11 2 16" xfId="3682"/>
    <cellStyle name="Calculation 11 2 17" xfId="3683"/>
    <cellStyle name="Calculation 11 2 18" xfId="3684"/>
    <cellStyle name="Calculation 11 2 2" xfId="3685"/>
    <cellStyle name="Calculation 11 2 2 10" xfId="3686"/>
    <cellStyle name="Calculation 11 2 2 11" xfId="3687"/>
    <cellStyle name="Calculation 11 2 2 12" xfId="3688"/>
    <cellStyle name="Calculation 11 2 2 13" xfId="3689"/>
    <cellStyle name="Calculation 11 2 2 14" xfId="3690"/>
    <cellStyle name="Calculation 11 2 2 15" xfId="3691"/>
    <cellStyle name="Calculation 11 2 2 16" xfId="3692"/>
    <cellStyle name="Calculation 11 2 2 2" xfId="3693"/>
    <cellStyle name="Calculation 11 2 2 2 2" xfId="3694"/>
    <cellStyle name="Calculation 11 2 2 2 3" xfId="3695"/>
    <cellStyle name="Calculation 11 2 2 2 4" xfId="3696"/>
    <cellStyle name="Calculation 11 2 2 3" xfId="3697"/>
    <cellStyle name="Calculation 11 2 2 4" xfId="3698"/>
    <cellStyle name="Calculation 11 2 2 5" xfId="3699"/>
    <cellStyle name="Calculation 11 2 2 6" xfId="3700"/>
    <cellStyle name="Calculation 11 2 2 7" xfId="3701"/>
    <cellStyle name="Calculation 11 2 2 8" xfId="3702"/>
    <cellStyle name="Calculation 11 2 2 9" xfId="3703"/>
    <cellStyle name="Calculation 11 2 3" xfId="3704"/>
    <cellStyle name="Calculation 11 2 3 10" xfId="3705"/>
    <cellStyle name="Calculation 11 2 3 11" xfId="3706"/>
    <cellStyle name="Calculation 11 2 3 12" xfId="3707"/>
    <cellStyle name="Calculation 11 2 3 13" xfId="3708"/>
    <cellStyle name="Calculation 11 2 3 14" xfId="3709"/>
    <cellStyle name="Calculation 11 2 3 15" xfId="3710"/>
    <cellStyle name="Calculation 11 2 3 16" xfId="3711"/>
    <cellStyle name="Calculation 11 2 3 2" xfId="3712"/>
    <cellStyle name="Calculation 11 2 3 2 2" xfId="3713"/>
    <cellStyle name="Calculation 11 2 3 2 3" xfId="3714"/>
    <cellStyle name="Calculation 11 2 3 2 4" xfId="3715"/>
    <cellStyle name="Calculation 11 2 3 3" xfId="3716"/>
    <cellStyle name="Calculation 11 2 3 4" xfId="3717"/>
    <cellStyle name="Calculation 11 2 3 5" xfId="3718"/>
    <cellStyle name="Calculation 11 2 3 6" xfId="3719"/>
    <cellStyle name="Calculation 11 2 3 7" xfId="3720"/>
    <cellStyle name="Calculation 11 2 3 8" xfId="3721"/>
    <cellStyle name="Calculation 11 2 3 9" xfId="3722"/>
    <cellStyle name="Calculation 11 2 4" xfId="3723"/>
    <cellStyle name="Calculation 11 2 4 2" xfId="3724"/>
    <cellStyle name="Calculation 11 2 4 3" xfId="3725"/>
    <cellStyle name="Calculation 11 2 4 4" xfId="3726"/>
    <cellStyle name="Calculation 11 2 5" xfId="3727"/>
    <cellStyle name="Calculation 11 2 6" xfId="3728"/>
    <cellStyle name="Calculation 11 2 7" xfId="3729"/>
    <cellStyle name="Calculation 11 2 8" xfId="3730"/>
    <cellStyle name="Calculation 11 2 9" xfId="3731"/>
    <cellStyle name="Calculation 11 3" xfId="3732"/>
    <cellStyle name="Calculation 11 3 10" xfId="3733"/>
    <cellStyle name="Calculation 11 3 11" xfId="3734"/>
    <cellStyle name="Calculation 11 3 12" xfId="3735"/>
    <cellStyle name="Calculation 11 3 13" xfId="3736"/>
    <cellStyle name="Calculation 11 3 14" xfId="3737"/>
    <cellStyle name="Calculation 11 3 15" xfId="3738"/>
    <cellStyle name="Calculation 11 3 16" xfId="3739"/>
    <cellStyle name="Calculation 11 3 17" xfId="3740"/>
    <cellStyle name="Calculation 11 3 18" xfId="3741"/>
    <cellStyle name="Calculation 11 3 2" xfId="3742"/>
    <cellStyle name="Calculation 11 3 2 10" xfId="3743"/>
    <cellStyle name="Calculation 11 3 2 11" xfId="3744"/>
    <cellStyle name="Calculation 11 3 2 12" xfId="3745"/>
    <cellStyle name="Calculation 11 3 2 13" xfId="3746"/>
    <cellStyle name="Calculation 11 3 2 14" xfId="3747"/>
    <cellStyle name="Calculation 11 3 2 15" xfId="3748"/>
    <cellStyle name="Calculation 11 3 2 16" xfId="3749"/>
    <cellStyle name="Calculation 11 3 2 2" xfId="3750"/>
    <cellStyle name="Calculation 11 3 2 2 2" xfId="3751"/>
    <cellStyle name="Calculation 11 3 2 2 3" xfId="3752"/>
    <cellStyle name="Calculation 11 3 2 2 4" xfId="3753"/>
    <cellStyle name="Calculation 11 3 2 3" xfId="3754"/>
    <cellStyle name="Calculation 11 3 2 4" xfId="3755"/>
    <cellStyle name="Calculation 11 3 2 5" xfId="3756"/>
    <cellStyle name="Calculation 11 3 2 6" xfId="3757"/>
    <cellStyle name="Calculation 11 3 2 7" xfId="3758"/>
    <cellStyle name="Calculation 11 3 2 8" xfId="3759"/>
    <cellStyle name="Calculation 11 3 2 9" xfId="3760"/>
    <cellStyle name="Calculation 11 3 3" xfId="3761"/>
    <cellStyle name="Calculation 11 3 3 10" xfId="3762"/>
    <cellStyle name="Calculation 11 3 3 11" xfId="3763"/>
    <cellStyle name="Calculation 11 3 3 12" xfId="3764"/>
    <cellStyle name="Calculation 11 3 3 13" xfId="3765"/>
    <cellStyle name="Calculation 11 3 3 14" xfId="3766"/>
    <cellStyle name="Calculation 11 3 3 15" xfId="3767"/>
    <cellStyle name="Calculation 11 3 3 16" xfId="3768"/>
    <cellStyle name="Calculation 11 3 3 2" xfId="3769"/>
    <cellStyle name="Calculation 11 3 3 2 2" xfId="3770"/>
    <cellStyle name="Calculation 11 3 3 2 3" xfId="3771"/>
    <cellStyle name="Calculation 11 3 3 2 4" xfId="3772"/>
    <cellStyle name="Calculation 11 3 3 3" xfId="3773"/>
    <cellStyle name="Calculation 11 3 3 4" xfId="3774"/>
    <cellStyle name="Calculation 11 3 3 5" xfId="3775"/>
    <cellStyle name="Calculation 11 3 3 6" xfId="3776"/>
    <cellStyle name="Calculation 11 3 3 7" xfId="3777"/>
    <cellStyle name="Calculation 11 3 3 8" xfId="3778"/>
    <cellStyle name="Calculation 11 3 3 9" xfId="3779"/>
    <cellStyle name="Calculation 11 3 4" xfId="3780"/>
    <cellStyle name="Calculation 11 3 4 2" xfId="3781"/>
    <cellStyle name="Calculation 11 3 4 3" xfId="3782"/>
    <cellStyle name="Calculation 11 3 4 4" xfId="3783"/>
    <cellStyle name="Calculation 11 3 5" xfId="3784"/>
    <cellStyle name="Calculation 11 3 6" xfId="3785"/>
    <cellStyle name="Calculation 11 3 7" xfId="3786"/>
    <cellStyle name="Calculation 11 3 8" xfId="3787"/>
    <cellStyle name="Calculation 11 3 9" xfId="3788"/>
    <cellStyle name="Calculation 11 4" xfId="3789"/>
    <cellStyle name="Calculation 11 4 10" xfId="3790"/>
    <cellStyle name="Calculation 11 4 11" xfId="3791"/>
    <cellStyle name="Calculation 11 4 12" xfId="3792"/>
    <cellStyle name="Calculation 11 4 13" xfId="3793"/>
    <cellStyle name="Calculation 11 4 14" xfId="3794"/>
    <cellStyle name="Calculation 11 4 15" xfId="3795"/>
    <cellStyle name="Calculation 11 4 16" xfId="3796"/>
    <cellStyle name="Calculation 11 4 17" xfId="3797"/>
    <cellStyle name="Calculation 11 4 18" xfId="3798"/>
    <cellStyle name="Calculation 11 4 2" xfId="3799"/>
    <cellStyle name="Calculation 11 4 2 10" xfId="3800"/>
    <cellStyle name="Calculation 11 4 2 11" xfId="3801"/>
    <cellStyle name="Calculation 11 4 2 12" xfId="3802"/>
    <cellStyle name="Calculation 11 4 2 13" xfId="3803"/>
    <cellStyle name="Calculation 11 4 2 14" xfId="3804"/>
    <cellStyle name="Calculation 11 4 2 15" xfId="3805"/>
    <cellStyle name="Calculation 11 4 2 16" xfId="3806"/>
    <cellStyle name="Calculation 11 4 2 2" xfId="3807"/>
    <cellStyle name="Calculation 11 4 2 2 2" xfId="3808"/>
    <cellStyle name="Calculation 11 4 2 2 3" xfId="3809"/>
    <cellStyle name="Calculation 11 4 2 2 4" xfId="3810"/>
    <cellStyle name="Calculation 11 4 2 3" xfId="3811"/>
    <cellStyle name="Calculation 11 4 2 4" xfId="3812"/>
    <cellStyle name="Calculation 11 4 2 5" xfId="3813"/>
    <cellStyle name="Calculation 11 4 2 6" xfId="3814"/>
    <cellStyle name="Calculation 11 4 2 7" xfId="3815"/>
    <cellStyle name="Calculation 11 4 2 8" xfId="3816"/>
    <cellStyle name="Calculation 11 4 2 9" xfId="3817"/>
    <cellStyle name="Calculation 11 4 3" xfId="3818"/>
    <cellStyle name="Calculation 11 4 3 10" xfId="3819"/>
    <cellStyle name="Calculation 11 4 3 11" xfId="3820"/>
    <cellStyle name="Calculation 11 4 3 12" xfId="3821"/>
    <cellStyle name="Calculation 11 4 3 13" xfId="3822"/>
    <cellStyle name="Calculation 11 4 3 14" xfId="3823"/>
    <cellStyle name="Calculation 11 4 3 15" xfId="3824"/>
    <cellStyle name="Calculation 11 4 3 16" xfId="3825"/>
    <cellStyle name="Calculation 11 4 3 2" xfId="3826"/>
    <cellStyle name="Calculation 11 4 3 2 2" xfId="3827"/>
    <cellStyle name="Calculation 11 4 3 2 3" xfId="3828"/>
    <cellStyle name="Calculation 11 4 3 2 4" xfId="3829"/>
    <cellStyle name="Calculation 11 4 3 3" xfId="3830"/>
    <cellStyle name="Calculation 11 4 3 4" xfId="3831"/>
    <cellStyle name="Calculation 11 4 3 5" xfId="3832"/>
    <cellStyle name="Calculation 11 4 3 6" xfId="3833"/>
    <cellStyle name="Calculation 11 4 3 7" xfId="3834"/>
    <cellStyle name="Calculation 11 4 3 8" xfId="3835"/>
    <cellStyle name="Calculation 11 4 3 9" xfId="3836"/>
    <cellStyle name="Calculation 11 4 4" xfId="3837"/>
    <cellStyle name="Calculation 11 4 4 2" xfId="3838"/>
    <cellStyle name="Calculation 11 4 4 3" xfId="3839"/>
    <cellStyle name="Calculation 11 4 4 4" xfId="3840"/>
    <cellStyle name="Calculation 11 4 5" xfId="3841"/>
    <cellStyle name="Calculation 11 4 6" xfId="3842"/>
    <cellStyle name="Calculation 11 4 7" xfId="3843"/>
    <cellStyle name="Calculation 11 4 8" xfId="3844"/>
    <cellStyle name="Calculation 11 4 9" xfId="3845"/>
    <cellStyle name="Calculation 12 2" xfId="3846"/>
    <cellStyle name="Calculation 12 2 10" xfId="3847"/>
    <cellStyle name="Calculation 12 2 11" xfId="3848"/>
    <cellStyle name="Calculation 12 2 12" xfId="3849"/>
    <cellStyle name="Calculation 12 2 13" xfId="3850"/>
    <cellStyle name="Calculation 12 2 14" xfId="3851"/>
    <cellStyle name="Calculation 12 2 15" xfId="3852"/>
    <cellStyle name="Calculation 12 2 16" xfId="3853"/>
    <cellStyle name="Calculation 12 2 17" xfId="3854"/>
    <cellStyle name="Calculation 12 2 18" xfId="3855"/>
    <cellStyle name="Calculation 12 2 2" xfId="3856"/>
    <cellStyle name="Calculation 12 2 2 10" xfId="3857"/>
    <cellStyle name="Calculation 12 2 2 11" xfId="3858"/>
    <cellStyle name="Calculation 12 2 2 12" xfId="3859"/>
    <cellStyle name="Calculation 12 2 2 13" xfId="3860"/>
    <cellStyle name="Calculation 12 2 2 14" xfId="3861"/>
    <cellStyle name="Calculation 12 2 2 15" xfId="3862"/>
    <cellStyle name="Calculation 12 2 2 16" xfId="3863"/>
    <cellStyle name="Calculation 12 2 2 2" xfId="3864"/>
    <cellStyle name="Calculation 12 2 2 2 2" xfId="3865"/>
    <cellStyle name="Calculation 12 2 2 2 3" xfId="3866"/>
    <cellStyle name="Calculation 12 2 2 2 4" xfId="3867"/>
    <cellStyle name="Calculation 12 2 2 3" xfId="3868"/>
    <cellStyle name="Calculation 12 2 2 4" xfId="3869"/>
    <cellStyle name="Calculation 12 2 2 5" xfId="3870"/>
    <cellStyle name="Calculation 12 2 2 6" xfId="3871"/>
    <cellStyle name="Calculation 12 2 2 7" xfId="3872"/>
    <cellStyle name="Calculation 12 2 2 8" xfId="3873"/>
    <cellStyle name="Calculation 12 2 2 9" xfId="3874"/>
    <cellStyle name="Calculation 12 2 3" xfId="3875"/>
    <cellStyle name="Calculation 12 2 3 10" xfId="3876"/>
    <cellStyle name="Calculation 12 2 3 11" xfId="3877"/>
    <cellStyle name="Calculation 12 2 3 12" xfId="3878"/>
    <cellStyle name="Calculation 12 2 3 13" xfId="3879"/>
    <cellStyle name="Calculation 12 2 3 14" xfId="3880"/>
    <cellStyle name="Calculation 12 2 3 15" xfId="3881"/>
    <cellStyle name="Calculation 12 2 3 16" xfId="3882"/>
    <cellStyle name="Calculation 12 2 3 2" xfId="3883"/>
    <cellStyle name="Calculation 12 2 3 2 2" xfId="3884"/>
    <cellStyle name="Calculation 12 2 3 2 3" xfId="3885"/>
    <cellStyle name="Calculation 12 2 3 2 4" xfId="3886"/>
    <cellStyle name="Calculation 12 2 3 3" xfId="3887"/>
    <cellStyle name="Calculation 12 2 3 4" xfId="3888"/>
    <cellStyle name="Calculation 12 2 3 5" xfId="3889"/>
    <cellStyle name="Calculation 12 2 3 6" xfId="3890"/>
    <cellStyle name="Calculation 12 2 3 7" xfId="3891"/>
    <cellStyle name="Calculation 12 2 3 8" xfId="3892"/>
    <cellStyle name="Calculation 12 2 3 9" xfId="3893"/>
    <cellStyle name="Calculation 12 2 4" xfId="3894"/>
    <cellStyle name="Calculation 12 2 4 2" xfId="3895"/>
    <cellStyle name="Calculation 12 2 4 3" xfId="3896"/>
    <cellStyle name="Calculation 12 2 4 4" xfId="3897"/>
    <cellStyle name="Calculation 12 2 5" xfId="3898"/>
    <cellStyle name="Calculation 12 2 6" xfId="3899"/>
    <cellStyle name="Calculation 12 2 7" xfId="3900"/>
    <cellStyle name="Calculation 12 2 8" xfId="3901"/>
    <cellStyle name="Calculation 12 2 9" xfId="3902"/>
    <cellStyle name="Calculation 12 3" xfId="3903"/>
    <cellStyle name="Calculation 12 3 10" xfId="3904"/>
    <cellStyle name="Calculation 12 3 11" xfId="3905"/>
    <cellStyle name="Calculation 12 3 12" xfId="3906"/>
    <cellStyle name="Calculation 12 3 13" xfId="3907"/>
    <cellStyle name="Calculation 12 3 14" xfId="3908"/>
    <cellStyle name="Calculation 12 3 15" xfId="3909"/>
    <cellStyle name="Calculation 12 3 16" xfId="3910"/>
    <cellStyle name="Calculation 12 3 17" xfId="3911"/>
    <cellStyle name="Calculation 12 3 18" xfId="3912"/>
    <cellStyle name="Calculation 12 3 2" xfId="3913"/>
    <cellStyle name="Calculation 12 3 2 10" xfId="3914"/>
    <cellStyle name="Calculation 12 3 2 11" xfId="3915"/>
    <cellStyle name="Calculation 12 3 2 12" xfId="3916"/>
    <cellStyle name="Calculation 12 3 2 13" xfId="3917"/>
    <cellStyle name="Calculation 12 3 2 14" xfId="3918"/>
    <cellStyle name="Calculation 12 3 2 15" xfId="3919"/>
    <cellStyle name="Calculation 12 3 2 16" xfId="3920"/>
    <cellStyle name="Calculation 12 3 2 2" xfId="3921"/>
    <cellStyle name="Calculation 12 3 2 2 2" xfId="3922"/>
    <cellStyle name="Calculation 12 3 2 2 3" xfId="3923"/>
    <cellStyle name="Calculation 12 3 2 2 4" xfId="3924"/>
    <cellStyle name="Calculation 12 3 2 3" xfId="3925"/>
    <cellStyle name="Calculation 12 3 2 4" xfId="3926"/>
    <cellStyle name="Calculation 12 3 2 5" xfId="3927"/>
    <cellStyle name="Calculation 12 3 2 6" xfId="3928"/>
    <cellStyle name="Calculation 12 3 2 7" xfId="3929"/>
    <cellStyle name="Calculation 12 3 2 8" xfId="3930"/>
    <cellStyle name="Calculation 12 3 2 9" xfId="3931"/>
    <cellStyle name="Calculation 12 3 3" xfId="3932"/>
    <cellStyle name="Calculation 12 3 3 10" xfId="3933"/>
    <cellStyle name="Calculation 12 3 3 11" xfId="3934"/>
    <cellStyle name="Calculation 12 3 3 12" xfId="3935"/>
    <cellStyle name="Calculation 12 3 3 13" xfId="3936"/>
    <cellStyle name="Calculation 12 3 3 14" xfId="3937"/>
    <cellStyle name="Calculation 12 3 3 15" xfId="3938"/>
    <cellStyle name="Calculation 12 3 3 16" xfId="3939"/>
    <cellStyle name="Calculation 12 3 3 2" xfId="3940"/>
    <cellStyle name="Calculation 12 3 3 2 2" xfId="3941"/>
    <cellStyle name="Calculation 12 3 3 2 3" xfId="3942"/>
    <cellStyle name="Calculation 12 3 3 2 4" xfId="3943"/>
    <cellStyle name="Calculation 12 3 3 3" xfId="3944"/>
    <cellStyle name="Calculation 12 3 3 4" xfId="3945"/>
    <cellStyle name="Calculation 12 3 3 5" xfId="3946"/>
    <cellStyle name="Calculation 12 3 3 6" xfId="3947"/>
    <cellStyle name="Calculation 12 3 3 7" xfId="3948"/>
    <cellStyle name="Calculation 12 3 3 8" xfId="3949"/>
    <cellStyle name="Calculation 12 3 3 9" xfId="3950"/>
    <cellStyle name="Calculation 12 3 4" xfId="3951"/>
    <cellStyle name="Calculation 12 3 4 2" xfId="3952"/>
    <cellStyle name="Calculation 12 3 4 3" xfId="3953"/>
    <cellStyle name="Calculation 12 3 4 4" xfId="3954"/>
    <cellStyle name="Calculation 12 3 5" xfId="3955"/>
    <cellStyle name="Calculation 12 3 6" xfId="3956"/>
    <cellStyle name="Calculation 12 3 7" xfId="3957"/>
    <cellStyle name="Calculation 12 3 8" xfId="3958"/>
    <cellStyle name="Calculation 12 3 9" xfId="3959"/>
    <cellStyle name="Calculation 12 4" xfId="3960"/>
    <cellStyle name="Calculation 12 4 10" xfId="3961"/>
    <cellStyle name="Calculation 12 4 11" xfId="3962"/>
    <cellStyle name="Calculation 12 4 12" xfId="3963"/>
    <cellStyle name="Calculation 12 4 13" xfId="3964"/>
    <cellStyle name="Calculation 12 4 14" xfId="3965"/>
    <cellStyle name="Calculation 12 4 15" xfId="3966"/>
    <cellStyle name="Calculation 12 4 16" xfId="3967"/>
    <cellStyle name="Calculation 12 4 17" xfId="3968"/>
    <cellStyle name="Calculation 12 4 18" xfId="3969"/>
    <cellStyle name="Calculation 12 4 2" xfId="3970"/>
    <cellStyle name="Calculation 12 4 2 10" xfId="3971"/>
    <cellStyle name="Calculation 12 4 2 11" xfId="3972"/>
    <cellStyle name="Calculation 12 4 2 12" xfId="3973"/>
    <cellStyle name="Calculation 12 4 2 13" xfId="3974"/>
    <cellStyle name="Calculation 12 4 2 14" xfId="3975"/>
    <cellStyle name="Calculation 12 4 2 15" xfId="3976"/>
    <cellStyle name="Calculation 12 4 2 16" xfId="3977"/>
    <cellStyle name="Calculation 12 4 2 2" xfId="3978"/>
    <cellStyle name="Calculation 12 4 2 2 2" xfId="3979"/>
    <cellStyle name="Calculation 12 4 2 2 3" xfId="3980"/>
    <cellStyle name="Calculation 12 4 2 2 4" xfId="3981"/>
    <cellStyle name="Calculation 12 4 2 3" xfId="3982"/>
    <cellStyle name="Calculation 12 4 2 4" xfId="3983"/>
    <cellStyle name="Calculation 12 4 2 5" xfId="3984"/>
    <cellStyle name="Calculation 12 4 2 6" xfId="3985"/>
    <cellStyle name="Calculation 12 4 2 7" xfId="3986"/>
    <cellStyle name="Calculation 12 4 2 8" xfId="3987"/>
    <cellStyle name="Calculation 12 4 2 9" xfId="3988"/>
    <cellStyle name="Calculation 12 4 3" xfId="3989"/>
    <cellStyle name="Calculation 12 4 3 10" xfId="3990"/>
    <cellStyle name="Calculation 12 4 3 11" xfId="3991"/>
    <cellStyle name="Calculation 12 4 3 12" xfId="3992"/>
    <cellStyle name="Calculation 12 4 3 13" xfId="3993"/>
    <cellStyle name="Calculation 12 4 3 14" xfId="3994"/>
    <cellStyle name="Calculation 12 4 3 15" xfId="3995"/>
    <cellStyle name="Calculation 12 4 3 16" xfId="3996"/>
    <cellStyle name="Calculation 12 4 3 2" xfId="3997"/>
    <cellStyle name="Calculation 12 4 3 2 2" xfId="3998"/>
    <cellStyle name="Calculation 12 4 3 2 3" xfId="3999"/>
    <cellStyle name="Calculation 12 4 3 2 4" xfId="4000"/>
    <cellStyle name="Calculation 12 4 3 3" xfId="4001"/>
    <cellStyle name="Calculation 12 4 3 4" xfId="4002"/>
    <cellStyle name="Calculation 12 4 3 5" xfId="4003"/>
    <cellStyle name="Calculation 12 4 3 6" xfId="4004"/>
    <cellStyle name="Calculation 12 4 3 7" xfId="4005"/>
    <cellStyle name="Calculation 12 4 3 8" xfId="4006"/>
    <cellStyle name="Calculation 12 4 3 9" xfId="4007"/>
    <cellStyle name="Calculation 12 4 4" xfId="4008"/>
    <cellStyle name="Calculation 12 4 4 2" xfId="4009"/>
    <cellStyle name="Calculation 12 4 4 3" xfId="4010"/>
    <cellStyle name="Calculation 12 4 4 4" xfId="4011"/>
    <cellStyle name="Calculation 12 4 5" xfId="4012"/>
    <cellStyle name="Calculation 12 4 6" xfId="4013"/>
    <cellStyle name="Calculation 12 4 7" xfId="4014"/>
    <cellStyle name="Calculation 12 4 8" xfId="4015"/>
    <cellStyle name="Calculation 12 4 9" xfId="4016"/>
    <cellStyle name="Calculation 13 2" xfId="4017"/>
    <cellStyle name="Calculation 13 2 10" xfId="4018"/>
    <cellStyle name="Calculation 13 2 11" xfId="4019"/>
    <cellStyle name="Calculation 13 2 12" xfId="4020"/>
    <cellStyle name="Calculation 13 2 13" xfId="4021"/>
    <cellStyle name="Calculation 13 2 14" xfId="4022"/>
    <cellStyle name="Calculation 13 2 15" xfId="4023"/>
    <cellStyle name="Calculation 13 2 16" xfId="4024"/>
    <cellStyle name="Calculation 13 2 17" xfId="4025"/>
    <cellStyle name="Calculation 13 2 18" xfId="4026"/>
    <cellStyle name="Calculation 13 2 2" xfId="4027"/>
    <cellStyle name="Calculation 13 2 2 10" xfId="4028"/>
    <cellStyle name="Calculation 13 2 2 11" xfId="4029"/>
    <cellStyle name="Calculation 13 2 2 12" xfId="4030"/>
    <cellStyle name="Calculation 13 2 2 13" xfId="4031"/>
    <cellStyle name="Calculation 13 2 2 14" xfId="4032"/>
    <cellStyle name="Calculation 13 2 2 15" xfId="4033"/>
    <cellStyle name="Calculation 13 2 2 16" xfId="4034"/>
    <cellStyle name="Calculation 13 2 2 2" xfId="4035"/>
    <cellStyle name="Calculation 13 2 2 2 2" xfId="4036"/>
    <cellStyle name="Calculation 13 2 2 2 3" xfId="4037"/>
    <cellStyle name="Calculation 13 2 2 2 4" xfId="4038"/>
    <cellStyle name="Calculation 13 2 2 3" xfId="4039"/>
    <cellStyle name="Calculation 13 2 2 4" xfId="4040"/>
    <cellStyle name="Calculation 13 2 2 5" xfId="4041"/>
    <cellStyle name="Calculation 13 2 2 6" xfId="4042"/>
    <cellStyle name="Calculation 13 2 2 7" xfId="4043"/>
    <cellStyle name="Calculation 13 2 2 8" xfId="4044"/>
    <cellStyle name="Calculation 13 2 2 9" xfId="4045"/>
    <cellStyle name="Calculation 13 2 3" xfId="4046"/>
    <cellStyle name="Calculation 13 2 3 10" xfId="4047"/>
    <cellStyle name="Calculation 13 2 3 11" xfId="4048"/>
    <cellStyle name="Calculation 13 2 3 12" xfId="4049"/>
    <cellStyle name="Calculation 13 2 3 13" xfId="4050"/>
    <cellStyle name="Calculation 13 2 3 14" xfId="4051"/>
    <cellStyle name="Calculation 13 2 3 15" xfId="4052"/>
    <cellStyle name="Calculation 13 2 3 16" xfId="4053"/>
    <cellStyle name="Calculation 13 2 3 2" xfId="4054"/>
    <cellStyle name="Calculation 13 2 3 2 2" xfId="4055"/>
    <cellStyle name="Calculation 13 2 3 2 3" xfId="4056"/>
    <cellStyle name="Calculation 13 2 3 2 4" xfId="4057"/>
    <cellStyle name="Calculation 13 2 3 3" xfId="4058"/>
    <cellStyle name="Calculation 13 2 3 4" xfId="4059"/>
    <cellStyle name="Calculation 13 2 3 5" xfId="4060"/>
    <cellStyle name="Calculation 13 2 3 6" xfId="4061"/>
    <cellStyle name="Calculation 13 2 3 7" xfId="4062"/>
    <cellStyle name="Calculation 13 2 3 8" xfId="4063"/>
    <cellStyle name="Calculation 13 2 3 9" xfId="4064"/>
    <cellStyle name="Calculation 13 2 4" xfId="4065"/>
    <cellStyle name="Calculation 13 2 4 2" xfId="4066"/>
    <cellStyle name="Calculation 13 2 4 3" xfId="4067"/>
    <cellStyle name="Calculation 13 2 4 4" xfId="4068"/>
    <cellStyle name="Calculation 13 2 5" xfId="4069"/>
    <cellStyle name="Calculation 13 2 6" xfId="4070"/>
    <cellStyle name="Calculation 13 2 7" xfId="4071"/>
    <cellStyle name="Calculation 13 2 8" xfId="4072"/>
    <cellStyle name="Calculation 13 2 9" xfId="4073"/>
    <cellStyle name="Calculation 13 3" xfId="4074"/>
    <cellStyle name="Calculation 13 3 10" xfId="4075"/>
    <cellStyle name="Calculation 13 3 11" xfId="4076"/>
    <cellStyle name="Calculation 13 3 12" xfId="4077"/>
    <cellStyle name="Calculation 13 3 13" xfId="4078"/>
    <cellStyle name="Calculation 13 3 14" xfId="4079"/>
    <cellStyle name="Calculation 13 3 15" xfId="4080"/>
    <cellStyle name="Calculation 13 3 16" xfId="4081"/>
    <cellStyle name="Calculation 13 3 17" xfId="4082"/>
    <cellStyle name="Calculation 13 3 18" xfId="4083"/>
    <cellStyle name="Calculation 13 3 2" xfId="4084"/>
    <cellStyle name="Calculation 13 3 2 10" xfId="4085"/>
    <cellStyle name="Calculation 13 3 2 11" xfId="4086"/>
    <cellStyle name="Calculation 13 3 2 12" xfId="4087"/>
    <cellStyle name="Calculation 13 3 2 13" xfId="4088"/>
    <cellStyle name="Calculation 13 3 2 14" xfId="4089"/>
    <cellStyle name="Calculation 13 3 2 15" xfId="4090"/>
    <cellStyle name="Calculation 13 3 2 16" xfId="4091"/>
    <cellStyle name="Calculation 13 3 2 2" xfId="4092"/>
    <cellStyle name="Calculation 13 3 2 2 2" xfId="4093"/>
    <cellStyle name="Calculation 13 3 2 2 3" xfId="4094"/>
    <cellStyle name="Calculation 13 3 2 2 4" xfId="4095"/>
    <cellStyle name="Calculation 13 3 2 3" xfId="4096"/>
    <cellStyle name="Calculation 13 3 2 4" xfId="4097"/>
    <cellStyle name="Calculation 13 3 2 5" xfId="4098"/>
    <cellStyle name="Calculation 13 3 2 6" xfId="4099"/>
    <cellStyle name="Calculation 13 3 2 7" xfId="4100"/>
    <cellStyle name="Calculation 13 3 2 8" xfId="4101"/>
    <cellStyle name="Calculation 13 3 2 9" xfId="4102"/>
    <cellStyle name="Calculation 13 3 3" xfId="4103"/>
    <cellStyle name="Calculation 13 3 3 10" xfId="4104"/>
    <cellStyle name="Calculation 13 3 3 11" xfId="4105"/>
    <cellStyle name="Calculation 13 3 3 12" xfId="4106"/>
    <cellStyle name="Calculation 13 3 3 13" xfId="4107"/>
    <cellStyle name="Calculation 13 3 3 14" xfId="4108"/>
    <cellStyle name="Calculation 13 3 3 15" xfId="4109"/>
    <cellStyle name="Calculation 13 3 3 16" xfId="4110"/>
    <cellStyle name="Calculation 13 3 3 2" xfId="4111"/>
    <cellStyle name="Calculation 13 3 3 2 2" xfId="4112"/>
    <cellStyle name="Calculation 13 3 3 2 3" xfId="4113"/>
    <cellStyle name="Calculation 13 3 3 2 4" xfId="4114"/>
    <cellStyle name="Calculation 13 3 3 3" xfId="4115"/>
    <cellStyle name="Calculation 13 3 3 4" xfId="4116"/>
    <cellStyle name="Calculation 13 3 3 5" xfId="4117"/>
    <cellStyle name="Calculation 13 3 3 6" xfId="4118"/>
    <cellStyle name="Calculation 13 3 3 7" xfId="4119"/>
    <cellStyle name="Calculation 13 3 3 8" xfId="4120"/>
    <cellStyle name="Calculation 13 3 3 9" xfId="4121"/>
    <cellStyle name="Calculation 13 3 4" xfId="4122"/>
    <cellStyle name="Calculation 13 3 4 2" xfId="4123"/>
    <cellStyle name="Calculation 13 3 4 3" xfId="4124"/>
    <cellStyle name="Calculation 13 3 4 4" xfId="4125"/>
    <cellStyle name="Calculation 13 3 5" xfId="4126"/>
    <cellStyle name="Calculation 13 3 6" xfId="4127"/>
    <cellStyle name="Calculation 13 3 7" xfId="4128"/>
    <cellStyle name="Calculation 13 3 8" xfId="4129"/>
    <cellStyle name="Calculation 13 3 9" xfId="4130"/>
    <cellStyle name="Calculation 13 4" xfId="4131"/>
    <cellStyle name="Calculation 13 4 10" xfId="4132"/>
    <cellStyle name="Calculation 13 4 11" xfId="4133"/>
    <cellStyle name="Calculation 13 4 12" xfId="4134"/>
    <cellStyle name="Calculation 13 4 13" xfId="4135"/>
    <cellStyle name="Calculation 13 4 14" xfId="4136"/>
    <cellStyle name="Calculation 13 4 15" xfId="4137"/>
    <cellStyle name="Calculation 13 4 16" xfId="4138"/>
    <cellStyle name="Calculation 13 4 17" xfId="4139"/>
    <cellStyle name="Calculation 13 4 18" xfId="4140"/>
    <cellStyle name="Calculation 13 4 2" xfId="4141"/>
    <cellStyle name="Calculation 13 4 2 10" xfId="4142"/>
    <cellStyle name="Calculation 13 4 2 11" xfId="4143"/>
    <cellStyle name="Calculation 13 4 2 12" xfId="4144"/>
    <cellStyle name="Calculation 13 4 2 13" xfId="4145"/>
    <cellStyle name="Calculation 13 4 2 14" xfId="4146"/>
    <cellStyle name="Calculation 13 4 2 15" xfId="4147"/>
    <cellStyle name="Calculation 13 4 2 16" xfId="4148"/>
    <cellStyle name="Calculation 13 4 2 2" xfId="4149"/>
    <cellStyle name="Calculation 13 4 2 2 2" xfId="4150"/>
    <cellStyle name="Calculation 13 4 2 2 3" xfId="4151"/>
    <cellStyle name="Calculation 13 4 2 2 4" xfId="4152"/>
    <cellStyle name="Calculation 13 4 2 3" xfId="4153"/>
    <cellStyle name="Calculation 13 4 2 4" xfId="4154"/>
    <cellStyle name="Calculation 13 4 2 5" xfId="4155"/>
    <cellStyle name="Calculation 13 4 2 6" xfId="4156"/>
    <cellStyle name="Calculation 13 4 2 7" xfId="4157"/>
    <cellStyle name="Calculation 13 4 2 8" xfId="4158"/>
    <cellStyle name="Calculation 13 4 2 9" xfId="4159"/>
    <cellStyle name="Calculation 13 4 3" xfId="4160"/>
    <cellStyle name="Calculation 13 4 3 10" xfId="4161"/>
    <cellStyle name="Calculation 13 4 3 11" xfId="4162"/>
    <cellStyle name="Calculation 13 4 3 12" xfId="4163"/>
    <cellStyle name="Calculation 13 4 3 13" xfId="4164"/>
    <cellStyle name="Calculation 13 4 3 14" xfId="4165"/>
    <cellStyle name="Calculation 13 4 3 15" xfId="4166"/>
    <cellStyle name="Calculation 13 4 3 16" xfId="4167"/>
    <cellStyle name="Calculation 13 4 3 2" xfId="4168"/>
    <cellStyle name="Calculation 13 4 3 2 2" xfId="4169"/>
    <cellStyle name="Calculation 13 4 3 2 3" xfId="4170"/>
    <cellStyle name="Calculation 13 4 3 2 4" xfId="4171"/>
    <cellStyle name="Calculation 13 4 3 3" xfId="4172"/>
    <cellStyle name="Calculation 13 4 3 4" xfId="4173"/>
    <cellStyle name="Calculation 13 4 3 5" xfId="4174"/>
    <cellStyle name="Calculation 13 4 3 6" xfId="4175"/>
    <cellStyle name="Calculation 13 4 3 7" xfId="4176"/>
    <cellStyle name="Calculation 13 4 3 8" xfId="4177"/>
    <cellStyle name="Calculation 13 4 3 9" xfId="4178"/>
    <cellStyle name="Calculation 13 4 4" xfId="4179"/>
    <cellStyle name="Calculation 13 4 4 2" xfId="4180"/>
    <cellStyle name="Calculation 13 4 4 3" xfId="4181"/>
    <cellStyle name="Calculation 13 4 4 4" xfId="4182"/>
    <cellStyle name="Calculation 13 4 5" xfId="4183"/>
    <cellStyle name="Calculation 13 4 6" xfId="4184"/>
    <cellStyle name="Calculation 13 4 7" xfId="4185"/>
    <cellStyle name="Calculation 13 4 8" xfId="4186"/>
    <cellStyle name="Calculation 13 4 9" xfId="4187"/>
    <cellStyle name="Calculation 14 2" xfId="4188"/>
    <cellStyle name="Calculation 14 2 10" xfId="4189"/>
    <cellStyle name="Calculation 14 2 11" xfId="4190"/>
    <cellStyle name="Calculation 14 2 12" xfId="4191"/>
    <cellStyle name="Calculation 14 2 13" xfId="4192"/>
    <cellStyle name="Calculation 14 2 14" xfId="4193"/>
    <cellStyle name="Calculation 14 2 15" xfId="4194"/>
    <cellStyle name="Calculation 14 2 16" xfId="4195"/>
    <cellStyle name="Calculation 14 2 17" xfId="4196"/>
    <cellStyle name="Calculation 14 2 18" xfId="4197"/>
    <cellStyle name="Calculation 14 2 2" xfId="4198"/>
    <cellStyle name="Calculation 14 2 2 10" xfId="4199"/>
    <cellStyle name="Calculation 14 2 2 11" xfId="4200"/>
    <cellStyle name="Calculation 14 2 2 12" xfId="4201"/>
    <cellStyle name="Calculation 14 2 2 13" xfId="4202"/>
    <cellStyle name="Calculation 14 2 2 14" xfId="4203"/>
    <cellStyle name="Calculation 14 2 2 15" xfId="4204"/>
    <cellStyle name="Calculation 14 2 2 16" xfId="4205"/>
    <cellStyle name="Calculation 14 2 2 2" xfId="4206"/>
    <cellStyle name="Calculation 14 2 2 2 2" xfId="4207"/>
    <cellStyle name="Calculation 14 2 2 2 3" xfId="4208"/>
    <cellStyle name="Calculation 14 2 2 2 4" xfId="4209"/>
    <cellStyle name="Calculation 14 2 2 3" xfId="4210"/>
    <cellStyle name="Calculation 14 2 2 4" xfId="4211"/>
    <cellStyle name="Calculation 14 2 2 5" xfId="4212"/>
    <cellStyle name="Calculation 14 2 2 6" xfId="4213"/>
    <cellStyle name="Calculation 14 2 2 7" xfId="4214"/>
    <cellStyle name="Calculation 14 2 2 8" xfId="4215"/>
    <cellStyle name="Calculation 14 2 2 9" xfId="4216"/>
    <cellStyle name="Calculation 14 2 3" xfId="4217"/>
    <cellStyle name="Calculation 14 2 3 10" xfId="4218"/>
    <cellStyle name="Calculation 14 2 3 11" xfId="4219"/>
    <cellStyle name="Calculation 14 2 3 12" xfId="4220"/>
    <cellStyle name="Calculation 14 2 3 13" xfId="4221"/>
    <cellStyle name="Calculation 14 2 3 14" xfId="4222"/>
    <cellStyle name="Calculation 14 2 3 15" xfId="4223"/>
    <cellStyle name="Calculation 14 2 3 16" xfId="4224"/>
    <cellStyle name="Calculation 14 2 3 2" xfId="4225"/>
    <cellStyle name="Calculation 14 2 3 2 2" xfId="4226"/>
    <cellStyle name="Calculation 14 2 3 2 3" xfId="4227"/>
    <cellStyle name="Calculation 14 2 3 2 4" xfId="4228"/>
    <cellStyle name="Calculation 14 2 3 3" xfId="4229"/>
    <cellStyle name="Calculation 14 2 3 4" xfId="4230"/>
    <cellStyle name="Calculation 14 2 3 5" xfId="4231"/>
    <cellStyle name="Calculation 14 2 3 6" xfId="4232"/>
    <cellStyle name="Calculation 14 2 3 7" xfId="4233"/>
    <cellStyle name="Calculation 14 2 3 8" xfId="4234"/>
    <cellStyle name="Calculation 14 2 3 9" xfId="4235"/>
    <cellStyle name="Calculation 14 2 4" xfId="4236"/>
    <cellStyle name="Calculation 14 2 4 2" xfId="4237"/>
    <cellStyle name="Calculation 14 2 4 3" xfId="4238"/>
    <cellStyle name="Calculation 14 2 4 4" xfId="4239"/>
    <cellStyle name="Calculation 14 2 5" xfId="4240"/>
    <cellStyle name="Calculation 14 2 6" xfId="4241"/>
    <cellStyle name="Calculation 14 2 7" xfId="4242"/>
    <cellStyle name="Calculation 14 2 8" xfId="4243"/>
    <cellStyle name="Calculation 14 2 9" xfId="4244"/>
    <cellStyle name="Calculation 14 3" xfId="4245"/>
    <cellStyle name="Calculation 14 3 10" xfId="4246"/>
    <cellStyle name="Calculation 14 3 11" xfId="4247"/>
    <cellStyle name="Calculation 14 3 12" xfId="4248"/>
    <cellStyle name="Calculation 14 3 13" xfId="4249"/>
    <cellStyle name="Calculation 14 3 14" xfId="4250"/>
    <cellStyle name="Calculation 14 3 15" xfId="4251"/>
    <cellStyle name="Calculation 14 3 16" xfId="4252"/>
    <cellStyle name="Calculation 14 3 17" xfId="4253"/>
    <cellStyle name="Calculation 14 3 18" xfId="4254"/>
    <cellStyle name="Calculation 14 3 2" xfId="4255"/>
    <cellStyle name="Calculation 14 3 2 10" xfId="4256"/>
    <cellStyle name="Calculation 14 3 2 11" xfId="4257"/>
    <cellStyle name="Calculation 14 3 2 12" xfId="4258"/>
    <cellStyle name="Calculation 14 3 2 13" xfId="4259"/>
    <cellStyle name="Calculation 14 3 2 14" xfId="4260"/>
    <cellStyle name="Calculation 14 3 2 15" xfId="4261"/>
    <cellStyle name="Calculation 14 3 2 16" xfId="4262"/>
    <cellStyle name="Calculation 14 3 2 2" xfId="4263"/>
    <cellStyle name="Calculation 14 3 2 2 2" xfId="4264"/>
    <cellStyle name="Calculation 14 3 2 2 3" xfId="4265"/>
    <cellStyle name="Calculation 14 3 2 2 4" xfId="4266"/>
    <cellStyle name="Calculation 14 3 2 3" xfId="4267"/>
    <cellStyle name="Calculation 14 3 2 4" xfId="4268"/>
    <cellStyle name="Calculation 14 3 2 5" xfId="4269"/>
    <cellStyle name="Calculation 14 3 2 6" xfId="4270"/>
    <cellStyle name="Calculation 14 3 2 7" xfId="4271"/>
    <cellStyle name="Calculation 14 3 2 8" xfId="4272"/>
    <cellStyle name="Calculation 14 3 2 9" xfId="4273"/>
    <cellStyle name="Calculation 14 3 3" xfId="4274"/>
    <cellStyle name="Calculation 14 3 3 10" xfId="4275"/>
    <cellStyle name="Calculation 14 3 3 11" xfId="4276"/>
    <cellStyle name="Calculation 14 3 3 12" xfId="4277"/>
    <cellStyle name="Calculation 14 3 3 13" xfId="4278"/>
    <cellStyle name="Calculation 14 3 3 14" xfId="4279"/>
    <cellStyle name="Calculation 14 3 3 15" xfId="4280"/>
    <cellStyle name="Calculation 14 3 3 16" xfId="4281"/>
    <cellStyle name="Calculation 14 3 3 2" xfId="4282"/>
    <cellStyle name="Calculation 14 3 3 2 2" xfId="4283"/>
    <cellStyle name="Calculation 14 3 3 2 3" xfId="4284"/>
    <cellStyle name="Calculation 14 3 3 2 4" xfId="4285"/>
    <cellStyle name="Calculation 14 3 3 3" xfId="4286"/>
    <cellStyle name="Calculation 14 3 3 4" xfId="4287"/>
    <cellStyle name="Calculation 14 3 3 5" xfId="4288"/>
    <cellStyle name="Calculation 14 3 3 6" xfId="4289"/>
    <cellStyle name="Calculation 14 3 3 7" xfId="4290"/>
    <cellStyle name="Calculation 14 3 3 8" xfId="4291"/>
    <cellStyle name="Calculation 14 3 3 9" xfId="4292"/>
    <cellStyle name="Calculation 14 3 4" xfId="4293"/>
    <cellStyle name="Calculation 14 3 4 2" xfId="4294"/>
    <cellStyle name="Calculation 14 3 4 3" xfId="4295"/>
    <cellStyle name="Calculation 14 3 4 4" xfId="4296"/>
    <cellStyle name="Calculation 14 3 5" xfId="4297"/>
    <cellStyle name="Calculation 14 3 6" xfId="4298"/>
    <cellStyle name="Calculation 14 3 7" xfId="4299"/>
    <cellStyle name="Calculation 14 3 8" xfId="4300"/>
    <cellStyle name="Calculation 14 3 9" xfId="4301"/>
    <cellStyle name="Calculation 14 4" xfId="4302"/>
    <cellStyle name="Calculation 14 4 10" xfId="4303"/>
    <cellStyle name="Calculation 14 4 11" xfId="4304"/>
    <cellStyle name="Calculation 14 4 12" xfId="4305"/>
    <cellStyle name="Calculation 14 4 13" xfId="4306"/>
    <cellStyle name="Calculation 14 4 14" xfId="4307"/>
    <cellStyle name="Calculation 14 4 15" xfId="4308"/>
    <cellStyle name="Calculation 14 4 16" xfId="4309"/>
    <cellStyle name="Calculation 14 4 17" xfId="4310"/>
    <cellStyle name="Calculation 14 4 18" xfId="4311"/>
    <cellStyle name="Calculation 14 4 2" xfId="4312"/>
    <cellStyle name="Calculation 14 4 2 10" xfId="4313"/>
    <cellStyle name="Calculation 14 4 2 11" xfId="4314"/>
    <cellStyle name="Calculation 14 4 2 12" xfId="4315"/>
    <cellStyle name="Calculation 14 4 2 13" xfId="4316"/>
    <cellStyle name="Calculation 14 4 2 14" xfId="4317"/>
    <cellStyle name="Calculation 14 4 2 15" xfId="4318"/>
    <cellStyle name="Calculation 14 4 2 16" xfId="4319"/>
    <cellStyle name="Calculation 14 4 2 2" xfId="4320"/>
    <cellStyle name="Calculation 14 4 2 2 2" xfId="4321"/>
    <cellStyle name="Calculation 14 4 2 2 3" xfId="4322"/>
    <cellStyle name="Calculation 14 4 2 2 4" xfId="4323"/>
    <cellStyle name="Calculation 14 4 2 3" xfId="4324"/>
    <cellStyle name="Calculation 14 4 2 4" xfId="4325"/>
    <cellStyle name="Calculation 14 4 2 5" xfId="4326"/>
    <cellStyle name="Calculation 14 4 2 6" xfId="4327"/>
    <cellStyle name="Calculation 14 4 2 7" xfId="4328"/>
    <cellStyle name="Calculation 14 4 2 8" xfId="4329"/>
    <cellStyle name="Calculation 14 4 2 9" xfId="4330"/>
    <cellStyle name="Calculation 14 4 3" xfId="4331"/>
    <cellStyle name="Calculation 14 4 3 10" xfId="4332"/>
    <cellStyle name="Calculation 14 4 3 11" xfId="4333"/>
    <cellStyle name="Calculation 14 4 3 12" xfId="4334"/>
    <cellStyle name="Calculation 14 4 3 13" xfId="4335"/>
    <cellStyle name="Calculation 14 4 3 14" xfId="4336"/>
    <cellStyle name="Calculation 14 4 3 15" xfId="4337"/>
    <cellStyle name="Calculation 14 4 3 16" xfId="4338"/>
    <cellStyle name="Calculation 14 4 3 2" xfId="4339"/>
    <cellStyle name="Calculation 14 4 3 2 2" xfId="4340"/>
    <cellStyle name="Calculation 14 4 3 2 3" xfId="4341"/>
    <cellStyle name="Calculation 14 4 3 2 4" xfId="4342"/>
    <cellStyle name="Calculation 14 4 3 3" xfId="4343"/>
    <cellStyle name="Calculation 14 4 3 4" xfId="4344"/>
    <cellStyle name="Calculation 14 4 3 5" xfId="4345"/>
    <cellStyle name="Calculation 14 4 3 6" xfId="4346"/>
    <cellStyle name="Calculation 14 4 3 7" xfId="4347"/>
    <cellStyle name="Calculation 14 4 3 8" xfId="4348"/>
    <cellStyle name="Calculation 14 4 3 9" xfId="4349"/>
    <cellStyle name="Calculation 14 4 4" xfId="4350"/>
    <cellStyle name="Calculation 14 4 4 2" xfId="4351"/>
    <cellStyle name="Calculation 14 4 4 3" xfId="4352"/>
    <cellStyle name="Calculation 14 4 4 4" xfId="4353"/>
    <cellStyle name="Calculation 14 4 5" xfId="4354"/>
    <cellStyle name="Calculation 14 4 6" xfId="4355"/>
    <cellStyle name="Calculation 14 4 7" xfId="4356"/>
    <cellStyle name="Calculation 14 4 8" xfId="4357"/>
    <cellStyle name="Calculation 14 4 9" xfId="4358"/>
    <cellStyle name="Calculation 15 2" xfId="4359"/>
    <cellStyle name="Calculation 15 2 10" xfId="4360"/>
    <cellStyle name="Calculation 15 2 11" xfId="4361"/>
    <cellStyle name="Calculation 15 2 12" xfId="4362"/>
    <cellStyle name="Calculation 15 2 13" xfId="4363"/>
    <cellStyle name="Calculation 15 2 14" xfId="4364"/>
    <cellStyle name="Calculation 15 2 15" xfId="4365"/>
    <cellStyle name="Calculation 15 2 16" xfId="4366"/>
    <cellStyle name="Calculation 15 2 17" xfId="4367"/>
    <cellStyle name="Calculation 15 2 18" xfId="4368"/>
    <cellStyle name="Calculation 15 2 2" xfId="4369"/>
    <cellStyle name="Calculation 15 2 2 10" xfId="4370"/>
    <cellStyle name="Calculation 15 2 2 11" xfId="4371"/>
    <cellStyle name="Calculation 15 2 2 12" xfId="4372"/>
    <cellStyle name="Calculation 15 2 2 13" xfId="4373"/>
    <cellStyle name="Calculation 15 2 2 14" xfId="4374"/>
    <cellStyle name="Calculation 15 2 2 15" xfId="4375"/>
    <cellStyle name="Calculation 15 2 2 16" xfId="4376"/>
    <cellStyle name="Calculation 15 2 2 2" xfId="4377"/>
    <cellStyle name="Calculation 15 2 2 2 2" xfId="4378"/>
    <cellStyle name="Calculation 15 2 2 2 3" xfId="4379"/>
    <cellStyle name="Calculation 15 2 2 2 4" xfId="4380"/>
    <cellStyle name="Calculation 15 2 2 3" xfId="4381"/>
    <cellStyle name="Calculation 15 2 2 4" xfId="4382"/>
    <cellStyle name="Calculation 15 2 2 5" xfId="4383"/>
    <cellStyle name="Calculation 15 2 2 6" xfId="4384"/>
    <cellStyle name="Calculation 15 2 2 7" xfId="4385"/>
    <cellStyle name="Calculation 15 2 2 8" xfId="4386"/>
    <cellStyle name="Calculation 15 2 2 9" xfId="4387"/>
    <cellStyle name="Calculation 15 2 3" xfId="4388"/>
    <cellStyle name="Calculation 15 2 3 10" xfId="4389"/>
    <cellStyle name="Calculation 15 2 3 11" xfId="4390"/>
    <cellStyle name="Calculation 15 2 3 12" xfId="4391"/>
    <cellStyle name="Calculation 15 2 3 13" xfId="4392"/>
    <cellStyle name="Calculation 15 2 3 14" xfId="4393"/>
    <cellStyle name="Calculation 15 2 3 15" xfId="4394"/>
    <cellStyle name="Calculation 15 2 3 16" xfId="4395"/>
    <cellStyle name="Calculation 15 2 3 2" xfId="4396"/>
    <cellStyle name="Calculation 15 2 3 2 2" xfId="4397"/>
    <cellStyle name="Calculation 15 2 3 2 3" xfId="4398"/>
    <cellStyle name="Calculation 15 2 3 2 4" xfId="4399"/>
    <cellStyle name="Calculation 15 2 3 3" xfId="4400"/>
    <cellStyle name="Calculation 15 2 3 4" xfId="4401"/>
    <cellStyle name="Calculation 15 2 3 5" xfId="4402"/>
    <cellStyle name="Calculation 15 2 3 6" xfId="4403"/>
    <cellStyle name="Calculation 15 2 3 7" xfId="4404"/>
    <cellStyle name="Calculation 15 2 3 8" xfId="4405"/>
    <cellStyle name="Calculation 15 2 3 9" xfId="4406"/>
    <cellStyle name="Calculation 15 2 4" xfId="4407"/>
    <cellStyle name="Calculation 15 2 4 2" xfId="4408"/>
    <cellStyle name="Calculation 15 2 4 3" xfId="4409"/>
    <cellStyle name="Calculation 15 2 4 4" xfId="4410"/>
    <cellStyle name="Calculation 15 2 5" xfId="4411"/>
    <cellStyle name="Calculation 15 2 6" xfId="4412"/>
    <cellStyle name="Calculation 15 2 7" xfId="4413"/>
    <cellStyle name="Calculation 15 2 8" xfId="4414"/>
    <cellStyle name="Calculation 15 2 9" xfId="4415"/>
    <cellStyle name="Calculation 15 3" xfId="4416"/>
    <cellStyle name="Calculation 15 3 10" xfId="4417"/>
    <cellStyle name="Calculation 15 3 11" xfId="4418"/>
    <cellStyle name="Calculation 15 3 12" xfId="4419"/>
    <cellStyle name="Calculation 15 3 13" xfId="4420"/>
    <cellStyle name="Calculation 15 3 14" xfId="4421"/>
    <cellStyle name="Calculation 15 3 15" xfId="4422"/>
    <cellStyle name="Calculation 15 3 16" xfId="4423"/>
    <cellStyle name="Calculation 15 3 17" xfId="4424"/>
    <cellStyle name="Calculation 15 3 18" xfId="4425"/>
    <cellStyle name="Calculation 15 3 2" xfId="4426"/>
    <cellStyle name="Calculation 15 3 2 10" xfId="4427"/>
    <cellStyle name="Calculation 15 3 2 11" xfId="4428"/>
    <cellStyle name="Calculation 15 3 2 12" xfId="4429"/>
    <cellStyle name="Calculation 15 3 2 13" xfId="4430"/>
    <cellStyle name="Calculation 15 3 2 14" xfId="4431"/>
    <cellStyle name="Calculation 15 3 2 15" xfId="4432"/>
    <cellStyle name="Calculation 15 3 2 16" xfId="4433"/>
    <cellStyle name="Calculation 15 3 2 2" xfId="4434"/>
    <cellStyle name="Calculation 15 3 2 2 2" xfId="4435"/>
    <cellStyle name="Calculation 15 3 2 2 3" xfId="4436"/>
    <cellStyle name="Calculation 15 3 2 2 4" xfId="4437"/>
    <cellStyle name="Calculation 15 3 2 3" xfId="4438"/>
    <cellStyle name="Calculation 15 3 2 4" xfId="4439"/>
    <cellStyle name="Calculation 15 3 2 5" xfId="4440"/>
    <cellStyle name="Calculation 15 3 2 6" xfId="4441"/>
    <cellStyle name="Calculation 15 3 2 7" xfId="4442"/>
    <cellStyle name="Calculation 15 3 2 8" xfId="4443"/>
    <cellStyle name="Calculation 15 3 2 9" xfId="4444"/>
    <cellStyle name="Calculation 15 3 3" xfId="4445"/>
    <cellStyle name="Calculation 15 3 3 10" xfId="4446"/>
    <cellStyle name="Calculation 15 3 3 11" xfId="4447"/>
    <cellStyle name="Calculation 15 3 3 12" xfId="4448"/>
    <cellStyle name="Calculation 15 3 3 13" xfId="4449"/>
    <cellStyle name="Calculation 15 3 3 14" xfId="4450"/>
    <cellStyle name="Calculation 15 3 3 15" xfId="4451"/>
    <cellStyle name="Calculation 15 3 3 16" xfId="4452"/>
    <cellStyle name="Calculation 15 3 3 2" xfId="4453"/>
    <cellStyle name="Calculation 15 3 3 2 2" xfId="4454"/>
    <cellStyle name="Calculation 15 3 3 2 3" xfId="4455"/>
    <cellStyle name="Calculation 15 3 3 2 4" xfId="4456"/>
    <cellStyle name="Calculation 15 3 3 3" xfId="4457"/>
    <cellStyle name="Calculation 15 3 3 4" xfId="4458"/>
    <cellStyle name="Calculation 15 3 3 5" xfId="4459"/>
    <cellStyle name="Calculation 15 3 3 6" xfId="4460"/>
    <cellStyle name="Calculation 15 3 3 7" xfId="4461"/>
    <cellStyle name="Calculation 15 3 3 8" xfId="4462"/>
    <cellStyle name="Calculation 15 3 3 9" xfId="4463"/>
    <cellStyle name="Calculation 15 3 4" xfId="4464"/>
    <cellStyle name="Calculation 15 3 4 2" xfId="4465"/>
    <cellStyle name="Calculation 15 3 4 3" xfId="4466"/>
    <cellStyle name="Calculation 15 3 4 4" xfId="4467"/>
    <cellStyle name="Calculation 15 3 5" xfId="4468"/>
    <cellStyle name="Calculation 15 3 6" xfId="4469"/>
    <cellStyle name="Calculation 15 3 7" xfId="4470"/>
    <cellStyle name="Calculation 15 3 8" xfId="4471"/>
    <cellStyle name="Calculation 15 3 9" xfId="4472"/>
    <cellStyle name="Calculation 15 4" xfId="4473"/>
    <cellStyle name="Calculation 15 4 10" xfId="4474"/>
    <cellStyle name="Calculation 15 4 11" xfId="4475"/>
    <cellStyle name="Calculation 15 4 12" xfId="4476"/>
    <cellStyle name="Calculation 15 4 13" xfId="4477"/>
    <cellStyle name="Calculation 15 4 14" xfId="4478"/>
    <cellStyle name="Calculation 15 4 15" xfId="4479"/>
    <cellStyle name="Calculation 15 4 16" xfId="4480"/>
    <cellStyle name="Calculation 15 4 17" xfId="4481"/>
    <cellStyle name="Calculation 15 4 18" xfId="4482"/>
    <cellStyle name="Calculation 15 4 2" xfId="4483"/>
    <cellStyle name="Calculation 15 4 2 10" xfId="4484"/>
    <cellStyle name="Calculation 15 4 2 11" xfId="4485"/>
    <cellStyle name="Calculation 15 4 2 12" xfId="4486"/>
    <cellStyle name="Calculation 15 4 2 13" xfId="4487"/>
    <cellStyle name="Calculation 15 4 2 14" xfId="4488"/>
    <cellStyle name="Calculation 15 4 2 15" xfId="4489"/>
    <cellStyle name="Calculation 15 4 2 16" xfId="4490"/>
    <cellStyle name="Calculation 15 4 2 2" xfId="4491"/>
    <cellStyle name="Calculation 15 4 2 2 2" xfId="4492"/>
    <cellStyle name="Calculation 15 4 2 2 3" xfId="4493"/>
    <cellStyle name="Calculation 15 4 2 2 4" xfId="4494"/>
    <cellStyle name="Calculation 15 4 2 3" xfId="4495"/>
    <cellStyle name="Calculation 15 4 2 4" xfId="4496"/>
    <cellStyle name="Calculation 15 4 2 5" xfId="4497"/>
    <cellStyle name="Calculation 15 4 2 6" xfId="4498"/>
    <cellStyle name="Calculation 15 4 2 7" xfId="4499"/>
    <cellStyle name="Calculation 15 4 2 8" xfId="4500"/>
    <cellStyle name="Calculation 15 4 2 9" xfId="4501"/>
    <cellStyle name="Calculation 15 4 3" xfId="4502"/>
    <cellStyle name="Calculation 15 4 3 10" xfId="4503"/>
    <cellStyle name="Calculation 15 4 3 11" xfId="4504"/>
    <cellStyle name="Calculation 15 4 3 12" xfId="4505"/>
    <cellStyle name="Calculation 15 4 3 13" xfId="4506"/>
    <cellStyle name="Calculation 15 4 3 14" xfId="4507"/>
    <cellStyle name="Calculation 15 4 3 15" xfId="4508"/>
    <cellStyle name="Calculation 15 4 3 16" xfId="4509"/>
    <cellStyle name="Calculation 15 4 3 2" xfId="4510"/>
    <cellStyle name="Calculation 15 4 3 2 2" xfId="4511"/>
    <cellStyle name="Calculation 15 4 3 2 3" xfId="4512"/>
    <cellStyle name="Calculation 15 4 3 2 4" xfId="4513"/>
    <cellStyle name="Calculation 15 4 3 3" xfId="4514"/>
    <cellStyle name="Calculation 15 4 3 4" xfId="4515"/>
    <cellStyle name="Calculation 15 4 3 5" xfId="4516"/>
    <cellStyle name="Calculation 15 4 3 6" xfId="4517"/>
    <cellStyle name="Calculation 15 4 3 7" xfId="4518"/>
    <cellStyle name="Calculation 15 4 3 8" xfId="4519"/>
    <cellStyle name="Calculation 15 4 3 9" xfId="4520"/>
    <cellStyle name="Calculation 15 4 4" xfId="4521"/>
    <cellStyle name="Calculation 15 4 4 2" xfId="4522"/>
    <cellStyle name="Calculation 15 4 4 3" xfId="4523"/>
    <cellStyle name="Calculation 15 4 4 4" xfId="4524"/>
    <cellStyle name="Calculation 15 4 5" xfId="4525"/>
    <cellStyle name="Calculation 15 4 6" xfId="4526"/>
    <cellStyle name="Calculation 15 4 7" xfId="4527"/>
    <cellStyle name="Calculation 15 4 8" xfId="4528"/>
    <cellStyle name="Calculation 15 4 9" xfId="4529"/>
    <cellStyle name="Calculation 16 2" xfId="4530"/>
    <cellStyle name="Calculation 16 2 10" xfId="4531"/>
    <cellStyle name="Calculation 16 2 11" xfId="4532"/>
    <cellStyle name="Calculation 16 2 12" xfId="4533"/>
    <cellStyle name="Calculation 16 2 13" xfId="4534"/>
    <cellStyle name="Calculation 16 2 14" xfId="4535"/>
    <cellStyle name="Calculation 16 2 15" xfId="4536"/>
    <cellStyle name="Calculation 16 2 16" xfId="4537"/>
    <cellStyle name="Calculation 16 2 17" xfId="4538"/>
    <cellStyle name="Calculation 16 2 18" xfId="4539"/>
    <cellStyle name="Calculation 16 2 2" xfId="4540"/>
    <cellStyle name="Calculation 16 2 2 10" xfId="4541"/>
    <cellStyle name="Calculation 16 2 2 11" xfId="4542"/>
    <cellStyle name="Calculation 16 2 2 12" xfId="4543"/>
    <cellStyle name="Calculation 16 2 2 13" xfId="4544"/>
    <cellStyle name="Calculation 16 2 2 14" xfId="4545"/>
    <cellStyle name="Calculation 16 2 2 15" xfId="4546"/>
    <cellStyle name="Calculation 16 2 2 16" xfId="4547"/>
    <cellStyle name="Calculation 16 2 2 2" xfId="4548"/>
    <cellStyle name="Calculation 16 2 2 2 2" xfId="4549"/>
    <cellStyle name="Calculation 16 2 2 2 3" xfId="4550"/>
    <cellStyle name="Calculation 16 2 2 2 4" xfId="4551"/>
    <cellStyle name="Calculation 16 2 2 3" xfId="4552"/>
    <cellStyle name="Calculation 16 2 2 4" xfId="4553"/>
    <cellStyle name="Calculation 16 2 2 5" xfId="4554"/>
    <cellStyle name="Calculation 16 2 2 6" xfId="4555"/>
    <cellStyle name="Calculation 16 2 2 7" xfId="4556"/>
    <cellStyle name="Calculation 16 2 2 8" xfId="4557"/>
    <cellStyle name="Calculation 16 2 2 9" xfId="4558"/>
    <cellStyle name="Calculation 16 2 3" xfId="4559"/>
    <cellStyle name="Calculation 16 2 3 10" xfId="4560"/>
    <cellStyle name="Calculation 16 2 3 11" xfId="4561"/>
    <cellStyle name="Calculation 16 2 3 12" xfId="4562"/>
    <cellStyle name="Calculation 16 2 3 13" xfId="4563"/>
    <cellStyle name="Calculation 16 2 3 14" xfId="4564"/>
    <cellStyle name="Calculation 16 2 3 15" xfId="4565"/>
    <cellStyle name="Calculation 16 2 3 16" xfId="4566"/>
    <cellStyle name="Calculation 16 2 3 2" xfId="4567"/>
    <cellStyle name="Calculation 16 2 3 2 2" xfId="4568"/>
    <cellStyle name="Calculation 16 2 3 2 3" xfId="4569"/>
    <cellStyle name="Calculation 16 2 3 2 4" xfId="4570"/>
    <cellStyle name="Calculation 16 2 3 3" xfId="4571"/>
    <cellStyle name="Calculation 16 2 3 4" xfId="4572"/>
    <cellStyle name="Calculation 16 2 3 5" xfId="4573"/>
    <cellStyle name="Calculation 16 2 3 6" xfId="4574"/>
    <cellStyle name="Calculation 16 2 3 7" xfId="4575"/>
    <cellStyle name="Calculation 16 2 3 8" xfId="4576"/>
    <cellStyle name="Calculation 16 2 3 9" xfId="4577"/>
    <cellStyle name="Calculation 16 2 4" xfId="4578"/>
    <cellStyle name="Calculation 16 2 4 2" xfId="4579"/>
    <cellStyle name="Calculation 16 2 4 3" xfId="4580"/>
    <cellStyle name="Calculation 16 2 4 4" xfId="4581"/>
    <cellStyle name="Calculation 16 2 5" xfId="4582"/>
    <cellStyle name="Calculation 16 2 6" xfId="4583"/>
    <cellStyle name="Calculation 16 2 7" xfId="4584"/>
    <cellStyle name="Calculation 16 2 8" xfId="4585"/>
    <cellStyle name="Calculation 16 2 9" xfId="4586"/>
    <cellStyle name="Calculation 16 3" xfId="4587"/>
    <cellStyle name="Calculation 16 3 10" xfId="4588"/>
    <cellStyle name="Calculation 16 3 11" xfId="4589"/>
    <cellStyle name="Calculation 16 3 12" xfId="4590"/>
    <cellStyle name="Calculation 16 3 13" xfId="4591"/>
    <cellStyle name="Calculation 16 3 14" xfId="4592"/>
    <cellStyle name="Calculation 16 3 15" xfId="4593"/>
    <cellStyle name="Calculation 16 3 16" xfId="4594"/>
    <cellStyle name="Calculation 16 3 17" xfId="4595"/>
    <cellStyle name="Calculation 16 3 18" xfId="4596"/>
    <cellStyle name="Calculation 16 3 2" xfId="4597"/>
    <cellStyle name="Calculation 16 3 2 10" xfId="4598"/>
    <cellStyle name="Calculation 16 3 2 11" xfId="4599"/>
    <cellStyle name="Calculation 16 3 2 12" xfId="4600"/>
    <cellStyle name="Calculation 16 3 2 13" xfId="4601"/>
    <cellStyle name="Calculation 16 3 2 14" xfId="4602"/>
    <cellStyle name="Calculation 16 3 2 15" xfId="4603"/>
    <cellStyle name="Calculation 16 3 2 16" xfId="4604"/>
    <cellStyle name="Calculation 16 3 2 2" xfId="4605"/>
    <cellStyle name="Calculation 16 3 2 2 2" xfId="4606"/>
    <cellStyle name="Calculation 16 3 2 2 3" xfId="4607"/>
    <cellStyle name="Calculation 16 3 2 2 4" xfId="4608"/>
    <cellStyle name="Calculation 16 3 2 3" xfId="4609"/>
    <cellStyle name="Calculation 16 3 2 4" xfId="4610"/>
    <cellStyle name="Calculation 16 3 2 5" xfId="4611"/>
    <cellStyle name="Calculation 16 3 2 6" xfId="4612"/>
    <cellStyle name="Calculation 16 3 2 7" xfId="4613"/>
    <cellStyle name="Calculation 16 3 2 8" xfId="4614"/>
    <cellStyle name="Calculation 16 3 2 9" xfId="4615"/>
    <cellStyle name="Calculation 16 3 3" xfId="4616"/>
    <cellStyle name="Calculation 16 3 3 10" xfId="4617"/>
    <cellStyle name="Calculation 16 3 3 11" xfId="4618"/>
    <cellStyle name="Calculation 16 3 3 12" xfId="4619"/>
    <cellStyle name="Calculation 16 3 3 13" xfId="4620"/>
    <cellStyle name="Calculation 16 3 3 14" xfId="4621"/>
    <cellStyle name="Calculation 16 3 3 15" xfId="4622"/>
    <cellStyle name="Calculation 16 3 3 16" xfId="4623"/>
    <cellStyle name="Calculation 16 3 3 2" xfId="4624"/>
    <cellStyle name="Calculation 16 3 3 2 2" xfId="4625"/>
    <cellStyle name="Calculation 16 3 3 2 3" xfId="4626"/>
    <cellStyle name="Calculation 16 3 3 2 4" xfId="4627"/>
    <cellStyle name="Calculation 16 3 3 3" xfId="4628"/>
    <cellStyle name="Calculation 16 3 3 4" xfId="4629"/>
    <cellStyle name="Calculation 16 3 3 5" xfId="4630"/>
    <cellStyle name="Calculation 16 3 3 6" xfId="4631"/>
    <cellStyle name="Calculation 16 3 3 7" xfId="4632"/>
    <cellStyle name="Calculation 16 3 3 8" xfId="4633"/>
    <cellStyle name="Calculation 16 3 3 9" xfId="4634"/>
    <cellStyle name="Calculation 16 3 4" xfId="4635"/>
    <cellStyle name="Calculation 16 3 4 2" xfId="4636"/>
    <cellStyle name="Calculation 16 3 4 3" xfId="4637"/>
    <cellStyle name="Calculation 16 3 4 4" xfId="4638"/>
    <cellStyle name="Calculation 16 3 5" xfId="4639"/>
    <cellStyle name="Calculation 16 3 6" xfId="4640"/>
    <cellStyle name="Calculation 16 3 7" xfId="4641"/>
    <cellStyle name="Calculation 16 3 8" xfId="4642"/>
    <cellStyle name="Calculation 16 3 9" xfId="4643"/>
    <cellStyle name="Calculation 16 4" xfId="4644"/>
    <cellStyle name="Calculation 16 4 10" xfId="4645"/>
    <cellStyle name="Calculation 16 4 11" xfId="4646"/>
    <cellStyle name="Calculation 16 4 12" xfId="4647"/>
    <cellStyle name="Calculation 16 4 13" xfId="4648"/>
    <cellStyle name="Calculation 16 4 14" xfId="4649"/>
    <cellStyle name="Calculation 16 4 15" xfId="4650"/>
    <cellStyle name="Calculation 16 4 16" xfId="4651"/>
    <cellStyle name="Calculation 16 4 17" xfId="4652"/>
    <cellStyle name="Calculation 16 4 18" xfId="4653"/>
    <cellStyle name="Calculation 16 4 2" xfId="4654"/>
    <cellStyle name="Calculation 16 4 2 10" xfId="4655"/>
    <cellStyle name="Calculation 16 4 2 11" xfId="4656"/>
    <cellStyle name="Calculation 16 4 2 12" xfId="4657"/>
    <cellStyle name="Calculation 16 4 2 13" xfId="4658"/>
    <cellStyle name="Calculation 16 4 2 14" xfId="4659"/>
    <cellStyle name="Calculation 16 4 2 15" xfId="4660"/>
    <cellStyle name="Calculation 16 4 2 16" xfId="4661"/>
    <cellStyle name="Calculation 16 4 2 2" xfId="4662"/>
    <cellStyle name="Calculation 16 4 2 2 2" xfId="4663"/>
    <cellStyle name="Calculation 16 4 2 2 3" xfId="4664"/>
    <cellStyle name="Calculation 16 4 2 2 4" xfId="4665"/>
    <cellStyle name="Calculation 16 4 2 3" xfId="4666"/>
    <cellStyle name="Calculation 16 4 2 4" xfId="4667"/>
    <cellStyle name="Calculation 16 4 2 5" xfId="4668"/>
    <cellStyle name="Calculation 16 4 2 6" xfId="4669"/>
    <cellStyle name="Calculation 16 4 2 7" xfId="4670"/>
    <cellStyle name="Calculation 16 4 2 8" xfId="4671"/>
    <cellStyle name="Calculation 16 4 2 9" xfId="4672"/>
    <cellStyle name="Calculation 16 4 3" xfId="4673"/>
    <cellStyle name="Calculation 16 4 3 10" xfId="4674"/>
    <cellStyle name="Calculation 16 4 3 11" xfId="4675"/>
    <cellStyle name="Calculation 16 4 3 12" xfId="4676"/>
    <cellStyle name="Calculation 16 4 3 13" xfId="4677"/>
    <cellStyle name="Calculation 16 4 3 14" xfId="4678"/>
    <cellStyle name="Calculation 16 4 3 15" xfId="4679"/>
    <cellStyle name="Calculation 16 4 3 16" xfId="4680"/>
    <cellStyle name="Calculation 16 4 3 2" xfId="4681"/>
    <cellStyle name="Calculation 16 4 3 2 2" xfId="4682"/>
    <cellStyle name="Calculation 16 4 3 2 3" xfId="4683"/>
    <cellStyle name="Calculation 16 4 3 2 4" xfId="4684"/>
    <cellStyle name="Calculation 16 4 3 3" xfId="4685"/>
    <cellStyle name="Calculation 16 4 3 4" xfId="4686"/>
    <cellStyle name="Calculation 16 4 3 5" xfId="4687"/>
    <cellStyle name="Calculation 16 4 3 6" xfId="4688"/>
    <cellStyle name="Calculation 16 4 3 7" xfId="4689"/>
    <cellStyle name="Calculation 16 4 3 8" xfId="4690"/>
    <cellStyle name="Calculation 16 4 3 9" xfId="4691"/>
    <cellStyle name="Calculation 16 4 4" xfId="4692"/>
    <cellStyle name="Calculation 16 4 4 2" xfId="4693"/>
    <cellStyle name="Calculation 16 4 4 3" xfId="4694"/>
    <cellStyle name="Calculation 16 4 4 4" xfId="4695"/>
    <cellStyle name="Calculation 16 4 5" xfId="4696"/>
    <cellStyle name="Calculation 16 4 6" xfId="4697"/>
    <cellStyle name="Calculation 16 4 7" xfId="4698"/>
    <cellStyle name="Calculation 16 4 8" xfId="4699"/>
    <cellStyle name="Calculation 16 4 9" xfId="4700"/>
    <cellStyle name="Calculation 17 2" xfId="4701"/>
    <cellStyle name="Calculation 17 2 10" xfId="4702"/>
    <cellStyle name="Calculation 17 2 11" xfId="4703"/>
    <cellStyle name="Calculation 17 2 12" xfId="4704"/>
    <cellStyle name="Calculation 17 2 13" xfId="4705"/>
    <cellStyle name="Calculation 17 2 14" xfId="4706"/>
    <cellStyle name="Calculation 17 2 15" xfId="4707"/>
    <cellStyle name="Calculation 17 2 16" xfId="4708"/>
    <cellStyle name="Calculation 17 2 17" xfId="4709"/>
    <cellStyle name="Calculation 17 2 18" xfId="4710"/>
    <cellStyle name="Calculation 17 2 2" xfId="4711"/>
    <cellStyle name="Calculation 17 2 2 10" xfId="4712"/>
    <cellStyle name="Calculation 17 2 2 11" xfId="4713"/>
    <cellStyle name="Calculation 17 2 2 12" xfId="4714"/>
    <cellStyle name="Calculation 17 2 2 13" xfId="4715"/>
    <cellStyle name="Calculation 17 2 2 14" xfId="4716"/>
    <cellStyle name="Calculation 17 2 2 15" xfId="4717"/>
    <cellStyle name="Calculation 17 2 2 16" xfId="4718"/>
    <cellStyle name="Calculation 17 2 2 2" xfId="4719"/>
    <cellStyle name="Calculation 17 2 2 2 2" xfId="4720"/>
    <cellStyle name="Calculation 17 2 2 2 3" xfId="4721"/>
    <cellStyle name="Calculation 17 2 2 2 4" xfId="4722"/>
    <cellStyle name="Calculation 17 2 2 3" xfId="4723"/>
    <cellStyle name="Calculation 17 2 2 4" xfId="4724"/>
    <cellStyle name="Calculation 17 2 2 5" xfId="4725"/>
    <cellStyle name="Calculation 17 2 2 6" xfId="4726"/>
    <cellStyle name="Calculation 17 2 2 7" xfId="4727"/>
    <cellStyle name="Calculation 17 2 2 8" xfId="4728"/>
    <cellStyle name="Calculation 17 2 2 9" xfId="4729"/>
    <cellStyle name="Calculation 17 2 3" xfId="4730"/>
    <cellStyle name="Calculation 17 2 3 10" xfId="4731"/>
    <cellStyle name="Calculation 17 2 3 11" xfId="4732"/>
    <cellStyle name="Calculation 17 2 3 12" xfId="4733"/>
    <cellStyle name="Calculation 17 2 3 13" xfId="4734"/>
    <cellStyle name="Calculation 17 2 3 14" xfId="4735"/>
    <cellStyle name="Calculation 17 2 3 15" xfId="4736"/>
    <cellStyle name="Calculation 17 2 3 16" xfId="4737"/>
    <cellStyle name="Calculation 17 2 3 2" xfId="4738"/>
    <cellStyle name="Calculation 17 2 3 2 2" xfId="4739"/>
    <cellStyle name="Calculation 17 2 3 2 3" xfId="4740"/>
    <cellStyle name="Calculation 17 2 3 2 4" xfId="4741"/>
    <cellStyle name="Calculation 17 2 3 3" xfId="4742"/>
    <cellStyle name="Calculation 17 2 3 4" xfId="4743"/>
    <cellStyle name="Calculation 17 2 3 5" xfId="4744"/>
    <cellStyle name="Calculation 17 2 3 6" xfId="4745"/>
    <cellStyle name="Calculation 17 2 3 7" xfId="4746"/>
    <cellStyle name="Calculation 17 2 3 8" xfId="4747"/>
    <cellStyle name="Calculation 17 2 3 9" xfId="4748"/>
    <cellStyle name="Calculation 17 2 4" xfId="4749"/>
    <cellStyle name="Calculation 17 2 4 2" xfId="4750"/>
    <cellStyle name="Calculation 17 2 4 3" xfId="4751"/>
    <cellStyle name="Calculation 17 2 4 4" xfId="4752"/>
    <cellStyle name="Calculation 17 2 5" xfId="4753"/>
    <cellStyle name="Calculation 17 2 6" xfId="4754"/>
    <cellStyle name="Calculation 17 2 7" xfId="4755"/>
    <cellStyle name="Calculation 17 2 8" xfId="4756"/>
    <cellStyle name="Calculation 17 2 9" xfId="4757"/>
    <cellStyle name="Calculation 17 3" xfId="4758"/>
    <cellStyle name="Calculation 17 3 10" xfId="4759"/>
    <cellStyle name="Calculation 17 3 11" xfId="4760"/>
    <cellStyle name="Calculation 17 3 12" xfId="4761"/>
    <cellStyle name="Calculation 17 3 13" xfId="4762"/>
    <cellStyle name="Calculation 17 3 14" xfId="4763"/>
    <cellStyle name="Calculation 17 3 15" xfId="4764"/>
    <cellStyle name="Calculation 17 3 16" xfId="4765"/>
    <cellStyle name="Calculation 17 3 17" xfId="4766"/>
    <cellStyle name="Calculation 17 3 18" xfId="4767"/>
    <cellStyle name="Calculation 17 3 2" xfId="4768"/>
    <cellStyle name="Calculation 17 3 2 10" xfId="4769"/>
    <cellStyle name="Calculation 17 3 2 11" xfId="4770"/>
    <cellStyle name="Calculation 17 3 2 12" xfId="4771"/>
    <cellStyle name="Calculation 17 3 2 13" xfId="4772"/>
    <cellStyle name="Calculation 17 3 2 14" xfId="4773"/>
    <cellStyle name="Calculation 17 3 2 15" xfId="4774"/>
    <cellStyle name="Calculation 17 3 2 16" xfId="4775"/>
    <cellStyle name="Calculation 17 3 2 2" xfId="4776"/>
    <cellStyle name="Calculation 17 3 2 2 2" xfId="4777"/>
    <cellStyle name="Calculation 17 3 2 2 3" xfId="4778"/>
    <cellStyle name="Calculation 17 3 2 2 4" xfId="4779"/>
    <cellStyle name="Calculation 17 3 2 3" xfId="4780"/>
    <cellStyle name="Calculation 17 3 2 4" xfId="4781"/>
    <cellStyle name="Calculation 17 3 2 5" xfId="4782"/>
    <cellStyle name="Calculation 17 3 2 6" xfId="4783"/>
    <cellStyle name="Calculation 17 3 2 7" xfId="4784"/>
    <cellStyle name="Calculation 17 3 2 8" xfId="4785"/>
    <cellStyle name="Calculation 17 3 2 9" xfId="4786"/>
    <cellStyle name="Calculation 17 3 3" xfId="4787"/>
    <cellStyle name="Calculation 17 3 3 10" xfId="4788"/>
    <cellStyle name="Calculation 17 3 3 11" xfId="4789"/>
    <cellStyle name="Calculation 17 3 3 12" xfId="4790"/>
    <cellStyle name="Calculation 17 3 3 13" xfId="4791"/>
    <cellStyle name="Calculation 17 3 3 14" xfId="4792"/>
    <cellStyle name="Calculation 17 3 3 15" xfId="4793"/>
    <cellStyle name="Calculation 17 3 3 16" xfId="4794"/>
    <cellStyle name="Calculation 17 3 3 2" xfId="4795"/>
    <cellStyle name="Calculation 17 3 3 2 2" xfId="4796"/>
    <cellStyle name="Calculation 17 3 3 2 3" xfId="4797"/>
    <cellStyle name="Calculation 17 3 3 2 4" xfId="4798"/>
    <cellStyle name="Calculation 17 3 3 3" xfId="4799"/>
    <cellStyle name="Calculation 17 3 3 4" xfId="4800"/>
    <cellStyle name="Calculation 17 3 3 5" xfId="4801"/>
    <cellStyle name="Calculation 17 3 3 6" xfId="4802"/>
    <cellStyle name="Calculation 17 3 3 7" xfId="4803"/>
    <cellStyle name="Calculation 17 3 3 8" xfId="4804"/>
    <cellStyle name="Calculation 17 3 3 9" xfId="4805"/>
    <cellStyle name="Calculation 17 3 4" xfId="4806"/>
    <cellStyle name="Calculation 17 3 4 2" xfId="4807"/>
    <cellStyle name="Calculation 17 3 4 3" xfId="4808"/>
    <cellStyle name="Calculation 17 3 4 4" xfId="4809"/>
    <cellStyle name="Calculation 17 3 5" xfId="4810"/>
    <cellStyle name="Calculation 17 3 6" xfId="4811"/>
    <cellStyle name="Calculation 17 3 7" xfId="4812"/>
    <cellStyle name="Calculation 17 3 8" xfId="4813"/>
    <cellStyle name="Calculation 17 3 9" xfId="4814"/>
    <cellStyle name="Calculation 17 4" xfId="4815"/>
    <cellStyle name="Calculation 17 4 10" xfId="4816"/>
    <cellStyle name="Calculation 17 4 11" xfId="4817"/>
    <cellStyle name="Calculation 17 4 12" xfId="4818"/>
    <cellStyle name="Calculation 17 4 13" xfId="4819"/>
    <cellStyle name="Calculation 17 4 14" xfId="4820"/>
    <cellStyle name="Calculation 17 4 15" xfId="4821"/>
    <cellStyle name="Calculation 17 4 16" xfId="4822"/>
    <cellStyle name="Calculation 17 4 17" xfId="4823"/>
    <cellStyle name="Calculation 17 4 18" xfId="4824"/>
    <cellStyle name="Calculation 17 4 2" xfId="4825"/>
    <cellStyle name="Calculation 17 4 2 10" xfId="4826"/>
    <cellStyle name="Calculation 17 4 2 11" xfId="4827"/>
    <cellStyle name="Calculation 17 4 2 12" xfId="4828"/>
    <cellStyle name="Calculation 17 4 2 13" xfId="4829"/>
    <cellStyle name="Calculation 17 4 2 14" xfId="4830"/>
    <cellStyle name="Calculation 17 4 2 15" xfId="4831"/>
    <cellStyle name="Calculation 17 4 2 16" xfId="4832"/>
    <cellStyle name="Calculation 17 4 2 2" xfId="4833"/>
    <cellStyle name="Calculation 17 4 2 2 2" xfId="4834"/>
    <cellStyle name="Calculation 17 4 2 2 3" xfId="4835"/>
    <cellStyle name="Calculation 17 4 2 2 4" xfId="4836"/>
    <cellStyle name="Calculation 17 4 2 3" xfId="4837"/>
    <cellStyle name="Calculation 17 4 2 4" xfId="4838"/>
    <cellStyle name="Calculation 17 4 2 5" xfId="4839"/>
    <cellStyle name="Calculation 17 4 2 6" xfId="4840"/>
    <cellStyle name="Calculation 17 4 2 7" xfId="4841"/>
    <cellStyle name="Calculation 17 4 2 8" xfId="4842"/>
    <cellStyle name="Calculation 17 4 2 9" xfId="4843"/>
    <cellStyle name="Calculation 17 4 3" xfId="4844"/>
    <cellStyle name="Calculation 17 4 3 10" xfId="4845"/>
    <cellStyle name="Calculation 17 4 3 11" xfId="4846"/>
    <cellStyle name="Calculation 17 4 3 12" xfId="4847"/>
    <cellStyle name="Calculation 17 4 3 13" xfId="4848"/>
    <cellStyle name="Calculation 17 4 3 14" xfId="4849"/>
    <cellStyle name="Calculation 17 4 3 15" xfId="4850"/>
    <cellStyle name="Calculation 17 4 3 16" xfId="4851"/>
    <cellStyle name="Calculation 17 4 3 2" xfId="4852"/>
    <cellStyle name="Calculation 17 4 3 2 2" xfId="4853"/>
    <cellStyle name="Calculation 17 4 3 2 3" xfId="4854"/>
    <cellStyle name="Calculation 17 4 3 2 4" xfId="4855"/>
    <cellStyle name="Calculation 17 4 3 3" xfId="4856"/>
    <cellStyle name="Calculation 17 4 3 4" xfId="4857"/>
    <cellStyle name="Calculation 17 4 3 5" xfId="4858"/>
    <cellStyle name="Calculation 17 4 3 6" xfId="4859"/>
    <cellStyle name="Calculation 17 4 3 7" xfId="4860"/>
    <cellStyle name="Calculation 17 4 3 8" xfId="4861"/>
    <cellStyle name="Calculation 17 4 3 9" xfId="4862"/>
    <cellStyle name="Calculation 17 4 4" xfId="4863"/>
    <cellStyle name="Calculation 17 4 4 2" xfId="4864"/>
    <cellStyle name="Calculation 17 4 4 3" xfId="4865"/>
    <cellStyle name="Calculation 17 4 4 4" xfId="4866"/>
    <cellStyle name="Calculation 17 4 5" xfId="4867"/>
    <cellStyle name="Calculation 17 4 6" xfId="4868"/>
    <cellStyle name="Calculation 17 4 7" xfId="4869"/>
    <cellStyle name="Calculation 17 4 8" xfId="4870"/>
    <cellStyle name="Calculation 17 4 9" xfId="4871"/>
    <cellStyle name="Calculation 2" xfId="4872"/>
    <cellStyle name="Calculation 2 10" xfId="4873"/>
    <cellStyle name="Calculation 2 11" xfId="4874"/>
    <cellStyle name="Calculation 2 12" xfId="4875"/>
    <cellStyle name="Calculation 2 13" xfId="4876"/>
    <cellStyle name="Calculation 2 14" xfId="4877"/>
    <cellStyle name="Calculation 2 15" xfId="4878"/>
    <cellStyle name="Calculation 2 16" xfId="4879"/>
    <cellStyle name="Calculation 2 17" xfId="4880"/>
    <cellStyle name="Calculation 2 18" xfId="4881"/>
    <cellStyle name="Calculation 2 19" xfId="4882"/>
    <cellStyle name="Calculation 2 2" xfId="4883"/>
    <cellStyle name="Calculation 2 2 10" xfId="4884"/>
    <cellStyle name="Calculation 2 2 11" xfId="4885"/>
    <cellStyle name="Calculation 2 2 12" xfId="4886"/>
    <cellStyle name="Calculation 2 2 13" xfId="4887"/>
    <cellStyle name="Calculation 2 2 14" xfId="4888"/>
    <cellStyle name="Calculation 2 2 15" xfId="4889"/>
    <cellStyle name="Calculation 2 2 16" xfId="4890"/>
    <cellStyle name="Calculation 2 2 17" xfId="4891"/>
    <cellStyle name="Calculation 2 2 18" xfId="4892"/>
    <cellStyle name="Calculation 2 2 2" xfId="4893"/>
    <cellStyle name="Calculation 2 2 2 10" xfId="4894"/>
    <cellStyle name="Calculation 2 2 2 11" xfId="4895"/>
    <cellStyle name="Calculation 2 2 2 12" xfId="4896"/>
    <cellStyle name="Calculation 2 2 2 13" xfId="4897"/>
    <cellStyle name="Calculation 2 2 2 14" xfId="4898"/>
    <cellStyle name="Calculation 2 2 2 15" xfId="4899"/>
    <cellStyle name="Calculation 2 2 2 16" xfId="4900"/>
    <cellStyle name="Calculation 2 2 2 2" xfId="4901"/>
    <cellStyle name="Calculation 2 2 2 2 2" xfId="4902"/>
    <cellStyle name="Calculation 2 2 2 2 3" xfId="4903"/>
    <cellStyle name="Calculation 2 2 2 2 4" xfId="4904"/>
    <cellStyle name="Calculation 2 2 2 3" xfId="4905"/>
    <cellStyle name="Calculation 2 2 2 4" xfId="4906"/>
    <cellStyle name="Calculation 2 2 2 5" xfId="4907"/>
    <cellStyle name="Calculation 2 2 2 6" xfId="4908"/>
    <cellStyle name="Calculation 2 2 2 7" xfId="4909"/>
    <cellStyle name="Calculation 2 2 2 8" xfId="4910"/>
    <cellStyle name="Calculation 2 2 2 9" xfId="4911"/>
    <cellStyle name="Calculation 2 2 3" xfId="4912"/>
    <cellStyle name="Calculation 2 2 3 10" xfId="4913"/>
    <cellStyle name="Calculation 2 2 3 11" xfId="4914"/>
    <cellStyle name="Calculation 2 2 3 12" xfId="4915"/>
    <cellStyle name="Calculation 2 2 3 13" xfId="4916"/>
    <cellStyle name="Calculation 2 2 3 14" xfId="4917"/>
    <cellStyle name="Calculation 2 2 3 15" xfId="4918"/>
    <cellStyle name="Calculation 2 2 3 16" xfId="4919"/>
    <cellStyle name="Calculation 2 2 3 2" xfId="4920"/>
    <cellStyle name="Calculation 2 2 3 2 2" xfId="4921"/>
    <cellStyle name="Calculation 2 2 3 2 3" xfId="4922"/>
    <cellStyle name="Calculation 2 2 3 2 4" xfId="4923"/>
    <cellStyle name="Calculation 2 2 3 3" xfId="4924"/>
    <cellStyle name="Calculation 2 2 3 4" xfId="4925"/>
    <cellStyle name="Calculation 2 2 3 5" xfId="4926"/>
    <cellStyle name="Calculation 2 2 3 6" xfId="4927"/>
    <cellStyle name="Calculation 2 2 3 7" xfId="4928"/>
    <cellStyle name="Calculation 2 2 3 8" xfId="4929"/>
    <cellStyle name="Calculation 2 2 3 9" xfId="4930"/>
    <cellStyle name="Calculation 2 2 4" xfId="4931"/>
    <cellStyle name="Calculation 2 2 4 2" xfId="4932"/>
    <cellStyle name="Calculation 2 2 4 3" xfId="4933"/>
    <cellStyle name="Calculation 2 2 4 4" xfId="4934"/>
    <cellStyle name="Calculation 2 2 5" xfId="4935"/>
    <cellStyle name="Calculation 2 2 6" xfId="4936"/>
    <cellStyle name="Calculation 2 2 7" xfId="4937"/>
    <cellStyle name="Calculation 2 2 8" xfId="4938"/>
    <cellStyle name="Calculation 2 2 9" xfId="4939"/>
    <cellStyle name="Calculation 2 20" xfId="4940"/>
    <cellStyle name="Calculation 2 21" xfId="4941"/>
    <cellStyle name="Calculation 2 3" xfId="4942"/>
    <cellStyle name="Calculation 2 3 10" xfId="4943"/>
    <cellStyle name="Calculation 2 3 11" xfId="4944"/>
    <cellStyle name="Calculation 2 3 12" xfId="4945"/>
    <cellStyle name="Calculation 2 3 13" xfId="4946"/>
    <cellStyle name="Calculation 2 3 14" xfId="4947"/>
    <cellStyle name="Calculation 2 3 15" xfId="4948"/>
    <cellStyle name="Calculation 2 3 16" xfId="4949"/>
    <cellStyle name="Calculation 2 3 17" xfId="4950"/>
    <cellStyle name="Calculation 2 3 18" xfId="4951"/>
    <cellStyle name="Calculation 2 3 2" xfId="4952"/>
    <cellStyle name="Calculation 2 3 2 10" xfId="4953"/>
    <cellStyle name="Calculation 2 3 2 11" xfId="4954"/>
    <cellStyle name="Calculation 2 3 2 12" xfId="4955"/>
    <cellStyle name="Calculation 2 3 2 13" xfId="4956"/>
    <cellStyle name="Calculation 2 3 2 14" xfId="4957"/>
    <cellStyle name="Calculation 2 3 2 15" xfId="4958"/>
    <cellStyle name="Calculation 2 3 2 16" xfId="4959"/>
    <cellStyle name="Calculation 2 3 2 2" xfId="4960"/>
    <cellStyle name="Calculation 2 3 2 2 2" xfId="4961"/>
    <cellStyle name="Calculation 2 3 2 2 3" xfId="4962"/>
    <cellStyle name="Calculation 2 3 2 2 4" xfId="4963"/>
    <cellStyle name="Calculation 2 3 2 3" xfId="4964"/>
    <cellStyle name="Calculation 2 3 2 4" xfId="4965"/>
    <cellStyle name="Calculation 2 3 2 5" xfId="4966"/>
    <cellStyle name="Calculation 2 3 2 6" xfId="4967"/>
    <cellStyle name="Calculation 2 3 2 7" xfId="4968"/>
    <cellStyle name="Calculation 2 3 2 8" xfId="4969"/>
    <cellStyle name="Calculation 2 3 2 9" xfId="4970"/>
    <cellStyle name="Calculation 2 3 3" xfId="4971"/>
    <cellStyle name="Calculation 2 3 3 10" xfId="4972"/>
    <cellStyle name="Calculation 2 3 3 11" xfId="4973"/>
    <cellStyle name="Calculation 2 3 3 12" xfId="4974"/>
    <cellStyle name="Calculation 2 3 3 13" xfId="4975"/>
    <cellStyle name="Calculation 2 3 3 14" xfId="4976"/>
    <cellStyle name="Calculation 2 3 3 15" xfId="4977"/>
    <cellStyle name="Calculation 2 3 3 16" xfId="4978"/>
    <cellStyle name="Calculation 2 3 3 2" xfId="4979"/>
    <cellStyle name="Calculation 2 3 3 2 2" xfId="4980"/>
    <cellStyle name="Calculation 2 3 3 2 3" xfId="4981"/>
    <cellStyle name="Calculation 2 3 3 2 4" xfId="4982"/>
    <cellStyle name="Calculation 2 3 3 3" xfId="4983"/>
    <cellStyle name="Calculation 2 3 3 4" xfId="4984"/>
    <cellStyle name="Calculation 2 3 3 5" xfId="4985"/>
    <cellStyle name="Calculation 2 3 3 6" xfId="4986"/>
    <cellStyle name="Calculation 2 3 3 7" xfId="4987"/>
    <cellStyle name="Calculation 2 3 3 8" xfId="4988"/>
    <cellStyle name="Calculation 2 3 3 9" xfId="4989"/>
    <cellStyle name="Calculation 2 3 4" xfId="4990"/>
    <cellStyle name="Calculation 2 3 4 2" xfId="4991"/>
    <cellStyle name="Calculation 2 3 4 3" xfId="4992"/>
    <cellStyle name="Calculation 2 3 4 4" xfId="4993"/>
    <cellStyle name="Calculation 2 3 5" xfId="4994"/>
    <cellStyle name="Calculation 2 3 6" xfId="4995"/>
    <cellStyle name="Calculation 2 3 7" xfId="4996"/>
    <cellStyle name="Calculation 2 3 8" xfId="4997"/>
    <cellStyle name="Calculation 2 3 9" xfId="4998"/>
    <cellStyle name="Calculation 2 4" xfId="4999"/>
    <cellStyle name="Calculation 2 4 10" xfId="5000"/>
    <cellStyle name="Calculation 2 4 11" xfId="5001"/>
    <cellStyle name="Calculation 2 4 12" xfId="5002"/>
    <cellStyle name="Calculation 2 4 13" xfId="5003"/>
    <cellStyle name="Calculation 2 4 14" xfId="5004"/>
    <cellStyle name="Calculation 2 4 15" xfId="5005"/>
    <cellStyle name="Calculation 2 4 16" xfId="5006"/>
    <cellStyle name="Calculation 2 4 17" xfId="5007"/>
    <cellStyle name="Calculation 2 4 18" xfId="5008"/>
    <cellStyle name="Calculation 2 4 2" xfId="5009"/>
    <cellStyle name="Calculation 2 4 2 10" xfId="5010"/>
    <cellStyle name="Calculation 2 4 2 11" xfId="5011"/>
    <cellStyle name="Calculation 2 4 2 12" xfId="5012"/>
    <cellStyle name="Calculation 2 4 2 13" xfId="5013"/>
    <cellStyle name="Calculation 2 4 2 14" xfId="5014"/>
    <cellStyle name="Calculation 2 4 2 15" xfId="5015"/>
    <cellStyle name="Calculation 2 4 2 16" xfId="5016"/>
    <cellStyle name="Calculation 2 4 2 2" xfId="5017"/>
    <cellStyle name="Calculation 2 4 2 2 2" xfId="5018"/>
    <cellStyle name="Calculation 2 4 2 2 3" xfId="5019"/>
    <cellStyle name="Calculation 2 4 2 2 4" xfId="5020"/>
    <cellStyle name="Calculation 2 4 2 3" xfId="5021"/>
    <cellStyle name="Calculation 2 4 2 4" xfId="5022"/>
    <cellStyle name="Calculation 2 4 2 5" xfId="5023"/>
    <cellStyle name="Calculation 2 4 2 6" xfId="5024"/>
    <cellStyle name="Calculation 2 4 2 7" xfId="5025"/>
    <cellStyle name="Calculation 2 4 2 8" xfId="5026"/>
    <cellStyle name="Calculation 2 4 2 9" xfId="5027"/>
    <cellStyle name="Calculation 2 4 3" xfId="5028"/>
    <cellStyle name="Calculation 2 4 3 10" xfId="5029"/>
    <cellStyle name="Calculation 2 4 3 11" xfId="5030"/>
    <cellStyle name="Calculation 2 4 3 12" xfId="5031"/>
    <cellStyle name="Calculation 2 4 3 13" xfId="5032"/>
    <cellStyle name="Calculation 2 4 3 14" xfId="5033"/>
    <cellStyle name="Calculation 2 4 3 15" xfId="5034"/>
    <cellStyle name="Calculation 2 4 3 16" xfId="5035"/>
    <cellStyle name="Calculation 2 4 3 2" xfId="5036"/>
    <cellStyle name="Calculation 2 4 3 2 2" xfId="5037"/>
    <cellStyle name="Calculation 2 4 3 2 3" xfId="5038"/>
    <cellStyle name="Calculation 2 4 3 2 4" xfId="5039"/>
    <cellStyle name="Calculation 2 4 3 3" xfId="5040"/>
    <cellStyle name="Calculation 2 4 3 4" xfId="5041"/>
    <cellStyle name="Calculation 2 4 3 5" xfId="5042"/>
    <cellStyle name="Calculation 2 4 3 6" xfId="5043"/>
    <cellStyle name="Calculation 2 4 3 7" xfId="5044"/>
    <cellStyle name="Calculation 2 4 3 8" xfId="5045"/>
    <cellStyle name="Calculation 2 4 3 9" xfId="5046"/>
    <cellStyle name="Calculation 2 4 4" xfId="5047"/>
    <cellStyle name="Calculation 2 4 4 2" xfId="5048"/>
    <cellStyle name="Calculation 2 4 4 3" xfId="5049"/>
    <cellStyle name="Calculation 2 4 4 4" xfId="5050"/>
    <cellStyle name="Calculation 2 4 5" xfId="5051"/>
    <cellStyle name="Calculation 2 4 6" xfId="5052"/>
    <cellStyle name="Calculation 2 4 7" xfId="5053"/>
    <cellStyle name="Calculation 2 4 8" xfId="5054"/>
    <cellStyle name="Calculation 2 4 9" xfId="5055"/>
    <cellStyle name="Calculation 2 5" xfId="5056"/>
    <cellStyle name="Calculation 2 5 10" xfId="5057"/>
    <cellStyle name="Calculation 2 5 11" xfId="5058"/>
    <cellStyle name="Calculation 2 5 12" xfId="5059"/>
    <cellStyle name="Calculation 2 5 13" xfId="5060"/>
    <cellStyle name="Calculation 2 5 14" xfId="5061"/>
    <cellStyle name="Calculation 2 5 15" xfId="5062"/>
    <cellStyle name="Calculation 2 5 16" xfId="5063"/>
    <cellStyle name="Calculation 2 5 2" xfId="5064"/>
    <cellStyle name="Calculation 2 5 2 2" xfId="5065"/>
    <cellStyle name="Calculation 2 5 2 3" xfId="5066"/>
    <cellStyle name="Calculation 2 5 2 4" xfId="5067"/>
    <cellStyle name="Calculation 2 5 3" xfId="5068"/>
    <cellStyle name="Calculation 2 5 4" xfId="5069"/>
    <cellStyle name="Calculation 2 5 5" xfId="5070"/>
    <cellStyle name="Calculation 2 5 6" xfId="5071"/>
    <cellStyle name="Calculation 2 5 7" xfId="5072"/>
    <cellStyle name="Calculation 2 5 8" xfId="5073"/>
    <cellStyle name="Calculation 2 5 9" xfId="5074"/>
    <cellStyle name="Calculation 2 6" xfId="5075"/>
    <cellStyle name="Calculation 2 6 10" xfId="5076"/>
    <cellStyle name="Calculation 2 6 11" xfId="5077"/>
    <cellStyle name="Calculation 2 6 12" xfId="5078"/>
    <cellStyle name="Calculation 2 6 13" xfId="5079"/>
    <cellStyle name="Calculation 2 6 14" xfId="5080"/>
    <cellStyle name="Calculation 2 6 15" xfId="5081"/>
    <cellStyle name="Calculation 2 6 16" xfId="5082"/>
    <cellStyle name="Calculation 2 6 2" xfId="5083"/>
    <cellStyle name="Calculation 2 6 2 2" xfId="5084"/>
    <cellStyle name="Calculation 2 6 2 3" xfId="5085"/>
    <cellStyle name="Calculation 2 6 2 4" xfId="5086"/>
    <cellStyle name="Calculation 2 6 3" xfId="5087"/>
    <cellStyle name="Calculation 2 6 4" xfId="5088"/>
    <cellStyle name="Calculation 2 6 5" xfId="5089"/>
    <cellStyle name="Calculation 2 6 6" xfId="5090"/>
    <cellStyle name="Calculation 2 6 7" xfId="5091"/>
    <cellStyle name="Calculation 2 6 8" xfId="5092"/>
    <cellStyle name="Calculation 2 6 9" xfId="5093"/>
    <cellStyle name="Calculation 2 7" xfId="5094"/>
    <cellStyle name="Calculation 2 7 2" xfId="5095"/>
    <cellStyle name="Calculation 2 7 3" xfId="5096"/>
    <cellStyle name="Calculation 2 7 4" xfId="5097"/>
    <cellStyle name="Calculation 2 8" xfId="5098"/>
    <cellStyle name="Calculation 2 9" xfId="5099"/>
    <cellStyle name="Calculation 3" xfId="5100"/>
    <cellStyle name="Calculation 3 10" xfId="5101"/>
    <cellStyle name="Calculation 3 11" xfId="5102"/>
    <cellStyle name="Calculation 3 12" xfId="5103"/>
    <cellStyle name="Calculation 3 13" xfId="5104"/>
    <cellStyle name="Calculation 3 14" xfId="5105"/>
    <cellStyle name="Calculation 3 15" xfId="5106"/>
    <cellStyle name="Calculation 3 16" xfId="5107"/>
    <cellStyle name="Calculation 3 17" xfId="5108"/>
    <cellStyle name="Calculation 3 18" xfId="5109"/>
    <cellStyle name="Calculation 3 19" xfId="5110"/>
    <cellStyle name="Calculation 3 2" xfId="5111"/>
    <cellStyle name="Calculation 3 2 10" xfId="5112"/>
    <cellStyle name="Calculation 3 2 11" xfId="5113"/>
    <cellStyle name="Calculation 3 2 12" xfId="5114"/>
    <cellStyle name="Calculation 3 2 13" xfId="5115"/>
    <cellStyle name="Calculation 3 2 14" xfId="5116"/>
    <cellStyle name="Calculation 3 2 15" xfId="5117"/>
    <cellStyle name="Calculation 3 2 16" xfId="5118"/>
    <cellStyle name="Calculation 3 2 17" xfId="5119"/>
    <cellStyle name="Calculation 3 2 18" xfId="5120"/>
    <cellStyle name="Calculation 3 2 2" xfId="5121"/>
    <cellStyle name="Calculation 3 2 2 10" xfId="5122"/>
    <cellStyle name="Calculation 3 2 2 11" xfId="5123"/>
    <cellStyle name="Calculation 3 2 2 12" xfId="5124"/>
    <cellStyle name="Calculation 3 2 2 13" xfId="5125"/>
    <cellStyle name="Calculation 3 2 2 14" xfId="5126"/>
    <cellStyle name="Calculation 3 2 2 15" xfId="5127"/>
    <cellStyle name="Calculation 3 2 2 16" xfId="5128"/>
    <cellStyle name="Calculation 3 2 2 2" xfId="5129"/>
    <cellStyle name="Calculation 3 2 2 2 2" xfId="5130"/>
    <cellStyle name="Calculation 3 2 2 2 3" xfId="5131"/>
    <cellStyle name="Calculation 3 2 2 2 4" xfId="5132"/>
    <cellStyle name="Calculation 3 2 2 3" xfId="5133"/>
    <cellStyle name="Calculation 3 2 2 4" xfId="5134"/>
    <cellStyle name="Calculation 3 2 2 5" xfId="5135"/>
    <cellStyle name="Calculation 3 2 2 6" xfId="5136"/>
    <cellStyle name="Calculation 3 2 2 7" xfId="5137"/>
    <cellStyle name="Calculation 3 2 2 8" xfId="5138"/>
    <cellStyle name="Calculation 3 2 2 9" xfId="5139"/>
    <cellStyle name="Calculation 3 2 3" xfId="5140"/>
    <cellStyle name="Calculation 3 2 3 10" xfId="5141"/>
    <cellStyle name="Calculation 3 2 3 11" xfId="5142"/>
    <cellStyle name="Calculation 3 2 3 12" xfId="5143"/>
    <cellStyle name="Calculation 3 2 3 13" xfId="5144"/>
    <cellStyle name="Calculation 3 2 3 14" xfId="5145"/>
    <cellStyle name="Calculation 3 2 3 15" xfId="5146"/>
    <cellStyle name="Calculation 3 2 3 16" xfId="5147"/>
    <cellStyle name="Calculation 3 2 3 2" xfId="5148"/>
    <cellStyle name="Calculation 3 2 3 2 2" xfId="5149"/>
    <cellStyle name="Calculation 3 2 3 2 3" xfId="5150"/>
    <cellStyle name="Calculation 3 2 3 2 4" xfId="5151"/>
    <cellStyle name="Calculation 3 2 3 3" xfId="5152"/>
    <cellStyle name="Calculation 3 2 3 4" xfId="5153"/>
    <cellStyle name="Calculation 3 2 3 5" xfId="5154"/>
    <cellStyle name="Calculation 3 2 3 6" xfId="5155"/>
    <cellStyle name="Calculation 3 2 3 7" xfId="5156"/>
    <cellStyle name="Calculation 3 2 3 8" xfId="5157"/>
    <cellStyle name="Calculation 3 2 3 9" xfId="5158"/>
    <cellStyle name="Calculation 3 2 4" xfId="5159"/>
    <cellStyle name="Calculation 3 2 4 2" xfId="5160"/>
    <cellStyle name="Calculation 3 2 4 3" xfId="5161"/>
    <cellStyle name="Calculation 3 2 4 4" xfId="5162"/>
    <cellStyle name="Calculation 3 2 5" xfId="5163"/>
    <cellStyle name="Calculation 3 2 6" xfId="5164"/>
    <cellStyle name="Calculation 3 2 7" xfId="5165"/>
    <cellStyle name="Calculation 3 2 8" xfId="5166"/>
    <cellStyle name="Calculation 3 2 9" xfId="5167"/>
    <cellStyle name="Calculation 3 20" xfId="5168"/>
    <cellStyle name="Calculation 3 21" xfId="5169"/>
    <cellStyle name="Calculation 3 3" xfId="5170"/>
    <cellStyle name="Calculation 3 3 10" xfId="5171"/>
    <cellStyle name="Calculation 3 3 11" xfId="5172"/>
    <cellStyle name="Calculation 3 3 12" xfId="5173"/>
    <cellStyle name="Calculation 3 3 13" xfId="5174"/>
    <cellStyle name="Calculation 3 3 14" xfId="5175"/>
    <cellStyle name="Calculation 3 3 15" xfId="5176"/>
    <cellStyle name="Calculation 3 3 16" xfId="5177"/>
    <cellStyle name="Calculation 3 3 17" xfId="5178"/>
    <cellStyle name="Calculation 3 3 18" xfId="5179"/>
    <cellStyle name="Calculation 3 3 2" xfId="5180"/>
    <cellStyle name="Calculation 3 3 2 10" xfId="5181"/>
    <cellStyle name="Calculation 3 3 2 11" xfId="5182"/>
    <cellStyle name="Calculation 3 3 2 12" xfId="5183"/>
    <cellStyle name="Calculation 3 3 2 13" xfId="5184"/>
    <cellStyle name="Calculation 3 3 2 14" xfId="5185"/>
    <cellStyle name="Calculation 3 3 2 15" xfId="5186"/>
    <cellStyle name="Calculation 3 3 2 16" xfId="5187"/>
    <cellStyle name="Calculation 3 3 2 2" xfId="5188"/>
    <cellStyle name="Calculation 3 3 2 2 2" xfId="5189"/>
    <cellStyle name="Calculation 3 3 2 2 3" xfId="5190"/>
    <cellStyle name="Calculation 3 3 2 2 4" xfId="5191"/>
    <cellStyle name="Calculation 3 3 2 3" xfId="5192"/>
    <cellStyle name="Calculation 3 3 2 4" xfId="5193"/>
    <cellStyle name="Calculation 3 3 2 5" xfId="5194"/>
    <cellStyle name="Calculation 3 3 2 6" xfId="5195"/>
    <cellStyle name="Calculation 3 3 2 7" xfId="5196"/>
    <cellStyle name="Calculation 3 3 2 8" xfId="5197"/>
    <cellStyle name="Calculation 3 3 2 9" xfId="5198"/>
    <cellStyle name="Calculation 3 3 3" xfId="5199"/>
    <cellStyle name="Calculation 3 3 3 10" xfId="5200"/>
    <cellStyle name="Calculation 3 3 3 11" xfId="5201"/>
    <cellStyle name="Calculation 3 3 3 12" xfId="5202"/>
    <cellStyle name="Calculation 3 3 3 13" xfId="5203"/>
    <cellStyle name="Calculation 3 3 3 14" xfId="5204"/>
    <cellStyle name="Calculation 3 3 3 15" xfId="5205"/>
    <cellStyle name="Calculation 3 3 3 16" xfId="5206"/>
    <cellStyle name="Calculation 3 3 3 2" xfId="5207"/>
    <cellStyle name="Calculation 3 3 3 2 2" xfId="5208"/>
    <cellStyle name="Calculation 3 3 3 2 3" xfId="5209"/>
    <cellStyle name="Calculation 3 3 3 2 4" xfId="5210"/>
    <cellStyle name="Calculation 3 3 3 3" xfId="5211"/>
    <cellStyle name="Calculation 3 3 3 4" xfId="5212"/>
    <cellStyle name="Calculation 3 3 3 5" xfId="5213"/>
    <cellStyle name="Calculation 3 3 3 6" xfId="5214"/>
    <cellStyle name="Calculation 3 3 3 7" xfId="5215"/>
    <cellStyle name="Calculation 3 3 3 8" xfId="5216"/>
    <cellStyle name="Calculation 3 3 3 9" xfId="5217"/>
    <cellStyle name="Calculation 3 3 4" xfId="5218"/>
    <cellStyle name="Calculation 3 3 4 2" xfId="5219"/>
    <cellStyle name="Calculation 3 3 4 3" xfId="5220"/>
    <cellStyle name="Calculation 3 3 4 4" xfId="5221"/>
    <cellStyle name="Calculation 3 3 5" xfId="5222"/>
    <cellStyle name="Calculation 3 3 6" xfId="5223"/>
    <cellStyle name="Calculation 3 3 7" xfId="5224"/>
    <cellStyle name="Calculation 3 3 8" xfId="5225"/>
    <cellStyle name="Calculation 3 3 9" xfId="5226"/>
    <cellStyle name="Calculation 3 4" xfId="5227"/>
    <cellStyle name="Calculation 3 4 10" xfId="5228"/>
    <cellStyle name="Calculation 3 4 11" xfId="5229"/>
    <cellStyle name="Calculation 3 4 12" xfId="5230"/>
    <cellStyle name="Calculation 3 4 13" xfId="5231"/>
    <cellStyle name="Calculation 3 4 14" xfId="5232"/>
    <cellStyle name="Calculation 3 4 15" xfId="5233"/>
    <cellStyle name="Calculation 3 4 16" xfId="5234"/>
    <cellStyle name="Calculation 3 4 17" xfId="5235"/>
    <cellStyle name="Calculation 3 4 18" xfId="5236"/>
    <cellStyle name="Calculation 3 4 2" xfId="5237"/>
    <cellStyle name="Calculation 3 4 2 10" xfId="5238"/>
    <cellStyle name="Calculation 3 4 2 11" xfId="5239"/>
    <cellStyle name="Calculation 3 4 2 12" xfId="5240"/>
    <cellStyle name="Calculation 3 4 2 13" xfId="5241"/>
    <cellStyle name="Calculation 3 4 2 14" xfId="5242"/>
    <cellStyle name="Calculation 3 4 2 15" xfId="5243"/>
    <cellStyle name="Calculation 3 4 2 16" xfId="5244"/>
    <cellStyle name="Calculation 3 4 2 2" xfId="5245"/>
    <cellStyle name="Calculation 3 4 2 2 2" xfId="5246"/>
    <cellStyle name="Calculation 3 4 2 2 3" xfId="5247"/>
    <cellStyle name="Calculation 3 4 2 2 4" xfId="5248"/>
    <cellStyle name="Calculation 3 4 2 3" xfId="5249"/>
    <cellStyle name="Calculation 3 4 2 4" xfId="5250"/>
    <cellStyle name="Calculation 3 4 2 5" xfId="5251"/>
    <cellStyle name="Calculation 3 4 2 6" xfId="5252"/>
    <cellStyle name="Calculation 3 4 2 7" xfId="5253"/>
    <cellStyle name="Calculation 3 4 2 8" xfId="5254"/>
    <cellStyle name="Calculation 3 4 2 9" xfId="5255"/>
    <cellStyle name="Calculation 3 4 3" xfId="5256"/>
    <cellStyle name="Calculation 3 4 3 10" xfId="5257"/>
    <cellStyle name="Calculation 3 4 3 11" xfId="5258"/>
    <cellStyle name="Calculation 3 4 3 12" xfId="5259"/>
    <cellStyle name="Calculation 3 4 3 13" xfId="5260"/>
    <cellStyle name="Calculation 3 4 3 14" xfId="5261"/>
    <cellStyle name="Calculation 3 4 3 15" xfId="5262"/>
    <cellStyle name="Calculation 3 4 3 16" xfId="5263"/>
    <cellStyle name="Calculation 3 4 3 2" xfId="5264"/>
    <cellStyle name="Calculation 3 4 3 2 2" xfId="5265"/>
    <cellStyle name="Calculation 3 4 3 2 3" xfId="5266"/>
    <cellStyle name="Calculation 3 4 3 2 4" xfId="5267"/>
    <cellStyle name="Calculation 3 4 3 3" xfId="5268"/>
    <cellStyle name="Calculation 3 4 3 4" xfId="5269"/>
    <cellStyle name="Calculation 3 4 3 5" xfId="5270"/>
    <cellStyle name="Calculation 3 4 3 6" xfId="5271"/>
    <cellStyle name="Calculation 3 4 3 7" xfId="5272"/>
    <cellStyle name="Calculation 3 4 3 8" xfId="5273"/>
    <cellStyle name="Calculation 3 4 3 9" xfId="5274"/>
    <cellStyle name="Calculation 3 4 4" xfId="5275"/>
    <cellStyle name="Calculation 3 4 4 2" xfId="5276"/>
    <cellStyle name="Calculation 3 4 4 3" xfId="5277"/>
    <cellStyle name="Calculation 3 4 4 4" xfId="5278"/>
    <cellStyle name="Calculation 3 4 5" xfId="5279"/>
    <cellStyle name="Calculation 3 4 6" xfId="5280"/>
    <cellStyle name="Calculation 3 4 7" xfId="5281"/>
    <cellStyle name="Calculation 3 4 8" xfId="5282"/>
    <cellStyle name="Calculation 3 4 9" xfId="5283"/>
    <cellStyle name="Calculation 3 5" xfId="5284"/>
    <cellStyle name="Calculation 3 5 10" xfId="5285"/>
    <cellStyle name="Calculation 3 5 11" xfId="5286"/>
    <cellStyle name="Calculation 3 5 12" xfId="5287"/>
    <cellStyle name="Calculation 3 5 13" xfId="5288"/>
    <cellStyle name="Calculation 3 5 14" xfId="5289"/>
    <cellStyle name="Calculation 3 5 15" xfId="5290"/>
    <cellStyle name="Calculation 3 5 16" xfId="5291"/>
    <cellStyle name="Calculation 3 5 2" xfId="5292"/>
    <cellStyle name="Calculation 3 5 2 2" xfId="5293"/>
    <cellStyle name="Calculation 3 5 2 3" xfId="5294"/>
    <cellStyle name="Calculation 3 5 2 4" xfId="5295"/>
    <cellStyle name="Calculation 3 5 3" xfId="5296"/>
    <cellStyle name="Calculation 3 5 4" xfId="5297"/>
    <cellStyle name="Calculation 3 5 5" xfId="5298"/>
    <cellStyle name="Calculation 3 5 6" xfId="5299"/>
    <cellStyle name="Calculation 3 5 7" xfId="5300"/>
    <cellStyle name="Calculation 3 5 8" xfId="5301"/>
    <cellStyle name="Calculation 3 5 9" xfId="5302"/>
    <cellStyle name="Calculation 3 6" xfId="5303"/>
    <cellStyle name="Calculation 3 6 10" xfId="5304"/>
    <cellStyle name="Calculation 3 6 11" xfId="5305"/>
    <cellStyle name="Calculation 3 6 12" xfId="5306"/>
    <cellStyle name="Calculation 3 6 13" xfId="5307"/>
    <cellStyle name="Calculation 3 6 14" xfId="5308"/>
    <cellStyle name="Calculation 3 6 15" xfId="5309"/>
    <cellStyle name="Calculation 3 6 16" xfId="5310"/>
    <cellStyle name="Calculation 3 6 2" xfId="5311"/>
    <cellStyle name="Calculation 3 6 2 2" xfId="5312"/>
    <cellStyle name="Calculation 3 6 2 3" xfId="5313"/>
    <cellStyle name="Calculation 3 6 2 4" xfId="5314"/>
    <cellStyle name="Calculation 3 6 3" xfId="5315"/>
    <cellStyle name="Calculation 3 6 4" xfId="5316"/>
    <cellStyle name="Calculation 3 6 5" xfId="5317"/>
    <cellStyle name="Calculation 3 6 6" xfId="5318"/>
    <cellStyle name="Calculation 3 6 7" xfId="5319"/>
    <cellStyle name="Calculation 3 6 8" xfId="5320"/>
    <cellStyle name="Calculation 3 6 9" xfId="5321"/>
    <cellStyle name="Calculation 3 7" xfId="5322"/>
    <cellStyle name="Calculation 3 7 2" xfId="5323"/>
    <cellStyle name="Calculation 3 7 3" xfId="5324"/>
    <cellStyle name="Calculation 3 7 4" xfId="5325"/>
    <cellStyle name="Calculation 3 8" xfId="5326"/>
    <cellStyle name="Calculation 3 9" xfId="5327"/>
    <cellStyle name="Calculation 4" xfId="5328"/>
    <cellStyle name="Calculation 4 10" xfId="5329"/>
    <cellStyle name="Calculation 4 11" xfId="5330"/>
    <cellStyle name="Calculation 4 12" xfId="5331"/>
    <cellStyle name="Calculation 4 13" xfId="5332"/>
    <cellStyle name="Calculation 4 14" xfId="5333"/>
    <cellStyle name="Calculation 4 15" xfId="5334"/>
    <cellStyle name="Calculation 4 16" xfId="5335"/>
    <cellStyle name="Calculation 4 17" xfId="5336"/>
    <cellStyle name="Calculation 4 18" xfId="5337"/>
    <cellStyle name="Calculation 4 19" xfId="5338"/>
    <cellStyle name="Calculation 4 2" xfId="5339"/>
    <cellStyle name="Calculation 4 2 10" xfId="5340"/>
    <cellStyle name="Calculation 4 2 11" xfId="5341"/>
    <cellStyle name="Calculation 4 2 12" xfId="5342"/>
    <cellStyle name="Calculation 4 2 13" xfId="5343"/>
    <cellStyle name="Calculation 4 2 14" xfId="5344"/>
    <cellStyle name="Calculation 4 2 15" xfId="5345"/>
    <cellStyle name="Calculation 4 2 16" xfId="5346"/>
    <cellStyle name="Calculation 4 2 17" xfId="5347"/>
    <cellStyle name="Calculation 4 2 18" xfId="5348"/>
    <cellStyle name="Calculation 4 2 2" xfId="5349"/>
    <cellStyle name="Calculation 4 2 2 10" xfId="5350"/>
    <cellStyle name="Calculation 4 2 2 11" xfId="5351"/>
    <cellStyle name="Calculation 4 2 2 12" xfId="5352"/>
    <cellStyle name="Calculation 4 2 2 13" xfId="5353"/>
    <cellStyle name="Calculation 4 2 2 14" xfId="5354"/>
    <cellStyle name="Calculation 4 2 2 15" xfId="5355"/>
    <cellStyle name="Calculation 4 2 2 16" xfId="5356"/>
    <cellStyle name="Calculation 4 2 2 2" xfId="5357"/>
    <cellStyle name="Calculation 4 2 2 2 2" xfId="5358"/>
    <cellStyle name="Calculation 4 2 2 2 3" xfId="5359"/>
    <cellStyle name="Calculation 4 2 2 2 4" xfId="5360"/>
    <cellStyle name="Calculation 4 2 2 3" xfId="5361"/>
    <cellStyle name="Calculation 4 2 2 4" xfId="5362"/>
    <cellStyle name="Calculation 4 2 2 5" xfId="5363"/>
    <cellStyle name="Calculation 4 2 2 6" xfId="5364"/>
    <cellStyle name="Calculation 4 2 2 7" xfId="5365"/>
    <cellStyle name="Calculation 4 2 2 8" xfId="5366"/>
    <cellStyle name="Calculation 4 2 2 9" xfId="5367"/>
    <cellStyle name="Calculation 4 2 3" xfId="5368"/>
    <cellStyle name="Calculation 4 2 3 10" xfId="5369"/>
    <cellStyle name="Calculation 4 2 3 11" xfId="5370"/>
    <cellStyle name="Calculation 4 2 3 12" xfId="5371"/>
    <cellStyle name="Calculation 4 2 3 13" xfId="5372"/>
    <cellStyle name="Calculation 4 2 3 14" xfId="5373"/>
    <cellStyle name="Calculation 4 2 3 15" xfId="5374"/>
    <cellStyle name="Calculation 4 2 3 16" xfId="5375"/>
    <cellStyle name="Calculation 4 2 3 2" xfId="5376"/>
    <cellStyle name="Calculation 4 2 3 2 2" xfId="5377"/>
    <cellStyle name="Calculation 4 2 3 2 3" xfId="5378"/>
    <cellStyle name="Calculation 4 2 3 2 4" xfId="5379"/>
    <cellStyle name="Calculation 4 2 3 3" xfId="5380"/>
    <cellStyle name="Calculation 4 2 3 4" xfId="5381"/>
    <cellStyle name="Calculation 4 2 3 5" xfId="5382"/>
    <cellStyle name="Calculation 4 2 3 6" xfId="5383"/>
    <cellStyle name="Calculation 4 2 3 7" xfId="5384"/>
    <cellStyle name="Calculation 4 2 3 8" xfId="5385"/>
    <cellStyle name="Calculation 4 2 3 9" xfId="5386"/>
    <cellStyle name="Calculation 4 2 4" xfId="5387"/>
    <cellStyle name="Calculation 4 2 4 2" xfId="5388"/>
    <cellStyle name="Calculation 4 2 4 3" xfId="5389"/>
    <cellStyle name="Calculation 4 2 4 4" xfId="5390"/>
    <cellStyle name="Calculation 4 2 5" xfId="5391"/>
    <cellStyle name="Calculation 4 2 6" xfId="5392"/>
    <cellStyle name="Calculation 4 2 7" xfId="5393"/>
    <cellStyle name="Calculation 4 2 8" xfId="5394"/>
    <cellStyle name="Calculation 4 2 9" xfId="5395"/>
    <cellStyle name="Calculation 4 20" xfId="5396"/>
    <cellStyle name="Calculation 4 21" xfId="5397"/>
    <cellStyle name="Calculation 4 3" xfId="5398"/>
    <cellStyle name="Calculation 4 3 10" xfId="5399"/>
    <cellStyle name="Calculation 4 3 11" xfId="5400"/>
    <cellStyle name="Calculation 4 3 12" xfId="5401"/>
    <cellStyle name="Calculation 4 3 13" xfId="5402"/>
    <cellStyle name="Calculation 4 3 14" xfId="5403"/>
    <cellStyle name="Calculation 4 3 15" xfId="5404"/>
    <cellStyle name="Calculation 4 3 16" xfId="5405"/>
    <cellStyle name="Calculation 4 3 17" xfId="5406"/>
    <cellStyle name="Calculation 4 3 18" xfId="5407"/>
    <cellStyle name="Calculation 4 3 2" xfId="5408"/>
    <cellStyle name="Calculation 4 3 2 10" xfId="5409"/>
    <cellStyle name="Calculation 4 3 2 11" xfId="5410"/>
    <cellStyle name="Calculation 4 3 2 12" xfId="5411"/>
    <cellStyle name="Calculation 4 3 2 13" xfId="5412"/>
    <cellStyle name="Calculation 4 3 2 14" xfId="5413"/>
    <cellStyle name="Calculation 4 3 2 15" xfId="5414"/>
    <cellStyle name="Calculation 4 3 2 16" xfId="5415"/>
    <cellStyle name="Calculation 4 3 2 2" xfId="5416"/>
    <cellStyle name="Calculation 4 3 2 2 2" xfId="5417"/>
    <cellStyle name="Calculation 4 3 2 2 3" xfId="5418"/>
    <cellStyle name="Calculation 4 3 2 2 4" xfId="5419"/>
    <cellStyle name="Calculation 4 3 2 3" xfId="5420"/>
    <cellStyle name="Calculation 4 3 2 4" xfId="5421"/>
    <cellStyle name="Calculation 4 3 2 5" xfId="5422"/>
    <cellStyle name="Calculation 4 3 2 6" xfId="5423"/>
    <cellStyle name="Calculation 4 3 2 7" xfId="5424"/>
    <cellStyle name="Calculation 4 3 2 8" xfId="5425"/>
    <cellStyle name="Calculation 4 3 2 9" xfId="5426"/>
    <cellStyle name="Calculation 4 3 3" xfId="5427"/>
    <cellStyle name="Calculation 4 3 3 10" xfId="5428"/>
    <cellStyle name="Calculation 4 3 3 11" xfId="5429"/>
    <cellStyle name="Calculation 4 3 3 12" xfId="5430"/>
    <cellStyle name="Calculation 4 3 3 13" xfId="5431"/>
    <cellStyle name="Calculation 4 3 3 14" xfId="5432"/>
    <cellStyle name="Calculation 4 3 3 15" xfId="5433"/>
    <cellStyle name="Calculation 4 3 3 16" xfId="5434"/>
    <cellStyle name="Calculation 4 3 3 2" xfId="5435"/>
    <cellStyle name="Calculation 4 3 3 2 2" xfId="5436"/>
    <cellStyle name="Calculation 4 3 3 2 3" xfId="5437"/>
    <cellStyle name="Calculation 4 3 3 2 4" xfId="5438"/>
    <cellStyle name="Calculation 4 3 3 3" xfId="5439"/>
    <cellStyle name="Calculation 4 3 3 4" xfId="5440"/>
    <cellStyle name="Calculation 4 3 3 5" xfId="5441"/>
    <cellStyle name="Calculation 4 3 3 6" xfId="5442"/>
    <cellStyle name="Calculation 4 3 3 7" xfId="5443"/>
    <cellStyle name="Calculation 4 3 3 8" xfId="5444"/>
    <cellStyle name="Calculation 4 3 3 9" xfId="5445"/>
    <cellStyle name="Calculation 4 3 4" xfId="5446"/>
    <cellStyle name="Calculation 4 3 4 2" xfId="5447"/>
    <cellStyle name="Calculation 4 3 4 3" xfId="5448"/>
    <cellStyle name="Calculation 4 3 4 4" xfId="5449"/>
    <cellStyle name="Calculation 4 3 5" xfId="5450"/>
    <cellStyle name="Calculation 4 3 6" xfId="5451"/>
    <cellStyle name="Calculation 4 3 7" xfId="5452"/>
    <cellStyle name="Calculation 4 3 8" xfId="5453"/>
    <cellStyle name="Calculation 4 3 9" xfId="5454"/>
    <cellStyle name="Calculation 4 4" xfId="5455"/>
    <cellStyle name="Calculation 4 4 10" xfId="5456"/>
    <cellStyle name="Calculation 4 4 11" xfId="5457"/>
    <cellStyle name="Calculation 4 4 12" xfId="5458"/>
    <cellStyle name="Calculation 4 4 13" xfId="5459"/>
    <cellStyle name="Calculation 4 4 14" xfId="5460"/>
    <cellStyle name="Calculation 4 4 15" xfId="5461"/>
    <cellStyle name="Calculation 4 4 16" xfId="5462"/>
    <cellStyle name="Calculation 4 4 17" xfId="5463"/>
    <cellStyle name="Calculation 4 4 18" xfId="5464"/>
    <cellStyle name="Calculation 4 4 2" xfId="5465"/>
    <cellStyle name="Calculation 4 4 2 10" xfId="5466"/>
    <cellStyle name="Calculation 4 4 2 11" xfId="5467"/>
    <cellStyle name="Calculation 4 4 2 12" xfId="5468"/>
    <cellStyle name="Calculation 4 4 2 13" xfId="5469"/>
    <cellStyle name="Calculation 4 4 2 14" xfId="5470"/>
    <cellStyle name="Calculation 4 4 2 15" xfId="5471"/>
    <cellStyle name="Calculation 4 4 2 16" xfId="5472"/>
    <cellStyle name="Calculation 4 4 2 2" xfId="5473"/>
    <cellStyle name="Calculation 4 4 2 2 2" xfId="5474"/>
    <cellStyle name="Calculation 4 4 2 2 3" xfId="5475"/>
    <cellStyle name="Calculation 4 4 2 2 4" xfId="5476"/>
    <cellStyle name="Calculation 4 4 2 3" xfId="5477"/>
    <cellStyle name="Calculation 4 4 2 4" xfId="5478"/>
    <cellStyle name="Calculation 4 4 2 5" xfId="5479"/>
    <cellStyle name="Calculation 4 4 2 6" xfId="5480"/>
    <cellStyle name="Calculation 4 4 2 7" xfId="5481"/>
    <cellStyle name="Calculation 4 4 2 8" xfId="5482"/>
    <cellStyle name="Calculation 4 4 2 9" xfId="5483"/>
    <cellStyle name="Calculation 4 4 3" xfId="5484"/>
    <cellStyle name="Calculation 4 4 3 10" xfId="5485"/>
    <cellStyle name="Calculation 4 4 3 11" xfId="5486"/>
    <cellStyle name="Calculation 4 4 3 12" xfId="5487"/>
    <cellStyle name="Calculation 4 4 3 13" xfId="5488"/>
    <cellStyle name="Calculation 4 4 3 14" xfId="5489"/>
    <cellStyle name="Calculation 4 4 3 15" xfId="5490"/>
    <cellStyle name="Calculation 4 4 3 16" xfId="5491"/>
    <cellStyle name="Calculation 4 4 3 2" xfId="5492"/>
    <cellStyle name="Calculation 4 4 3 2 2" xfId="5493"/>
    <cellStyle name="Calculation 4 4 3 2 3" xfId="5494"/>
    <cellStyle name="Calculation 4 4 3 2 4" xfId="5495"/>
    <cellStyle name="Calculation 4 4 3 3" xfId="5496"/>
    <cellStyle name="Calculation 4 4 3 4" xfId="5497"/>
    <cellStyle name="Calculation 4 4 3 5" xfId="5498"/>
    <cellStyle name="Calculation 4 4 3 6" xfId="5499"/>
    <cellStyle name="Calculation 4 4 3 7" xfId="5500"/>
    <cellStyle name="Calculation 4 4 3 8" xfId="5501"/>
    <cellStyle name="Calculation 4 4 3 9" xfId="5502"/>
    <cellStyle name="Calculation 4 4 4" xfId="5503"/>
    <cellStyle name="Calculation 4 4 4 2" xfId="5504"/>
    <cellStyle name="Calculation 4 4 4 3" xfId="5505"/>
    <cellStyle name="Calculation 4 4 4 4" xfId="5506"/>
    <cellStyle name="Calculation 4 4 5" xfId="5507"/>
    <cellStyle name="Calculation 4 4 6" xfId="5508"/>
    <cellStyle name="Calculation 4 4 7" xfId="5509"/>
    <cellStyle name="Calculation 4 4 8" xfId="5510"/>
    <cellStyle name="Calculation 4 4 9" xfId="5511"/>
    <cellStyle name="Calculation 4 5" xfId="5512"/>
    <cellStyle name="Calculation 4 5 10" xfId="5513"/>
    <cellStyle name="Calculation 4 5 11" xfId="5514"/>
    <cellStyle name="Calculation 4 5 12" xfId="5515"/>
    <cellStyle name="Calculation 4 5 13" xfId="5516"/>
    <cellStyle name="Calculation 4 5 14" xfId="5517"/>
    <cellStyle name="Calculation 4 5 15" xfId="5518"/>
    <cellStyle name="Calculation 4 5 16" xfId="5519"/>
    <cellStyle name="Calculation 4 5 2" xfId="5520"/>
    <cellStyle name="Calculation 4 5 2 2" xfId="5521"/>
    <cellStyle name="Calculation 4 5 2 3" xfId="5522"/>
    <cellStyle name="Calculation 4 5 2 4" xfId="5523"/>
    <cellStyle name="Calculation 4 5 3" xfId="5524"/>
    <cellStyle name="Calculation 4 5 4" xfId="5525"/>
    <cellStyle name="Calculation 4 5 5" xfId="5526"/>
    <cellStyle name="Calculation 4 5 6" xfId="5527"/>
    <cellStyle name="Calculation 4 5 7" xfId="5528"/>
    <cellStyle name="Calculation 4 5 8" xfId="5529"/>
    <cellStyle name="Calculation 4 5 9" xfId="5530"/>
    <cellStyle name="Calculation 4 6" xfId="5531"/>
    <cellStyle name="Calculation 4 6 10" xfId="5532"/>
    <cellStyle name="Calculation 4 6 11" xfId="5533"/>
    <cellStyle name="Calculation 4 6 12" xfId="5534"/>
    <cellStyle name="Calculation 4 6 13" xfId="5535"/>
    <cellStyle name="Calculation 4 6 14" xfId="5536"/>
    <cellStyle name="Calculation 4 6 15" xfId="5537"/>
    <cellStyle name="Calculation 4 6 16" xfId="5538"/>
    <cellStyle name="Calculation 4 6 2" xfId="5539"/>
    <cellStyle name="Calculation 4 6 2 2" xfId="5540"/>
    <cellStyle name="Calculation 4 6 2 3" xfId="5541"/>
    <cellStyle name="Calculation 4 6 2 4" xfId="5542"/>
    <cellStyle name="Calculation 4 6 3" xfId="5543"/>
    <cellStyle name="Calculation 4 6 4" xfId="5544"/>
    <cellStyle name="Calculation 4 6 5" xfId="5545"/>
    <cellStyle name="Calculation 4 6 6" xfId="5546"/>
    <cellStyle name="Calculation 4 6 7" xfId="5547"/>
    <cellStyle name="Calculation 4 6 8" xfId="5548"/>
    <cellStyle name="Calculation 4 6 9" xfId="5549"/>
    <cellStyle name="Calculation 4 7" xfId="5550"/>
    <cellStyle name="Calculation 4 7 2" xfId="5551"/>
    <cellStyle name="Calculation 4 7 3" xfId="5552"/>
    <cellStyle name="Calculation 4 7 4" xfId="5553"/>
    <cellStyle name="Calculation 4 8" xfId="5554"/>
    <cellStyle name="Calculation 4 9" xfId="5555"/>
    <cellStyle name="Calculation 5" xfId="5556"/>
    <cellStyle name="Calculation 5 10" xfId="5557"/>
    <cellStyle name="Calculation 5 11" xfId="5558"/>
    <cellStyle name="Calculation 5 12" xfId="5559"/>
    <cellStyle name="Calculation 5 13" xfId="5560"/>
    <cellStyle name="Calculation 5 14" xfId="5561"/>
    <cellStyle name="Calculation 5 15" xfId="5562"/>
    <cellStyle name="Calculation 5 16" xfId="5563"/>
    <cellStyle name="Calculation 5 17" xfId="5564"/>
    <cellStyle name="Calculation 5 18" xfId="5565"/>
    <cellStyle name="Calculation 5 19" xfId="5566"/>
    <cellStyle name="Calculation 5 2" xfId="5567"/>
    <cellStyle name="Calculation 5 2 10" xfId="5568"/>
    <cellStyle name="Calculation 5 2 11" xfId="5569"/>
    <cellStyle name="Calculation 5 2 12" xfId="5570"/>
    <cellStyle name="Calculation 5 2 13" xfId="5571"/>
    <cellStyle name="Calculation 5 2 14" xfId="5572"/>
    <cellStyle name="Calculation 5 2 15" xfId="5573"/>
    <cellStyle name="Calculation 5 2 16" xfId="5574"/>
    <cellStyle name="Calculation 5 2 17" xfId="5575"/>
    <cellStyle name="Calculation 5 2 18" xfId="5576"/>
    <cellStyle name="Calculation 5 2 2" xfId="5577"/>
    <cellStyle name="Calculation 5 2 2 10" xfId="5578"/>
    <cellStyle name="Calculation 5 2 2 11" xfId="5579"/>
    <cellStyle name="Calculation 5 2 2 12" xfId="5580"/>
    <cellStyle name="Calculation 5 2 2 13" xfId="5581"/>
    <cellStyle name="Calculation 5 2 2 14" xfId="5582"/>
    <cellStyle name="Calculation 5 2 2 15" xfId="5583"/>
    <cellStyle name="Calculation 5 2 2 16" xfId="5584"/>
    <cellStyle name="Calculation 5 2 2 2" xfId="5585"/>
    <cellStyle name="Calculation 5 2 2 2 2" xfId="5586"/>
    <cellStyle name="Calculation 5 2 2 2 3" xfId="5587"/>
    <cellStyle name="Calculation 5 2 2 2 4" xfId="5588"/>
    <cellStyle name="Calculation 5 2 2 3" xfId="5589"/>
    <cellStyle name="Calculation 5 2 2 4" xfId="5590"/>
    <cellStyle name="Calculation 5 2 2 5" xfId="5591"/>
    <cellStyle name="Calculation 5 2 2 6" xfId="5592"/>
    <cellStyle name="Calculation 5 2 2 7" xfId="5593"/>
    <cellStyle name="Calculation 5 2 2 8" xfId="5594"/>
    <cellStyle name="Calculation 5 2 2 9" xfId="5595"/>
    <cellStyle name="Calculation 5 2 3" xfId="5596"/>
    <cellStyle name="Calculation 5 2 3 10" xfId="5597"/>
    <cellStyle name="Calculation 5 2 3 11" xfId="5598"/>
    <cellStyle name="Calculation 5 2 3 12" xfId="5599"/>
    <cellStyle name="Calculation 5 2 3 13" xfId="5600"/>
    <cellStyle name="Calculation 5 2 3 14" xfId="5601"/>
    <cellStyle name="Calculation 5 2 3 15" xfId="5602"/>
    <cellStyle name="Calculation 5 2 3 16" xfId="5603"/>
    <cellStyle name="Calculation 5 2 3 2" xfId="5604"/>
    <cellStyle name="Calculation 5 2 3 2 2" xfId="5605"/>
    <cellStyle name="Calculation 5 2 3 2 3" xfId="5606"/>
    <cellStyle name="Calculation 5 2 3 2 4" xfId="5607"/>
    <cellStyle name="Calculation 5 2 3 3" xfId="5608"/>
    <cellStyle name="Calculation 5 2 3 4" xfId="5609"/>
    <cellStyle name="Calculation 5 2 3 5" xfId="5610"/>
    <cellStyle name="Calculation 5 2 3 6" xfId="5611"/>
    <cellStyle name="Calculation 5 2 3 7" xfId="5612"/>
    <cellStyle name="Calculation 5 2 3 8" xfId="5613"/>
    <cellStyle name="Calculation 5 2 3 9" xfId="5614"/>
    <cellStyle name="Calculation 5 2 4" xfId="5615"/>
    <cellStyle name="Calculation 5 2 4 2" xfId="5616"/>
    <cellStyle name="Calculation 5 2 4 3" xfId="5617"/>
    <cellStyle name="Calculation 5 2 4 4" xfId="5618"/>
    <cellStyle name="Calculation 5 2 5" xfId="5619"/>
    <cellStyle name="Calculation 5 2 6" xfId="5620"/>
    <cellStyle name="Calculation 5 2 7" xfId="5621"/>
    <cellStyle name="Calculation 5 2 8" xfId="5622"/>
    <cellStyle name="Calculation 5 2 9" xfId="5623"/>
    <cellStyle name="Calculation 5 3" xfId="5624"/>
    <cellStyle name="Calculation 5 3 10" xfId="5625"/>
    <cellStyle name="Calculation 5 3 11" xfId="5626"/>
    <cellStyle name="Calculation 5 3 12" xfId="5627"/>
    <cellStyle name="Calculation 5 3 13" xfId="5628"/>
    <cellStyle name="Calculation 5 3 14" xfId="5629"/>
    <cellStyle name="Calculation 5 3 15" xfId="5630"/>
    <cellStyle name="Calculation 5 3 16" xfId="5631"/>
    <cellStyle name="Calculation 5 3 17" xfId="5632"/>
    <cellStyle name="Calculation 5 3 18" xfId="5633"/>
    <cellStyle name="Calculation 5 3 2" xfId="5634"/>
    <cellStyle name="Calculation 5 3 2 10" xfId="5635"/>
    <cellStyle name="Calculation 5 3 2 11" xfId="5636"/>
    <cellStyle name="Calculation 5 3 2 12" xfId="5637"/>
    <cellStyle name="Calculation 5 3 2 13" xfId="5638"/>
    <cellStyle name="Calculation 5 3 2 14" xfId="5639"/>
    <cellStyle name="Calculation 5 3 2 15" xfId="5640"/>
    <cellStyle name="Calculation 5 3 2 16" xfId="5641"/>
    <cellStyle name="Calculation 5 3 2 2" xfId="5642"/>
    <cellStyle name="Calculation 5 3 2 2 2" xfId="5643"/>
    <cellStyle name="Calculation 5 3 2 2 3" xfId="5644"/>
    <cellStyle name="Calculation 5 3 2 2 4" xfId="5645"/>
    <cellStyle name="Calculation 5 3 2 3" xfId="5646"/>
    <cellStyle name="Calculation 5 3 2 4" xfId="5647"/>
    <cellStyle name="Calculation 5 3 2 5" xfId="5648"/>
    <cellStyle name="Calculation 5 3 2 6" xfId="5649"/>
    <cellStyle name="Calculation 5 3 2 7" xfId="5650"/>
    <cellStyle name="Calculation 5 3 2 8" xfId="5651"/>
    <cellStyle name="Calculation 5 3 2 9" xfId="5652"/>
    <cellStyle name="Calculation 5 3 3" xfId="5653"/>
    <cellStyle name="Calculation 5 3 3 10" xfId="5654"/>
    <cellStyle name="Calculation 5 3 3 11" xfId="5655"/>
    <cellStyle name="Calculation 5 3 3 12" xfId="5656"/>
    <cellStyle name="Calculation 5 3 3 13" xfId="5657"/>
    <cellStyle name="Calculation 5 3 3 14" xfId="5658"/>
    <cellStyle name="Calculation 5 3 3 15" xfId="5659"/>
    <cellStyle name="Calculation 5 3 3 16" xfId="5660"/>
    <cellStyle name="Calculation 5 3 3 2" xfId="5661"/>
    <cellStyle name="Calculation 5 3 3 2 2" xfId="5662"/>
    <cellStyle name="Calculation 5 3 3 2 3" xfId="5663"/>
    <cellStyle name="Calculation 5 3 3 2 4" xfId="5664"/>
    <cellStyle name="Calculation 5 3 3 3" xfId="5665"/>
    <cellStyle name="Calculation 5 3 3 4" xfId="5666"/>
    <cellStyle name="Calculation 5 3 3 5" xfId="5667"/>
    <cellStyle name="Calculation 5 3 3 6" xfId="5668"/>
    <cellStyle name="Calculation 5 3 3 7" xfId="5669"/>
    <cellStyle name="Calculation 5 3 3 8" xfId="5670"/>
    <cellStyle name="Calculation 5 3 3 9" xfId="5671"/>
    <cellStyle name="Calculation 5 3 4" xfId="5672"/>
    <cellStyle name="Calculation 5 3 4 2" xfId="5673"/>
    <cellStyle name="Calculation 5 3 4 3" xfId="5674"/>
    <cellStyle name="Calculation 5 3 4 4" xfId="5675"/>
    <cellStyle name="Calculation 5 3 5" xfId="5676"/>
    <cellStyle name="Calculation 5 3 6" xfId="5677"/>
    <cellStyle name="Calculation 5 3 7" xfId="5678"/>
    <cellStyle name="Calculation 5 3 8" xfId="5679"/>
    <cellStyle name="Calculation 5 3 9" xfId="5680"/>
    <cellStyle name="Calculation 5 4" xfId="5681"/>
    <cellStyle name="Calculation 5 4 10" xfId="5682"/>
    <cellStyle name="Calculation 5 4 11" xfId="5683"/>
    <cellStyle name="Calculation 5 4 12" xfId="5684"/>
    <cellStyle name="Calculation 5 4 13" xfId="5685"/>
    <cellStyle name="Calculation 5 4 14" xfId="5686"/>
    <cellStyle name="Calculation 5 4 15" xfId="5687"/>
    <cellStyle name="Calculation 5 4 16" xfId="5688"/>
    <cellStyle name="Calculation 5 4 17" xfId="5689"/>
    <cellStyle name="Calculation 5 4 18" xfId="5690"/>
    <cellStyle name="Calculation 5 4 2" xfId="5691"/>
    <cellStyle name="Calculation 5 4 2 10" xfId="5692"/>
    <cellStyle name="Calculation 5 4 2 11" xfId="5693"/>
    <cellStyle name="Calculation 5 4 2 12" xfId="5694"/>
    <cellStyle name="Calculation 5 4 2 13" xfId="5695"/>
    <cellStyle name="Calculation 5 4 2 14" xfId="5696"/>
    <cellStyle name="Calculation 5 4 2 15" xfId="5697"/>
    <cellStyle name="Calculation 5 4 2 16" xfId="5698"/>
    <cellStyle name="Calculation 5 4 2 2" xfId="5699"/>
    <cellStyle name="Calculation 5 4 2 2 2" xfId="5700"/>
    <cellStyle name="Calculation 5 4 2 2 3" xfId="5701"/>
    <cellStyle name="Calculation 5 4 2 2 4" xfId="5702"/>
    <cellStyle name="Calculation 5 4 2 3" xfId="5703"/>
    <cellStyle name="Calculation 5 4 2 4" xfId="5704"/>
    <cellStyle name="Calculation 5 4 2 5" xfId="5705"/>
    <cellStyle name="Calculation 5 4 2 6" xfId="5706"/>
    <cellStyle name="Calculation 5 4 2 7" xfId="5707"/>
    <cellStyle name="Calculation 5 4 2 8" xfId="5708"/>
    <cellStyle name="Calculation 5 4 2 9" xfId="5709"/>
    <cellStyle name="Calculation 5 4 3" xfId="5710"/>
    <cellStyle name="Calculation 5 4 3 10" xfId="5711"/>
    <cellStyle name="Calculation 5 4 3 11" xfId="5712"/>
    <cellStyle name="Calculation 5 4 3 12" xfId="5713"/>
    <cellStyle name="Calculation 5 4 3 13" xfId="5714"/>
    <cellStyle name="Calculation 5 4 3 14" xfId="5715"/>
    <cellStyle name="Calculation 5 4 3 15" xfId="5716"/>
    <cellStyle name="Calculation 5 4 3 16" xfId="5717"/>
    <cellStyle name="Calculation 5 4 3 2" xfId="5718"/>
    <cellStyle name="Calculation 5 4 3 2 2" xfId="5719"/>
    <cellStyle name="Calculation 5 4 3 2 3" xfId="5720"/>
    <cellStyle name="Calculation 5 4 3 2 4" xfId="5721"/>
    <cellStyle name="Calculation 5 4 3 3" xfId="5722"/>
    <cellStyle name="Calculation 5 4 3 4" xfId="5723"/>
    <cellStyle name="Calculation 5 4 3 5" xfId="5724"/>
    <cellStyle name="Calculation 5 4 3 6" xfId="5725"/>
    <cellStyle name="Calculation 5 4 3 7" xfId="5726"/>
    <cellStyle name="Calculation 5 4 3 8" xfId="5727"/>
    <cellStyle name="Calculation 5 4 3 9" xfId="5728"/>
    <cellStyle name="Calculation 5 4 4" xfId="5729"/>
    <cellStyle name="Calculation 5 4 4 2" xfId="5730"/>
    <cellStyle name="Calculation 5 4 4 3" xfId="5731"/>
    <cellStyle name="Calculation 5 4 4 4" xfId="5732"/>
    <cellStyle name="Calculation 5 4 5" xfId="5733"/>
    <cellStyle name="Calculation 5 4 6" xfId="5734"/>
    <cellStyle name="Calculation 5 4 7" xfId="5735"/>
    <cellStyle name="Calculation 5 4 8" xfId="5736"/>
    <cellStyle name="Calculation 5 4 9" xfId="5737"/>
    <cellStyle name="Calculation 5 5" xfId="5738"/>
    <cellStyle name="Calculation 5 5 2" xfId="5739"/>
    <cellStyle name="Calculation 5 5 3" xfId="5740"/>
    <cellStyle name="Calculation 5 5 4" xfId="5741"/>
    <cellStyle name="Calculation 5 6" xfId="5742"/>
    <cellStyle name="Calculation 5 7" xfId="5743"/>
    <cellStyle name="Calculation 5 8" xfId="5744"/>
    <cellStyle name="Calculation 5 9" xfId="5745"/>
    <cellStyle name="Calculation 6" xfId="5746"/>
    <cellStyle name="Calculation 6 10" xfId="5747"/>
    <cellStyle name="Calculation 6 11" xfId="5748"/>
    <cellStyle name="Calculation 6 12" xfId="5749"/>
    <cellStyle name="Calculation 6 13" xfId="5750"/>
    <cellStyle name="Calculation 6 14" xfId="5751"/>
    <cellStyle name="Calculation 6 15" xfId="5752"/>
    <cellStyle name="Calculation 6 16" xfId="5753"/>
    <cellStyle name="Calculation 6 17" xfId="5754"/>
    <cellStyle name="Calculation 6 18" xfId="5755"/>
    <cellStyle name="Calculation 6 19" xfId="5756"/>
    <cellStyle name="Calculation 6 2" xfId="5757"/>
    <cellStyle name="Calculation 6 2 10" xfId="5758"/>
    <cellStyle name="Calculation 6 2 11" xfId="5759"/>
    <cellStyle name="Calculation 6 2 12" xfId="5760"/>
    <cellStyle name="Calculation 6 2 13" xfId="5761"/>
    <cellStyle name="Calculation 6 2 14" xfId="5762"/>
    <cellStyle name="Calculation 6 2 15" xfId="5763"/>
    <cellStyle name="Calculation 6 2 16" xfId="5764"/>
    <cellStyle name="Calculation 6 2 17" xfId="5765"/>
    <cellStyle name="Calculation 6 2 18" xfId="5766"/>
    <cellStyle name="Calculation 6 2 2" xfId="5767"/>
    <cellStyle name="Calculation 6 2 2 10" xfId="5768"/>
    <cellStyle name="Calculation 6 2 2 11" xfId="5769"/>
    <cellStyle name="Calculation 6 2 2 12" xfId="5770"/>
    <cellStyle name="Calculation 6 2 2 13" xfId="5771"/>
    <cellStyle name="Calculation 6 2 2 14" xfId="5772"/>
    <cellStyle name="Calculation 6 2 2 15" xfId="5773"/>
    <cellStyle name="Calculation 6 2 2 16" xfId="5774"/>
    <cellStyle name="Calculation 6 2 2 2" xfId="5775"/>
    <cellStyle name="Calculation 6 2 2 2 2" xfId="5776"/>
    <cellStyle name="Calculation 6 2 2 2 3" xfId="5777"/>
    <cellStyle name="Calculation 6 2 2 2 4" xfId="5778"/>
    <cellStyle name="Calculation 6 2 2 3" xfId="5779"/>
    <cellStyle name="Calculation 6 2 2 4" xfId="5780"/>
    <cellStyle name="Calculation 6 2 2 5" xfId="5781"/>
    <cellStyle name="Calculation 6 2 2 6" xfId="5782"/>
    <cellStyle name="Calculation 6 2 2 7" xfId="5783"/>
    <cellStyle name="Calculation 6 2 2 8" xfId="5784"/>
    <cellStyle name="Calculation 6 2 2 9" xfId="5785"/>
    <cellStyle name="Calculation 6 2 3" xfId="5786"/>
    <cellStyle name="Calculation 6 2 3 10" xfId="5787"/>
    <cellStyle name="Calculation 6 2 3 11" xfId="5788"/>
    <cellStyle name="Calculation 6 2 3 12" xfId="5789"/>
    <cellStyle name="Calculation 6 2 3 13" xfId="5790"/>
    <cellStyle name="Calculation 6 2 3 14" xfId="5791"/>
    <cellStyle name="Calculation 6 2 3 15" xfId="5792"/>
    <cellStyle name="Calculation 6 2 3 16" xfId="5793"/>
    <cellStyle name="Calculation 6 2 3 2" xfId="5794"/>
    <cellStyle name="Calculation 6 2 3 2 2" xfId="5795"/>
    <cellStyle name="Calculation 6 2 3 2 3" xfId="5796"/>
    <cellStyle name="Calculation 6 2 3 2 4" xfId="5797"/>
    <cellStyle name="Calculation 6 2 3 3" xfId="5798"/>
    <cellStyle name="Calculation 6 2 3 4" xfId="5799"/>
    <cellStyle name="Calculation 6 2 3 5" xfId="5800"/>
    <cellStyle name="Calculation 6 2 3 6" xfId="5801"/>
    <cellStyle name="Calculation 6 2 3 7" xfId="5802"/>
    <cellStyle name="Calculation 6 2 3 8" xfId="5803"/>
    <cellStyle name="Calculation 6 2 3 9" xfId="5804"/>
    <cellStyle name="Calculation 6 2 4" xfId="5805"/>
    <cellStyle name="Calculation 6 2 4 2" xfId="5806"/>
    <cellStyle name="Calculation 6 2 4 3" xfId="5807"/>
    <cellStyle name="Calculation 6 2 4 4" xfId="5808"/>
    <cellStyle name="Calculation 6 2 5" xfId="5809"/>
    <cellStyle name="Calculation 6 2 6" xfId="5810"/>
    <cellStyle name="Calculation 6 2 7" xfId="5811"/>
    <cellStyle name="Calculation 6 2 8" xfId="5812"/>
    <cellStyle name="Calculation 6 2 9" xfId="5813"/>
    <cellStyle name="Calculation 6 3" xfId="5814"/>
    <cellStyle name="Calculation 6 3 10" xfId="5815"/>
    <cellStyle name="Calculation 6 3 11" xfId="5816"/>
    <cellStyle name="Calculation 6 3 12" xfId="5817"/>
    <cellStyle name="Calculation 6 3 13" xfId="5818"/>
    <cellStyle name="Calculation 6 3 14" xfId="5819"/>
    <cellStyle name="Calculation 6 3 15" xfId="5820"/>
    <cellStyle name="Calculation 6 3 16" xfId="5821"/>
    <cellStyle name="Calculation 6 3 17" xfId="5822"/>
    <cellStyle name="Calculation 6 3 18" xfId="5823"/>
    <cellStyle name="Calculation 6 3 2" xfId="5824"/>
    <cellStyle name="Calculation 6 3 2 10" xfId="5825"/>
    <cellStyle name="Calculation 6 3 2 11" xfId="5826"/>
    <cellStyle name="Calculation 6 3 2 12" xfId="5827"/>
    <cellStyle name="Calculation 6 3 2 13" xfId="5828"/>
    <cellStyle name="Calculation 6 3 2 14" xfId="5829"/>
    <cellStyle name="Calculation 6 3 2 15" xfId="5830"/>
    <cellStyle name="Calculation 6 3 2 16" xfId="5831"/>
    <cellStyle name="Calculation 6 3 2 2" xfId="5832"/>
    <cellStyle name="Calculation 6 3 2 2 2" xfId="5833"/>
    <cellStyle name="Calculation 6 3 2 2 3" xfId="5834"/>
    <cellStyle name="Calculation 6 3 2 2 4" xfId="5835"/>
    <cellStyle name="Calculation 6 3 2 3" xfId="5836"/>
    <cellStyle name="Calculation 6 3 2 4" xfId="5837"/>
    <cellStyle name="Calculation 6 3 2 5" xfId="5838"/>
    <cellStyle name="Calculation 6 3 2 6" xfId="5839"/>
    <cellStyle name="Calculation 6 3 2 7" xfId="5840"/>
    <cellStyle name="Calculation 6 3 2 8" xfId="5841"/>
    <cellStyle name="Calculation 6 3 2 9" xfId="5842"/>
    <cellStyle name="Calculation 6 3 3" xfId="5843"/>
    <cellStyle name="Calculation 6 3 3 10" xfId="5844"/>
    <cellStyle name="Calculation 6 3 3 11" xfId="5845"/>
    <cellStyle name="Calculation 6 3 3 12" xfId="5846"/>
    <cellStyle name="Calculation 6 3 3 13" xfId="5847"/>
    <cellStyle name="Calculation 6 3 3 14" xfId="5848"/>
    <cellStyle name="Calculation 6 3 3 15" xfId="5849"/>
    <cellStyle name="Calculation 6 3 3 16" xfId="5850"/>
    <cellStyle name="Calculation 6 3 3 2" xfId="5851"/>
    <cellStyle name="Calculation 6 3 3 2 2" xfId="5852"/>
    <cellStyle name="Calculation 6 3 3 2 3" xfId="5853"/>
    <cellStyle name="Calculation 6 3 3 2 4" xfId="5854"/>
    <cellStyle name="Calculation 6 3 3 3" xfId="5855"/>
    <cellStyle name="Calculation 6 3 3 4" xfId="5856"/>
    <cellStyle name="Calculation 6 3 3 5" xfId="5857"/>
    <cellStyle name="Calculation 6 3 3 6" xfId="5858"/>
    <cellStyle name="Calculation 6 3 3 7" xfId="5859"/>
    <cellStyle name="Calculation 6 3 3 8" xfId="5860"/>
    <cellStyle name="Calculation 6 3 3 9" xfId="5861"/>
    <cellStyle name="Calculation 6 3 4" xfId="5862"/>
    <cellStyle name="Calculation 6 3 4 2" xfId="5863"/>
    <cellStyle name="Calculation 6 3 4 3" xfId="5864"/>
    <cellStyle name="Calculation 6 3 4 4" xfId="5865"/>
    <cellStyle name="Calculation 6 3 5" xfId="5866"/>
    <cellStyle name="Calculation 6 3 6" xfId="5867"/>
    <cellStyle name="Calculation 6 3 7" xfId="5868"/>
    <cellStyle name="Calculation 6 3 8" xfId="5869"/>
    <cellStyle name="Calculation 6 3 9" xfId="5870"/>
    <cellStyle name="Calculation 6 4" xfId="5871"/>
    <cellStyle name="Calculation 6 4 10" xfId="5872"/>
    <cellStyle name="Calculation 6 4 11" xfId="5873"/>
    <cellStyle name="Calculation 6 4 12" xfId="5874"/>
    <cellStyle name="Calculation 6 4 13" xfId="5875"/>
    <cellStyle name="Calculation 6 4 14" xfId="5876"/>
    <cellStyle name="Calculation 6 4 15" xfId="5877"/>
    <cellStyle name="Calculation 6 4 16" xfId="5878"/>
    <cellStyle name="Calculation 6 4 17" xfId="5879"/>
    <cellStyle name="Calculation 6 4 18" xfId="5880"/>
    <cellStyle name="Calculation 6 4 2" xfId="5881"/>
    <cellStyle name="Calculation 6 4 2 10" xfId="5882"/>
    <cellStyle name="Calculation 6 4 2 11" xfId="5883"/>
    <cellStyle name="Calculation 6 4 2 12" xfId="5884"/>
    <cellStyle name="Calculation 6 4 2 13" xfId="5885"/>
    <cellStyle name="Calculation 6 4 2 14" xfId="5886"/>
    <cellStyle name="Calculation 6 4 2 15" xfId="5887"/>
    <cellStyle name="Calculation 6 4 2 16" xfId="5888"/>
    <cellStyle name="Calculation 6 4 2 2" xfId="5889"/>
    <cellStyle name="Calculation 6 4 2 2 2" xfId="5890"/>
    <cellStyle name="Calculation 6 4 2 2 3" xfId="5891"/>
    <cellStyle name="Calculation 6 4 2 2 4" xfId="5892"/>
    <cellStyle name="Calculation 6 4 2 3" xfId="5893"/>
    <cellStyle name="Calculation 6 4 2 4" xfId="5894"/>
    <cellStyle name="Calculation 6 4 2 5" xfId="5895"/>
    <cellStyle name="Calculation 6 4 2 6" xfId="5896"/>
    <cellStyle name="Calculation 6 4 2 7" xfId="5897"/>
    <cellStyle name="Calculation 6 4 2 8" xfId="5898"/>
    <cellStyle name="Calculation 6 4 2 9" xfId="5899"/>
    <cellStyle name="Calculation 6 4 3" xfId="5900"/>
    <cellStyle name="Calculation 6 4 3 10" xfId="5901"/>
    <cellStyle name="Calculation 6 4 3 11" xfId="5902"/>
    <cellStyle name="Calculation 6 4 3 12" xfId="5903"/>
    <cellStyle name="Calculation 6 4 3 13" xfId="5904"/>
    <cellStyle name="Calculation 6 4 3 14" xfId="5905"/>
    <cellStyle name="Calculation 6 4 3 15" xfId="5906"/>
    <cellStyle name="Calculation 6 4 3 16" xfId="5907"/>
    <cellStyle name="Calculation 6 4 3 2" xfId="5908"/>
    <cellStyle name="Calculation 6 4 3 2 2" xfId="5909"/>
    <cellStyle name="Calculation 6 4 3 2 3" xfId="5910"/>
    <cellStyle name="Calculation 6 4 3 2 4" xfId="5911"/>
    <cellStyle name="Calculation 6 4 3 3" xfId="5912"/>
    <cellStyle name="Calculation 6 4 3 4" xfId="5913"/>
    <cellStyle name="Calculation 6 4 3 5" xfId="5914"/>
    <cellStyle name="Calculation 6 4 3 6" xfId="5915"/>
    <cellStyle name="Calculation 6 4 3 7" xfId="5916"/>
    <cellStyle name="Calculation 6 4 3 8" xfId="5917"/>
    <cellStyle name="Calculation 6 4 3 9" xfId="5918"/>
    <cellStyle name="Calculation 6 4 4" xfId="5919"/>
    <cellStyle name="Calculation 6 4 4 2" xfId="5920"/>
    <cellStyle name="Calculation 6 4 4 3" xfId="5921"/>
    <cellStyle name="Calculation 6 4 4 4" xfId="5922"/>
    <cellStyle name="Calculation 6 4 5" xfId="5923"/>
    <cellStyle name="Calculation 6 4 6" xfId="5924"/>
    <cellStyle name="Calculation 6 4 7" xfId="5925"/>
    <cellStyle name="Calculation 6 4 8" xfId="5926"/>
    <cellStyle name="Calculation 6 4 9" xfId="5927"/>
    <cellStyle name="Calculation 6 5" xfId="5928"/>
    <cellStyle name="Calculation 6 5 2" xfId="5929"/>
    <cellStyle name="Calculation 6 5 3" xfId="5930"/>
    <cellStyle name="Calculation 6 5 4" xfId="5931"/>
    <cellStyle name="Calculation 6 6" xfId="5932"/>
    <cellStyle name="Calculation 6 7" xfId="5933"/>
    <cellStyle name="Calculation 6 8" xfId="5934"/>
    <cellStyle name="Calculation 6 9" xfId="5935"/>
    <cellStyle name="Calculation 7 2" xfId="5936"/>
    <cellStyle name="Calculation 7 2 10" xfId="5937"/>
    <cellStyle name="Calculation 7 2 11" xfId="5938"/>
    <cellStyle name="Calculation 7 2 12" xfId="5939"/>
    <cellStyle name="Calculation 7 2 13" xfId="5940"/>
    <cellStyle name="Calculation 7 2 14" xfId="5941"/>
    <cellStyle name="Calculation 7 2 15" xfId="5942"/>
    <cellStyle name="Calculation 7 2 16" xfId="5943"/>
    <cellStyle name="Calculation 7 2 17" xfId="5944"/>
    <cellStyle name="Calculation 7 2 18" xfId="5945"/>
    <cellStyle name="Calculation 7 2 2" xfId="5946"/>
    <cellStyle name="Calculation 7 2 2 10" xfId="5947"/>
    <cellStyle name="Calculation 7 2 2 11" xfId="5948"/>
    <cellStyle name="Calculation 7 2 2 12" xfId="5949"/>
    <cellStyle name="Calculation 7 2 2 13" xfId="5950"/>
    <cellStyle name="Calculation 7 2 2 14" xfId="5951"/>
    <cellStyle name="Calculation 7 2 2 15" xfId="5952"/>
    <cellStyle name="Calculation 7 2 2 16" xfId="5953"/>
    <cellStyle name="Calculation 7 2 2 2" xfId="5954"/>
    <cellStyle name="Calculation 7 2 2 2 2" xfId="5955"/>
    <cellStyle name="Calculation 7 2 2 2 3" xfId="5956"/>
    <cellStyle name="Calculation 7 2 2 2 4" xfId="5957"/>
    <cellStyle name="Calculation 7 2 2 3" xfId="5958"/>
    <cellStyle name="Calculation 7 2 2 4" xfId="5959"/>
    <cellStyle name="Calculation 7 2 2 5" xfId="5960"/>
    <cellStyle name="Calculation 7 2 2 6" xfId="5961"/>
    <cellStyle name="Calculation 7 2 2 7" xfId="5962"/>
    <cellStyle name="Calculation 7 2 2 8" xfId="5963"/>
    <cellStyle name="Calculation 7 2 2 9" xfId="5964"/>
    <cellStyle name="Calculation 7 2 3" xfId="5965"/>
    <cellStyle name="Calculation 7 2 3 10" xfId="5966"/>
    <cellStyle name="Calculation 7 2 3 11" xfId="5967"/>
    <cellStyle name="Calculation 7 2 3 12" xfId="5968"/>
    <cellStyle name="Calculation 7 2 3 13" xfId="5969"/>
    <cellStyle name="Calculation 7 2 3 14" xfId="5970"/>
    <cellStyle name="Calculation 7 2 3 15" xfId="5971"/>
    <cellStyle name="Calculation 7 2 3 16" xfId="5972"/>
    <cellStyle name="Calculation 7 2 3 2" xfId="5973"/>
    <cellStyle name="Calculation 7 2 3 2 2" xfId="5974"/>
    <cellStyle name="Calculation 7 2 3 2 3" xfId="5975"/>
    <cellStyle name="Calculation 7 2 3 2 4" xfId="5976"/>
    <cellStyle name="Calculation 7 2 3 3" xfId="5977"/>
    <cellStyle name="Calculation 7 2 3 4" xfId="5978"/>
    <cellStyle name="Calculation 7 2 3 5" xfId="5979"/>
    <cellStyle name="Calculation 7 2 3 6" xfId="5980"/>
    <cellStyle name="Calculation 7 2 3 7" xfId="5981"/>
    <cellStyle name="Calculation 7 2 3 8" xfId="5982"/>
    <cellStyle name="Calculation 7 2 3 9" xfId="5983"/>
    <cellStyle name="Calculation 7 2 4" xfId="5984"/>
    <cellStyle name="Calculation 7 2 4 2" xfId="5985"/>
    <cellStyle name="Calculation 7 2 4 3" xfId="5986"/>
    <cellStyle name="Calculation 7 2 4 4" xfId="5987"/>
    <cellStyle name="Calculation 7 2 5" xfId="5988"/>
    <cellStyle name="Calculation 7 2 6" xfId="5989"/>
    <cellStyle name="Calculation 7 2 7" xfId="5990"/>
    <cellStyle name="Calculation 7 2 8" xfId="5991"/>
    <cellStyle name="Calculation 7 2 9" xfId="5992"/>
    <cellStyle name="Calculation 7 3" xfId="5993"/>
    <cellStyle name="Calculation 7 3 10" xfId="5994"/>
    <cellStyle name="Calculation 7 3 11" xfId="5995"/>
    <cellStyle name="Calculation 7 3 12" xfId="5996"/>
    <cellStyle name="Calculation 7 3 13" xfId="5997"/>
    <cellStyle name="Calculation 7 3 14" xfId="5998"/>
    <cellStyle name="Calculation 7 3 15" xfId="5999"/>
    <cellStyle name="Calculation 7 3 16" xfId="6000"/>
    <cellStyle name="Calculation 7 3 17" xfId="6001"/>
    <cellStyle name="Calculation 7 3 18" xfId="6002"/>
    <cellStyle name="Calculation 7 3 2" xfId="6003"/>
    <cellStyle name="Calculation 7 3 2 10" xfId="6004"/>
    <cellStyle name="Calculation 7 3 2 11" xfId="6005"/>
    <cellStyle name="Calculation 7 3 2 12" xfId="6006"/>
    <cellStyle name="Calculation 7 3 2 13" xfId="6007"/>
    <cellStyle name="Calculation 7 3 2 14" xfId="6008"/>
    <cellStyle name="Calculation 7 3 2 15" xfId="6009"/>
    <cellStyle name="Calculation 7 3 2 16" xfId="6010"/>
    <cellStyle name="Calculation 7 3 2 2" xfId="6011"/>
    <cellStyle name="Calculation 7 3 2 2 2" xfId="6012"/>
    <cellStyle name="Calculation 7 3 2 2 3" xfId="6013"/>
    <cellStyle name="Calculation 7 3 2 2 4" xfId="6014"/>
    <cellStyle name="Calculation 7 3 2 3" xfId="6015"/>
    <cellStyle name="Calculation 7 3 2 4" xfId="6016"/>
    <cellStyle name="Calculation 7 3 2 5" xfId="6017"/>
    <cellStyle name="Calculation 7 3 2 6" xfId="6018"/>
    <cellStyle name="Calculation 7 3 2 7" xfId="6019"/>
    <cellStyle name="Calculation 7 3 2 8" xfId="6020"/>
    <cellStyle name="Calculation 7 3 2 9" xfId="6021"/>
    <cellStyle name="Calculation 7 3 3" xfId="6022"/>
    <cellStyle name="Calculation 7 3 3 10" xfId="6023"/>
    <cellStyle name="Calculation 7 3 3 11" xfId="6024"/>
    <cellStyle name="Calculation 7 3 3 12" xfId="6025"/>
    <cellStyle name="Calculation 7 3 3 13" xfId="6026"/>
    <cellStyle name="Calculation 7 3 3 14" xfId="6027"/>
    <cellStyle name="Calculation 7 3 3 15" xfId="6028"/>
    <cellStyle name="Calculation 7 3 3 16" xfId="6029"/>
    <cellStyle name="Calculation 7 3 3 2" xfId="6030"/>
    <cellStyle name="Calculation 7 3 3 2 2" xfId="6031"/>
    <cellStyle name="Calculation 7 3 3 2 3" xfId="6032"/>
    <cellStyle name="Calculation 7 3 3 2 4" xfId="6033"/>
    <cellStyle name="Calculation 7 3 3 3" xfId="6034"/>
    <cellStyle name="Calculation 7 3 3 4" xfId="6035"/>
    <cellStyle name="Calculation 7 3 3 5" xfId="6036"/>
    <cellStyle name="Calculation 7 3 3 6" xfId="6037"/>
    <cellStyle name="Calculation 7 3 3 7" xfId="6038"/>
    <cellStyle name="Calculation 7 3 3 8" xfId="6039"/>
    <cellStyle name="Calculation 7 3 3 9" xfId="6040"/>
    <cellStyle name="Calculation 7 3 4" xfId="6041"/>
    <cellStyle name="Calculation 7 3 4 2" xfId="6042"/>
    <cellStyle name="Calculation 7 3 4 3" xfId="6043"/>
    <cellStyle name="Calculation 7 3 4 4" xfId="6044"/>
    <cellStyle name="Calculation 7 3 5" xfId="6045"/>
    <cellStyle name="Calculation 7 3 6" xfId="6046"/>
    <cellStyle name="Calculation 7 3 7" xfId="6047"/>
    <cellStyle name="Calculation 7 3 8" xfId="6048"/>
    <cellStyle name="Calculation 7 3 9" xfId="6049"/>
    <cellStyle name="Calculation 7 4" xfId="6050"/>
    <cellStyle name="Calculation 7 4 10" xfId="6051"/>
    <cellStyle name="Calculation 7 4 11" xfId="6052"/>
    <cellStyle name="Calculation 7 4 12" xfId="6053"/>
    <cellStyle name="Calculation 7 4 13" xfId="6054"/>
    <cellStyle name="Calculation 7 4 14" xfId="6055"/>
    <cellStyle name="Calculation 7 4 15" xfId="6056"/>
    <cellStyle name="Calculation 7 4 16" xfId="6057"/>
    <cellStyle name="Calculation 7 4 17" xfId="6058"/>
    <cellStyle name="Calculation 7 4 18" xfId="6059"/>
    <cellStyle name="Calculation 7 4 2" xfId="6060"/>
    <cellStyle name="Calculation 7 4 2 10" xfId="6061"/>
    <cellStyle name="Calculation 7 4 2 11" xfId="6062"/>
    <cellStyle name="Calculation 7 4 2 12" xfId="6063"/>
    <cellStyle name="Calculation 7 4 2 13" xfId="6064"/>
    <cellStyle name="Calculation 7 4 2 14" xfId="6065"/>
    <cellStyle name="Calculation 7 4 2 15" xfId="6066"/>
    <cellStyle name="Calculation 7 4 2 16" xfId="6067"/>
    <cellStyle name="Calculation 7 4 2 2" xfId="6068"/>
    <cellStyle name="Calculation 7 4 2 2 2" xfId="6069"/>
    <cellStyle name="Calculation 7 4 2 2 3" xfId="6070"/>
    <cellStyle name="Calculation 7 4 2 2 4" xfId="6071"/>
    <cellStyle name="Calculation 7 4 2 3" xfId="6072"/>
    <cellStyle name="Calculation 7 4 2 4" xfId="6073"/>
    <cellStyle name="Calculation 7 4 2 5" xfId="6074"/>
    <cellStyle name="Calculation 7 4 2 6" xfId="6075"/>
    <cellStyle name="Calculation 7 4 2 7" xfId="6076"/>
    <cellStyle name="Calculation 7 4 2 8" xfId="6077"/>
    <cellStyle name="Calculation 7 4 2 9" xfId="6078"/>
    <cellStyle name="Calculation 7 4 3" xfId="6079"/>
    <cellStyle name="Calculation 7 4 3 10" xfId="6080"/>
    <cellStyle name="Calculation 7 4 3 11" xfId="6081"/>
    <cellStyle name="Calculation 7 4 3 12" xfId="6082"/>
    <cellStyle name="Calculation 7 4 3 13" xfId="6083"/>
    <cellStyle name="Calculation 7 4 3 14" xfId="6084"/>
    <cellStyle name="Calculation 7 4 3 15" xfId="6085"/>
    <cellStyle name="Calculation 7 4 3 16" xfId="6086"/>
    <cellStyle name="Calculation 7 4 3 2" xfId="6087"/>
    <cellStyle name="Calculation 7 4 3 2 2" xfId="6088"/>
    <cellStyle name="Calculation 7 4 3 2 3" xfId="6089"/>
    <cellStyle name="Calculation 7 4 3 2 4" xfId="6090"/>
    <cellStyle name="Calculation 7 4 3 3" xfId="6091"/>
    <cellStyle name="Calculation 7 4 3 4" xfId="6092"/>
    <cellStyle name="Calculation 7 4 3 5" xfId="6093"/>
    <cellStyle name="Calculation 7 4 3 6" xfId="6094"/>
    <cellStyle name="Calculation 7 4 3 7" xfId="6095"/>
    <cellStyle name="Calculation 7 4 3 8" xfId="6096"/>
    <cellStyle name="Calculation 7 4 3 9" xfId="6097"/>
    <cellStyle name="Calculation 7 4 4" xfId="6098"/>
    <cellStyle name="Calculation 7 4 4 2" xfId="6099"/>
    <cellStyle name="Calculation 7 4 4 3" xfId="6100"/>
    <cellStyle name="Calculation 7 4 4 4" xfId="6101"/>
    <cellStyle name="Calculation 7 4 5" xfId="6102"/>
    <cellStyle name="Calculation 7 4 6" xfId="6103"/>
    <cellStyle name="Calculation 7 4 7" xfId="6104"/>
    <cellStyle name="Calculation 7 4 8" xfId="6105"/>
    <cellStyle name="Calculation 7 4 9" xfId="6106"/>
    <cellStyle name="Calculation 8 2" xfId="6107"/>
    <cellStyle name="Calculation 8 2 10" xfId="6108"/>
    <cellStyle name="Calculation 8 2 11" xfId="6109"/>
    <cellStyle name="Calculation 8 2 12" xfId="6110"/>
    <cellStyle name="Calculation 8 2 13" xfId="6111"/>
    <cellStyle name="Calculation 8 2 14" xfId="6112"/>
    <cellStyle name="Calculation 8 2 15" xfId="6113"/>
    <cellStyle name="Calculation 8 2 16" xfId="6114"/>
    <cellStyle name="Calculation 8 2 17" xfId="6115"/>
    <cellStyle name="Calculation 8 2 18" xfId="6116"/>
    <cellStyle name="Calculation 8 2 2" xfId="6117"/>
    <cellStyle name="Calculation 8 2 2 10" xfId="6118"/>
    <cellStyle name="Calculation 8 2 2 11" xfId="6119"/>
    <cellStyle name="Calculation 8 2 2 12" xfId="6120"/>
    <cellStyle name="Calculation 8 2 2 13" xfId="6121"/>
    <cellStyle name="Calculation 8 2 2 14" xfId="6122"/>
    <cellStyle name="Calculation 8 2 2 15" xfId="6123"/>
    <cellStyle name="Calculation 8 2 2 16" xfId="6124"/>
    <cellStyle name="Calculation 8 2 2 2" xfId="6125"/>
    <cellStyle name="Calculation 8 2 2 2 2" xfId="6126"/>
    <cellStyle name="Calculation 8 2 2 2 3" xfId="6127"/>
    <cellStyle name="Calculation 8 2 2 2 4" xfId="6128"/>
    <cellStyle name="Calculation 8 2 2 3" xfId="6129"/>
    <cellStyle name="Calculation 8 2 2 4" xfId="6130"/>
    <cellStyle name="Calculation 8 2 2 5" xfId="6131"/>
    <cellStyle name="Calculation 8 2 2 6" xfId="6132"/>
    <cellStyle name="Calculation 8 2 2 7" xfId="6133"/>
    <cellStyle name="Calculation 8 2 2 8" xfId="6134"/>
    <cellStyle name="Calculation 8 2 2 9" xfId="6135"/>
    <cellStyle name="Calculation 8 2 3" xfId="6136"/>
    <cellStyle name="Calculation 8 2 3 10" xfId="6137"/>
    <cellStyle name="Calculation 8 2 3 11" xfId="6138"/>
    <cellStyle name="Calculation 8 2 3 12" xfId="6139"/>
    <cellStyle name="Calculation 8 2 3 13" xfId="6140"/>
    <cellStyle name="Calculation 8 2 3 14" xfId="6141"/>
    <cellStyle name="Calculation 8 2 3 15" xfId="6142"/>
    <cellStyle name="Calculation 8 2 3 16" xfId="6143"/>
    <cellStyle name="Calculation 8 2 3 2" xfId="6144"/>
    <cellStyle name="Calculation 8 2 3 2 2" xfId="6145"/>
    <cellStyle name="Calculation 8 2 3 2 3" xfId="6146"/>
    <cellStyle name="Calculation 8 2 3 2 4" xfId="6147"/>
    <cellStyle name="Calculation 8 2 3 3" xfId="6148"/>
    <cellStyle name="Calculation 8 2 3 4" xfId="6149"/>
    <cellStyle name="Calculation 8 2 3 5" xfId="6150"/>
    <cellStyle name="Calculation 8 2 3 6" xfId="6151"/>
    <cellStyle name="Calculation 8 2 3 7" xfId="6152"/>
    <cellStyle name="Calculation 8 2 3 8" xfId="6153"/>
    <cellStyle name="Calculation 8 2 3 9" xfId="6154"/>
    <cellStyle name="Calculation 8 2 4" xfId="6155"/>
    <cellStyle name="Calculation 8 2 4 2" xfId="6156"/>
    <cellStyle name="Calculation 8 2 4 3" xfId="6157"/>
    <cellStyle name="Calculation 8 2 4 4" xfId="6158"/>
    <cellStyle name="Calculation 8 2 5" xfId="6159"/>
    <cellStyle name="Calculation 8 2 6" xfId="6160"/>
    <cellStyle name="Calculation 8 2 7" xfId="6161"/>
    <cellStyle name="Calculation 8 2 8" xfId="6162"/>
    <cellStyle name="Calculation 8 2 9" xfId="6163"/>
    <cellStyle name="Calculation 8 3" xfId="6164"/>
    <cellStyle name="Calculation 8 3 10" xfId="6165"/>
    <cellStyle name="Calculation 8 3 11" xfId="6166"/>
    <cellStyle name="Calculation 8 3 12" xfId="6167"/>
    <cellStyle name="Calculation 8 3 13" xfId="6168"/>
    <cellStyle name="Calculation 8 3 14" xfId="6169"/>
    <cellStyle name="Calculation 8 3 15" xfId="6170"/>
    <cellStyle name="Calculation 8 3 16" xfId="6171"/>
    <cellStyle name="Calculation 8 3 17" xfId="6172"/>
    <cellStyle name="Calculation 8 3 18" xfId="6173"/>
    <cellStyle name="Calculation 8 3 2" xfId="6174"/>
    <cellStyle name="Calculation 8 3 2 10" xfId="6175"/>
    <cellStyle name="Calculation 8 3 2 11" xfId="6176"/>
    <cellStyle name="Calculation 8 3 2 12" xfId="6177"/>
    <cellStyle name="Calculation 8 3 2 13" xfId="6178"/>
    <cellStyle name="Calculation 8 3 2 14" xfId="6179"/>
    <cellStyle name="Calculation 8 3 2 15" xfId="6180"/>
    <cellStyle name="Calculation 8 3 2 16" xfId="6181"/>
    <cellStyle name="Calculation 8 3 2 2" xfId="6182"/>
    <cellStyle name="Calculation 8 3 2 2 2" xfId="6183"/>
    <cellStyle name="Calculation 8 3 2 2 3" xfId="6184"/>
    <cellStyle name="Calculation 8 3 2 2 4" xfId="6185"/>
    <cellStyle name="Calculation 8 3 2 3" xfId="6186"/>
    <cellStyle name="Calculation 8 3 2 4" xfId="6187"/>
    <cellStyle name="Calculation 8 3 2 5" xfId="6188"/>
    <cellStyle name="Calculation 8 3 2 6" xfId="6189"/>
    <cellStyle name="Calculation 8 3 2 7" xfId="6190"/>
    <cellStyle name="Calculation 8 3 2 8" xfId="6191"/>
    <cellStyle name="Calculation 8 3 2 9" xfId="6192"/>
    <cellStyle name="Calculation 8 3 3" xfId="6193"/>
    <cellStyle name="Calculation 8 3 3 10" xfId="6194"/>
    <cellStyle name="Calculation 8 3 3 11" xfId="6195"/>
    <cellStyle name="Calculation 8 3 3 12" xfId="6196"/>
    <cellStyle name="Calculation 8 3 3 13" xfId="6197"/>
    <cellStyle name="Calculation 8 3 3 14" xfId="6198"/>
    <cellStyle name="Calculation 8 3 3 15" xfId="6199"/>
    <cellStyle name="Calculation 8 3 3 16" xfId="6200"/>
    <cellStyle name="Calculation 8 3 3 2" xfId="6201"/>
    <cellStyle name="Calculation 8 3 3 2 2" xfId="6202"/>
    <cellStyle name="Calculation 8 3 3 2 3" xfId="6203"/>
    <cellStyle name="Calculation 8 3 3 2 4" xfId="6204"/>
    <cellStyle name="Calculation 8 3 3 3" xfId="6205"/>
    <cellStyle name="Calculation 8 3 3 4" xfId="6206"/>
    <cellStyle name="Calculation 8 3 3 5" xfId="6207"/>
    <cellStyle name="Calculation 8 3 3 6" xfId="6208"/>
    <cellStyle name="Calculation 8 3 3 7" xfId="6209"/>
    <cellStyle name="Calculation 8 3 3 8" xfId="6210"/>
    <cellStyle name="Calculation 8 3 3 9" xfId="6211"/>
    <cellStyle name="Calculation 8 3 4" xfId="6212"/>
    <cellStyle name="Calculation 8 3 4 2" xfId="6213"/>
    <cellStyle name="Calculation 8 3 4 3" xfId="6214"/>
    <cellStyle name="Calculation 8 3 4 4" xfId="6215"/>
    <cellStyle name="Calculation 8 3 5" xfId="6216"/>
    <cellStyle name="Calculation 8 3 6" xfId="6217"/>
    <cellStyle name="Calculation 8 3 7" xfId="6218"/>
    <cellStyle name="Calculation 8 3 8" xfId="6219"/>
    <cellStyle name="Calculation 8 3 9" xfId="6220"/>
    <cellStyle name="Calculation 8 4" xfId="6221"/>
    <cellStyle name="Calculation 8 4 10" xfId="6222"/>
    <cellStyle name="Calculation 8 4 11" xfId="6223"/>
    <cellStyle name="Calculation 8 4 12" xfId="6224"/>
    <cellStyle name="Calculation 8 4 13" xfId="6225"/>
    <cellStyle name="Calculation 8 4 14" xfId="6226"/>
    <cellStyle name="Calculation 8 4 15" xfId="6227"/>
    <cellStyle name="Calculation 8 4 16" xfId="6228"/>
    <cellStyle name="Calculation 8 4 17" xfId="6229"/>
    <cellStyle name="Calculation 8 4 18" xfId="6230"/>
    <cellStyle name="Calculation 8 4 2" xfId="6231"/>
    <cellStyle name="Calculation 8 4 2 10" xfId="6232"/>
    <cellStyle name="Calculation 8 4 2 11" xfId="6233"/>
    <cellStyle name="Calculation 8 4 2 12" xfId="6234"/>
    <cellStyle name="Calculation 8 4 2 13" xfId="6235"/>
    <cellStyle name="Calculation 8 4 2 14" xfId="6236"/>
    <cellStyle name="Calculation 8 4 2 15" xfId="6237"/>
    <cellStyle name="Calculation 8 4 2 16" xfId="6238"/>
    <cellStyle name="Calculation 8 4 2 2" xfId="6239"/>
    <cellStyle name="Calculation 8 4 2 2 2" xfId="6240"/>
    <cellStyle name="Calculation 8 4 2 2 3" xfId="6241"/>
    <cellStyle name="Calculation 8 4 2 2 4" xfId="6242"/>
    <cellStyle name="Calculation 8 4 2 3" xfId="6243"/>
    <cellStyle name="Calculation 8 4 2 4" xfId="6244"/>
    <cellStyle name="Calculation 8 4 2 5" xfId="6245"/>
    <cellStyle name="Calculation 8 4 2 6" xfId="6246"/>
    <cellStyle name="Calculation 8 4 2 7" xfId="6247"/>
    <cellStyle name="Calculation 8 4 2 8" xfId="6248"/>
    <cellStyle name="Calculation 8 4 2 9" xfId="6249"/>
    <cellStyle name="Calculation 8 4 3" xfId="6250"/>
    <cellStyle name="Calculation 8 4 3 10" xfId="6251"/>
    <cellStyle name="Calculation 8 4 3 11" xfId="6252"/>
    <cellStyle name="Calculation 8 4 3 12" xfId="6253"/>
    <cellStyle name="Calculation 8 4 3 13" xfId="6254"/>
    <cellStyle name="Calculation 8 4 3 14" xfId="6255"/>
    <cellStyle name="Calculation 8 4 3 15" xfId="6256"/>
    <cellStyle name="Calculation 8 4 3 16" xfId="6257"/>
    <cellStyle name="Calculation 8 4 3 2" xfId="6258"/>
    <cellStyle name="Calculation 8 4 3 2 2" xfId="6259"/>
    <cellStyle name="Calculation 8 4 3 2 3" xfId="6260"/>
    <cellStyle name="Calculation 8 4 3 2 4" xfId="6261"/>
    <cellStyle name="Calculation 8 4 3 3" xfId="6262"/>
    <cellStyle name="Calculation 8 4 3 4" xfId="6263"/>
    <cellStyle name="Calculation 8 4 3 5" xfId="6264"/>
    <cellStyle name="Calculation 8 4 3 6" xfId="6265"/>
    <cellStyle name="Calculation 8 4 3 7" xfId="6266"/>
    <cellStyle name="Calculation 8 4 3 8" xfId="6267"/>
    <cellStyle name="Calculation 8 4 3 9" xfId="6268"/>
    <cellStyle name="Calculation 8 4 4" xfId="6269"/>
    <cellStyle name="Calculation 8 4 4 2" xfId="6270"/>
    <cellStyle name="Calculation 8 4 4 3" xfId="6271"/>
    <cellStyle name="Calculation 8 4 4 4" xfId="6272"/>
    <cellStyle name="Calculation 8 4 5" xfId="6273"/>
    <cellStyle name="Calculation 8 4 6" xfId="6274"/>
    <cellStyle name="Calculation 8 4 7" xfId="6275"/>
    <cellStyle name="Calculation 8 4 8" xfId="6276"/>
    <cellStyle name="Calculation 8 4 9" xfId="6277"/>
    <cellStyle name="Calculation 9 2" xfId="6278"/>
    <cellStyle name="Calculation 9 2 10" xfId="6279"/>
    <cellStyle name="Calculation 9 2 11" xfId="6280"/>
    <cellStyle name="Calculation 9 2 12" xfId="6281"/>
    <cellStyle name="Calculation 9 2 13" xfId="6282"/>
    <cellStyle name="Calculation 9 2 14" xfId="6283"/>
    <cellStyle name="Calculation 9 2 15" xfId="6284"/>
    <cellStyle name="Calculation 9 2 16" xfId="6285"/>
    <cellStyle name="Calculation 9 2 17" xfId="6286"/>
    <cellStyle name="Calculation 9 2 18" xfId="6287"/>
    <cellStyle name="Calculation 9 2 2" xfId="6288"/>
    <cellStyle name="Calculation 9 2 2 10" xfId="6289"/>
    <cellStyle name="Calculation 9 2 2 11" xfId="6290"/>
    <cellStyle name="Calculation 9 2 2 12" xfId="6291"/>
    <cellStyle name="Calculation 9 2 2 13" xfId="6292"/>
    <cellStyle name="Calculation 9 2 2 14" xfId="6293"/>
    <cellStyle name="Calculation 9 2 2 15" xfId="6294"/>
    <cellStyle name="Calculation 9 2 2 16" xfId="6295"/>
    <cellStyle name="Calculation 9 2 2 2" xfId="6296"/>
    <cellStyle name="Calculation 9 2 2 2 2" xfId="6297"/>
    <cellStyle name="Calculation 9 2 2 2 3" xfId="6298"/>
    <cellStyle name="Calculation 9 2 2 2 4" xfId="6299"/>
    <cellStyle name="Calculation 9 2 2 3" xfId="6300"/>
    <cellStyle name="Calculation 9 2 2 4" xfId="6301"/>
    <cellStyle name="Calculation 9 2 2 5" xfId="6302"/>
    <cellStyle name="Calculation 9 2 2 6" xfId="6303"/>
    <cellStyle name="Calculation 9 2 2 7" xfId="6304"/>
    <cellStyle name="Calculation 9 2 2 8" xfId="6305"/>
    <cellStyle name="Calculation 9 2 2 9" xfId="6306"/>
    <cellStyle name="Calculation 9 2 3" xfId="6307"/>
    <cellStyle name="Calculation 9 2 3 10" xfId="6308"/>
    <cellStyle name="Calculation 9 2 3 11" xfId="6309"/>
    <cellStyle name="Calculation 9 2 3 12" xfId="6310"/>
    <cellStyle name="Calculation 9 2 3 13" xfId="6311"/>
    <cellStyle name="Calculation 9 2 3 14" xfId="6312"/>
    <cellStyle name="Calculation 9 2 3 15" xfId="6313"/>
    <cellStyle name="Calculation 9 2 3 16" xfId="6314"/>
    <cellStyle name="Calculation 9 2 3 2" xfId="6315"/>
    <cellStyle name="Calculation 9 2 3 2 2" xfId="6316"/>
    <cellStyle name="Calculation 9 2 3 2 3" xfId="6317"/>
    <cellStyle name="Calculation 9 2 3 2 4" xfId="6318"/>
    <cellStyle name="Calculation 9 2 3 3" xfId="6319"/>
    <cellStyle name="Calculation 9 2 3 4" xfId="6320"/>
    <cellStyle name="Calculation 9 2 3 5" xfId="6321"/>
    <cellStyle name="Calculation 9 2 3 6" xfId="6322"/>
    <cellStyle name="Calculation 9 2 3 7" xfId="6323"/>
    <cellStyle name="Calculation 9 2 3 8" xfId="6324"/>
    <cellStyle name="Calculation 9 2 3 9" xfId="6325"/>
    <cellStyle name="Calculation 9 2 4" xfId="6326"/>
    <cellStyle name="Calculation 9 2 4 2" xfId="6327"/>
    <cellStyle name="Calculation 9 2 4 3" xfId="6328"/>
    <cellStyle name="Calculation 9 2 4 4" xfId="6329"/>
    <cellStyle name="Calculation 9 2 5" xfId="6330"/>
    <cellStyle name="Calculation 9 2 6" xfId="6331"/>
    <cellStyle name="Calculation 9 2 7" xfId="6332"/>
    <cellStyle name="Calculation 9 2 8" xfId="6333"/>
    <cellStyle name="Calculation 9 2 9" xfId="6334"/>
    <cellStyle name="Calculation 9 3" xfId="6335"/>
    <cellStyle name="Calculation 9 3 10" xfId="6336"/>
    <cellStyle name="Calculation 9 3 11" xfId="6337"/>
    <cellStyle name="Calculation 9 3 12" xfId="6338"/>
    <cellStyle name="Calculation 9 3 13" xfId="6339"/>
    <cellStyle name="Calculation 9 3 14" xfId="6340"/>
    <cellStyle name="Calculation 9 3 15" xfId="6341"/>
    <cellStyle name="Calculation 9 3 16" xfId="6342"/>
    <cellStyle name="Calculation 9 3 17" xfId="6343"/>
    <cellStyle name="Calculation 9 3 18" xfId="6344"/>
    <cellStyle name="Calculation 9 3 2" xfId="6345"/>
    <cellStyle name="Calculation 9 3 2 10" xfId="6346"/>
    <cellStyle name="Calculation 9 3 2 11" xfId="6347"/>
    <cellStyle name="Calculation 9 3 2 12" xfId="6348"/>
    <cellStyle name="Calculation 9 3 2 13" xfId="6349"/>
    <cellStyle name="Calculation 9 3 2 14" xfId="6350"/>
    <cellStyle name="Calculation 9 3 2 15" xfId="6351"/>
    <cellStyle name="Calculation 9 3 2 16" xfId="6352"/>
    <cellStyle name="Calculation 9 3 2 2" xfId="6353"/>
    <cellStyle name="Calculation 9 3 2 2 2" xfId="6354"/>
    <cellStyle name="Calculation 9 3 2 2 3" xfId="6355"/>
    <cellStyle name="Calculation 9 3 2 2 4" xfId="6356"/>
    <cellStyle name="Calculation 9 3 2 3" xfId="6357"/>
    <cellStyle name="Calculation 9 3 2 4" xfId="6358"/>
    <cellStyle name="Calculation 9 3 2 5" xfId="6359"/>
    <cellStyle name="Calculation 9 3 2 6" xfId="6360"/>
    <cellStyle name="Calculation 9 3 2 7" xfId="6361"/>
    <cellStyle name="Calculation 9 3 2 8" xfId="6362"/>
    <cellStyle name="Calculation 9 3 2 9" xfId="6363"/>
    <cellStyle name="Calculation 9 3 3" xfId="6364"/>
    <cellStyle name="Calculation 9 3 3 10" xfId="6365"/>
    <cellStyle name="Calculation 9 3 3 11" xfId="6366"/>
    <cellStyle name="Calculation 9 3 3 12" xfId="6367"/>
    <cellStyle name="Calculation 9 3 3 13" xfId="6368"/>
    <cellStyle name="Calculation 9 3 3 14" xfId="6369"/>
    <cellStyle name="Calculation 9 3 3 15" xfId="6370"/>
    <cellStyle name="Calculation 9 3 3 16" xfId="6371"/>
    <cellStyle name="Calculation 9 3 3 2" xfId="6372"/>
    <cellStyle name="Calculation 9 3 3 2 2" xfId="6373"/>
    <cellStyle name="Calculation 9 3 3 2 3" xfId="6374"/>
    <cellStyle name="Calculation 9 3 3 2 4" xfId="6375"/>
    <cellStyle name="Calculation 9 3 3 3" xfId="6376"/>
    <cellStyle name="Calculation 9 3 3 4" xfId="6377"/>
    <cellStyle name="Calculation 9 3 3 5" xfId="6378"/>
    <cellStyle name="Calculation 9 3 3 6" xfId="6379"/>
    <cellStyle name="Calculation 9 3 3 7" xfId="6380"/>
    <cellStyle name="Calculation 9 3 3 8" xfId="6381"/>
    <cellStyle name="Calculation 9 3 3 9" xfId="6382"/>
    <cellStyle name="Calculation 9 3 4" xfId="6383"/>
    <cellStyle name="Calculation 9 3 4 2" xfId="6384"/>
    <cellStyle name="Calculation 9 3 4 3" xfId="6385"/>
    <cellStyle name="Calculation 9 3 4 4" xfId="6386"/>
    <cellStyle name="Calculation 9 3 5" xfId="6387"/>
    <cellStyle name="Calculation 9 3 6" xfId="6388"/>
    <cellStyle name="Calculation 9 3 7" xfId="6389"/>
    <cellStyle name="Calculation 9 3 8" xfId="6390"/>
    <cellStyle name="Calculation 9 3 9" xfId="6391"/>
    <cellStyle name="Calculation 9 4" xfId="6392"/>
    <cellStyle name="Calculation 9 4 10" xfId="6393"/>
    <cellStyle name="Calculation 9 4 11" xfId="6394"/>
    <cellStyle name="Calculation 9 4 12" xfId="6395"/>
    <cellStyle name="Calculation 9 4 13" xfId="6396"/>
    <cellStyle name="Calculation 9 4 14" xfId="6397"/>
    <cellStyle name="Calculation 9 4 15" xfId="6398"/>
    <cellStyle name="Calculation 9 4 16" xfId="6399"/>
    <cellStyle name="Calculation 9 4 17" xfId="6400"/>
    <cellStyle name="Calculation 9 4 18" xfId="6401"/>
    <cellStyle name="Calculation 9 4 2" xfId="6402"/>
    <cellStyle name="Calculation 9 4 2 10" xfId="6403"/>
    <cellStyle name="Calculation 9 4 2 11" xfId="6404"/>
    <cellStyle name="Calculation 9 4 2 12" xfId="6405"/>
    <cellStyle name="Calculation 9 4 2 13" xfId="6406"/>
    <cellStyle name="Calculation 9 4 2 14" xfId="6407"/>
    <cellStyle name="Calculation 9 4 2 15" xfId="6408"/>
    <cellStyle name="Calculation 9 4 2 16" xfId="6409"/>
    <cellStyle name="Calculation 9 4 2 2" xfId="6410"/>
    <cellStyle name="Calculation 9 4 2 2 2" xfId="6411"/>
    <cellStyle name="Calculation 9 4 2 2 3" xfId="6412"/>
    <cellStyle name="Calculation 9 4 2 2 4" xfId="6413"/>
    <cellStyle name="Calculation 9 4 2 3" xfId="6414"/>
    <cellStyle name="Calculation 9 4 2 4" xfId="6415"/>
    <cellStyle name="Calculation 9 4 2 5" xfId="6416"/>
    <cellStyle name="Calculation 9 4 2 6" xfId="6417"/>
    <cellStyle name="Calculation 9 4 2 7" xfId="6418"/>
    <cellStyle name="Calculation 9 4 2 8" xfId="6419"/>
    <cellStyle name="Calculation 9 4 2 9" xfId="6420"/>
    <cellStyle name="Calculation 9 4 3" xfId="6421"/>
    <cellStyle name="Calculation 9 4 3 10" xfId="6422"/>
    <cellStyle name="Calculation 9 4 3 11" xfId="6423"/>
    <cellStyle name="Calculation 9 4 3 12" xfId="6424"/>
    <cellStyle name="Calculation 9 4 3 13" xfId="6425"/>
    <cellStyle name="Calculation 9 4 3 14" xfId="6426"/>
    <cellStyle name="Calculation 9 4 3 15" xfId="6427"/>
    <cellStyle name="Calculation 9 4 3 16" xfId="6428"/>
    <cellStyle name="Calculation 9 4 3 2" xfId="6429"/>
    <cellStyle name="Calculation 9 4 3 2 2" xfId="6430"/>
    <cellStyle name="Calculation 9 4 3 2 3" xfId="6431"/>
    <cellStyle name="Calculation 9 4 3 2 4" xfId="6432"/>
    <cellStyle name="Calculation 9 4 3 3" xfId="6433"/>
    <cellStyle name="Calculation 9 4 3 4" xfId="6434"/>
    <cellStyle name="Calculation 9 4 3 5" xfId="6435"/>
    <cellStyle name="Calculation 9 4 3 6" xfId="6436"/>
    <cellStyle name="Calculation 9 4 3 7" xfId="6437"/>
    <cellStyle name="Calculation 9 4 3 8" xfId="6438"/>
    <cellStyle name="Calculation 9 4 3 9" xfId="6439"/>
    <cellStyle name="Calculation 9 4 4" xfId="6440"/>
    <cellStyle name="Calculation 9 4 4 2" xfId="6441"/>
    <cellStyle name="Calculation 9 4 4 3" xfId="6442"/>
    <cellStyle name="Calculation 9 4 4 4" xfId="6443"/>
    <cellStyle name="Calculation 9 4 5" xfId="6444"/>
    <cellStyle name="Calculation 9 4 6" xfId="6445"/>
    <cellStyle name="Calculation 9 4 7" xfId="6446"/>
    <cellStyle name="Calculation 9 4 8" xfId="6447"/>
    <cellStyle name="Calculation 9 4 9" xfId="6448"/>
    <cellStyle name="Cancel" xfId="6449"/>
    <cellStyle name="category" xfId="6450"/>
    <cellStyle name="Cellule liée" xfId="6451"/>
    <cellStyle name="Cerrency_Sheet2_XANGDAU" xfId="6452"/>
    <cellStyle name="CExplanatory Text 2" xfId="6453"/>
    <cellStyle name="Check Cell 1" xfId="6454"/>
    <cellStyle name="Check Cell 10 2" xfId="6455"/>
    <cellStyle name="Check Cell 10 3" xfId="6456"/>
    <cellStyle name="Check Cell 10 4" xfId="6457"/>
    <cellStyle name="Check Cell 11 2" xfId="6458"/>
    <cellStyle name="Check Cell 11 3" xfId="6459"/>
    <cellStyle name="Check Cell 11 4" xfId="6460"/>
    <cellStyle name="Check Cell 12 2" xfId="6461"/>
    <cellStyle name="Check Cell 12 3" xfId="6462"/>
    <cellStyle name="Check Cell 12 4" xfId="6463"/>
    <cellStyle name="Check Cell 13 2" xfId="6464"/>
    <cellStyle name="Check Cell 13 3" xfId="6465"/>
    <cellStyle name="Check Cell 13 4" xfId="6466"/>
    <cellStyle name="Check Cell 14 2" xfId="6467"/>
    <cellStyle name="Check Cell 14 3" xfId="6468"/>
    <cellStyle name="Check Cell 14 4" xfId="6469"/>
    <cellStyle name="Check Cell 15 2" xfId="6470"/>
    <cellStyle name="Check Cell 15 3" xfId="6471"/>
    <cellStyle name="Check Cell 15 4" xfId="6472"/>
    <cellStyle name="Check Cell 16 2" xfId="6473"/>
    <cellStyle name="Check Cell 16 3" xfId="6474"/>
    <cellStyle name="Check Cell 16 4" xfId="6475"/>
    <cellStyle name="Check Cell 17 2" xfId="6476"/>
    <cellStyle name="Check Cell 17 3" xfId="6477"/>
    <cellStyle name="Check Cell 17 4" xfId="6478"/>
    <cellStyle name="Check Cell 17 4 2" xfId="6479"/>
    <cellStyle name="Check Cell 2" xfId="6480"/>
    <cellStyle name="Check Cell 2 2" xfId="6481"/>
    <cellStyle name="Check Cell 2 3" xfId="6482"/>
    <cellStyle name="Check Cell 2 4" xfId="6483"/>
    <cellStyle name="Check Cell 3" xfId="6484"/>
    <cellStyle name="Check Cell 3 2" xfId="6485"/>
    <cellStyle name="Check Cell 3 3" xfId="6486"/>
    <cellStyle name="Check Cell 3 4" xfId="6487"/>
    <cellStyle name="Check Cell 4" xfId="6488"/>
    <cellStyle name="Check Cell 4 2" xfId="6489"/>
    <cellStyle name="Check Cell 4 3" xfId="6490"/>
    <cellStyle name="Check Cell 4 4" xfId="6491"/>
    <cellStyle name="Check Cell 5" xfId="6492"/>
    <cellStyle name="Check Cell 5 2" xfId="6493"/>
    <cellStyle name="Check Cell 5 3" xfId="6494"/>
    <cellStyle name="Check Cell 5 4" xfId="6495"/>
    <cellStyle name="Check Cell 6" xfId="6496"/>
    <cellStyle name="Check Cell 6 2" xfId="6497"/>
    <cellStyle name="Check Cell 6 3" xfId="6498"/>
    <cellStyle name="Check Cell 6 4" xfId="6499"/>
    <cellStyle name="Check Cell 7 2" xfId="6500"/>
    <cellStyle name="Check Cell 7 3" xfId="6501"/>
    <cellStyle name="Check Cell 7 4" xfId="6502"/>
    <cellStyle name="Check Cell 8 2" xfId="6503"/>
    <cellStyle name="Check Cell 8 3" xfId="6504"/>
    <cellStyle name="Check Cell 8 4" xfId="6505"/>
    <cellStyle name="Check Cell 9 2" xfId="6506"/>
    <cellStyle name="Check Cell 9 3" xfId="6507"/>
    <cellStyle name="Check Cell 9 4" xfId="6508"/>
    <cellStyle name="CHUONG" xfId="6509"/>
    <cellStyle name="CHUONG 2" xfId="6510"/>
    <cellStyle name="CHUONG 3" xfId="6511"/>
    <cellStyle name="CombinedVol_Data" xfId="6512"/>
    <cellStyle name="Comma" xfId="6513" builtinId="3"/>
    <cellStyle name="Comma  - Style1" xfId="6514"/>
    <cellStyle name="Comma  - Style2" xfId="6515"/>
    <cellStyle name="Comma  - Style3" xfId="6516"/>
    <cellStyle name="Comma  - Style4" xfId="6517"/>
    <cellStyle name="Comma  - Style5" xfId="6518"/>
    <cellStyle name="Comma  - Style6" xfId="6519"/>
    <cellStyle name="Comma  - Style7" xfId="6520"/>
    <cellStyle name="Comma  - Style8" xfId="6521"/>
    <cellStyle name="Comma [0]" xfId="6522" builtinId="6"/>
    <cellStyle name="Comma [0] 10" xfId="6523"/>
    <cellStyle name="Comma [0] 10 2" xfId="6524"/>
    <cellStyle name="Comma [0] 11" xfId="6525"/>
    <cellStyle name="Comma [0] 11 2" xfId="6526"/>
    <cellStyle name="Comma [0] 11 3" xfId="6527"/>
    <cellStyle name="Comma [0] 11 4" xfId="6528"/>
    <cellStyle name="Comma [0] 11 5" xfId="6529"/>
    <cellStyle name="Comma [0] 12" xfId="6530"/>
    <cellStyle name="Comma [0] 12 2" xfId="6531"/>
    <cellStyle name="Comma [0] 12 3" xfId="6532"/>
    <cellStyle name="Comma [0] 12 4" xfId="6533"/>
    <cellStyle name="Comma [0] 12 5" xfId="6534"/>
    <cellStyle name="Comma [0] 13" xfId="6535"/>
    <cellStyle name="Comma [0] 13 2" xfId="6536"/>
    <cellStyle name="Comma [0] 13 3" xfId="6537"/>
    <cellStyle name="Comma [0] 13 4" xfId="6538"/>
    <cellStyle name="Comma [0] 13 5" xfId="6539"/>
    <cellStyle name="Comma [0] 14" xfId="6540"/>
    <cellStyle name="Comma [0] 14 2" xfId="6541"/>
    <cellStyle name="Comma [0] 14 2 2" xfId="6542"/>
    <cellStyle name="Comma [0] 14 3" xfId="6543"/>
    <cellStyle name="Comma [0] 15" xfId="6544"/>
    <cellStyle name="Comma [0] 16" xfId="6545"/>
    <cellStyle name="Comma [0] 17" xfId="6546"/>
    <cellStyle name="Comma [0] 18" xfId="6547"/>
    <cellStyle name="Comma [0] 19" xfId="6548"/>
    <cellStyle name="Comma [0] 2" xfId="6549"/>
    <cellStyle name="Comma [0] 2 10" xfId="6550"/>
    <cellStyle name="Comma [0] 2 10 10" xfId="6551"/>
    <cellStyle name="Comma [0] 2 10 11" xfId="6552"/>
    <cellStyle name="Comma [0] 2 10 12" xfId="6553"/>
    <cellStyle name="Comma [0] 2 10 2" xfId="6554"/>
    <cellStyle name="Comma [0] 2 10 2 2" xfId="6555"/>
    <cellStyle name="Comma [0] 2 10 2 2 2" xfId="6556"/>
    <cellStyle name="Comma [0] 2 10 2 2 3" xfId="6557"/>
    <cellStyle name="Comma [0] 2 10 2 2 4" xfId="6558"/>
    <cellStyle name="Comma [0] 2 10 2 3" xfId="6559"/>
    <cellStyle name="Comma [0] 2 10 2 4" xfId="6560"/>
    <cellStyle name="Comma [0] 2 10 2 5" xfId="6561"/>
    <cellStyle name="Comma [0] 2 10 2 6" xfId="6562"/>
    <cellStyle name="Comma [0] 2 10 2 7" xfId="6563"/>
    <cellStyle name="Comma [0] 2 10 2 8" xfId="6564"/>
    <cellStyle name="Comma [0] 2 10 2 9" xfId="6565"/>
    <cellStyle name="Comma [0] 2 10 3" xfId="6566"/>
    <cellStyle name="Comma [0] 2 10 3 2" xfId="6567"/>
    <cellStyle name="Comma [0] 2 10 3 3" xfId="6568"/>
    <cellStyle name="Comma [0] 2 10 3 4" xfId="6569"/>
    <cellStyle name="Comma [0] 2 10 3 5" xfId="6570"/>
    <cellStyle name="Comma [0] 2 10 3 6" xfId="6571"/>
    <cellStyle name="Comma [0] 2 10 3 7" xfId="6572"/>
    <cellStyle name="Comma [0] 2 10 3 8" xfId="6573"/>
    <cellStyle name="Comma [0] 2 10 4" xfId="6574"/>
    <cellStyle name="Comma [0] 2 10 4 2" xfId="6575"/>
    <cellStyle name="Comma [0] 2 10 4 3" xfId="6576"/>
    <cellStyle name="Comma [0] 2 10 4 4" xfId="6577"/>
    <cellStyle name="Comma [0] 2 10 4 5" xfId="6578"/>
    <cellStyle name="Comma [0] 2 10 5" xfId="6579"/>
    <cellStyle name="Comma [0] 2 10 5 2" xfId="6580"/>
    <cellStyle name="Comma [0] 2 10 5 3" xfId="6581"/>
    <cellStyle name="Comma [0] 2 10 5 4" xfId="6582"/>
    <cellStyle name="Comma [0] 2 10 5 5" xfId="6583"/>
    <cellStyle name="Comma [0] 2 10 6" xfId="6584"/>
    <cellStyle name="Comma [0] 2 10 6 2" xfId="6585"/>
    <cellStyle name="Comma [0] 2 10 6 3" xfId="6586"/>
    <cellStyle name="Comma [0] 2 10 6 4" xfId="6587"/>
    <cellStyle name="Comma [0] 2 10 6 5" xfId="6588"/>
    <cellStyle name="Comma [0] 2 10 7" xfId="6589"/>
    <cellStyle name="Comma [0] 2 10 8" xfId="6590"/>
    <cellStyle name="Comma [0] 2 10 9" xfId="6591"/>
    <cellStyle name="Comma [0] 2 11" xfId="6592"/>
    <cellStyle name="Comma [0] 2 11 10" xfId="6593"/>
    <cellStyle name="Comma [0] 2 11 11" xfId="6594"/>
    <cellStyle name="Comma [0] 2 11 2" xfId="6595"/>
    <cellStyle name="Comma [0] 2 11 2 2" xfId="6596"/>
    <cellStyle name="Comma [0] 2 11 2 3" xfId="6597"/>
    <cellStyle name="Comma [0] 2 11 2 4" xfId="6598"/>
    <cellStyle name="Comma [0] 2 11 2 5" xfId="6599"/>
    <cellStyle name="Comma [0] 2 11 3" xfId="6600"/>
    <cellStyle name="Comma [0] 2 11 3 2" xfId="6601"/>
    <cellStyle name="Comma [0] 2 11 3 3" xfId="6602"/>
    <cellStyle name="Comma [0] 2 11 3 4" xfId="6603"/>
    <cellStyle name="Comma [0] 2 11 3 5" xfId="6604"/>
    <cellStyle name="Comma [0] 2 11 4" xfId="6605"/>
    <cellStyle name="Comma [0] 2 11 5" xfId="6606"/>
    <cellStyle name="Comma [0] 2 11 6" xfId="6607"/>
    <cellStyle name="Comma [0] 2 11 7" xfId="6608"/>
    <cellStyle name="Comma [0] 2 11 8" xfId="6609"/>
    <cellStyle name="Comma [0] 2 11 9" xfId="6610"/>
    <cellStyle name="Comma [0] 2 12" xfId="6611"/>
    <cellStyle name="Comma [0] 2 12 10" xfId="6612"/>
    <cellStyle name="Comma [0] 2 12 11" xfId="6613"/>
    <cellStyle name="Comma [0] 2 12 2" xfId="6614"/>
    <cellStyle name="Comma [0] 2 12 2 2" xfId="6615"/>
    <cellStyle name="Comma [0] 2 12 2 3" xfId="6616"/>
    <cellStyle name="Comma [0] 2 12 2 4" xfId="6617"/>
    <cellStyle name="Comma [0] 2 12 2 5" xfId="6618"/>
    <cellStyle name="Comma [0] 2 12 2 6" xfId="6619"/>
    <cellStyle name="Comma [0] 2 12 2 7" xfId="6620"/>
    <cellStyle name="Comma [0] 2 12 2 8" xfId="6621"/>
    <cellStyle name="Comma [0] 2 12 3" xfId="6622"/>
    <cellStyle name="Comma [0] 2 12 3 2" xfId="6623"/>
    <cellStyle name="Comma [0] 2 12 3 3" xfId="6624"/>
    <cellStyle name="Comma [0] 2 12 3 4" xfId="6625"/>
    <cellStyle name="Comma [0] 2 12 3 5" xfId="6626"/>
    <cellStyle name="Comma [0] 2 12 4" xfId="6627"/>
    <cellStyle name="Comma [0] 2 12 4 2" xfId="6628"/>
    <cellStyle name="Comma [0] 2 12 4 3" xfId="6629"/>
    <cellStyle name="Comma [0] 2 12 4 4" xfId="6630"/>
    <cellStyle name="Comma [0] 2 12 4 5" xfId="6631"/>
    <cellStyle name="Comma [0] 2 12 5" xfId="6632"/>
    <cellStyle name="Comma [0] 2 12 5 2" xfId="6633"/>
    <cellStyle name="Comma [0] 2 12 5 3" xfId="6634"/>
    <cellStyle name="Comma [0] 2 12 5 4" xfId="6635"/>
    <cellStyle name="Comma [0] 2 12 5 5" xfId="6636"/>
    <cellStyle name="Comma [0] 2 12 6" xfId="6637"/>
    <cellStyle name="Comma [0] 2 12 7" xfId="6638"/>
    <cellStyle name="Comma [0] 2 12 8" xfId="6639"/>
    <cellStyle name="Comma [0] 2 12 9" xfId="6640"/>
    <cellStyle name="Comma [0] 2 13" xfId="6641"/>
    <cellStyle name="Comma [0] 2 13 10" xfId="6642"/>
    <cellStyle name="Comma [0] 2 13 11" xfId="6643"/>
    <cellStyle name="Comma [0] 2 13 2" xfId="6644"/>
    <cellStyle name="Comma [0] 2 13 2 2" xfId="6645"/>
    <cellStyle name="Comma [0] 2 13 2 3" xfId="6646"/>
    <cellStyle name="Comma [0] 2 13 2 4" xfId="6647"/>
    <cellStyle name="Comma [0] 2 13 2 5" xfId="6648"/>
    <cellStyle name="Comma [0] 2 13 2 6" xfId="6649"/>
    <cellStyle name="Comma [0] 2 13 2 7" xfId="6650"/>
    <cellStyle name="Comma [0] 2 13 2 8" xfId="6651"/>
    <cellStyle name="Comma [0] 2 13 3" xfId="6652"/>
    <cellStyle name="Comma [0] 2 13 3 2" xfId="6653"/>
    <cellStyle name="Comma [0] 2 13 3 3" xfId="6654"/>
    <cellStyle name="Comma [0] 2 13 3 4" xfId="6655"/>
    <cellStyle name="Comma [0] 2 13 3 5" xfId="6656"/>
    <cellStyle name="Comma [0] 2 13 4" xfId="6657"/>
    <cellStyle name="Comma [0] 2 13 4 2" xfId="6658"/>
    <cellStyle name="Comma [0] 2 13 4 3" xfId="6659"/>
    <cellStyle name="Comma [0] 2 13 4 4" xfId="6660"/>
    <cellStyle name="Comma [0] 2 13 4 5" xfId="6661"/>
    <cellStyle name="Comma [0] 2 13 5" xfId="6662"/>
    <cellStyle name="Comma [0] 2 13 5 2" xfId="6663"/>
    <cellStyle name="Comma [0] 2 13 5 3" xfId="6664"/>
    <cellStyle name="Comma [0] 2 13 5 4" xfId="6665"/>
    <cellStyle name="Comma [0] 2 13 5 5" xfId="6666"/>
    <cellStyle name="Comma [0] 2 13 6" xfId="6667"/>
    <cellStyle name="Comma [0] 2 13 7" xfId="6668"/>
    <cellStyle name="Comma [0] 2 13 8" xfId="6669"/>
    <cellStyle name="Comma [0] 2 13 9" xfId="6670"/>
    <cellStyle name="Comma [0] 2 14" xfId="6671"/>
    <cellStyle name="Comma [0] 2 14 10" xfId="6672"/>
    <cellStyle name="Comma [0] 2 14 11" xfId="6673"/>
    <cellStyle name="Comma [0] 2 14 2" xfId="6674"/>
    <cellStyle name="Comma [0] 2 14 2 2" xfId="6675"/>
    <cellStyle name="Comma [0] 2 14 2 3" xfId="6676"/>
    <cellStyle name="Comma [0] 2 14 2 4" xfId="6677"/>
    <cellStyle name="Comma [0] 2 14 2 5" xfId="6678"/>
    <cellStyle name="Comma [0] 2 14 3" xfId="6679"/>
    <cellStyle name="Comma [0] 2 14 3 2" xfId="6680"/>
    <cellStyle name="Comma [0] 2 14 3 3" xfId="6681"/>
    <cellStyle name="Comma [0] 2 14 3 4" xfId="6682"/>
    <cellStyle name="Comma [0] 2 14 3 5" xfId="6683"/>
    <cellStyle name="Comma [0] 2 14 4" xfId="6684"/>
    <cellStyle name="Comma [0] 2 14 4 2" xfId="6685"/>
    <cellStyle name="Comma [0] 2 14 4 3" xfId="6686"/>
    <cellStyle name="Comma [0] 2 14 4 4" xfId="6687"/>
    <cellStyle name="Comma [0] 2 14 4 5" xfId="6688"/>
    <cellStyle name="Comma [0] 2 14 5" xfId="6689"/>
    <cellStyle name="Comma [0] 2 14 6" xfId="6690"/>
    <cellStyle name="Comma [0] 2 14 7" xfId="6691"/>
    <cellStyle name="Comma [0] 2 14 8" xfId="6692"/>
    <cellStyle name="Comma [0] 2 14 9" xfId="6693"/>
    <cellStyle name="Comma [0] 2 15" xfId="6694"/>
    <cellStyle name="Comma [0] 2 15 10" xfId="6695"/>
    <cellStyle name="Comma [0] 2 15 11" xfId="6696"/>
    <cellStyle name="Comma [0] 2 15 2" xfId="6697"/>
    <cellStyle name="Comma [0] 2 15 2 2" xfId="6698"/>
    <cellStyle name="Comma [0] 2 15 2 3" xfId="6699"/>
    <cellStyle name="Comma [0] 2 15 2 4" xfId="6700"/>
    <cellStyle name="Comma [0] 2 15 2 5" xfId="6701"/>
    <cellStyle name="Comma [0] 2 15 3" xfId="6702"/>
    <cellStyle name="Comma [0] 2 15 3 2" xfId="6703"/>
    <cellStyle name="Comma [0] 2 15 3 3" xfId="6704"/>
    <cellStyle name="Comma [0] 2 15 3 4" xfId="6705"/>
    <cellStyle name="Comma [0] 2 15 3 5" xfId="6706"/>
    <cellStyle name="Comma [0] 2 15 4" xfId="6707"/>
    <cellStyle name="Comma [0] 2 15 4 2" xfId="6708"/>
    <cellStyle name="Comma [0] 2 15 4 3" xfId="6709"/>
    <cellStyle name="Comma [0] 2 15 4 4" xfId="6710"/>
    <cellStyle name="Comma [0] 2 15 4 5" xfId="6711"/>
    <cellStyle name="Comma [0] 2 15 5" xfId="6712"/>
    <cellStyle name="Comma [0] 2 15 6" xfId="6713"/>
    <cellStyle name="Comma [0] 2 15 7" xfId="6714"/>
    <cellStyle name="Comma [0] 2 15 8" xfId="6715"/>
    <cellStyle name="Comma [0] 2 15 9" xfId="6716"/>
    <cellStyle name="Comma [0] 2 16" xfId="6717"/>
    <cellStyle name="Comma [0] 2 16 10" xfId="6718"/>
    <cellStyle name="Comma [0] 2 16 11" xfId="6719"/>
    <cellStyle name="Comma [0] 2 16 2" xfId="6720"/>
    <cellStyle name="Comma [0] 2 16 3" xfId="6721"/>
    <cellStyle name="Comma [0] 2 16 4" xfId="6722"/>
    <cellStyle name="Comma [0] 2 16 5" xfId="6723"/>
    <cellStyle name="Comma [0] 2 16 6" xfId="6724"/>
    <cellStyle name="Comma [0] 2 16 7" xfId="6725"/>
    <cellStyle name="Comma [0] 2 16 8" xfId="6726"/>
    <cellStyle name="Comma [0] 2 16 9" xfId="6727"/>
    <cellStyle name="Comma [0] 2 17" xfId="6728"/>
    <cellStyle name="Comma [0] 2 17 10" xfId="6729"/>
    <cellStyle name="Comma [0] 2 17 11" xfId="6730"/>
    <cellStyle name="Comma [0] 2 17 2" xfId="6731"/>
    <cellStyle name="Comma [0] 2 17 3" xfId="6732"/>
    <cellStyle name="Comma [0] 2 17 4" xfId="6733"/>
    <cellStyle name="Comma [0] 2 17 5" xfId="6734"/>
    <cellStyle name="Comma [0] 2 17 6" xfId="6735"/>
    <cellStyle name="Comma [0] 2 17 7" xfId="6736"/>
    <cellStyle name="Comma [0] 2 17 8" xfId="6737"/>
    <cellStyle name="Comma [0] 2 17 9" xfId="6738"/>
    <cellStyle name="Comma [0] 2 18" xfId="6739"/>
    <cellStyle name="Comma [0] 2 18 10" xfId="6740"/>
    <cellStyle name="Comma [0] 2 18 11" xfId="6741"/>
    <cellStyle name="Comma [0] 2 18 2" xfId="6742"/>
    <cellStyle name="Comma [0] 2 18 3" xfId="6743"/>
    <cellStyle name="Comma [0] 2 18 4" xfId="6744"/>
    <cellStyle name="Comma [0] 2 18 5" xfId="6745"/>
    <cellStyle name="Comma [0] 2 18 6" xfId="6746"/>
    <cellStyle name="Comma [0] 2 18 7" xfId="6747"/>
    <cellStyle name="Comma [0] 2 18 8" xfId="6748"/>
    <cellStyle name="Comma [0] 2 18 9" xfId="6749"/>
    <cellStyle name="Comma [0] 2 19" xfId="6750"/>
    <cellStyle name="Comma [0] 2 19 10" xfId="6751"/>
    <cellStyle name="Comma [0] 2 19 11" xfId="6752"/>
    <cellStyle name="Comma [0] 2 19 2" xfId="6753"/>
    <cellStyle name="Comma [0] 2 19 3" xfId="6754"/>
    <cellStyle name="Comma [0] 2 19 4" xfId="6755"/>
    <cellStyle name="Comma [0] 2 19 5" xfId="6756"/>
    <cellStyle name="Comma [0] 2 19 6" xfId="6757"/>
    <cellStyle name="Comma [0] 2 19 7" xfId="6758"/>
    <cellStyle name="Comma [0] 2 19 8" xfId="6759"/>
    <cellStyle name="Comma [0] 2 19 9" xfId="6760"/>
    <cellStyle name="Comma [0] 2 2" xfId="6761"/>
    <cellStyle name="Comma [0] 2 2 10" xfId="6762"/>
    <cellStyle name="Comma [0] 2 2 10 2" xfId="6763"/>
    <cellStyle name="Comma [0] 2 2 10 2 2" xfId="6764"/>
    <cellStyle name="Comma [0] 2 2 10 2 3" xfId="6765"/>
    <cellStyle name="Comma [0] 2 2 10 2 4" xfId="6766"/>
    <cellStyle name="Comma [0] 2 2 10 3" xfId="6767"/>
    <cellStyle name="Comma [0] 2 2 10 4" xfId="6768"/>
    <cellStyle name="Comma [0] 2 2 10 5" xfId="6769"/>
    <cellStyle name="Comma [0] 2 2 10 6" xfId="6770"/>
    <cellStyle name="Comma [0] 2 2 10 7" xfId="6771"/>
    <cellStyle name="Comma [0] 2 2 10 8" xfId="6772"/>
    <cellStyle name="Comma [0] 2 2 10 9" xfId="6773"/>
    <cellStyle name="Comma [0] 2 2 11" xfId="6774"/>
    <cellStyle name="Comma [0] 2 2 11 2" xfId="6775"/>
    <cellStyle name="Comma [0] 2 2 11 3" xfId="6776"/>
    <cellStyle name="Comma [0] 2 2 11 4" xfId="6777"/>
    <cellStyle name="Comma [0] 2 2 11 5" xfId="6778"/>
    <cellStyle name="Comma [0] 2 2 11 6" xfId="6779"/>
    <cellStyle name="Comma [0] 2 2 11 7" xfId="6780"/>
    <cellStyle name="Comma [0] 2 2 11 8" xfId="6781"/>
    <cellStyle name="Comma [0] 2 2 12" xfId="6782"/>
    <cellStyle name="Comma [0] 2 2 12 2" xfId="6783"/>
    <cellStyle name="Comma [0] 2 2 12 3" xfId="6784"/>
    <cellStyle name="Comma [0] 2 2 12 4" xfId="6785"/>
    <cellStyle name="Comma [0] 2 2 12 5" xfId="6786"/>
    <cellStyle name="Comma [0] 2 2 12 6" xfId="6787"/>
    <cellStyle name="Comma [0] 2 2 12 7" xfId="6788"/>
    <cellStyle name="Comma [0] 2 2 12 8" xfId="6789"/>
    <cellStyle name="Comma [0] 2 2 13" xfId="6790"/>
    <cellStyle name="Comma [0] 2 2 13 2" xfId="6791"/>
    <cellStyle name="Comma [0] 2 2 13 3" xfId="6792"/>
    <cellStyle name="Comma [0] 2 2 13 4" xfId="6793"/>
    <cellStyle name="Comma [0] 2 2 13 5" xfId="6794"/>
    <cellStyle name="Comma [0] 2 2 13 6" xfId="6795"/>
    <cellStyle name="Comma [0] 2 2 13 7" xfId="6796"/>
    <cellStyle name="Comma [0] 2 2 13 8" xfId="6797"/>
    <cellStyle name="Comma [0] 2 2 14" xfId="6798"/>
    <cellStyle name="Comma [0] 2 2 14 2" xfId="6799"/>
    <cellStyle name="Comma [0] 2 2 14 3" xfId="6800"/>
    <cellStyle name="Comma [0] 2 2 14 4" xfId="6801"/>
    <cellStyle name="Comma [0] 2 2 14 5" xfId="6802"/>
    <cellStyle name="Comma [0] 2 2 15" xfId="6803"/>
    <cellStyle name="Comma [0] 2 2 15 2" xfId="6804"/>
    <cellStyle name="Comma [0] 2 2 15 3" xfId="6805"/>
    <cellStyle name="Comma [0] 2 2 15 4" xfId="6806"/>
    <cellStyle name="Comma [0] 2 2 15 5" xfId="6807"/>
    <cellStyle name="Comma [0] 2 2 16" xfId="6808"/>
    <cellStyle name="Comma [0] 2 2 17" xfId="6809"/>
    <cellStyle name="Comma [0] 2 2 18" xfId="6810"/>
    <cellStyle name="Comma [0] 2 2 19" xfId="6811"/>
    <cellStyle name="Comma [0] 2 2 2" xfId="6812"/>
    <cellStyle name="Comma [0] 2 2 2 10" xfId="6813"/>
    <cellStyle name="Comma [0] 2 2 2 11" xfId="6814"/>
    <cellStyle name="Comma [0] 2 2 2 12" xfId="6815"/>
    <cellStyle name="Comma [0] 2 2 2 13" xfId="6816"/>
    <cellStyle name="Comma [0] 2 2 2 14" xfId="6817"/>
    <cellStyle name="Comma [0] 2 2 2 15" xfId="6818"/>
    <cellStyle name="Comma [0] 2 2 2 16" xfId="6819"/>
    <cellStyle name="Comma [0] 2 2 2 17" xfId="6820"/>
    <cellStyle name="Comma [0] 2 2 2 18" xfId="6821"/>
    <cellStyle name="Comma [0] 2 2 2 2" xfId="6822"/>
    <cellStyle name="Comma [0] 2 2 2 2 10" xfId="6823"/>
    <cellStyle name="Comma [0] 2 2 2 2 2" xfId="6824"/>
    <cellStyle name="Comma [0] 2 2 2 2 2 2" xfId="6825"/>
    <cellStyle name="Comma [0] 2 2 2 2 2 2 2" xfId="6826"/>
    <cellStyle name="Comma [0] 2 2 2 2 2 2 2 2" xfId="6827"/>
    <cellStyle name="Comma [0] 2 2 2 2 2 2 2 3" xfId="6828"/>
    <cellStyle name="Comma [0] 2 2 2 2 2 2 2 4" xfId="6829"/>
    <cellStyle name="Comma [0] 2 2 2 2 2 2 3" xfId="6830"/>
    <cellStyle name="Comma [0] 2 2 2 2 2 2 4" xfId="6831"/>
    <cellStyle name="Comma [0] 2 2 2 2 2 2 5" xfId="6832"/>
    <cellStyle name="Comma [0] 2 2 2 2 2 3" xfId="6833"/>
    <cellStyle name="Comma [0] 2 2 2 2 2 3 2" xfId="6834"/>
    <cellStyle name="Comma [0] 2 2 2 2 2 3 3" xfId="6835"/>
    <cellStyle name="Comma [0] 2 2 2 2 2 3 4" xfId="6836"/>
    <cellStyle name="Comma [0] 2 2 2 2 2 4" xfId="6837"/>
    <cellStyle name="Comma [0] 2 2 2 2 2 5" xfId="6838"/>
    <cellStyle name="Comma [0] 2 2 2 2 2 6" xfId="6839"/>
    <cellStyle name="Comma [0] 2 2 2 2 3" xfId="6840"/>
    <cellStyle name="Comma [0] 2 2 2 2 3 2" xfId="6841"/>
    <cellStyle name="Comma [0] 2 2 2 2 3 2 2" xfId="6842"/>
    <cellStyle name="Comma [0] 2 2 2 2 3 2 2 2" xfId="6843"/>
    <cellStyle name="Comma [0] 2 2 2 2 3 2 2 3" xfId="6844"/>
    <cellStyle name="Comma [0] 2 2 2 2 3 2 2 4" xfId="6845"/>
    <cellStyle name="Comma [0] 2 2 2 2 3 2 3" xfId="6846"/>
    <cellStyle name="Comma [0] 2 2 2 2 3 2 4" xfId="6847"/>
    <cellStyle name="Comma [0] 2 2 2 2 3 2 5" xfId="6848"/>
    <cellStyle name="Comma [0] 2 2 2 2 3 3" xfId="6849"/>
    <cellStyle name="Comma [0] 2 2 2 2 3 3 2" xfId="6850"/>
    <cellStyle name="Comma [0] 2 2 2 2 3 3 3" xfId="6851"/>
    <cellStyle name="Comma [0] 2 2 2 2 3 3 4" xfId="6852"/>
    <cellStyle name="Comma [0] 2 2 2 2 3 4" xfId="6853"/>
    <cellStyle name="Comma [0] 2 2 2 2 3 5" xfId="6854"/>
    <cellStyle name="Comma [0] 2 2 2 2 3 6" xfId="6855"/>
    <cellStyle name="Comma [0] 2 2 2 2 4" xfId="6856"/>
    <cellStyle name="Comma [0] 2 2 2 2 4 2" xfId="6857"/>
    <cellStyle name="Comma [0] 2 2 2 2 4 2 2" xfId="6858"/>
    <cellStyle name="Comma [0] 2 2 2 2 4 2 3" xfId="6859"/>
    <cellStyle name="Comma [0] 2 2 2 2 4 2 4" xfId="6860"/>
    <cellStyle name="Comma [0] 2 2 2 2 4 3" xfId="6861"/>
    <cellStyle name="Comma [0] 2 2 2 2 4 4" xfId="6862"/>
    <cellStyle name="Comma [0] 2 2 2 2 4 5" xfId="6863"/>
    <cellStyle name="Comma [0] 2 2 2 2 5" xfId="6864"/>
    <cellStyle name="Comma [0] 2 2 2 2 5 2" xfId="6865"/>
    <cellStyle name="Comma [0] 2 2 2 2 5 2 2" xfId="6866"/>
    <cellStyle name="Comma [0] 2 2 2 2 5 2 3" xfId="6867"/>
    <cellStyle name="Comma [0] 2 2 2 2 5 2 4" xfId="6868"/>
    <cellStyle name="Comma [0] 2 2 2 2 5 3" xfId="6869"/>
    <cellStyle name="Comma [0] 2 2 2 2 5 4" xfId="6870"/>
    <cellStyle name="Comma [0] 2 2 2 2 5 5" xfId="6871"/>
    <cellStyle name="Comma [0] 2 2 2 2 6" xfId="6872"/>
    <cellStyle name="Comma [0] 2 2 2 2 6 2" xfId="6873"/>
    <cellStyle name="Comma [0] 2 2 2 2 6 3" xfId="6874"/>
    <cellStyle name="Comma [0] 2 2 2 2 6 4" xfId="6875"/>
    <cellStyle name="Comma [0] 2 2 2 2 7" xfId="6876"/>
    <cellStyle name="Comma [0] 2 2 2 2 7 2" xfId="6877"/>
    <cellStyle name="Comma [0] 2 2 2 2 7 3" xfId="6878"/>
    <cellStyle name="Comma [0] 2 2 2 2 7 4" xfId="6879"/>
    <cellStyle name="Comma [0] 2 2 2 2 8" xfId="6880"/>
    <cellStyle name="Comma [0] 2 2 2 2 9" xfId="6881"/>
    <cellStyle name="Comma [0] 2 2 2 3" xfId="6882"/>
    <cellStyle name="Comma [0] 2 2 2 4" xfId="6883"/>
    <cellStyle name="Comma [0] 2 2 2 4 2" xfId="6884"/>
    <cellStyle name="Comma [0] 2 2 2 4 2 2" xfId="6885"/>
    <cellStyle name="Comma [0] 2 2 2 4 2 2 2" xfId="6886"/>
    <cellStyle name="Comma [0] 2 2 2 4 2 2 3" xfId="6887"/>
    <cellStyle name="Comma [0] 2 2 2 4 2 2 4" xfId="6888"/>
    <cellStyle name="Comma [0] 2 2 2 4 2 3" xfId="6889"/>
    <cellStyle name="Comma [0] 2 2 2 4 2 4" xfId="6890"/>
    <cellStyle name="Comma [0] 2 2 2 4 2 5" xfId="6891"/>
    <cellStyle name="Comma [0] 2 2 2 4 3" xfId="6892"/>
    <cellStyle name="Comma [0] 2 2 2 4 3 2" xfId="6893"/>
    <cellStyle name="Comma [0] 2 2 2 4 3 3" xfId="6894"/>
    <cellStyle name="Comma [0] 2 2 2 4 3 4" xfId="6895"/>
    <cellStyle name="Comma [0] 2 2 2 4 4" xfId="6896"/>
    <cellStyle name="Comma [0] 2 2 2 4 5" xfId="6897"/>
    <cellStyle name="Comma [0] 2 2 2 4 6" xfId="6898"/>
    <cellStyle name="Comma [0] 2 2 2 5" xfId="6899"/>
    <cellStyle name="Comma [0] 2 2 2 5 2" xfId="6900"/>
    <cellStyle name="Comma [0] 2 2 2 5 2 2" xfId="6901"/>
    <cellStyle name="Comma [0] 2 2 2 5 2 2 2" xfId="6902"/>
    <cellStyle name="Comma [0] 2 2 2 5 2 2 3" xfId="6903"/>
    <cellStyle name="Comma [0] 2 2 2 5 2 2 4" xfId="6904"/>
    <cellStyle name="Comma [0] 2 2 2 5 2 3" xfId="6905"/>
    <cellStyle name="Comma [0] 2 2 2 5 2 4" xfId="6906"/>
    <cellStyle name="Comma [0] 2 2 2 5 2 5" xfId="6907"/>
    <cellStyle name="Comma [0] 2 2 2 5 3" xfId="6908"/>
    <cellStyle name="Comma [0] 2 2 2 5 3 2" xfId="6909"/>
    <cellStyle name="Comma [0] 2 2 2 5 3 3" xfId="6910"/>
    <cellStyle name="Comma [0] 2 2 2 5 3 4" xfId="6911"/>
    <cellStyle name="Comma [0] 2 2 2 5 4" xfId="6912"/>
    <cellStyle name="Comma [0] 2 2 2 5 5" xfId="6913"/>
    <cellStyle name="Comma [0] 2 2 2 5 6" xfId="6914"/>
    <cellStyle name="Comma [0] 2 2 2 6" xfId="6915"/>
    <cellStyle name="Comma [0] 2 2 2 6 2" xfId="6916"/>
    <cellStyle name="Comma [0] 2 2 2 6 2 2" xfId="6917"/>
    <cellStyle name="Comma [0] 2 2 2 6 2 3" xfId="6918"/>
    <cellStyle name="Comma [0] 2 2 2 6 2 4" xfId="6919"/>
    <cellStyle name="Comma [0] 2 2 2 6 3" xfId="6920"/>
    <cellStyle name="Comma [0] 2 2 2 6 4" xfId="6921"/>
    <cellStyle name="Comma [0] 2 2 2 6 5" xfId="6922"/>
    <cellStyle name="Comma [0] 2 2 2 7" xfId="6923"/>
    <cellStyle name="Comma [0] 2 2 2 7 2" xfId="6924"/>
    <cellStyle name="Comma [0] 2 2 2 7 2 2" xfId="6925"/>
    <cellStyle name="Comma [0] 2 2 2 7 2 3" xfId="6926"/>
    <cellStyle name="Comma [0] 2 2 2 7 2 4" xfId="6927"/>
    <cellStyle name="Comma [0] 2 2 2 7 3" xfId="6928"/>
    <cellStyle name="Comma [0] 2 2 2 7 4" xfId="6929"/>
    <cellStyle name="Comma [0] 2 2 2 7 5" xfId="6930"/>
    <cellStyle name="Comma [0] 2 2 2 8" xfId="6931"/>
    <cellStyle name="Comma [0] 2 2 2 8 2" xfId="6932"/>
    <cellStyle name="Comma [0] 2 2 2 8 3" xfId="6933"/>
    <cellStyle name="Comma [0] 2 2 2 8 4" xfId="6934"/>
    <cellStyle name="Comma [0] 2 2 2 9" xfId="6935"/>
    <cellStyle name="Comma [0] 2 2 2 9 2" xfId="6936"/>
    <cellStyle name="Comma [0] 2 2 2 9 3" xfId="6937"/>
    <cellStyle name="Comma [0] 2 2 2 9 4" xfId="6938"/>
    <cellStyle name="Comma [0] 2 2 20" xfId="6939"/>
    <cellStyle name="Comma [0] 2 2 21" xfId="6940"/>
    <cellStyle name="Comma [0] 2 2 22" xfId="6941"/>
    <cellStyle name="Comma [0] 2 2 23" xfId="6942"/>
    <cellStyle name="Comma [0] 2 2 3" xfId="6943"/>
    <cellStyle name="Comma [0] 2 2 3 10" xfId="6944"/>
    <cellStyle name="Comma [0] 2 2 3 11" xfId="6945"/>
    <cellStyle name="Comma [0] 2 2 3 12" xfId="6946"/>
    <cellStyle name="Comma [0] 2 2 3 13" xfId="6947"/>
    <cellStyle name="Comma [0] 2 2 3 2" xfId="6948"/>
    <cellStyle name="Comma [0] 2 2 3 2 2" xfId="6949"/>
    <cellStyle name="Comma [0] 2 2 3 2 3" xfId="6950"/>
    <cellStyle name="Comma [0] 2 2 3 3" xfId="6951"/>
    <cellStyle name="Comma [0] 2 2 3 3 2" xfId="6952"/>
    <cellStyle name="Comma [0] 2 2 3 3 2 2" xfId="6953"/>
    <cellStyle name="Comma [0] 2 2 3 3 2 2 2" xfId="6954"/>
    <cellStyle name="Comma [0] 2 2 3 3 2 2 3" xfId="6955"/>
    <cellStyle name="Comma [0] 2 2 3 3 2 2 4" xfId="6956"/>
    <cellStyle name="Comma [0] 2 2 3 3 2 3" xfId="6957"/>
    <cellStyle name="Comma [0] 2 2 3 3 2 4" xfId="6958"/>
    <cellStyle name="Comma [0] 2 2 3 3 2 5" xfId="6959"/>
    <cellStyle name="Comma [0] 2 2 3 3 3" xfId="6960"/>
    <cellStyle name="Comma [0] 2 2 3 3 3 2" xfId="6961"/>
    <cellStyle name="Comma [0] 2 2 3 3 3 3" xfId="6962"/>
    <cellStyle name="Comma [0] 2 2 3 3 3 4" xfId="6963"/>
    <cellStyle name="Comma [0] 2 2 3 3 4" xfId="6964"/>
    <cellStyle name="Comma [0] 2 2 3 3 5" xfId="6965"/>
    <cellStyle name="Comma [0] 2 2 3 3 6" xfId="6966"/>
    <cellStyle name="Comma [0] 2 2 3 4" xfId="6967"/>
    <cellStyle name="Comma [0] 2 2 3 4 2" xfId="6968"/>
    <cellStyle name="Comma [0] 2 2 3 4 2 2" xfId="6969"/>
    <cellStyle name="Comma [0] 2 2 3 4 2 2 2" xfId="6970"/>
    <cellStyle name="Comma [0] 2 2 3 4 2 2 3" xfId="6971"/>
    <cellStyle name="Comma [0] 2 2 3 4 2 2 4" xfId="6972"/>
    <cellStyle name="Comma [0] 2 2 3 4 2 3" xfId="6973"/>
    <cellStyle name="Comma [0] 2 2 3 4 2 4" xfId="6974"/>
    <cellStyle name="Comma [0] 2 2 3 4 2 5" xfId="6975"/>
    <cellStyle name="Comma [0] 2 2 3 4 3" xfId="6976"/>
    <cellStyle name="Comma [0] 2 2 3 4 3 2" xfId="6977"/>
    <cellStyle name="Comma [0] 2 2 3 4 3 3" xfId="6978"/>
    <cellStyle name="Comma [0] 2 2 3 4 3 4" xfId="6979"/>
    <cellStyle name="Comma [0] 2 2 3 4 4" xfId="6980"/>
    <cellStyle name="Comma [0] 2 2 3 4 5" xfId="6981"/>
    <cellStyle name="Comma [0] 2 2 3 4 6" xfId="6982"/>
    <cellStyle name="Comma [0] 2 2 3 5" xfId="6983"/>
    <cellStyle name="Comma [0] 2 2 3 5 2" xfId="6984"/>
    <cellStyle name="Comma [0] 2 2 3 5 2 2" xfId="6985"/>
    <cellStyle name="Comma [0] 2 2 3 5 2 3" xfId="6986"/>
    <cellStyle name="Comma [0] 2 2 3 5 2 4" xfId="6987"/>
    <cellStyle name="Comma [0] 2 2 3 5 3" xfId="6988"/>
    <cellStyle name="Comma [0] 2 2 3 5 4" xfId="6989"/>
    <cellStyle name="Comma [0] 2 2 3 5 5" xfId="6990"/>
    <cellStyle name="Comma [0] 2 2 3 6" xfId="6991"/>
    <cellStyle name="Comma [0] 2 2 3 6 2" xfId="6992"/>
    <cellStyle name="Comma [0] 2 2 3 6 2 2" xfId="6993"/>
    <cellStyle name="Comma [0] 2 2 3 6 2 3" xfId="6994"/>
    <cellStyle name="Comma [0] 2 2 3 6 2 4" xfId="6995"/>
    <cellStyle name="Comma [0] 2 2 3 6 3" xfId="6996"/>
    <cellStyle name="Comma [0] 2 2 3 6 4" xfId="6997"/>
    <cellStyle name="Comma [0] 2 2 3 6 5" xfId="6998"/>
    <cellStyle name="Comma [0] 2 2 3 7" xfId="6999"/>
    <cellStyle name="Comma [0] 2 2 3 7 2" xfId="7000"/>
    <cellStyle name="Comma [0] 2 2 3 7 3" xfId="7001"/>
    <cellStyle name="Comma [0] 2 2 3 7 4" xfId="7002"/>
    <cellStyle name="Comma [0] 2 2 3 8" xfId="7003"/>
    <cellStyle name="Comma [0] 2 2 3 8 2" xfId="7004"/>
    <cellStyle name="Comma [0] 2 2 3 8 3" xfId="7005"/>
    <cellStyle name="Comma [0] 2 2 3 8 4" xfId="7006"/>
    <cellStyle name="Comma [0] 2 2 3 9" xfId="7007"/>
    <cellStyle name="Comma [0] 2 2 4" xfId="7008"/>
    <cellStyle name="Comma [0] 2 2 4 10" xfId="7009"/>
    <cellStyle name="Comma [0] 2 2 4 2" xfId="7010"/>
    <cellStyle name="Comma [0] 2 2 4 2 2" xfId="7011"/>
    <cellStyle name="Comma [0] 2 2 4 2 2 2" xfId="7012"/>
    <cellStyle name="Comma [0] 2 2 4 2 2 2 2" xfId="7013"/>
    <cellStyle name="Comma [0] 2 2 4 2 2 2 3" xfId="7014"/>
    <cellStyle name="Comma [0] 2 2 4 2 2 2 4" xfId="7015"/>
    <cellStyle name="Comma [0] 2 2 4 2 2 3" xfId="7016"/>
    <cellStyle name="Comma [0] 2 2 4 2 2 4" xfId="7017"/>
    <cellStyle name="Comma [0] 2 2 4 2 2 5" xfId="7018"/>
    <cellStyle name="Comma [0] 2 2 4 2 3" xfId="7019"/>
    <cellStyle name="Comma [0] 2 2 4 2 3 2" xfId="7020"/>
    <cellStyle name="Comma [0] 2 2 4 2 3 3" xfId="7021"/>
    <cellStyle name="Comma [0] 2 2 4 2 3 4" xfId="7022"/>
    <cellStyle name="Comma [0] 2 2 4 2 4" xfId="7023"/>
    <cellStyle name="Comma [0] 2 2 4 2 5" xfId="7024"/>
    <cellStyle name="Comma [0] 2 2 4 2 6" xfId="7025"/>
    <cellStyle name="Comma [0] 2 2 4 3" xfId="7026"/>
    <cellStyle name="Comma [0] 2 2 4 3 2" xfId="7027"/>
    <cellStyle name="Comma [0] 2 2 4 3 2 2" xfId="7028"/>
    <cellStyle name="Comma [0] 2 2 4 3 2 2 2" xfId="7029"/>
    <cellStyle name="Comma [0] 2 2 4 3 2 2 3" xfId="7030"/>
    <cellStyle name="Comma [0] 2 2 4 3 2 2 4" xfId="7031"/>
    <cellStyle name="Comma [0] 2 2 4 3 2 3" xfId="7032"/>
    <cellStyle name="Comma [0] 2 2 4 3 2 4" xfId="7033"/>
    <cellStyle name="Comma [0] 2 2 4 3 2 5" xfId="7034"/>
    <cellStyle name="Comma [0] 2 2 4 3 3" xfId="7035"/>
    <cellStyle name="Comma [0] 2 2 4 3 3 2" xfId="7036"/>
    <cellStyle name="Comma [0] 2 2 4 3 3 3" xfId="7037"/>
    <cellStyle name="Comma [0] 2 2 4 3 3 4" xfId="7038"/>
    <cellStyle name="Comma [0] 2 2 4 3 4" xfId="7039"/>
    <cellStyle name="Comma [0] 2 2 4 3 5" xfId="7040"/>
    <cellStyle name="Comma [0] 2 2 4 3 6" xfId="7041"/>
    <cellStyle name="Comma [0] 2 2 4 4" xfId="7042"/>
    <cellStyle name="Comma [0] 2 2 4 4 2" xfId="7043"/>
    <cellStyle name="Comma [0] 2 2 4 4 2 2" xfId="7044"/>
    <cellStyle name="Comma [0] 2 2 4 4 2 3" xfId="7045"/>
    <cellStyle name="Comma [0] 2 2 4 4 2 4" xfId="7046"/>
    <cellStyle name="Comma [0] 2 2 4 4 3" xfId="7047"/>
    <cellStyle name="Comma [0] 2 2 4 4 4" xfId="7048"/>
    <cellStyle name="Comma [0] 2 2 4 4 5" xfId="7049"/>
    <cellStyle name="Comma [0] 2 2 4 5" xfId="7050"/>
    <cellStyle name="Comma [0] 2 2 4 5 2" xfId="7051"/>
    <cellStyle name="Comma [0] 2 2 4 5 2 2" xfId="7052"/>
    <cellStyle name="Comma [0] 2 2 4 5 2 3" xfId="7053"/>
    <cellStyle name="Comma [0] 2 2 4 5 2 4" xfId="7054"/>
    <cellStyle name="Comma [0] 2 2 4 5 3" xfId="7055"/>
    <cellStyle name="Comma [0] 2 2 4 5 4" xfId="7056"/>
    <cellStyle name="Comma [0] 2 2 4 5 5" xfId="7057"/>
    <cellStyle name="Comma [0] 2 2 4 6" xfId="7058"/>
    <cellStyle name="Comma [0] 2 2 4 6 2" xfId="7059"/>
    <cellStyle name="Comma [0] 2 2 4 6 3" xfId="7060"/>
    <cellStyle name="Comma [0] 2 2 4 6 4" xfId="7061"/>
    <cellStyle name="Comma [0] 2 2 4 7" xfId="7062"/>
    <cellStyle name="Comma [0] 2 2 4 7 2" xfId="7063"/>
    <cellStyle name="Comma [0] 2 2 4 7 3" xfId="7064"/>
    <cellStyle name="Comma [0] 2 2 4 7 4" xfId="7065"/>
    <cellStyle name="Comma [0] 2 2 4 8" xfId="7066"/>
    <cellStyle name="Comma [0] 2 2 4 9" xfId="7067"/>
    <cellStyle name="Comma [0] 2 2 5" xfId="7068"/>
    <cellStyle name="Comma [0] 2 2 5 10" xfId="7069"/>
    <cellStyle name="Comma [0] 2 2 5 2" xfId="7070"/>
    <cellStyle name="Comma [0] 2 2 5 2 2" xfId="7071"/>
    <cellStyle name="Comma [0] 2 2 5 2 2 2" xfId="7072"/>
    <cellStyle name="Comma [0] 2 2 5 2 2 2 2" xfId="7073"/>
    <cellStyle name="Comma [0] 2 2 5 2 2 2 3" xfId="7074"/>
    <cellStyle name="Comma [0] 2 2 5 2 2 2 4" xfId="7075"/>
    <cellStyle name="Comma [0] 2 2 5 2 2 3" xfId="7076"/>
    <cellStyle name="Comma [0] 2 2 5 2 2 4" xfId="7077"/>
    <cellStyle name="Comma [0] 2 2 5 2 2 5" xfId="7078"/>
    <cellStyle name="Comma [0] 2 2 5 2 3" xfId="7079"/>
    <cellStyle name="Comma [0] 2 2 5 2 3 2" xfId="7080"/>
    <cellStyle name="Comma [0] 2 2 5 2 3 3" xfId="7081"/>
    <cellStyle name="Comma [0] 2 2 5 2 3 4" xfId="7082"/>
    <cellStyle name="Comma [0] 2 2 5 2 4" xfId="7083"/>
    <cellStyle name="Comma [0] 2 2 5 2 5" xfId="7084"/>
    <cellStyle name="Comma [0] 2 2 5 2 6" xfId="7085"/>
    <cellStyle name="Comma [0] 2 2 5 3" xfId="7086"/>
    <cellStyle name="Comma [0] 2 2 5 3 2" xfId="7087"/>
    <cellStyle name="Comma [0] 2 2 5 3 2 2" xfId="7088"/>
    <cellStyle name="Comma [0] 2 2 5 3 2 2 2" xfId="7089"/>
    <cellStyle name="Comma [0] 2 2 5 3 2 2 3" xfId="7090"/>
    <cellStyle name="Comma [0] 2 2 5 3 2 2 4" xfId="7091"/>
    <cellStyle name="Comma [0] 2 2 5 3 2 3" xfId="7092"/>
    <cellStyle name="Comma [0] 2 2 5 3 2 4" xfId="7093"/>
    <cellStyle name="Comma [0] 2 2 5 3 2 5" xfId="7094"/>
    <cellStyle name="Comma [0] 2 2 5 3 3" xfId="7095"/>
    <cellStyle name="Comma [0] 2 2 5 3 3 2" xfId="7096"/>
    <cellStyle name="Comma [0] 2 2 5 3 3 3" xfId="7097"/>
    <cellStyle name="Comma [0] 2 2 5 3 3 4" xfId="7098"/>
    <cellStyle name="Comma [0] 2 2 5 3 4" xfId="7099"/>
    <cellStyle name="Comma [0] 2 2 5 3 5" xfId="7100"/>
    <cellStyle name="Comma [0] 2 2 5 3 6" xfId="7101"/>
    <cellStyle name="Comma [0] 2 2 5 4" xfId="7102"/>
    <cellStyle name="Comma [0] 2 2 5 4 2" xfId="7103"/>
    <cellStyle name="Comma [0] 2 2 5 4 2 2" xfId="7104"/>
    <cellStyle name="Comma [0] 2 2 5 4 2 3" xfId="7105"/>
    <cellStyle name="Comma [0] 2 2 5 4 2 4" xfId="7106"/>
    <cellStyle name="Comma [0] 2 2 5 4 3" xfId="7107"/>
    <cellStyle name="Comma [0] 2 2 5 4 4" xfId="7108"/>
    <cellStyle name="Comma [0] 2 2 5 4 5" xfId="7109"/>
    <cellStyle name="Comma [0] 2 2 5 5" xfId="7110"/>
    <cellStyle name="Comma [0] 2 2 5 5 2" xfId="7111"/>
    <cellStyle name="Comma [0] 2 2 5 5 2 2" xfId="7112"/>
    <cellStyle name="Comma [0] 2 2 5 5 2 3" xfId="7113"/>
    <cellStyle name="Comma [0] 2 2 5 5 2 4" xfId="7114"/>
    <cellStyle name="Comma [0] 2 2 5 5 3" xfId="7115"/>
    <cellStyle name="Comma [0] 2 2 5 5 4" xfId="7116"/>
    <cellStyle name="Comma [0] 2 2 5 5 5" xfId="7117"/>
    <cellStyle name="Comma [0] 2 2 5 6" xfId="7118"/>
    <cellStyle name="Comma [0] 2 2 5 6 2" xfId="7119"/>
    <cellStyle name="Comma [0] 2 2 5 6 3" xfId="7120"/>
    <cellStyle name="Comma [0] 2 2 5 6 4" xfId="7121"/>
    <cellStyle name="Comma [0] 2 2 5 7" xfId="7122"/>
    <cellStyle name="Comma [0] 2 2 5 7 2" xfId="7123"/>
    <cellStyle name="Comma [0] 2 2 5 7 3" xfId="7124"/>
    <cellStyle name="Comma [0] 2 2 5 7 4" xfId="7125"/>
    <cellStyle name="Comma [0] 2 2 5 8" xfId="7126"/>
    <cellStyle name="Comma [0] 2 2 5 9" xfId="7127"/>
    <cellStyle name="Comma [0] 2 2 6" xfId="7128"/>
    <cellStyle name="Comma [0] 2 2 6 2" xfId="7129"/>
    <cellStyle name="Comma [0] 2 2 6 3" xfId="7130"/>
    <cellStyle name="Comma [0] 2 2 6 4" xfId="7131"/>
    <cellStyle name="Comma [0] 2 2 6 5" xfId="7132"/>
    <cellStyle name="Comma [0] 2 2 7" xfId="7133"/>
    <cellStyle name="Comma [0] 2 2 7 2" xfId="7134"/>
    <cellStyle name="Comma [0] 2 2 7 2 2" xfId="7135"/>
    <cellStyle name="Comma [0] 2 2 7 2 2 2" xfId="7136"/>
    <cellStyle name="Comma [0] 2 2 7 2 2 3" xfId="7137"/>
    <cellStyle name="Comma [0] 2 2 7 2 2 4" xfId="7138"/>
    <cellStyle name="Comma [0] 2 2 7 2 3" xfId="7139"/>
    <cellStyle name="Comma [0] 2 2 7 2 4" xfId="7140"/>
    <cellStyle name="Comma [0] 2 2 7 2 5" xfId="7141"/>
    <cellStyle name="Comma [0] 2 2 7 3" xfId="7142"/>
    <cellStyle name="Comma [0] 2 2 7 3 2" xfId="7143"/>
    <cellStyle name="Comma [0] 2 2 7 3 3" xfId="7144"/>
    <cellStyle name="Comma [0] 2 2 7 3 4" xfId="7145"/>
    <cellStyle name="Comma [0] 2 2 7 4" xfId="7146"/>
    <cellStyle name="Comma [0] 2 2 7 5" xfId="7147"/>
    <cellStyle name="Comma [0] 2 2 7 6" xfId="7148"/>
    <cellStyle name="Comma [0] 2 2 8" xfId="7149"/>
    <cellStyle name="Comma [0] 2 2 8 10" xfId="7150"/>
    <cellStyle name="Comma [0] 2 2 8 10 2" xfId="7151"/>
    <cellStyle name="Comma [0] 2 2 8 11" xfId="7152"/>
    <cellStyle name="Comma [0] 2 2 8 11 2" xfId="7153"/>
    <cellStyle name="Comma [0] 2 2 8 2" xfId="7154"/>
    <cellStyle name="Comma [0] 2 2 8 2 2" xfId="7155"/>
    <cellStyle name="Comma [0] 2 2 8 2 2 2" xfId="7156"/>
    <cellStyle name="Comma [0] 2 2 8 2 2 3" xfId="7157"/>
    <cellStyle name="Comma [0] 2 2 8 2 2 4" xfId="7158"/>
    <cellStyle name="Comma [0] 2 2 8 2 3" xfId="7159"/>
    <cellStyle name="Comma [0] 2 2 8 2 4" xfId="7160"/>
    <cellStyle name="Comma [0] 2 2 8 2 5" xfId="7161"/>
    <cellStyle name="Comma [0] 2 2 8 3" xfId="7162"/>
    <cellStyle name="Comma [0] 2 2 8 3 2" xfId="7163"/>
    <cellStyle name="Comma [0] 2 2 8 3 3" xfId="7164"/>
    <cellStyle name="Comma [0] 2 2 8 3 4" xfId="7165"/>
    <cellStyle name="Comma [0] 2 2 8 4" xfId="7166"/>
    <cellStyle name="Comma [0] 2 2 8 5" xfId="7167"/>
    <cellStyle name="Comma [0] 2 2 8 5 2" xfId="7168"/>
    <cellStyle name="Comma [0] 2 2 8 5 3" xfId="7169"/>
    <cellStyle name="Comma [0] 2 2 8 5 4" xfId="7170"/>
    <cellStyle name="Comma [0] 2 2 8 5 5" xfId="7171"/>
    <cellStyle name="Comma [0] 2 2 8 6" xfId="7172"/>
    <cellStyle name="Comma [0] 2 2 8 6 2" xfId="7173"/>
    <cellStyle name="Comma [0] 2 2 8 6 3" xfId="7174"/>
    <cellStyle name="Comma [0] 2 2 8 6 4" xfId="7175"/>
    <cellStyle name="Comma [0] 2 2 8 6 5" xfId="7176"/>
    <cellStyle name="Comma [0] 2 2 8 7" xfId="7177"/>
    <cellStyle name="Comma [0] 2 2 8 7 2" xfId="7178"/>
    <cellStyle name="Comma [0] 2 2 8 7 3" xfId="7179"/>
    <cellStyle name="Comma [0] 2 2 8 7 4" xfId="7180"/>
    <cellStyle name="Comma [0] 2 2 8 7 5" xfId="7181"/>
    <cellStyle name="Comma [0] 2 2 8 7 6" xfId="7182"/>
    <cellStyle name="Comma [0] 2 2 8 8" xfId="7183"/>
    <cellStyle name="Comma [0] 2 2 8 9" xfId="7184"/>
    <cellStyle name="Comma [0] 2 2 8 9 2" xfId="7185"/>
    <cellStyle name="Comma [0] 2 2 9" xfId="7186"/>
    <cellStyle name="Comma [0] 2 2 9 2" xfId="7187"/>
    <cellStyle name="Comma [0] 2 2 9 2 2" xfId="7188"/>
    <cellStyle name="Comma [0] 2 2 9 2 3" xfId="7189"/>
    <cellStyle name="Comma [0] 2 2 9 2 4" xfId="7190"/>
    <cellStyle name="Comma [0] 2 2 9 3" xfId="7191"/>
    <cellStyle name="Comma [0] 2 2 9 4" xfId="7192"/>
    <cellStyle name="Comma [0] 2 2 9 5" xfId="7193"/>
    <cellStyle name="Comma [0] 2 2 9 6" xfId="7194"/>
    <cellStyle name="Comma [0] 2 2 9 7" xfId="7195"/>
    <cellStyle name="Comma [0] 2 2 9 8" xfId="7196"/>
    <cellStyle name="Comma [0] 2 2 9 9" xfId="7197"/>
    <cellStyle name="Comma [0] 2 20" xfId="7198"/>
    <cellStyle name="Comma [0] 2 20 10" xfId="7199"/>
    <cellStyle name="Comma [0] 2 20 11" xfId="7200"/>
    <cellStyle name="Comma [0] 2 20 2" xfId="7201"/>
    <cellStyle name="Comma [0] 2 20 3" xfId="7202"/>
    <cellStyle name="Comma [0] 2 20 4" xfId="7203"/>
    <cellStyle name="Comma [0] 2 20 5" xfId="7204"/>
    <cellStyle name="Comma [0] 2 20 6" xfId="7205"/>
    <cellStyle name="Comma [0] 2 20 7" xfId="7206"/>
    <cellStyle name="Comma [0] 2 20 8" xfId="7207"/>
    <cellStyle name="Comma [0] 2 20 9" xfId="7208"/>
    <cellStyle name="Comma [0] 2 21" xfId="7209"/>
    <cellStyle name="Comma [0] 2 21 2" xfId="7210"/>
    <cellStyle name="Comma [0] 2 21 3" xfId="7211"/>
    <cellStyle name="Comma [0] 2 21 4" xfId="7212"/>
    <cellStyle name="Comma [0] 2 21 5" xfId="7213"/>
    <cellStyle name="Comma [0] 2 21 6" xfId="7214"/>
    <cellStyle name="Comma [0] 2 21 7" xfId="7215"/>
    <cellStyle name="Comma [0] 2 21 8" xfId="7216"/>
    <cellStyle name="Comma [0] 2 22" xfId="7217"/>
    <cellStyle name="Comma [0] 2 22 2" xfId="7218"/>
    <cellStyle name="Comma [0] 2 22 3" xfId="7219"/>
    <cellStyle name="Comma [0] 2 22 4" xfId="7220"/>
    <cellStyle name="Comma [0] 2 22 5" xfId="7221"/>
    <cellStyle name="Comma [0] 2 22 6" xfId="7222"/>
    <cellStyle name="Comma [0] 2 22 7" xfId="7223"/>
    <cellStyle name="Comma [0] 2 22 8" xfId="7224"/>
    <cellStyle name="Comma [0] 2 23" xfId="7225"/>
    <cellStyle name="Comma [0] 2 23 2" xfId="7226"/>
    <cellStyle name="Comma [0] 2 23 3" xfId="7227"/>
    <cellStyle name="Comma [0] 2 23 4" xfId="7228"/>
    <cellStyle name="Comma [0] 2 23 5" xfId="7229"/>
    <cellStyle name="Comma [0] 2 23 6" xfId="7230"/>
    <cellStyle name="Comma [0] 2 23 7" xfId="7231"/>
    <cellStyle name="Comma [0] 2 23 8" xfId="7232"/>
    <cellStyle name="Comma [0] 2 24" xfId="7233"/>
    <cellStyle name="Comma [0] 2 24 2" xfId="7234"/>
    <cellStyle name="Comma [0] 2 24 3" xfId="7235"/>
    <cellStyle name="Comma [0] 2 24 4" xfId="7236"/>
    <cellStyle name="Comma [0] 2 24 5" xfId="7237"/>
    <cellStyle name="Comma [0] 2 24 6" xfId="7238"/>
    <cellStyle name="Comma [0] 2 24 7" xfId="7239"/>
    <cellStyle name="Comma [0] 2 24 8" xfId="7240"/>
    <cellStyle name="Comma [0] 2 25" xfId="7241"/>
    <cellStyle name="Comma [0] 2 25 2" xfId="7242"/>
    <cellStyle name="Comma [0] 2 25 3" xfId="7243"/>
    <cellStyle name="Comma [0] 2 25 4" xfId="7244"/>
    <cellStyle name="Comma [0] 2 25 5" xfId="7245"/>
    <cellStyle name="Comma [0] 2 25 6" xfId="7246"/>
    <cellStyle name="Comma [0] 2 25 7" xfId="7247"/>
    <cellStyle name="Comma [0] 2 25 8" xfId="7248"/>
    <cellStyle name="Comma [0] 2 26" xfId="7249"/>
    <cellStyle name="Comma [0] 2 26 2" xfId="7250"/>
    <cellStyle name="Comma [0] 2 26 3" xfId="7251"/>
    <cellStyle name="Comma [0] 2 26 4" xfId="7252"/>
    <cellStyle name="Comma [0] 2 26 5" xfId="7253"/>
    <cellStyle name="Comma [0] 2 26 6" xfId="7254"/>
    <cellStyle name="Comma [0] 2 26 7" xfId="7255"/>
    <cellStyle name="Comma [0] 2 26 8" xfId="7256"/>
    <cellStyle name="Comma [0] 2 27" xfId="7257"/>
    <cellStyle name="Comma [0] 2 27 2" xfId="7258"/>
    <cellStyle name="Comma [0] 2 27 3" xfId="7259"/>
    <cellStyle name="Comma [0] 2 27 4" xfId="7260"/>
    <cellStyle name="Comma [0] 2 27 5" xfId="7261"/>
    <cellStyle name="Comma [0] 2 27 6" xfId="7262"/>
    <cellStyle name="Comma [0] 2 27 7" xfId="7263"/>
    <cellStyle name="Comma [0] 2 27 8" xfId="7264"/>
    <cellStyle name="Comma [0] 2 28" xfId="7265"/>
    <cellStyle name="Comma [0] 2 28 2" xfId="7266"/>
    <cellStyle name="Comma [0] 2 28 3" xfId="7267"/>
    <cellStyle name="Comma [0] 2 28 4" xfId="7268"/>
    <cellStyle name="Comma [0] 2 28 5" xfId="7269"/>
    <cellStyle name="Comma [0] 2 28 6" xfId="7270"/>
    <cellStyle name="Comma [0] 2 28 7" xfId="7271"/>
    <cellStyle name="Comma [0] 2 28 8" xfId="7272"/>
    <cellStyle name="Comma [0] 2 29" xfId="7273"/>
    <cellStyle name="Comma [0] 2 29 2" xfId="7274"/>
    <cellStyle name="Comma [0] 2 29 3" xfId="7275"/>
    <cellStyle name="Comma [0] 2 29 4" xfId="7276"/>
    <cellStyle name="Comma [0] 2 29 5" xfId="7277"/>
    <cellStyle name="Comma [0] 2 29 6" xfId="7278"/>
    <cellStyle name="Comma [0] 2 29 7" xfId="7279"/>
    <cellStyle name="Comma [0] 2 29 8" xfId="7280"/>
    <cellStyle name="Comma [0] 2 3" xfId="7281"/>
    <cellStyle name="Comma [0] 2 3 10" xfId="7282"/>
    <cellStyle name="Comma [0] 2 3 10 2" xfId="7283"/>
    <cellStyle name="Comma [0] 2 3 10 2 2" xfId="7284"/>
    <cellStyle name="Comma [0] 2 3 10 2 3" xfId="7285"/>
    <cellStyle name="Comma [0] 2 3 10 2 4" xfId="7286"/>
    <cellStyle name="Comma [0] 2 3 10 3" xfId="7287"/>
    <cellStyle name="Comma [0] 2 3 10 4" xfId="7288"/>
    <cellStyle name="Comma [0] 2 3 10 5" xfId="7289"/>
    <cellStyle name="Comma [0] 2 3 11" xfId="7290"/>
    <cellStyle name="Comma [0] 2 3 11 2" xfId="7291"/>
    <cellStyle name="Comma [0] 2 3 11 3" xfId="7292"/>
    <cellStyle name="Comma [0] 2 3 11 4" xfId="7293"/>
    <cellStyle name="Comma [0] 2 3 12" xfId="7294"/>
    <cellStyle name="Comma [0] 2 3 12 2" xfId="7295"/>
    <cellStyle name="Comma [0] 2 3 12 3" xfId="7296"/>
    <cellStyle name="Comma [0] 2 3 12 4" xfId="7297"/>
    <cellStyle name="Comma [0] 2 3 13" xfId="7298"/>
    <cellStyle name="Comma [0] 2 3 14" xfId="7299"/>
    <cellStyle name="Comma [0] 2 3 15" xfId="7300"/>
    <cellStyle name="Comma [0] 2 3 16" xfId="7301"/>
    <cellStyle name="Comma [0] 2 3 17" xfId="7302"/>
    <cellStyle name="Comma [0] 2 3 18" xfId="7303"/>
    <cellStyle name="Comma [0] 2 3 19" xfId="7304"/>
    <cellStyle name="Comma [0] 2 3 2" xfId="7305"/>
    <cellStyle name="Comma [0] 2 3 2 10" xfId="7306"/>
    <cellStyle name="Comma [0] 2 3 2 11" xfId="7307"/>
    <cellStyle name="Comma [0] 2 3 2 12" xfId="7308"/>
    <cellStyle name="Comma [0] 2 3 2 13" xfId="7309"/>
    <cellStyle name="Comma [0] 2 3 2 14" xfId="7310"/>
    <cellStyle name="Comma [0] 2 3 2 15" xfId="7311"/>
    <cellStyle name="Comma [0] 2 3 2 16" xfId="7312"/>
    <cellStyle name="Comma [0] 2 3 2 17" xfId="7313"/>
    <cellStyle name="Comma [0] 2 3 2 18" xfId="7314"/>
    <cellStyle name="Comma [0] 2 3 2 19" xfId="7315"/>
    <cellStyle name="Comma [0] 2 3 2 2" xfId="7316"/>
    <cellStyle name="Comma [0] 2 3 2 2 2" xfId="7317"/>
    <cellStyle name="Comma [0] 2 3 2 2 3" xfId="7318"/>
    <cellStyle name="Comma [0] 2 3 2 20" xfId="7319"/>
    <cellStyle name="Comma [0] 2 3 2 21" xfId="7320"/>
    <cellStyle name="Comma [0] 2 3 2 3" xfId="7321"/>
    <cellStyle name="Comma [0] 2 3 2 3 2" xfId="7322"/>
    <cellStyle name="Comma [0] 2 3 2 3 2 2" xfId="7323"/>
    <cellStyle name="Comma [0] 2 3 2 3 2 2 2" xfId="7324"/>
    <cellStyle name="Comma [0] 2 3 2 3 2 2 3" xfId="7325"/>
    <cellStyle name="Comma [0] 2 3 2 3 2 2 4" xfId="7326"/>
    <cellStyle name="Comma [0] 2 3 2 3 2 3" xfId="7327"/>
    <cellStyle name="Comma [0] 2 3 2 3 2 4" xfId="7328"/>
    <cellStyle name="Comma [0] 2 3 2 3 2 5" xfId="7329"/>
    <cellStyle name="Comma [0] 2 3 2 3 3" xfId="7330"/>
    <cellStyle name="Comma [0] 2 3 2 3 3 2" xfId="7331"/>
    <cellStyle name="Comma [0] 2 3 2 3 3 3" xfId="7332"/>
    <cellStyle name="Comma [0] 2 3 2 3 3 4" xfId="7333"/>
    <cellStyle name="Comma [0] 2 3 2 3 4" xfId="7334"/>
    <cellStyle name="Comma [0] 2 3 2 3 5" xfId="7335"/>
    <cellStyle name="Comma [0] 2 3 2 3 6" xfId="7336"/>
    <cellStyle name="Comma [0] 2 3 2 3 7" xfId="7337"/>
    <cellStyle name="Comma [0] 2 3 2 3 8" xfId="7338"/>
    <cellStyle name="Comma [0] 2 3 2 4" xfId="7339"/>
    <cellStyle name="Comma [0] 2 3 2 4 2" xfId="7340"/>
    <cellStyle name="Comma [0] 2 3 2 4 2 2" xfId="7341"/>
    <cellStyle name="Comma [0] 2 3 2 4 2 2 2" xfId="7342"/>
    <cellStyle name="Comma [0] 2 3 2 4 2 2 3" xfId="7343"/>
    <cellStyle name="Comma [0] 2 3 2 4 2 2 4" xfId="7344"/>
    <cellStyle name="Comma [0] 2 3 2 4 2 3" xfId="7345"/>
    <cellStyle name="Comma [0] 2 3 2 4 2 4" xfId="7346"/>
    <cellStyle name="Comma [0] 2 3 2 4 2 5" xfId="7347"/>
    <cellStyle name="Comma [0] 2 3 2 4 3" xfId="7348"/>
    <cellStyle name="Comma [0] 2 3 2 4 3 2" xfId="7349"/>
    <cellStyle name="Comma [0] 2 3 2 4 3 3" xfId="7350"/>
    <cellStyle name="Comma [0] 2 3 2 4 3 4" xfId="7351"/>
    <cellStyle name="Comma [0] 2 3 2 4 4" xfId="7352"/>
    <cellStyle name="Comma [0] 2 3 2 4 5" xfId="7353"/>
    <cellStyle name="Comma [0] 2 3 2 4 6" xfId="7354"/>
    <cellStyle name="Comma [0] 2 3 2 4 7" xfId="7355"/>
    <cellStyle name="Comma [0] 2 3 2 4 8" xfId="7356"/>
    <cellStyle name="Comma [0] 2 3 2 5" xfId="7357"/>
    <cellStyle name="Comma [0] 2 3 2 5 2" xfId="7358"/>
    <cellStyle name="Comma [0] 2 3 2 5 2 2" xfId="7359"/>
    <cellStyle name="Comma [0] 2 3 2 5 2 3" xfId="7360"/>
    <cellStyle name="Comma [0] 2 3 2 5 2 4" xfId="7361"/>
    <cellStyle name="Comma [0] 2 3 2 5 3" xfId="7362"/>
    <cellStyle name="Comma [0] 2 3 2 5 4" xfId="7363"/>
    <cellStyle name="Comma [0] 2 3 2 5 5" xfId="7364"/>
    <cellStyle name="Comma [0] 2 3 2 6" xfId="7365"/>
    <cellStyle name="Comma [0] 2 3 2 6 2" xfId="7366"/>
    <cellStyle name="Comma [0] 2 3 2 6 2 2" xfId="7367"/>
    <cellStyle name="Comma [0] 2 3 2 6 2 3" xfId="7368"/>
    <cellStyle name="Comma [0] 2 3 2 6 2 4" xfId="7369"/>
    <cellStyle name="Comma [0] 2 3 2 6 3" xfId="7370"/>
    <cellStyle name="Comma [0] 2 3 2 6 4" xfId="7371"/>
    <cellStyle name="Comma [0] 2 3 2 6 5" xfId="7372"/>
    <cellStyle name="Comma [0] 2 3 2 7" xfId="7373"/>
    <cellStyle name="Comma [0] 2 3 2 7 2" xfId="7374"/>
    <cellStyle name="Comma [0] 2 3 2 7 3" xfId="7375"/>
    <cellStyle name="Comma [0] 2 3 2 7 4" xfId="7376"/>
    <cellStyle name="Comma [0] 2 3 2 8" xfId="7377"/>
    <cellStyle name="Comma [0] 2 3 2 8 2" xfId="7378"/>
    <cellStyle name="Comma [0] 2 3 2 8 3" xfId="7379"/>
    <cellStyle name="Comma [0] 2 3 2 8 4" xfId="7380"/>
    <cellStyle name="Comma [0] 2 3 2 9" xfId="7381"/>
    <cellStyle name="Comma [0] 2 3 20" xfId="7382"/>
    <cellStyle name="Comma [0] 2 3 21" xfId="7383"/>
    <cellStyle name="Comma [0] 2 3 3" xfId="7384"/>
    <cellStyle name="Comma [0] 2 3 3 10" xfId="7385"/>
    <cellStyle name="Comma [0] 2 3 3 11" xfId="7386"/>
    <cellStyle name="Comma [0] 2 3 3 12" xfId="7387"/>
    <cellStyle name="Comma [0] 2 3 3 13" xfId="7388"/>
    <cellStyle name="Comma [0] 2 3 3 14" xfId="7389"/>
    <cellStyle name="Comma [0] 2 3 3 15" xfId="7390"/>
    <cellStyle name="Comma [0] 2 3 3 2" xfId="7391"/>
    <cellStyle name="Comma [0] 2 3 3 3" xfId="7392"/>
    <cellStyle name="Comma [0] 2 3 3 3 2" xfId="7393"/>
    <cellStyle name="Comma [0] 2 3 3 3 2 2" xfId="7394"/>
    <cellStyle name="Comma [0] 2 3 3 3 2 2 2" xfId="7395"/>
    <cellStyle name="Comma [0] 2 3 3 3 2 2 3" xfId="7396"/>
    <cellStyle name="Comma [0] 2 3 3 3 2 2 4" xfId="7397"/>
    <cellStyle name="Comma [0] 2 3 3 3 2 3" xfId="7398"/>
    <cellStyle name="Comma [0] 2 3 3 3 2 4" xfId="7399"/>
    <cellStyle name="Comma [0] 2 3 3 3 2 5" xfId="7400"/>
    <cellStyle name="Comma [0] 2 3 3 3 3" xfId="7401"/>
    <cellStyle name="Comma [0] 2 3 3 3 3 2" xfId="7402"/>
    <cellStyle name="Comma [0] 2 3 3 3 3 3" xfId="7403"/>
    <cellStyle name="Comma [0] 2 3 3 3 3 4" xfId="7404"/>
    <cellStyle name="Comma [0] 2 3 3 3 4" xfId="7405"/>
    <cellStyle name="Comma [0] 2 3 3 3 5" xfId="7406"/>
    <cellStyle name="Comma [0] 2 3 3 3 6" xfId="7407"/>
    <cellStyle name="Comma [0] 2 3 3 4" xfId="7408"/>
    <cellStyle name="Comma [0] 2 3 3 4 2" xfId="7409"/>
    <cellStyle name="Comma [0] 2 3 3 4 2 2" xfId="7410"/>
    <cellStyle name="Comma [0] 2 3 3 4 2 2 2" xfId="7411"/>
    <cellStyle name="Comma [0] 2 3 3 4 2 2 3" xfId="7412"/>
    <cellStyle name="Comma [0] 2 3 3 4 2 2 4" xfId="7413"/>
    <cellStyle name="Comma [0] 2 3 3 4 2 3" xfId="7414"/>
    <cellStyle name="Comma [0] 2 3 3 4 2 4" xfId="7415"/>
    <cellStyle name="Comma [0] 2 3 3 4 2 5" xfId="7416"/>
    <cellStyle name="Comma [0] 2 3 3 4 3" xfId="7417"/>
    <cellStyle name="Comma [0] 2 3 3 4 3 2" xfId="7418"/>
    <cellStyle name="Comma [0] 2 3 3 4 3 3" xfId="7419"/>
    <cellStyle name="Comma [0] 2 3 3 4 3 4" xfId="7420"/>
    <cellStyle name="Comma [0] 2 3 3 4 4" xfId="7421"/>
    <cellStyle name="Comma [0] 2 3 3 4 5" xfId="7422"/>
    <cellStyle name="Comma [0] 2 3 3 4 6" xfId="7423"/>
    <cellStyle name="Comma [0] 2 3 3 5" xfId="7424"/>
    <cellStyle name="Comma [0] 2 3 3 5 2" xfId="7425"/>
    <cellStyle name="Comma [0] 2 3 3 5 2 2" xfId="7426"/>
    <cellStyle name="Comma [0] 2 3 3 5 2 3" xfId="7427"/>
    <cellStyle name="Comma [0] 2 3 3 5 2 4" xfId="7428"/>
    <cellStyle name="Comma [0] 2 3 3 5 3" xfId="7429"/>
    <cellStyle name="Comma [0] 2 3 3 5 4" xfId="7430"/>
    <cellStyle name="Comma [0] 2 3 3 5 5" xfId="7431"/>
    <cellStyle name="Comma [0] 2 3 3 6" xfId="7432"/>
    <cellStyle name="Comma [0] 2 3 3 6 2" xfId="7433"/>
    <cellStyle name="Comma [0] 2 3 3 6 2 2" xfId="7434"/>
    <cellStyle name="Comma [0] 2 3 3 6 2 3" xfId="7435"/>
    <cellStyle name="Comma [0] 2 3 3 6 2 4" xfId="7436"/>
    <cellStyle name="Comma [0] 2 3 3 6 3" xfId="7437"/>
    <cellStyle name="Comma [0] 2 3 3 6 4" xfId="7438"/>
    <cellStyle name="Comma [0] 2 3 3 6 5" xfId="7439"/>
    <cellStyle name="Comma [0] 2 3 3 7" xfId="7440"/>
    <cellStyle name="Comma [0] 2 3 3 7 2" xfId="7441"/>
    <cellStyle name="Comma [0] 2 3 3 7 3" xfId="7442"/>
    <cellStyle name="Comma [0] 2 3 3 7 4" xfId="7443"/>
    <cellStyle name="Comma [0] 2 3 3 8" xfId="7444"/>
    <cellStyle name="Comma [0] 2 3 3 8 2" xfId="7445"/>
    <cellStyle name="Comma [0] 2 3 3 8 3" xfId="7446"/>
    <cellStyle name="Comma [0] 2 3 3 8 4" xfId="7447"/>
    <cellStyle name="Comma [0] 2 3 3 9" xfId="7448"/>
    <cellStyle name="Comma [0] 2 3 4" xfId="7449"/>
    <cellStyle name="Comma [0] 2 3 4 10" xfId="7450"/>
    <cellStyle name="Comma [0] 2 3 4 11" xfId="7451"/>
    <cellStyle name="Comma [0] 2 3 4 12" xfId="7452"/>
    <cellStyle name="Comma [0] 2 3 4 13" xfId="7453"/>
    <cellStyle name="Comma [0] 2 3 4 14" xfId="7454"/>
    <cellStyle name="Comma [0] 2 3 4 2" xfId="7455"/>
    <cellStyle name="Comma [0] 2 3 4 2 2" xfId="7456"/>
    <cellStyle name="Comma [0] 2 3 4 2 2 2" xfId="7457"/>
    <cellStyle name="Comma [0] 2 3 4 2 2 2 2" xfId="7458"/>
    <cellStyle name="Comma [0] 2 3 4 2 2 2 3" xfId="7459"/>
    <cellStyle name="Comma [0] 2 3 4 2 2 2 4" xfId="7460"/>
    <cellStyle name="Comma [0] 2 3 4 2 2 3" xfId="7461"/>
    <cellStyle name="Comma [0] 2 3 4 2 2 4" xfId="7462"/>
    <cellStyle name="Comma [0] 2 3 4 2 2 5" xfId="7463"/>
    <cellStyle name="Comma [0] 2 3 4 2 3" xfId="7464"/>
    <cellStyle name="Comma [0] 2 3 4 2 3 2" xfId="7465"/>
    <cellStyle name="Comma [0] 2 3 4 2 3 3" xfId="7466"/>
    <cellStyle name="Comma [0] 2 3 4 2 3 4" xfId="7467"/>
    <cellStyle name="Comma [0] 2 3 4 2 4" xfId="7468"/>
    <cellStyle name="Comma [0] 2 3 4 2 5" xfId="7469"/>
    <cellStyle name="Comma [0] 2 3 4 2 6" xfId="7470"/>
    <cellStyle name="Comma [0] 2 3 4 3" xfId="7471"/>
    <cellStyle name="Comma [0] 2 3 4 3 2" xfId="7472"/>
    <cellStyle name="Comma [0] 2 3 4 3 2 2" xfId="7473"/>
    <cellStyle name="Comma [0] 2 3 4 3 2 2 2" xfId="7474"/>
    <cellStyle name="Comma [0] 2 3 4 3 2 2 3" xfId="7475"/>
    <cellStyle name="Comma [0] 2 3 4 3 2 2 4" xfId="7476"/>
    <cellStyle name="Comma [0] 2 3 4 3 2 3" xfId="7477"/>
    <cellStyle name="Comma [0] 2 3 4 3 2 4" xfId="7478"/>
    <cellStyle name="Comma [0] 2 3 4 3 2 5" xfId="7479"/>
    <cellStyle name="Comma [0] 2 3 4 3 3" xfId="7480"/>
    <cellStyle name="Comma [0] 2 3 4 3 3 2" xfId="7481"/>
    <cellStyle name="Comma [0] 2 3 4 3 3 3" xfId="7482"/>
    <cellStyle name="Comma [0] 2 3 4 3 3 4" xfId="7483"/>
    <cellStyle name="Comma [0] 2 3 4 3 4" xfId="7484"/>
    <cellStyle name="Comma [0] 2 3 4 3 5" xfId="7485"/>
    <cellStyle name="Comma [0] 2 3 4 3 6" xfId="7486"/>
    <cellStyle name="Comma [0] 2 3 4 4" xfId="7487"/>
    <cellStyle name="Comma [0] 2 3 4 4 2" xfId="7488"/>
    <cellStyle name="Comma [0] 2 3 4 4 2 2" xfId="7489"/>
    <cellStyle name="Comma [0] 2 3 4 4 2 3" xfId="7490"/>
    <cellStyle name="Comma [0] 2 3 4 4 2 4" xfId="7491"/>
    <cellStyle name="Comma [0] 2 3 4 4 3" xfId="7492"/>
    <cellStyle name="Comma [0] 2 3 4 4 4" xfId="7493"/>
    <cellStyle name="Comma [0] 2 3 4 4 5" xfId="7494"/>
    <cellStyle name="Comma [0] 2 3 4 5" xfId="7495"/>
    <cellStyle name="Comma [0] 2 3 4 5 2" xfId="7496"/>
    <cellStyle name="Comma [0] 2 3 4 5 2 2" xfId="7497"/>
    <cellStyle name="Comma [0] 2 3 4 5 2 3" xfId="7498"/>
    <cellStyle name="Comma [0] 2 3 4 5 2 4" xfId="7499"/>
    <cellStyle name="Comma [0] 2 3 4 5 3" xfId="7500"/>
    <cellStyle name="Comma [0] 2 3 4 5 4" xfId="7501"/>
    <cellStyle name="Comma [0] 2 3 4 5 5" xfId="7502"/>
    <cellStyle name="Comma [0] 2 3 4 6" xfId="7503"/>
    <cellStyle name="Comma [0] 2 3 4 6 2" xfId="7504"/>
    <cellStyle name="Comma [0] 2 3 4 6 3" xfId="7505"/>
    <cellStyle name="Comma [0] 2 3 4 6 4" xfId="7506"/>
    <cellStyle name="Comma [0] 2 3 4 7" xfId="7507"/>
    <cellStyle name="Comma [0] 2 3 4 7 2" xfId="7508"/>
    <cellStyle name="Comma [0] 2 3 4 7 3" xfId="7509"/>
    <cellStyle name="Comma [0] 2 3 4 7 4" xfId="7510"/>
    <cellStyle name="Comma [0] 2 3 4 8" xfId="7511"/>
    <cellStyle name="Comma [0] 2 3 4 9" xfId="7512"/>
    <cellStyle name="Comma [0] 2 3 5" xfId="7513"/>
    <cellStyle name="Comma [0] 2 3 5 10" xfId="7514"/>
    <cellStyle name="Comma [0] 2 3 5 11" xfId="7515"/>
    <cellStyle name="Comma [0] 2 3 5 12" xfId="7516"/>
    <cellStyle name="Comma [0] 2 3 5 13" xfId="7517"/>
    <cellStyle name="Comma [0] 2 3 5 14" xfId="7518"/>
    <cellStyle name="Comma [0] 2 3 5 2" xfId="7519"/>
    <cellStyle name="Comma [0] 2 3 5 2 2" xfId="7520"/>
    <cellStyle name="Comma [0] 2 3 5 2 2 2" xfId="7521"/>
    <cellStyle name="Comma [0] 2 3 5 2 2 2 2" xfId="7522"/>
    <cellStyle name="Comma [0] 2 3 5 2 2 2 3" xfId="7523"/>
    <cellStyle name="Comma [0] 2 3 5 2 2 2 4" xfId="7524"/>
    <cellStyle name="Comma [0] 2 3 5 2 2 3" xfId="7525"/>
    <cellStyle name="Comma [0] 2 3 5 2 2 4" xfId="7526"/>
    <cellStyle name="Comma [0] 2 3 5 2 2 5" xfId="7527"/>
    <cellStyle name="Comma [0] 2 3 5 2 3" xfId="7528"/>
    <cellStyle name="Comma [0] 2 3 5 2 3 2" xfId="7529"/>
    <cellStyle name="Comma [0] 2 3 5 2 3 3" xfId="7530"/>
    <cellStyle name="Comma [0] 2 3 5 2 3 4" xfId="7531"/>
    <cellStyle name="Comma [0] 2 3 5 2 4" xfId="7532"/>
    <cellStyle name="Comma [0] 2 3 5 2 5" xfId="7533"/>
    <cellStyle name="Comma [0] 2 3 5 2 6" xfId="7534"/>
    <cellStyle name="Comma [0] 2 3 5 3" xfId="7535"/>
    <cellStyle name="Comma [0] 2 3 5 3 2" xfId="7536"/>
    <cellStyle name="Comma [0] 2 3 5 3 2 2" xfId="7537"/>
    <cellStyle name="Comma [0] 2 3 5 3 2 2 2" xfId="7538"/>
    <cellStyle name="Comma [0] 2 3 5 3 2 2 3" xfId="7539"/>
    <cellStyle name="Comma [0] 2 3 5 3 2 2 4" xfId="7540"/>
    <cellStyle name="Comma [0] 2 3 5 3 2 3" xfId="7541"/>
    <cellStyle name="Comma [0] 2 3 5 3 2 4" xfId="7542"/>
    <cellStyle name="Comma [0] 2 3 5 3 2 5" xfId="7543"/>
    <cellStyle name="Comma [0] 2 3 5 3 3" xfId="7544"/>
    <cellStyle name="Comma [0] 2 3 5 3 3 2" xfId="7545"/>
    <cellStyle name="Comma [0] 2 3 5 3 3 3" xfId="7546"/>
    <cellStyle name="Comma [0] 2 3 5 3 3 4" xfId="7547"/>
    <cellStyle name="Comma [0] 2 3 5 3 4" xfId="7548"/>
    <cellStyle name="Comma [0] 2 3 5 3 5" xfId="7549"/>
    <cellStyle name="Comma [0] 2 3 5 3 6" xfId="7550"/>
    <cellStyle name="Comma [0] 2 3 5 4" xfId="7551"/>
    <cellStyle name="Comma [0] 2 3 5 4 2" xfId="7552"/>
    <cellStyle name="Comma [0] 2 3 5 4 2 2" xfId="7553"/>
    <cellStyle name="Comma [0] 2 3 5 4 2 3" xfId="7554"/>
    <cellStyle name="Comma [0] 2 3 5 4 2 4" xfId="7555"/>
    <cellStyle name="Comma [0] 2 3 5 4 3" xfId="7556"/>
    <cellStyle name="Comma [0] 2 3 5 4 4" xfId="7557"/>
    <cellStyle name="Comma [0] 2 3 5 4 5" xfId="7558"/>
    <cellStyle name="Comma [0] 2 3 5 5" xfId="7559"/>
    <cellStyle name="Comma [0] 2 3 5 5 2" xfId="7560"/>
    <cellStyle name="Comma [0] 2 3 5 5 2 2" xfId="7561"/>
    <cellStyle name="Comma [0] 2 3 5 5 2 3" xfId="7562"/>
    <cellStyle name="Comma [0] 2 3 5 5 2 4" xfId="7563"/>
    <cellStyle name="Comma [0] 2 3 5 5 3" xfId="7564"/>
    <cellStyle name="Comma [0] 2 3 5 5 4" xfId="7565"/>
    <cellStyle name="Comma [0] 2 3 5 5 5" xfId="7566"/>
    <cellStyle name="Comma [0] 2 3 5 6" xfId="7567"/>
    <cellStyle name="Comma [0] 2 3 5 6 2" xfId="7568"/>
    <cellStyle name="Comma [0] 2 3 5 6 3" xfId="7569"/>
    <cellStyle name="Comma [0] 2 3 5 6 4" xfId="7570"/>
    <cellStyle name="Comma [0] 2 3 5 7" xfId="7571"/>
    <cellStyle name="Comma [0] 2 3 5 7 2" xfId="7572"/>
    <cellStyle name="Comma [0] 2 3 5 7 3" xfId="7573"/>
    <cellStyle name="Comma [0] 2 3 5 7 4" xfId="7574"/>
    <cellStyle name="Comma [0] 2 3 5 8" xfId="7575"/>
    <cellStyle name="Comma [0] 2 3 5 9" xfId="7576"/>
    <cellStyle name="Comma [0] 2 3 6" xfId="7577"/>
    <cellStyle name="Comma [0] 2 3 6 2" xfId="7578"/>
    <cellStyle name="Comma [0] 2 3 6 3" xfId="7579"/>
    <cellStyle name="Comma [0] 2 3 6 4" xfId="7580"/>
    <cellStyle name="Comma [0] 2 3 6 5" xfId="7581"/>
    <cellStyle name="Comma [0] 2 3 7" xfId="7582"/>
    <cellStyle name="Comma [0] 2 3 7 10" xfId="7583"/>
    <cellStyle name="Comma [0] 2 3 7 2" xfId="7584"/>
    <cellStyle name="Comma [0] 2 3 7 2 2" xfId="7585"/>
    <cellStyle name="Comma [0] 2 3 7 2 2 2" xfId="7586"/>
    <cellStyle name="Comma [0] 2 3 7 2 2 3" xfId="7587"/>
    <cellStyle name="Comma [0] 2 3 7 2 2 4" xfId="7588"/>
    <cellStyle name="Comma [0] 2 3 7 2 3" xfId="7589"/>
    <cellStyle name="Comma [0] 2 3 7 2 4" xfId="7590"/>
    <cellStyle name="Comma [0] 2 3 7 2 5" xfId="7591"/>
    <cellStyle name="Comma [0] 2 3 7 3" xfId="7592"/>
    <cellStyle name="Comma [0] 2 3 7 3 2" xfId="7593"/>
    <cellStyle name="Comma [0] 2 3 7 3 3" xfId="7594"/>
    <cellStyle name="Comma [0] 2 3 7 3 4" xfId="7595"/>
    <cellStyle name="Comma [0] 2 3 7 4" xfId="7596"/>
    <cellStyle name="Comma [0] 2 3 7 5" xfId="7597"/>
    <cellStyle name="Comma [0] 2 3 7 6" xfId="7598"/>
    <cellStyle name="Comma [0] 2 3 7 7" xfId="7599"/>
    <cellStyle name="Comma [0] 2 3 7 8" xfId="7600"/>
    <cellStyle name="Comma [0] 2 3 7 9" xfId="7601"/>
    <cellStyle name="Comma [0] 2 3 8" xfId="7602"/>
    <cellStyle name="Comma [0] 2 3 8 10" xfId="7603"/>
    <cellStyle name="Comma [0] 2 3 8 2" xfId="7604"/>
    <cellStyle name="Comma [0] 2 3 8 2 2" xfId="7605"/>
    <cellStyle name="Comma [0] 2 3 8 2 2 2" xfId="7606"/>
    <cellStyle name="Comma [0] 2 3 8 2 2 3" xfId="7607"/>
    <cellStyle name="Comma [0] 2 3 8 2 2 4" xfId="7608"/>
    <cellStyle name="Comma [0] 2 3 8 2 3" xfId="7609"/>
    <cellStyle name="Comma [0] 2 3 8 2 4" xfId="7610"/>
    <cellStyle name="Comma [0] 2 3 8 2 5" xfId="7611"/>
    <cellStyle name="Comma [0] 2 3 8 3" xfId="7612"/>
    <cellStyle name="Comma [0] 2 3 8 3 2" xfId="7613"/>
    <cellStyle name="Comma [0] 2 3 8 3 3" xfId="7614"/>
    <cellStyle name="Comma [0] 2 3 8 3 4" xfId="7615"/>
    <cellStyle name="Comma [0] 2 3 8 4" xfId="7616"/>
    <cellStyle name="Comma [0] 2 3 8 5" xfId="7617"/>
    <cellStyle name="Comma [0] 2 3 8 6" xfId="7618"/>
    <cellStyle name="Comma [0] 2 3 8 7" xfId="7619"/>
    <cellStyle name="Comma [0] 2 3 8 8" xfId="7620"/>
    <cellStyle name="Comma [0] 2 3 8 9" xfId="7621"/>
    <cellStyle name="Comma [0] 2 3 9" xfId="7622"/>
    <cellStyle name="Comma [0] 2 3 9 2" xfId="7623"/>
    <cellStyle name="Comma [0] 2 3 9 2 2" xfId="7624"/>
    <cellStyle name="Comma [0] 2 3 9 2 3" xfId="7625"/>
    <cellStyle name="Comma [0] 2 3 9 2 4" xfId="7626"/>
    <cellStyle name="Comma [0] 2 3 9 3" xfId="7627"/>
    <cellStyle name="Comma [0] 2 3 9 4" xfId="7628"/>
    <cellStyle name="Comma [0] 2 3 9 5" xfId="7629"/>
    <cellStyle name="Comma [0] 2 30" xfId="7630"/>
    <cellStyle name="Comma [0] 2 30 2" xfId="7631"/>
    <cellStyle name="Comma [0] 2 30 3" xfId="7632"/>
    <cellStyle name="Comma [0] 2 30 4" xfId="7633"/>
    <cellStyle name="Comma [0] 2 30 5" xfId="7634"/>
    <cellStyle name="Comma [0] 2 30 6" xfId="7635"/>
    <cellStyle name="Comma [0] 2 30 7" xfId="7636"/>
    <cellStyle name="Comma [0] 2 30 8" xfId="7637"/>
    <cellStyle name="Comma [0] 2 31" xfId="7638"/>
    <cellStyle name="Comma [0] 2 31 2" xfId="7639"/>
    <cellStyle name="Comma [0] 2 31 3" xfId="7640"/>
    <cellStyle name="Comma [0] 2 31 4" xfId="7641"/>
    <cellStyle name="Comma [0] 2 31 5" xfId="7642"/>
    <cellStyle name="Comma [0] 2 31 6" xfId="7643"/>
    <cellStyle name="Comma [0] 2 31 7" xfId="7644"/>
    <cellStyle name="Comma [0] 2 31 8" xfId="7645"/>
    <cellStyle name="Comma [0] 2 32" xfId="7646"/>
    <cellStyle name="Comma [0] 2 32 2" xfId="7647"/>
    <cellStyle name="Comma [0] 2 32 3" xfId="7648"/>
    <cellStyle name="Comma [0] 2 32 4" xfId="7649"/>
    <cellStyle name="Comma [0] 2 32 5" xfId="7650"/>
    <cellStyle name="Comma [0] 2 32 6" xfId="7651"/>
    <cellStyle name="Comma [0] 2 32 7" xfId="7652"/>
    <cellStyle name="Comma [0] 2 32 8" xfId="7653"/>
    <cellStyle name="Comma [0] 2 33" xfId="7654"/>
    <cellStyle name="Comma [0] 2 33 2" xfId="7655"/>
    <cellStyle name="Comma [0] 2 33 3" xfId="7656"/>
    <cellStyle name="Comma [0] 2 33 4" xfId="7657"/>
    <cellStyle name="Comma [0] 2 33 5" xfId="7658"/>
    <cellStyle name="Comma [0] 2 33 6" xfId="7659"/>
    <cellStyle name="Comma [0] 2 33 7" xfId="7660"/>
    <cellStyle name="Comma [0] 2 33 8" xfId="7661"/>
    <cellStyle name="Comma [0] 2 34" xfId="7662"/>
    <cellStyle name="Comma [0] 2 35" xfId="7663"/>
    <cellStyle name="Comma [0] 2 36" xfId="7664"/>
    <cellStyle name="Comma [0] 2 37" xfId="7665"/>
    <cellStyle name="Comma [0] 2 38" xfId="7666"/>
    <cellStyle name="Comma [0] 2 39" xfId="7667"/>
    <cellStyle name="Comma [0] 2 4" xfId="7668"/>
    <cellStyle name="Comma [0] 2 4 10" xfId="7669"/>
    <cellStyle name="Comma [0] 2 4 11" xfId="7670"/>
    <cellStyle name="Comma [0] 2 4 12" xfId="7671"/>
    <cellStyle name="Comma [0] 2 4 13" xfId="7672"/>
    <cellStyle name="Comma [0] 2 4 14" xfId="7673"/>
    <cellStyle name="Comma [0] 2 4 15" xfId="7674"/>
    <cellStyle name="Comma [0] 2 4 16" xfId="7675"/>
    <cellStyle name="Comma [0] 2 4 17" xfId="7676"/>
    <cellStyle name="Comma [0] 2 4 18" xfId="7677"/>
    <cellStyle name="Comma [0] 2 4 19" xfId="7678"/>
    <cellStyle name="Comma [0] 2 4 2" xfId="7679"/>
    <cellStyle name="Comma [0] 2 4 2 2" xfId="7680"/>
    <cellStyle name="Comma [0] 2 4 2 3" xfId="7681"/>
    <cellStyle name="Comma [0] 2 4 2 4" xfId="7682"/>
    <cellStyle name="Comma [0] 2 4 2 5" xfId="7683"/>
    <cellStyle name="Comma [0] 2 4 3" xfId="7684"/>
    <cellStyle name="Comma [0] 2 4 3 10" xfId="7685"/>
    <cellStyle name="Comma [0] 2 4 3 2" xfId="7686"/>
    <cellStyle name="Comma [0] 2 4 3 2 2" xfId="7687"/>
    <cellStyle name="Comma [0] 2 4 3 2 2 2" xfId="7688"/>
    <cellStyle name="Comma [0] 2 4 3 2 2 3" xfId="7689"/>
    <cellStyle name="Comma [0] 2 4 3 2 2 4" xfId="7690"/>
    <cellStyle name="Comma [0] 2 4 3 2 3" xfId="7691"/>
    <cellStyle name="Comma [0] 2 4 3 2 4" xfId="7692"/>
    <cellStyle name="Comma [0] 2 4 3 2 5" xfId="7693"/>
    <cellStyle name="Comma [0] 2 4 3 3" xfId="7694"/>
    <cellStyle name="Comma [0] 2 4 3 3 2" xfId="7695"/>
    <cellStyle name="Comma [0] 2 4 3 3 3" xfId="7696"/>
    <cellStyle name="Comma [0] 2 4 3 3 4" xfId="7697"/>
    <cellStyle name="Comma [0] 2 4 3 4" xfId="7698"/>
    <cellStyle name="Comma [0] 2 4 3 5" xfId="7699"/>
    <cellStyle name="Comma [0] 2 4 3 6" xfId="7700"/>
    <cellStyle name="Comma [0] 2 4 3 7" xfId="7701"/>
    <cellStyle name="Comma [0] 2 4 3 8" xfId="7702"/>
    <cellStyle name="Comma [0] 2 4 3 9" xfId="7703"/>
    <cellStyle name="Comma [0] 2 4 4" xfId="7704"/>
    <cellStyle name="Comma [0] 2 4 4 10" xfId="7705"/>
    <cellStyle name="Comma [0] 2 4 4 2" xfId="7706"/>
    <cellStyle name="Comma [0] 2 4 4 2 2" xfId="7707"/>
    <cellStyle name="Comma [0] 2 4 4 2 2 2" xfId="7708"/>
    <cellStyle name="Comma [0] 2 4 4 2 2 3" xfId="7709"/>
    <cellStyle name="Comma [0] 2 4 4 2 2 4" xfId="7710"/>
    <cellStyle name="Comma [0] 2 4 4 2 3" xfId="7711"/>
    <cellStyle name="Comma [0] 2 4 4 2 4" xfId="7712"/>
    <cellStyle name="Comma [0] 2 4 4 2 5" xfId="7713"/>
    <cellStyle name="Comma [0] 2 4 4 3" xfId="7714"/>
    <cellStyle name="Comma [0] 2 4 4 3 2" xfId="7715"/>
    <cellStyle name="Comma [0] 2 4 4 3 3" xfId="7716"/>
    <cellStyle name="Comma [0] 2 4 4 3 4" xfId="7717"/>
    <cellStyle name="Comma [0] 2 4 4 4" xfId="7718"/>
    <cellStyle name="Comma [0] 2 4 4 5" xfId="7719"/>
    <cellStyle name="Comma [0] 2 4 4 6" xfId="7720"/>
    <cellStyle name="Comma [0] 2 4 4 7" xfId="7721"/>
    <cellStyle name="Comma [0] 2 4 4 8" xfId="7722"/>
    <cellStyle name="Comma [0] 2 4 4 9" xfId="7723"/>
    <cellStyle name="Comma [0] 2 4 5" xfId="7724"/>
    <cellStyle name="Comma [0] 2 4 5 2" xfId="7725"/>
    <cellStyle name="Comma [0] 2 4 5 2 2" xfId="7726"/>
    <cellStyle name="Comma [0] 2 4 5 2 3" xfId="7727"/>
    <cellStyle name="Comma [0] 2 4 5 2 4" xfId="7728"/>
    <cellStyle name="Comma [0] 2 4 5 3" xfId="7729"/>
    <cellStyle name="Comma [0] 2 4 5 4" xfId="7730"/>
    <cellStyle name="Comma [0] 2 4 5 5" xfId="7731"/>
    <cellStyle name="Comma [0] 2 4 5 6" xfId="7732"/>
    <cellStyle name="Comma [0] 2 4 5 7" xfId="7733"/>
    <cellStyle name="Comma [0] 2 4 5 8" xfId="7734"/>
    <cellStyle name="Comma [0] 2 4 5 9" xfId="7735"/>
    <cellStyle name="Comma [0] 2 4 6" xfId="7736"/>
    <cellStyle name="Comma [0] 2 4 6 2" xfId="7737"/>
    <cellStyle name="Comma [0] 2 4 6 2 2" xfId="7738"/>
    <cellStyle name="Comma [0] 2 4 6 2 3" xfId="7739"/>
    <cellStyle name="Comma [0] 2 4 6 2 4" xfId="7740"/>
    <cellStyle name="Comma [0] 2 4 6 3" xfId="7741"/>
    <cellStyle name="Comma [0] 2 4 6 4" xfId="7742"/>
    <cellStyle name="Comma [0] 2 4 6 5" xfId="7743"/>
    <cellStyle name="Comma [0] 2 4 6 6" xfId="7744"/>
    <cellStyle name="Comma [0] 2 4 6 7" xfId="7745"/>
    <cellStyle name="Comma [0] 2 4 6 8" xfId="7746"/>
    <cellStyle name="Comma [0] 2 4 6 9" xfId="7747"/>
    <cellStyle name="Comma [0] 2 4 7" xfId="7748"/>
    <cellStyle name="Comma [0] 2 4 7 2" xfId="7749"/>
    <cellStyle name="Comma [0] 2 4 7 3" xfId="7750"/>
    <cellStyle name="Comma [0] 2 4 7 4" xfId="7751"/>
    <cellStyle name="Comma [0] 2 4 7 5" xfId="7752"/>
    <cellStyle name="Comma [0] 2 4 7 6" xfId="7753"/>
    <cellStyle name="Comma [0] 2 4 7 7" xfId="7754"/>
    <cellStyle name="Comma [0] 2 4 7 8" xfId="7755"/>
    <cellStyle name="Comma [0] 2 4 8" xfId="7756"/>
    <cellStyle name="Comma [0] 2 4 8 2" xfId="7757"/>
    <cellStyle name="Comma [0] 2 4 8 3" xfId="7758"/>
    <cellStyle name="Comma [0] 2 4 8 4" xfId="7759"/>
    <cellStyle name="Comma [0] 2 4 8 5" xfId="7760"/>
    <cellStyle name="Comma [0] 2 4 8 6" xfId="7761"/>
    <cellStyle name="Comma [0] 2 4 8 7" xfId="7762"/>
    <cellStyle name="Comma [0] 2 4 8 8" xfId="7763"/>
    <cellStyle name="Comma [0] 2 4 9" xfId="7764"/>
    <cellStyle name="Comma [0] 2 40" xfId="7765"/>
    <cellStyle name="Comma [0] 2 41" xfId="7766"/>
    <cellStyle name="Comma [0] 2 42" xfId="7767"/>
    <cellStyle name="Comma [0] 2 43" xfId="7768"/>
    <cellStyle name="Comma [0] 2 43 2" xfId="7769"/>
    <cellStyle name="Comma [0] 2 43 3" xfId="7770"/>
    <cellStyle name="Comma [0] 2 43 4" xfId="7771"/>
    <cellStyle name="Comma [0] 2 43 5" xfId="7772"/>
    <cellStyle name="Comma [0] 2 43 6" xfId="7773"/>
    <cellStyle name="Comma [0] 2 43 7" xfId="7774"/>
    <cellStyle name="Comma [0] 2 43 8" xfId="7775"/>
    <cellStyle name="Comma [0] 2 43 9" xfId="7776"/>
    <cellStyle name="Comma [0] 2 44" xfId="7777"/>
    <cellStyle name="Comma [0] 2 45" xfId="7778"/>
    <cellStyle name="Comma [0] 2 46" xfId="7779"/>
    <cellStyle name="Comma [0] 2 47" xfId="7780"/>
    <cellStyle name="Comma [0] 2 48" xfId="7781"/>
    <cellStyle name="Comma [0] 2 49" xfId="7782"/>
    <cellStyle name="Comma [0] 2 5" xfId="7783"/>
    <cellStyle name="Comma [0] 2 5 10" xfId="7784"/>
    <cellStyle name="Comma [0] 2 5 11" xfId="7785"/>
    <cellStyle name="Comma [0] 2 5 12" xfId="7786"/>
    <cellStyle name="Comma [0] 2 5 13" xfId="7787"/>
    <cellStyle name="Comma [0] 2 5 14" xfId="7788"/>
    <cellStyle name="Comma [0] 2 5 15" xfId="7789"/>
    <cellStyle name="Comma [0] 2 5 16" xfId="7790"/>
    <cellStyle name="Comma [0] 2 5 17" xfId="7791"/>
    <cellStyle name="Comma [0] 2 5 2" xfId="7792"/>
    <cellStyle name="Comma [0] 2 5 2 2" xfId="7793"/>
    <cellStyle name="Comma [0] 2 5 2 3" xfId="7794"/>
    <cellStyle name="Comma [0] 2 5 2 4" xfId="7795"/>
    <cellStyle name="Comma [0] 2 5 2 5" xfId="7796"/>
    <cellStyle name="Comma [0] 2 5 3" xfId="7797"/>
    <cellStyle name="Comma [0] 2 5 3 10" xfId="7798"/>
    <cellStyle name="Comma [0] 2 5 3 2" xfId="7799"/>
    <cellStyle name="Comma [0] 2 5 3 2 2" xfId="7800"/>
    <cellStyle name="Comma [0] 2 5 3 2 2 2" xfId="7801"/>
    <cellStyle name="Comma [0] 2 5 3 2 2 3" xfId="7802"/>
    <cellStyle name="Comma [0] 2 5 3 2 2 4" xfId="7803"/>
    <cellStyle name="Comma [0] 2 5 3 2 3" xfId="7804"/>
    <cellStyle name="Comma [0] 2 5 3 2 4" xfId="7805"/>
    <cellStyle name="Comma [0] 2 5 3 2 5" xfId="7806"/>
    <cellStyle name="Comma [0] 2 5 3 3" xfId="7807"/>
    <cellStyle name="Comma [0] 2 5 3 3 2" xfId="7808"/>
    <cellStyle name="Comma [0] 2 5 3 3 3" xfId="7809"/>
    <cellStyle name="Comma [0] 2 5 3 3 4" xfId="7810"/>
    <cellStyle name="Comma [0] 2 5 3 4" xfId="7811"/>
    <cellStyle name="Comma [0] 2 5 3 5" xfId="7812"/>
    <cellStyle name="Comma [0] 2 5 3 6" xfId="7813"/>
    <cellStyle name="Comma [0] 2 5 3 7" xfId="7814"/>
    <cellStyle name="Comma [0] 2 5 3 8" xfId="7815"/>
    <cellStyle name="Comma [0] 2 5 3 9" xfId="7816"/>
    <cellStyle name="Comma [0] 2 5 4" xfId="7817"/>
    <cellStyle name="Comma [0] 2 5 4 10" xfId="7818"/>
    <cellStyle name="Comma [0] 2 5 4 2" xfId="7819"/>
    <cellStyle name="Comma [0] 2 5 4 2 2" xfId="7820"/>
    <cellStyle name="Comma [0] 2 5 4 2 2 2" xfId="7821"/>
    <cellStyle name="Comma [0] 2 5 4 2 2 3" xfId="7822"/>
    <cellStyle name="Comma [0] 2 5 4 2 2 4" xfId="7823"/>
    <cellStyle name="Comma [0] 2 5 4 2 3" xfId="7824"/>
    <cellStyle name="Comma [0] 2 5 4 2 4" xfId="7825"/>
    <cellStyle name="Comma [0] 2 5 4 2 5" xfId="7826"/>
    <cellStyle name="Comma [0] 2 5 4 3" xfId="7827"/>
    <cellStyle name="Comma [0] 2 5 4 3 2" xfId="7828"/>
    <cellStyle name="Comma [0] 2 5 4 3 3" xfId="7829"/>
    <cellStyle name="Comma [0] 2 5 4 3 4" xfId="7830"/>
    <cellStyle name="Comma [0] 2 5 4 4" xfId="7831"/>
    <cellStyle name="Comma [0] 2 5 4 5" xfId="7832"/>
    <cellStyle name="Comma [0] 2 5 4 6" xfId="7833"/>
    <cellStyle name="Comma [0] 2 5 4 7" xfId="7834"/>
    <cellStyle name="Comma [0] 2 5 4 8" xfId="7835"/>
    <cellStyle name="Comma [0] 2 5 4 9" xfId="7836"/>
    <cellStyle name="Comma [0] 2 5 5" xfId="7837"/>
    <cellStyle name="Comma [0] 2 5 5 2" xfId="7838"/>
    <cellStyle name="Comma [0] 2 5 5 2 2" xfId="7839"/>
    <cellStyle name="Comma [0] 2 5 5 2 3" xfId="7840"/>
    <cellStyle name="Comma [0] 2 5 5 2 4" xfId="7841"/>
    <cellStyle name="Comma [0] 2 5 5 3" xfId="7842"/>
    <cellStyle name="Comma [0] 2 5 5 4" xfId="7843"/>
    <cellStyle name="Comma [0] 2 5 5 5" xfId="7844"/>
    <cellStyle name="Comma [0] 2 5 5 6" xfId="7845"/>
    <cellStyle name="Comma [0] 2 5 5 7" xfId="7846"/>
    <cellStyle name="Comma [0] 2 5 5 8" xfId="7847"/>
    <cellStyle name="Comma [0] 2 5 5 9" xfId="7848"/>
    <cellStyle name="Comma [0] 2 5 6" xfId="7849"/>
    <cellStyle name="Comma [0] 2 5 6 2" xfId="7850"/>
    <cellStyle name="Comma [0] 2 5 6 2 2" xfId="7851"/>
    <cellStyle name="Comma [0] 2 5 6 2 3" xfId="7852"/>
    <cellStyle name="Comma [0] 2 5 6 2 4" xfId="7853"/>
    <cellStyle name="Comma [0] 2 5 6 2 4 2" xfId="7854"/>
    <cellStyle name="Comma [0] 2 5 6 2 4 3" xfId="7855"/>
    <cellStyle name="Comma [0] 2 5 6 3" xfId="7856"/>
    <cellStyle name="Comma [0] 2 5 6 4" xfId="7857"/>
    <cellStyle name="Comma [0] 2 5 6 5" xfId="7858"/>
    <cellStyle name="Comma [0] 2 5 6 6" xfId="7859"/>
    <cellStyle name="Comma [0] 2 5 6 7" xfId="7860"/>
    <cellStyle name="Comma [0] 2 5 6 8" xfId="7861"/>
    <cellStyle name="Comma [0] 2 5 6 9" xfId="7862"/>
    <cellStyle name="Comma [0] 2 5 7" xfId="7863"/>
    <cellStyle name="Comma [0] 2 5 7 2" xfId="7864"/>
    <cellStyle name="Comma [0] 2 5 7 3" xfId="7865"/>
    <cellStyle name="Comma [0] 2 5 7 4" xfId="7866"/>
    <cellStyle name="Comma [0] 2 5 7 5" xfId="7867"/>
    <cellStyle name="Comma [0] 2 5 7 6" xfId="7868"/>
    <cellStyle name="Comma [0] 2 5 7 7" xfId="7869"/>
    <cellStyle name="Comma [0] 2 5 7 8" xfId="7870"/>
    <cellStyle name="Comma [0] 2 5 8" xfId="7871"/>
    <cellStyle name="Comma [0] 2 5 8 2" xfId="7872"/>
    <cellStyle name="Comma [0] 2 5 8 3" xfId="7873"/>
    <cellStyle name="Comma [0] 2 5 8 4" xfId="7874"/>
    <cellStyle name="Comma [0] 2 5 8 5" xfId="7875"/>
    <cellStyle name="Comma [0] 2 5 8 6" xfId="7876"/>
    <cellStyle name="Comma [0] 2 5 8 7" xfId="7877"/>
    <cellStyle name="Comma [0] 2 5 8 8" xfId="7878"/>
    <cellStyle name="Comma [0] 2 5 9" xfId="7879"/>
    <cellStyle name="Comma [0] 2 50" xfId="7880"/>
    <cellStyle name="Comma [0] 2 51" xfId="7881"/>
    <cellStyle name="Comma [0] 2 52" xfId="7882"/>
    <cellStyle name="Comma [0] 2 53" xfId="7883"/>
    <cellStyle name="Comma [0] 2 54" xfId="7884"/>
    <cellStyle name="Comma [0] 2 55" xfId="7885"/>
    <cellStyle name="Comma [0] 2 56" xfId="7886"/>
    <cellStyle name="Comma [0] 2 57" xfId="7887"/>
    <cellStyle name="Comma [0] 2 6" xfId="7888"/>
    <cellStyle name="Comma [0] 2 6 10" xfId="7889"/>
    <cellStyle name="Comma [0] 2 6 11" xfId="7890"/>
    <cellStyle name="Comma [0] 2 6 12" xfId="7891"/>
    <cellStyle name="Comma [0] 2 6 13" xfId="7892"/>
    <cellStyle name="Comma [0] 2 6 14" xfId="7893"/>
    <cellStyle name="Comma [0] 2 6 15" xfId="7894"/>
    <cellStyle name="Comma [0] 2 6 16" xfId="7895"/>
    <cellStyle name="Comma [0] 2 6 2" xfId="7896"/>
    <cellStyle name="Comma [0] 2 6 2 10" xfId="7897"/>
    <cellStyle name="Comma [0] 2 6 2 2" xfId="7898"/>
    <cellStyle name="Comma [0] 2 6 2 2 2" xfId="7899"/>
    <cellStyle name="Comma [0] 2 6 2 2 2 2" xfId="7900"/>
    <cellStyle name="Comma [0] 2 6 2 2 2 3" xfId="7901"/>
    <cellStyle name="Comma [0] 2 6 2 2 2 4" xfId="7902"/>
    <cellStyle name="Comma [0] 2 6 2 2 3" xfId="7903"/>
    <cellStyle name="Comma [0] 2 6 2 2 4" xfId="7904"/>
    <cellStyle name="Comma [0] 2 6 2 2 5" xfId="7905"/>
    <cellStyle name="Comma [0] 2 6 2 3" xfId="7906"/>
    <cellStyle name="Comma [0] 2 6 2 3 2" xfId="7907"/>
    <cellStyle name="Comma [0] 2 6 2 3 3" xfId="7908"/>
    <cellStyle name="Comma [0] 2 6 2 3 4" xfId="7909"/>
    <cellStyle name="Comma [0] 2 6 2 4" xfId="7910"/>
    <cellStyle name="Comma [0] 2 6 2 5" xfId="7911"/>
    <cellStyle name="Comma [0] 2 6 2 6" xfId="7912"/>
    <cellStyle name="Comma [0] 2 6 2 7" xfId="7913"/>
    <cellStyle name="Comma [0] 2 6 2 8" xfId="7914"/>
    <cellStyle name="Comma [0] 2 6 2 9" xfId="7915"/>
    <cellStyle name="Comma [0] 2 6 3" xfId="7916"/>
    <cellStyle name="Comma [0] 2 6 3 10" xfId="7917"/>
    <cellStyle name="Comma [0] 2 6 3 2" xfId="7918"/>
    <cellStyle name="Comma [0] 2 6 3 2 2" xfId="7919"/>
    <cellStyle name="Comma [0] 2 6 3 2 2 2" xfId="7920"/>
    <cellStyle name="Comma [0] 2 6 3 2 2 3" xfId="7921"/>
    <cellStyle name="Comma [0] 2 6 3 2 2 4" xfId="7922"/>
    <cellStyle name="Comma [0] 2 6 3 2 3" xfId="7923"/>
    <cellStyle name="Comma [0] 2 6 3 2 4" xfId="7924"/>
    <cellStyle name="Comma [0] 2 6 3 2 5" xfId="7925"/>
    <cellStyle name="Comma [0] 2 6 3 3" xfId="7926"/>
    <cellStyle name="Comma [0] 2 6 3 3 2" xfId="7927"/>
    <cellStyle name="Comma [0] 2 6 3 3 3" xfId="7928"/>
    <cellStyle name="Comma [0] 2 6 3 3 4" xfId="7929"/>
    <cellStyle name="Comma [0] 2 6 3 4" xfId="7930"/>
    <cellStyle name="Comma [0] 2 6 3 5" xfId="7931"/>
    <cellStyle name="Comma [0] 2 6 3 6" xfId="7932"/>
    <cellStyle name="Comma [0] 2 6 3 7" xfId="7933"/>
    <cellStyle name="Comma [0] 2 6 3 8" xfId="7934"/>
    <cellStyle name="Comma [0] 2 6 3 9" xfId="7935"/>
    <cellStyle name="Comma [0] 2 6 4" xfId="7936"/>
    <cellStyle name="Comma [0] 2 6 4 2" xfId="7937"/>
    <cellStyle name="Comma [0] 2 6 4 2 2" xfId="7938"/>
    <cellStyle name="Comma [0] 2 6 4 2 3" xfId="7939"/>
    <cellStyle name="Comma [0] 2 6 4 2 4" xfId="7940"/>
    <cellStyle name="Comma [0] 2 6 4 3" xfId="7941"/>
    <cellStyle name="Comma [0] 2 6 4 4" xfId="7942"/>
    <cellStyle name="Comma [0] 2 6 4 5" xfId="7943"/>
    <cellStyle name="Comma [0] 2 6 4 6" xfId="7944"/>
    <cellStyle name="Comma [0] 2 6 4 7" xfId="7945"/>
    <cellStyle name="Comma [0] 2 6 4 8" xfId="7946"/>
    <cellStyle name="Comma [0] 2 6 4 9" xfId="7947"/>
    <cellStyle name="Comma [0] 2 6 5" xfId="7948"/>
    <cellStyle name="Comma [0] 2 6 5 2" xfId="7949"/>
    <cellStyle name="Comma [0] 2 6 5 2 2" xfId="7950"/>
    <cellStyle name="Comma [0] 2 6 5 2 3" xfId="7951"/>
    <cellStyle name="Comma [0] 2 6 5 2 4" xfId="7952"/>
    <cellStyle name="Comma [0] 2 6 5 3" xfId="7953"/>
    <cellStyle name="Comma [0] 2 6 5 4" xfId="7954"/>
    <cellStyle name="Comma [0] 2 6 5 5" xfId="7955"/>
    <cellStyle name="Comma [0] 2 6 5 6" xfId="7956"/>
    <cellStyle name="Comma [0] 2 6 5 7" xfId="7957"/>
    <cellStyle name="Comma [0] 2 6 5 8" xfId="7958"/>
    <cellStyle name="Comma [0] 2 6 5 9" xfId="7959"/>
    <cellStyle name="Comma [0] 2 6 6" xfId="7960"/>
    <cellStyle name="Comma [0] 2 6 6 2" xfId="7961"/>
    <cellStyle name="Comma [0] 2 6 6 3" xfId="7962"/>
    <cellStyle name="Comma [0] 2 6 6 4" xfId="7963"/>
    <cellStyle name="Comma [0] 2 6 6 5" xfId="7964"/>
    <cellStyle name="Comma [0] 2 6 6 6" xfId="7965"/>
    <cellStyle name="Comma [0] 2 6 6 7" xfId="7966"/>
    <cellStyle name="Comma [0] 2 6 6 8" xfId="7967"/>
    <cellStyle name="Comma [0] 2 6 7" xfId="7968"/>
    <cellStyle name="Comma [0] 2 6 7 2" xfId="7969"/>
    <cellStyle name="Comma [0] 2 6 7 3" xfId="7970"/>
    <cellStyle name="Comma [0] 2 6 7 4" xfId="7971"/>
    <cellStyle name="Comma [0] 2 6 7 5" xfId="7972"/>
    <cellStyle name="Comma [0] 2 6 7 6" xfId="7973"/>
    <cellStyle name="Comma [0] 2 6 7 7" xfId="7974"/>
    <cellStyle name="Comma [0] 2 6 7 8" xfId="7975"/>
    <cellStyle name="Comma [0] 2 6 8" xfId="7976"/>
    <cellStyle name="Comma [0] 2 6 8 2" xfId="7977"/>
    <cellStyle name="Comma [0] 2 6 8 3" xfId="7978"/>
    <cellStyle name="Comma [0] 2 6 8 4" xfId="7979"/>
    <cellStyle name="Comma [0] 2 6 8 5" xfId="7980"/>
    <cellStyle name="Comma [0] 2 6 9" xfId="7981"/>
    <cellStyle name="Comma [0] 2 7" xfId="7982"/>
    <cellStyle name="Comma [0] 2 7 10" xfId="7983"/>
    <cellStyle name="Comma [0] 2 7 11" xfId="7984"/>
    <cellStyle name="Comma [0] 2 7 12" xfId="7985"/>
    <cellStyle name="Comma [0] 2 7 13" xfId="7986"/>
    <cellStyle name="Comma [0] 2 7 14" xfId="7987"/>
    <cellStyle name="Comma [0] 2 7 15" xfId="7988"/>
    <cellStyle name="Comma [0] 2 7 16" xfId="7989"/>
    <cellStyle name="Comma [0] 2 7 2" xfId="7990"/>
    <cellStyle name="Comma [0] 2 7 2 10" xfId="7991"/>
    <cellStyle name="Comma [0] 2 7 2 2" xfId="7992"/>
    <cellStyle name="Comma [0] 2 7 2 2 2" xfId="7993"/>
    <cellStyle name="Comma [0] 2 7 2 2 2 2" xfId="7994"/>
    <cellStyle name="Comma [0] 2 7 2 2 2 3" xfId="7995"/>
    <cellStyle name="Comma [0] 2 7 2 2 2 4" xfId="7996"/>
    <cellStyle name="Comma [0] 2 7 2 2 3" xfId="7997"/>
    <cellStyle name="Comma [0] 2 7 2 2 4" xfId="7998"/>
    <cellStyle name="Comma [0] 2 7 2 2 5" xfId="7999"/>
    <cellStyle name="Comma [0] 2 7 2 3" xfId="8000"/>
    <cellStyle name="Comma [0] 2 7 2 3 2" xfId="8001"/>
    <cellStyle name="Comma [0] 2 7 2 3 3" xfId="8002"/>
    <cellStyle name="Comma [0] 2 7 2 3 4" xfId="8003"/>
    <cellStyle name="Comma [0] 2 7 2 4" xfId="8004"/>
    <cellStyle name="Comma [0] 2 7 2 5" xfId="8005"/>
    <cellStyle name="Comma [0] 2 7 2 6" xfId="8006"/>
    <cellStyle name="Comma [0] 2 7 2 7" xfId="8007"/>
    <cellStyle name="Comma [0] 2 7 2 8" xfId="8008"/>
    <cellStyle name="Comma [0] 2 7 2 9" xfId="8009"/>
    <cellStyle name="Comma [0] 2 7 3" xfId="8010"/>
    <cellStyle name="Comma [0] 2 7 3 10" xfId="8011"/>
    <cellStyle name="Comma [0] 2 7 3 2" xfId="8012"/>
    <cellStyle name="Comma [0] 2 7 3 2 2" xfId="8013"/>
    <cellStyle name="Comma [0] 2 7 3 2 2 2" xfId="8014"/>
    <cellStyle name="Comma [0] 2 7 3 2 2 3" xfId="8015"/>
    <cellStyle name="Comma [0] 2 7 3 2 2 4" xfId="8016"/>
    <cellStyle name="Comma [0] 2 7 3 2 3" xfId="8017"/>
    <cellStyle name="Comma [0] 2 7 3 2 4" xfId="8018"/>
    <cellStyle name="Comma [0] 2 7 3 2 5" xfId="8019"/>
    <cellStyle name="Comma [0] 2 7 3 3" xfId="8020"/>
    <cellStyle name="Comma [0] 2 7 3 3 2" xfId="8021"/>
    <cellStyle name="Comma [0] 2 7 3 3 3" xfId="8022"/>
    <cellStyle name="Comma [0] 2 7 3 3 4" xfId="8023"/>
    <cellStyle name="Comma [0] 2 7 3 4" xfId="8024"/>
    <cellStyle name="Comma [0] 2 7 3 5" xfId="8025"/>
    <cellStyle name="Comma [0] 2 7 3 6" xfId="8026"/>
    <cellStyle name="Comma [0] 2 7 3 7" xfId="8027"/>
    <cellStyle name="Comma [0] 2 7 3 8" xfId="8028"/>
    <cellStyle name="Comma [0] 2 7 3 9" xfId="8029"/>
    <cellStyle name="Comma [0] 2 7 4" xfId="8030"/>
    <cellStyle name="Comma [0] 2 7 4 2" xfId="8031"/>
    <cellStyle name="Comma [0] 2 7 4 2 2" xfId="8032"/>
    <cellStyle name="Comma [0] 2 7 4 2 3" xfId="8033"/>
    <cellStyle name="Comma [0] 2 7 4 2 4" xfId="8034"/>
    <cellStyle name="Comma [0] 2 7 4 3" xfId="8035"/>
    <cellStyle name="Comma [0] 2 7 4 4" xfId="8036"/>
    <cellStyle name="Comma [0] 2 7 4 5" xfId="8037"/>
    <cellStyle name="Comma [0] 2 7 4 6" xfId="8038"/>
    <cellStyle name="Comma [0] 2 7 4 7" xfId="8039"/>
    <cellStyle name="Comma [0] 2 7 4 8" xfId="8040"/>
    <cellStyle name="Comma [0] 2 7 4 9" xfId="8041"/>
    <cellStyle name="Comma [0] 2 7 5" xfId="8042"/>
    <cellStyle name="Comma [0] 2 7 5 2" xfId="8043"/>
    <cellStyle name="Comma [0] 2 7 5 2 2" xfId="8044"/>
    <cellStyle name="Comma [0] 2 7 5 2 3" xfId="8045"/>
    <cellStyle name="Comma [0] 2 7 5 2 4" xfId="8046"/>
    <cellStyle name="Comma [0] 2 7 5 3" xfId="8047"/>
    <cellStyle name="Comma [0] 2 7 5 4" xfId="8048"/>
    <cellStyle name="Comma [0] 2 7 5 5" xfId="8049"/>
    <cellStyle name="Comma [0] 2 7 5 6" xfId="8050"/>
    <cellStyle name="Comma [0] 2 7 5 7" xfId="8051"/>
    <cellStyle name="Comma [0] 2 7 5 8" xfId="8052"/>
    <cellStyle name="Comma [0] 2 7 5 9" xfId="8053"/>
    <cellStyle name="Comma [0] 2 7 6" xfId="8054"/>
    <cellStyle name="Comma [0] 2 7 6 2" xfId="8055"/>
    <cellStyle name="Comma [0] 2 7 6 3" xfId="8056"/>
    <cellStyle name="Comma [0] 2 7 6 4" xfId="8057"/>
    <cellStyle name="Comma [0] 2 7 6 5" xfId="8058"/>
    <cellStyle name="Comma [0] 2 7 6 6" xfId="8059"/>
    <cellStyle name="Comma [0] 2 7 6 7" xfId="8060"/>
    <cellStyle name="Comma [0] 2 7 6 8" xfId="8061"/>
    <cellStyle name="Comma [0] 2 7 7" xfId="8062"/>
    <cellStyle name="Comma [0] 2 7 7 2" xfId="8063"/>
    <cellStyle name="Comma [0] 2 7 7 3" xfId="8064"/>
    <cellStyle name="Comma [0] 2 7 7 4" xfId="8065"/>
    <cellStyle name="Comma [0] 2 7 7 5" xfId="8066"/>
    <cellStyle name="Comma [0] 2 7 7 6" xfId="8067"/>
    <cellStyle name="Comma [0] 2 7 7 7" xfId="8068"/>
    <cellStyle name="Comma [0] 2 7 7 8" xfId="8069"/>
    <cellStyle name="Comma [0] 2 7 8" xfId="8070"/>
    <cellStyle name="Comma [0] 2 7 8 2" xfId="8071"/>
    <cellStyle name="Comma [0] 2 7 8 3" xfId="8072"/>
    <cellStyle name="Comma [0] 2 7 8 4" xfId="8073"/>
    <cellStyle name="Comma [0] 2 7 8 5" xfId="8074"/>
    <cellStyle name="Comma [0] 2 7 9" xfId="8075"/>
    <cellStyle name="Comma [0] 2 8" xfId="8076"/>
    <cellStyle name="Comma [0] 2 8 10" xfId="8077"/>
    <cellStyle name="Comma [0] 2 8 11" xfId="8078"/>
    <cellStyle name="Comma [0] 2 8 12" xfId="8079"/>
    <cellStyle name="Comma [0] 2 8 13" xfId="8080"/>
    <cellStyle name="Comma [0] 2 8 2" xfId="8081"/>
    <cellStyle name="Comma [0] 2 8 3" xfId="8082"/>
    <cellStyle name="Comma [0] 2 8 4" xfId="8083"/>
    <cellStyle name="Comma [0] 2 8 5" xfId="8084"/>
    <cellStyle name="Comma [0] 2 8 6" xfId="8085"/>
    <cellStyle name="Comma [0] 2 8 7" xfId="8086"/>
    <cellStyle name="Comma [0] 2 8 8" xfId="8087"/>
    <cellStyle name="Comma [0] 2 8 9" xfId="8088"/>
    <cellStyle name="Comma [0] 2 9" xfId="8089"/>
    <cellStyle name="Comma [0] 2 9 10" xfId="8090"/>
    <cellStyle name="Comma [0] 2 9 11" xfId="8091"/>
    <cellStyle name="Comma [0] 2 9 12" xfId="8092"/>
    <cellStyle name="Comma [0] 2 9 13" xfId="8093"/>
    <cellStyle name="Comma [0] 2 9 2" xfId="8094"/>
    <cellStyle name="Comma [0] 2 9 2 2" xfId="8095"/>
    <cellStyle name="Comma [0] 2 9 2 2 2" xfId="8096"/>
    <cellStyle name="Comma [0] 2 9 2 2 3" xfId="8097"/>
    <cellStyle name="Comma [0] 2 9 2 2 4" xfId="8098"/>
    <cellStyle name="Comma [0] 2 9 2 3" xfId="8099"/>
    <cellStyle name="Comma [0] 2 9 2 4" xfId="8100"/>
    <cellStyle name="Comma [0] 2 9 2 5" xfId="8101"/>
    <cellStyle name="Comma [0] 2 9 2 6" xfId="8102"/>
    <cellStyle name="Comma [0] 2 9 2 7" xfId="8103"/>
    <cellStyle name="Comma [0] 2 9 2 8" xfId="8104"/>
    <cellStyle name="Comma [0] 2 9 2 9" xfId="8105"/>
    <cellStyle name="Comma [0] 2 9 3" xfId="8106"/>
    <cellStyle name="Comma [0] 2 9 3 2" xfId="8107"/>
    <cellStyle name="Comma [0] 2 9 3 3" xfId="8108"/>
    <cellStyle name="Comma [0] 2 9 3 4" xfId="8109"/>
    <cellStyle name="Comma [0] 2 9 3 5" xfId="8110"/>
    <cellStyle name="Comma [0] 2 9 3 6" xfId="8111"/>
    <cellStyle name="Comma [0] 2 9 3 7" xfId="8112"/>
    <cellStyle name="Comma [0] 2 9 3 8" xfId="8113"/>
    <cellStyle name="Comma [0] 2 9 4" xfId="8114"/>
    <cellStyle name="Comma [0] 2 9 4 2" xfId="8115"/>
    <cellStyle name="Comma [0] 2 9 4 3" xfId="8116"/>
    <cellStyle name="Comma [0] 2 9 4 4" xfId="8117"/>
    <cellStyle name="Comma [0] 2 9 4 5" xfId="8118"/>
    <cellStyle name="Comma [0] 2 9 5" xfId="8119"/>
    <cellStyle name="Comma [0] 2 9 5 2" xfId="8120"/>
    <cellStyle name="Comma [0] 2 9 5 3" xfId="8121"/>
    <cellStyle name="Comma [0] 2 9 5 4" xfId="8122"/>
    <cellStyle name="Comma [0] 2 9 5 5" xfId="8123"/>
    <cellStyle name="Comma [0] 2 9 6" xfId="8124"/>
    <cellStyle name="Comma [0] 2 9 6 2" xfId="8125"/>
    <cellStyle name="Comma [0] 2 9 6 3" xfId="8126"/>
    <cellStyle name="Comma [0] 2 9 6 4" xfId="8127"/>
    <cellStyle name="Comma [0] 2 9 6 5" xfId="8128"/>
    <cellStyle name="Comma [0] 2 9 7" xfId="8129"/>
    <cellStyle name="Comma [0] 2 9 8" xfId="8130"/>
    <cellStyle name="Comma [0] 2 9 9" xfId="8131"/>
    <cellStyle name="Comma [0] 2_Insentif dan UJP Sari Roti 2010-03" xfId="8132"/>
    <cellStyle name="Comma [0] 20" xfId="8133"/>
    <cellStyle name="Comma [0] 20 2" xfId="8134"/>
    <cellStyle name="Comma [0] 21" xfId="8135"/>
    <cellStyle name="Comma [0] 21 2" xfId="8136"/>
    <cellStyle name="Comma [0] 22" xfId="8137"/>
    <cellStyle name="Comma [0] 23" xfId="8138"/>
    <cellStyle name="Comma [0] 23 2" xfId="8139"/>
    <cellStyle name="Comma [0] 24" xfId="8140"/>
    <cellStyle name="Comma [0] 25" xfId="8141"/>
    <cellStyle name="Comma [0] 26" xfId="8142"/>
    <cellStyle name="Comma [0] 27" xfId="8143"/>
    <cellStyle name="Comma [0] 28" xfId="8144"/>
    <cellStyle name="Comma [0] 29" xfId="8145"/>
    <cellStyle name="Comma [0] 3" xfId="8146"/>
    <cellStyle name="Comma [0] 3 10" xfId="8147"/>
    <cellStyle name="Comma [0] 3 10 2" xfId="8148"/>
    <cellStyle name="Comma [0] 3 10 2 10" xfId="8149"/>
    <cellStyle name="Comma [0] 3 10 2 10 2" xfId="8150"/>
    <cellStyle name="Comma [0] 3 10 2 11" xfId="8151"/>
    <cellStyle name="Comma [0] 3 10 2 11 2" xfId="8152"/>
    <cellStyle name="Comma [0] 3 10 2 2" xfId="8153"/>
    <cellStyle name="Comma [0] 3 10 2 2 2" xfId="8154"/>
    <cellStyle name="Comma [0] 3 10 2 2 3" xfId="8155"/>
    <cellStyle name="Comma [0] 3 10 2 2 4" xfId="8156"/>
    <cellStyle name="Comma [0] 3 10 2 2 5" xfId="8157"/>
    <cellStyle name="Comma [0] 3 10 2 2 6" xfId="8158"/>
    <cellStyle name="Comma [0] 3 10 2 3" xfId="8159"/>
    <cellStyle name="Comma [0] 3 10 2 4" xfId="8160"/>
    <cellStyle name="Comma [0] 3 10 2 5" xfId="8161"/>
    <cellStyle name="Comma [0] 3 10 2 6" xfId="8162"/>
    <cellStyle name="Comma [0] 3 10 2 7" xfId="8163"/>
    <cellStyle name="Comma [0] 3 10 2 8" xfId="8164"/>
    <cellStyle name="Comma [0] 3 10 2 9" xfId="8165"/>
    <cellStyle name="Comma [0] 3 10 2 9 2" xfId="8166"/>
    <cellStyle name="Comma [0] 3 10 3" xfId="8167"/>
    <cellStyle name="Comma [0] 3 10 4" xfId="8168"/>
    <cellStyle name="Comma [0] 3 10 5" xfId="8169"/>
    <cellStyle name="Comma [0] 3 11" xfId="8170"/>
    <cellStyle name="Comma [0] 3 12" xfId="8171"/>
    <cellStyle name="Comma [0] 3 13" xfId="8172"/>
    <cellStyle name="Comma [0] 3 14" xfId="8173"/>
    <cellStyle name="Comma [0] 3 15" xfId="8174"/>
    <cellStyle name="Comma [0] 3 16" xfId="8175"/>
    <cellStyle name="Comma [0] 3 17" xfId="8176"/>
    <cellStyle name="Comma [0] 3 18" xfId="8177"/>
    <cellStyle name="Comma [0] 3 19" xfId="8178"/>
    <cellStyle name="Comma [0] 3 2" xfId="8179"/>
    <cellStyle name="Comma [0] 3 2 10" xfId="8180"/>
    <cellStyle name="Comma [0] 3 2 11" xfId="8181"/>
    <cellStyle name="Comma [0] 3 2 12" xfId="8182"/>
    <cellStyle name="Comma [0] 3 2 2" xfId="8183"/>
    <cellStyle name="Comma [0] 3 2 2 2" xfId="8184"/>
    <cellStyle name="Comma [0] 3 2 2 2 2" xfId="8185"/>
    <cellStyle name="Comma [0] 3 2 2 2 3" xfId="8186"/>
    <cellStyle name="Comma [0] 3 2 2 2 4" xfId="8187"/>
    <cellStyle name="Comma [0] 3 2 2 3" xfId="8188"/>
    <cellStyle name="Comma [0] 3 2 2 4" xfId="8189"/>
    <cellStyle name="Comma [0] 3 2 2 5" xfId="8190"/>
    <cellStyle name="Comma [0] 3 2 3" xfId="8191"/>
    <cellStyle name="Comma [0] 3 2 3 2" xfId="8192"/>
    <cellStyle name="Comma [0] 3 2 3 3" xfId="8193"/>
    <cellStyle name="Comma [0] 3 2 3 4" xfId="8194"/>
    <cellStyle name="Comma [0] 3 2 4" xfId="8195"/>
    <cellStyle name="Comma [0] 3 2 5" xfId="8196"/>
    <cellStyle name="Comma [0] 3 2 6" xfId="8197"/>
    <cellStyle name="Comma [0] 3 2 7" xfId="8198"/>
    <cellStyle name="Comma [0] 3 2 8" xfId="8199"/>
    <cellStyle name="Comma [0] 3 2 9" xfId="8200"/>
    <cellStyle name="Comma [0] 3 20" xfId="8201"/>
    <cellStyle name="Comma [0] 3 21" xfId="8202"/>
    <cellStyle name="Comma [0] 3 22" xfId="8203"/>
    <cellStyle name="Comma [0] 3 3" xfId="8204"/>
    <cellStyle name="Comma [0] 3 3 10" xfId="8205"/>
    <cellStyle name="Comma [0] 3 3 2" xfId="8206"/>
    <cellStyle name="Comma [0] 3 3 2 2" xfId="8207"/>
    <cellStyle name="Comma [0] 3 3 2 2 2" xfId="8208"/>
    <cellStyle name="Comma [0] 3 3 2 2 3" xfId="8209"/>
    <cellStyle name="Comma [0] 3 3 2 2 4" xfId="8210"/>
    <cellStyle name="Comma [0] 3 3 2 3" xfId="8211"/>
    <cellStyle name="Comma [0] 3 3 2 4" xfId="8212"/>
    <cellStyle name="Comma [0] 3 3 2 5" xfId="8213"/>
    <cellStyle name="Comma [0] 3 3 3" xfId="8214"/>
    <cellStyle name="Comma [0] 3 3 3 2" xfId="8215"/>
    <cellStyle name="Comma [0] 3 3 3 3" xfId="8216"/>
    <cellStyle name="Comma [0] 3 3 3 4" xfId="8217"/>
    <cellStyle name="Comma [0] 3 3 4" xfId="8218"/>
    <cellStyle name="Comma [0] 3 3 5" xfId="8219"/>
    <cellStyle name="Comma [0] 3 3 6" xfId="8220"/>
    <cellStyle name="Comma [0] 3 3 7" xfId="8221"/>
    <cellStyle name="Comma [0] 3 3 8" xfId="8222"/>
    <cellStyle name="Comma [0] 3 3 9" xfId="8223"/>
    <cellStyle name="Comma [0] 3 4" xfId="8224"/>
    <cellStyle name="Comma [0] 3 4 2" xfId="8225"/>
    <cellStyle name="Comma [0] 3 4 2 2" xfId="8226"/>
    <cellStyle name="Comma [0] 3 4 2 3" xfId="8227"/>
    <cellStyle name="Comma [0] 3 4 2 4" xfId="8228"/>
    <cellStyle name="Comma [0] 3 4 3" xfId="8229"/>
    <cellStyle name="Comma [0] 3 4 4" xfId="8230"/>
    <cellStyle name="Comma [0] 3 4 5" xfId="8231"/>
    <cellStyle name="Comma [0] 3 4 6" xfId="8232"/>
    <cellStyle name="Comma [0] 3 4 7" xfId="8233"/>
    <cellStyle name="Comma [0] 3 4 8" xfId="8234"/>
    <cellStyle name="Comma [0] 3 4 9" xfId="8235"/>
    <cellStyle name="Comma [0] 3 5" xfId="8236"/>
    <cellStyle name="Comma [0] 3 5 2" xfId="8237"/>
    <cellStyle name="Comma [0] 3 5 2 2" xfId="8238"/>
    <cellStyle name="Comma [0] 3 5 2 3" xfId="8239"/>
    <cellStyle name="Comma [0] 3 5 2 4" xfId="8240"/>
    <cellStyle name="Comma [0] 3 5 3" xfId="8241"/>
    <cellStyle name="Comma [0] 3 5 4" xfId="8242"/>
    <cellStyle name="Comma [0] 3 5 5" xfId="8243"/>
    <cellStyle name="Comma [0] 3 5 6" xfId="8244"/>
    <cellStyle name="Comma [0] 3 5 7" xfId="8245"/>
    <cellStyle name="Comma [0] 3 5 8" xfId="8246"/>
    <cellStyle name="Comma [0] 3 5 9" xfId="8247"/>
    <cellStyle name="Comma [0] 3 6" xfId="8248"/>
    <cellStyle name="Comma [0] 3 6 2" xfId="8249"/>
    <cellStyle name="Comma [0] 3 6 3" xfId="8250"/>
    <cellStyle name="Comma [0] 3 6 4" xfId="8251"/>
    <cellStyle name="Comma [0] 3 6 5" xfId="8252"/>
    <cellStyle name="Comma [0] 3 6 6" xfId="8253"/>
    <cellStyle name="Comma [0] 3 6 7" xfId="8254"/>
    <cellStyle name="Comma [0] 3 6 8" xfId="8255"/>
    <cellStyle name="Comma [0] 3 7" xfId="8256"/>
    <cellStyle name="Comma [0] 3 7 2" xfId="8257"/>
    <cellStyle name="Comma [0] 3 7 3" xfId="8258"/>
    <cellStyle name="Comma [0] 3 7 4" xfId="8259"/>
    <cellStyle name="Comma [0] 3 7 5" xfId="8260"/>
    <cellStyle name="Comma [0] 3 7 6" xfId="8261"/>
    <cellStyle name="Comma [0] 3 7 7" xfId="8262"/>
    <cellStyle name="Comma [0] 3 7 8" xfId="8263"/>
    <cellStyle name="Comma [0] 3 8" xfId="8264"/>
    <cellStyle name="Comma [0] 3 8 2" xfId="8265"/>
    <cellStyle name="Comma [0] 3 8 3" xfId="8266"/>
    <cellStyle name="Comma [0] 3 8 4" xfId="8267"/>
    <cellStyle name="Comma [0] 3 8 5" xfId="8268"/>
    <cellStyle name="Comma [0] 3 9" xfId="8269"/>
    <cellStyle name="Comma [0] 3 9 2" xfId="8270"/>
    <cellStyle name="Comma [0] 3 9 3" xfId="8271"/>
    <cellStyle name="Comma [0] 3 9 4" xfId="8272"/>
    <cellStyle name="Comma [0] 3 9 5" xfId="8273"/>
    <cellStyle name="Comma [0] 30" xfId="8274"/>
    <cellStyle name="Comma [0] 31" xfId="8275"/>
    <cellStyle name="Comma [0] 32" xfId="8276"/>
    <cellStyle name="Comma [0] 32 2" xfId="8277"/>
    <cellStyle name="Comma [0] 33" xfId="8278"/>
    <cellStyle name="Comma [0] 34" xfId="8279"/>
    <cellStyle name="Comma [0] 35" xfId="8280"/>
    <cellStyle name="Comma [0] 36" xfId="8281"/>
    <cellStyle name="Comma [0] 37" xfId="8282"/>
    <cellStyle name="Comma [0] 38" xfId="8283"/>
    <cellStyle name="Comma [0] 39" xfId="8284"/>
    <cellStyle name="Comma [0] 4" xfId="8285"/>
    <cellStyle name="Comma [0] 4 10" xfId="8286"/>
    <cellStyle name="Comma [0] 4 11" xfId="8287"/>
    <cellStyle name="Comma [0] 4 12" xfId="8288"/>
    <cellStyle name="Comma [0] 4 13" xfId="8289"/>
    <cellStyle name="Comma [0] 4 14" xfId="8290"/>
    <cellStyle name="Comma [0] 4 15" xfId="8291"/>
    <cellStyle name="Comma [0] 4 16" xfId="8292"/>
    <cellStyle name="Comma [0] 4 17" xfId="8293"/>
    <cellStyle name="Comma [0] 4 18" xfId="8294"/>
    <cellStyle name="Comma [0] 4 19" xfId="8295"/>
    <cellStyle name="Comma [0] 4 2" xfId="8296"/>
    <cellStyle name="Comma [0] 4 2 10" xfId="8297"/>
    <cellStyle name="Comma [0] 4 2 11" xfId="8298"/>
    <cellStyle name="Comma [0] 4 2 2" xfId="8299"/>
    <cellStyle name="Comma [0] 4 2 3" xfId="8300"/>
    <cellStyle name="Comma [0] 4 2 4" xfId="8301"/>
    <cellStyle name="Comma [0] 4 2 5" xfId="8302"/>
    <cellStyle name="Comma [0] 4 2 6" xfId="8303"/>
    <cellStyle name="Comma [0] 4 2 7" xfId="8304"/>
    <cellStyle name="Comma [0] 4 2 8" xfId="8305"/>
    <cellStyle name="Comma [0] 4 2 9" xfId="8306"/>
    <cellStyle name="Comma [0] 4 20" xfId="8307"/>
    <cellStyle name="Comma [0] 4 21" xfId="8308"/>
    <cellStyle name="Comma [0] 4 22" xfId="8309"/>
    <cellStyle name="Comma [0] 4 23" xfId="8310"/>
    <cellStyle name="Comma [0] 4 3" xfId="8311"/>
    <cellStyle name="Comma [0] 4 3 2" xfId="8312"/>
    <cellStyle name="Comma [0] 4 3 3" xfId="8313"/>
    <cellStyle name="Comma [0] 4 3 4" xfId="8314"/>
    <cellStyle name="Comma [0] 4 3 5" xfId="8315"/>
    <cellStyle name="Comma [0] 4 4" xfId="8316"/>
    <cellStyle name="Comma [0] 4 5" xfId="8317"/>
    <cellStyle name="Comma [0] 4 6" xfId="8318"/>
    <cellStyle name="Comma [0] 4 7" xfId="8319"/>
    <cellStyle name="Comma [0] 4 8" xfId="8320"/>
    <cellStyle name="Comma [0] 4 9" xfId="8321"/>
    <cellStyle name="Comma [0] 40" xfId="8322"/>
    <cellStyle name="Comma [0] 41" xfId="8323"/>
    <cellStyle name="Comma [0] 42" xfId="8324"/>
    <cellStyle name="Comma [0] 43" xfId="8325"/>
    <cellStyle name="Comma [0] 44" xfId="8326"/>
    <cellStyle name="Comma [0] 5" xfId="8327"/>
    <cellStyle name="Comma [0] 5 10" xfId="8328"/>
    <cellStyle name="Comma [0] 5 11" xfId="8329"/>
    <cellStyle name="Comma [0] 5 12" xfId="8330"/>
    <cellStyle name="Comma [0] 5 13" xfId="8331"/>
    <cellStyle name="Comma [0] 5 2" xfId="8332"/>
    <cellStyle name="Comma [0] 5 3" xfId="8333"/>
    <cellStyle name="Comma [0] 5 4" xfId="8334"/>
    <cellStyle name="Comma [0] 5 5" xfId="8335"/>
    <cellStyle name="Comma [0] 5 6" xfId="8336"/>
    <cellStyle name="Comma [0] 5 7" xfId="8337"/>
    <cellStyle name="Comma [0] 5 8" xfId="8338"/>
    <cellStyle name="Comma [0] 5 9" xfId="8339"/>
    <cellStyle name="Comma [0] 6" xfId="8340"/>
    <cellStyle name="Comma [0] 6 10" xfId="8341"/>
    <cellStyle name="Comma [0] 6 11" xfId="8342"/>
    <cellStyle name="Comma [0] 6 12" xfId="8343"/>
    <cellStyle name="Comma [0] 6 13" xfId="8344"/>
    <cellStyle name="Comma [0] 6 2" xfId="8345"/>
    <cellStyle name="Comma [0] 6 2 2" xfId="8346"/>
    <cellStyle name="Comma [0] 6 2 3" xfId="8347"/>
    <cellStyle name="Comma [0] 6 2 4" xfId="8348"/>
    <cellStyle name="Comma [0] 6 2 5" xfId="8349"/>
    <cellStyle name="Comma [0] 6 2 6" xfId="8350"/>
    <cellStyle name="Comma [0] 6 2 7" xfId="8351"/>
    <cellStyle name="Comma [0] 6 3" xfId="8352"/>
    <cellStyle name="Comma [0] 6 3 2" xfId="8353"/>
    <cellStyle name="Comma [0] 6 3 3" xfId="8354"/>
    <cellStyle name="Comma [0] 6 3 4" xfId="8355"/>
    <cellStyle name="Comma [0] 6 3 5" xfId="8356"/>
    <cellStyle name="Comma [0] 6 3 6" xfId="8357"/>
    <cellStyle name="Comma [0] 6 3 7" xfId="8358"/>
    <cellStyle name="Comma [0] 6 4" xfId="8359"/>
    <cellStyle name="Comma [0] 6 4 2" xfId="8360"/>
    <cellStyle name="Comma [0] 6 4 3" xfId="8361"/>
    <cellStyle name="Comma [0] 6 4 4" xfId="8362"/>
    <cellStyle name="Comma [0] 6 4 5" xfId="8363"/>
    <cellStyle name="Comma [0] 6 5" xfId="8364"/>
    <cellStyle name="Comma [0] 6 5 2" xfId="8365"/>
    <cellStyle name="Comma [0] 6 5 3" xfId="8366"/>
    <cellStyle name="Comma [0] 6 5 4" xfId="8367"/>
    <cellStyle name="Comma [0] 6 5 5" xfId="8368"/>
    <cellStyle name="Comma [0] 6 6" xfId="8369"/>
    <cellStyle name="Comma [0] 6 7" xfId="8370"/>
    <cellStyle name="Comma [0] 6 8" xfId="8371"/>
    <cellStyle name="Comma [0] 6 9" xfId="8372"/>
    <cellStyle name="Comma [0] 7" xfId="8373"/>
    <cellStyle name="Comma [0] 7 10" xfId="8374"/>
    <cellStyle name="Comma [0] 7 11" xfId="8375"/>
    <cellStyle name="Comma [0] 7 2" xfId="8376"/>
    <cellStyle name="Comma [0] 7 2 2" xfId="8377"/>
    <cellStyle name="Comma [0] 7 2 2 2" xfId="8378"/>
    <cellStyle name="Comma [0] 7 2 2 3" xfId="8379"/>
    <cellStyle name="Comma [0] 7 2 2 4" xfId="8380"/>
    <cellStyle name="Comma [0] 7 2 2 5" xfId="8381"/>
    <cellStyle name="Comma [0] 7 2 3" xfId="8382"/>
    <cellStyle name="Comma [0] 7 2 4" xfId="8383"/>
    <cellStyle name="Comma [0] 7 2 5" xfId="8384"/>
    <cellStyle name="Comma [0] 7 2 6" xfId="8385"/>
    <cellStyle name="Comma [0] 7 2 7" xfId="8386"/>
    <cellStyle name="Comma [0] 7 2 8" xfId="8387"/>
    <cellStyle name="Comma [0] 7 3" xfId="8388"/>
    <cellStyle name="Comma [0] 7 3 2" xfId="8389"/>
    <cellStyle name="Comma [0] 7 3 3" xfId="8390"/>
    <cellStyle name="Comma [0] 7 3 4" xfId="8391"/>
    <cellStyle name="Comma [0] 7 3 5" xfId="8392"/>
    <cellStyle name="Comma [0] 7 4" xfId="8393"/>
    <cellStyle name="Comma [0] 7 4 2" xfId="8394"/>
    <cellStyle name="Comma [0] 7 4 3" xfId="8395"/>
    <cellStyle name="Comma [0] 7 4 4" xfId="8396"/>
    <cellStyle name="Comma [0] 7 4 5" xfId="8397"/>
    <cellStyle name="Comma [0] 7 5" xfId="8398"/>
    <cellStyle name="Comma [0] 7 5 2" xfId="8399"/>
    <cellStyle name="Comma [0] 7 5 3" xfId="8400"/>
    <cellStyle name="Comma [0] 7 5 4" xfId="8401"/>
    <cellStyle name="Comma [0] 7 5 5" xfId="8402"/>
    <cellStyle name="Comma [0] 7 6" xfId="8403"/>
    <cellStyle name="Comma [0] 7 7" xfId="8404"/>
    <cellStyle name="Comma [0] 7 8" xfId="8405"/>
    <cellStyle name="Comma [0] 7 9" xfId="8406"/>
    <cellStyle name="Comma [0] 8" xfId="8407"/>
    <cellStyle name="Comma [0] 8 10" xfId="8408"/>
    <cellStyle name="Comma [0] 8 11" xfId="8409"/>
    <cellStyle name="Comma [0] 8 2" xfId="8410"/>
    <cellStyle name="Comma [0] 8 2 2" xfId="8411"/>
    <cellStyle name="Comma [0] 8 2 3" xfId="8412"/>
    <cellStyle name="Comma [0] 8 2 4" xfId="8413"/>
    <cellStyle name="Comma [0] 8 2 5" xfId="8414"/>
    <cellStyle name="Comma [0] 8 3" xfId="8415"/>
    <cellStyle name="Comma [0] 8 3 2" xfId="8416"/>
    <cellStyle name="Comma [0] 8 3 3" xfId="8417"/>
    <cellStyle name="Comma [0] 8 3 4" xfId="8418"/>
    <cellStyle name="Comma [0] 8 3 5" xfId="8419"/>
    <cellStyle name="Comma [0] 8 4" xfId="8420"/>
    <cellStyle name="Comma [0] 8 5" xfId="8421"/>
    <cellStyle name="Comma [0] 8 6" xfId="8422"/>
    <cellStyle name="Comma [0] 8 7" xfId="8423"/>
    <cellStyle name="Comma [0] 8 8" xfId="8424"/>
    <cellStyle name="Comma [0] 8 9" xfId="8425"/>
    <cellStyle name="Comma [0] 9" xfId="8426"/>
    <cellStyle name="Comma [0] 9 10" xfId="8427"/>
    <cellStyle name="Comma [0] 9 11" xfId="8428"/>
    <cellStyle name="Comma [0] 9 12" xfId="8429"/>
    <cellStyle name="Comma [0] 9 12 2" xfId="8430"/>
    <cellStyle name="Comma [0] 9 13" xfId="8431"/>
    <cellStyle name="Comma [0] 9 13 2" xfId="8432"/>
    <cellStyle name="Comma [0] 9 14" xfId="8433"/>
    <cellStyle name="Comma [0] 9 14 2" xfId="8434"/>
    <cellStyle name="Comma [0] 9 2" xfId="8435"/>
    <cellStyle name="Comma [0] 9 2 10" xfId="8436"/>
    <cellStyle name="Comma [0] 9 2 10 2" xfId="8437"/>
    <cellStyle name="Comma [0] 9 2 11" xfId="8438"/>
    <cellStyle name="Comma [0] 9 2 11 2" xfId="8439"/>
    <cellStyle name="Comma [0] 9 2 12" xfId="8440"/>
    <cellStyle name="Comma [0] 9 2 12 2" xfId="8441"/>
    <cellStyle name="Comma [0] 9 2 2" xfId="8442"/>
    <cellStyle name="Comma [0] 9 2 2 2" xfId="8443"/>
    <cellStyle name="Comma [0] 9 2 2 3" xfId="8444"/>
    <cellStyle name="Comma [0] 9 2 2 4" xfId="8445"/>
    <cellStyle name="Comma [0] 9 2 2 5" xfId="8446"/>
    <cellStyle name="Comma [0] 9 2 2 6" xfId="8447"/>
    <cellStyle name="Comma [0] 9 2 3" xfId="8448"/>
    <cellStyle name="Comma [0] 9 2 4" xfId="8449"/>
    <cellStyle name="Comma [0] 9 2 5" xfId="8450"/>
    <cellStyle name="Comma [0] 9 2 6" xfId="8451"/>
    <cellStyle name="Comma [0] 9 2 7" xfId="8452"/>
    <cellStyle name="Comma [0] 9 2 8" xfId="8453"/>
    <cellStyle name="Comma [0] 9 2 9" xfId="8454"/>
    <cellStyle name="Comma [0] 9 3" xfId="8455"/>
    <cellStyle name="Comma [0] 9 3 2" xfId="8456"/>
    <cellStyle name="Comma [0] 9 3 3" xfId="8457"/>
    <cellStyle name="Comma [0] 9 3 4" xfId="8458"/>
    <cellStyle name="Comma [0] 9 3 5" xfId="8459"/>
    <cellStyle name="Comma [0] 9 4" xfId="8460"/>
    <cellStyle name="Comma [0] 9 4 2" xfId="8461"/>
    <cellStyle name="Comma [0] 9 4 3" xfId="8462"/>
    <cellStyle name="Comma [0] 9 4 4" xfId="8463"/>
    <cellStyle name="Comma [0] 9 4 5" xfId="8464"/>
    <cellStyle name="Comma [0] 9 5" xfId="8465"/>
    <cellStyle name="Comma [0] 9 5 2" xfId="8466"/>
    <cellStyle name="Comma [0] 9 5 3" xfId="8467"/>
    <cellStyle name="Comma [0] 9 5 4" xfId="8468"/>
    <cellStyle name="Comma [0] 9 5 5" xfId="8469"/>
    <cellStyle name="Comma [0] 9 5 6" xfId="8470"/>
    <cellStyle name="Comma [0] 9 6" xfId="8471"/>
    <cellStyle name="Comma [0] 9 7" xfId="8472"/>
    <cellStyle name="Comma [0] 9 8" xfId="8473"/>
    <cellStyle name="Comma [0] 9 9" xfId="8474"/>
    <cellStyle name="Comma [0] red" xfId="8475"/>
    <cellStyle name="Comma [0] red 2" xfId="8476"/>
    <cellStyle name="Comma [0] red 3" xfId="8477"/>
    <cellStyle name="Comma [0] red 4" xfId="8478"/>
    <cellStyle name="Comma [0] red 5" xfId="8479"/>
    <cellStyle name="Comma [0] red 6" xfId="8480"/>
    <cellStyle name="Comma [0] red 7" xfId="8481"/>
    <cellStyle name="Comma [0] red 8" xfId="8482"/>
    <cellStyle name="Comma [00]" xfId="8483"/>
    <cellStyle name="Comma [00] 2" xfId="8484"/>
    <cellStyle name="Comma [00] 3" xfId="8485"/>
    <cellStyle name="Comma [00] 4" xfId="8486"/>
    <cellStyle name="Comma [00] 5" xfId="8487"/>
    <cellStyle name="Comma [00] 6" xfId="8488"/>
    <cellStyle name="Comma [00] 7" xfId="8489"/>
    <cellStyle name="Comma [00] 8" xfId="8490"/>
    <cellStyle name="Comma 10" xfId="8491"/>
    <cellStyle name="Comma 10 2" xfId="8492"/>
    <cellStyle name="Comma 10 2 2" xfId="8493"/>
    <cellStyle name="Comma 10 2 3" xfId="8494"/>
    <cellStyle name="Comma 10 2 4" xfId="8495"/>
    <cellStyle name="Comma 10 2 5" xfId="8496"/>
    <cellStyle name="Comma 10 3" xfId="8497"/>
    <cellStyle name="Comma 10 3 2" xfId="8498"/>
    <cellStyle name="Comma 10 3 2 2" xfId="8499"/>
    <cellStyle name="Comma 10 3 3" xfId="8500"/>
    <cellStyle name="Comma 10 3 3 2" xfId="8501"/>
    <cellStyle name="Comma 10 3 4" xfId="8502"/>
    <cellStyle name="Comma 10 3 4 2" xfId="8503"/>
    <cellStyle name="Comma 10 3 5" xfId="8504"/>
    <cellStyle name="Comma 10 3 5 2" xfId="8505"/>
    <cellStyle name="Comma 10 3 5 2 2" xfId="8506"/>
    <cellStyle name="Comma 10 3 5 3" xfId="8507"/>
    <cellStyle name="Comma 10 3 5 3 2" xfId="8508"/>
    <cellStyle name="Comma 10 3 5 4" xfId="8509"/>
    <cellStyle name="Comma 10 3 5 5" xfId="8510"/>
    <cellStyle name="Comma 10 4" xfId="8511"/>
    <cellStyle name="Comma 10 5" xfId="8512"/>
    <cellStyle name="Comma 10 5 2" xfId="8513"/>
    <cellStyle name="Comma 10 5 2 2" xfId="8514"/>
    <cellStyle name="Comma 10 5 2 2 2" xfId="8515"/>
    <cellStyle name="Comma 10 5 2 3" xfId="8516"/>
    <cellStyle name="Comma 10 6" xfId="8517"/>
    <cellStyle name="Comma 10 7" xfId="8518"/>
    <cellStyle name="Comma 100" xfId="8519"/>
    <cellStyle name="Comma 100 2" xfId="8520"/>
    <cellStyle name="Comma 101" xfId="8521"/>
    <cellStyle name="Comma 102" xfId="8522"/>
    <cellStyle name="Comma 103" xfId="8523"/>
    <cellStyle name="Comma 104" xfId="8524"/>
    <cellStyle name="Comma 105" xfId="8525"/>
    <cellStyle name="Comma 106" xfId="8526"/>
    <cellStyle name="Comma 107" xfId="8527"/>
    <cellStyle name="Comma 108" xfId="8528"/>
    <cellStyle name="Comma 109" xfId="8529"/>
    <cellStyle name="Comma 11" xfId="8530"/>
    <cellStyle name="Comma 11 10" xfId="8531"/>
    <cellStyle name="Comma 11 11" xfId="8532"/>
    <cellStyle name="Comma 11 12" xfId="8533"/>
    <cellStyle name="Comma 11 13" xfId="8534"/>
    <cellStyle name="Comma 11 14" xfId="8535"/>
    <cellStyle name="Comma 11 15" xfId="8536"/>
    <cellStyle name="Comma 11 2" xfId="8537"/>
    <cellStyle name="Comma 11 2 2" xfId="8538"/>
    <cellStyle name="Comma 11 2 2 2" xfId="8539"/>
    <cellStyle name="Comma 11 2 2 2 2" xfId="8540"/>
    <cellStyle name="Comma 11 2 2 2 3" xfId="8541"/>
    <cellStyle name="Comma 11 2 2 2 4" xfId="8542"/>
    <cellStyle name="Comma 11 2 2 3" xfId="8543"/>
    <cellStyle name="Comma 11 2 2 4" xfId="8544"/>
    <cellStyle name="Comma 11 2 2 5" xfId="8545"/>
    <cellStyle name="Comma 11 2 3" xfId="8546"/>
    <cellStyle name="Comma 11 2 3 2" xfId="8547"/>
    <cellStyle name="Comma 11 2 3 3" xfId="8548"/>
    <cellStyle name="Comma 11 2 3 4" xfId="8549"/>
    <cellStyle name="Comma 11 2 4" xfId="8550"/>
    <cellStyle name="Comma 11 2 5" xfId="8551"/>
    <cellStyle name="Comma 11 2 6" xfId="8552"/>
    <cellStyle name="Comma 11 3" xfId="8553"/>
    <cellStyle name="Comma 11 3 10" xfId="8554"/>
    <cellStyle name="Comma 11 3 10 2" xfId="8555"/>
    <cellStyle name="Comma 11 3 2" xfId="8556"/>
    <cellStyle name="Comma 11 3 2 2" xfId="8557"/>
    <cellStyle name="Comma 11 3 2 2 2" xfId="8558"/>
    <cellStyle name="Comma 11 3 2 2 3" xfId="8559"/>
    <cellStyle name="Comma 11 3 2 2 4" xfId="8560"/>
    <cellStyle name="Comma 11 3 2 3" xfId="8561"/>
    <cellStyle name="Comma 11 3 2 4" xfId="8562"/>
    <cellStyle name="Comma 11 3 2 5" xfId="8563"/>
    <cellStyle name="Comma 11 3 3" xfId="8564"/>
    <cellStyle name="Comma 11 3 3 2" xfId="8565"/>
    <cellStyle name="Comma 11 3 3 3" xfId="8566"/>
    <cellStyle name="Comma 11 3 3 4" xfId="8567"/>
    <cellStyle name="Comma 11 3 4" xfId="8568"/>
    <cellStyle name="Comma 11 3 5" xfId="8569"/>
    <cellStyle name="Comma 11 3 6" xfId="8570"/>
    <cellStyle name="Comma 11 3 7" xfId="8571"/>
    <cellStyle name="Comma 11 3 7 2" xfId="8572"/>
    <cellStyle name="Comma 11 3 8" xfId="8573"/>
    <cellStyle name="Comma 11 3 8 2" xfId="8574"/>
    <cellStyle name="Comma 11 3 9" xfId="8575"/>
    <cellStyle name="Comma 11 3 9 2" xfId="8576"/>
    <cellStyle name="Comma 11 4" xfId="8577"/>
    <cellStyle name="Comma 11 4 2" xfId="8578"/>
    <cellStyle name="Comma 11 4 2 2" xfId="8579"/>
    <cellStyle name="Comma 11 4 2 3" xfId="8580"/>
    <cellStyle name="Comma 11 4 2 4" xfId="8581"/>
    <cellStyle name="Comma 11 4 3" xfId="8582"/>
    <cellStyle name="Comma 11 4 4" xfId="8583"/>
    <cellStyle name="Comma 11 4 5" xfId="8584"/>
    <cellStyle name="Comma 11 4 6" xfId="8585"/>
    <cellStyle name="Comma 11 4 6 2" xfId="8586"/>
    <cellStyle name="Comma 11 4 7" xfId="8587"/>
    <cellStyle name="Comma 11 4 7 2" xfId="8588"/>
    <cellStyle name="Comma 11 4 8" xfId="8589"/>
    <cellStyle name="Comma 11 4 8 2" xfId="8590"/>
    <cellStyle name="Comma 11 4 9" xfId="8591"/>
    <cellStyle name="Comma 11 4 9 2" xfId="8592"/>
    <cellStyle name="Comma 11 5" xfId="8593"/>
    <cellStyle name="Comma 11 5 2" xfId="8594"/>
    <cellStyle name="Comma 11 5 2 2" xfId="8595"/>
    <cellStyle name="Comma 11 5 2 3" xfId="8596"/>
    <cellStyle name="Comma 11 5 2 4" xfId="8597"/>
    <cellStyle name="Comma 11 5 3" xfId="8598"/>
    <cellStyle name="Comma 11 5 4" xfId="8599"/>
    <cellStyle name="Comma 11 5 5" xfId="8600"/>
    <cellStyle name="Comma 11 5 6" xfId="8601"/>
    <cellStyle name="Comma 11 5 6 2" xfId="8602"/>
    <cellStyle name="Comma 11 5 7" xfId="8603"/>
    <cellStyle name="Comma 11 5 7 2" xfId="8604"/>
    <cellStyle name="Comma 11 5 8" xfId="8605"/>
    <cellStyle name="Comma 11 5 8 2" xfId="8606"/>
    <cellStyle name="Comma 11 5 9" xfId="8607"/>
    <cellStyle name="Comma 11 5 9 2" xfId="8608"/>
    <cellStyle name="Comma 11 6" xfId="8609"/>
    <cellStyle name="Comma 11 6 2" xfId="8610"/>
    <cellStyle name="Comma 11 6 3" xfId="8611"/>
    <cellStyle name="Comma 11 6 4" xfId="8612"/>
    <cellStyle name="Comma 11 7" xfId="8613"/>
    <cellStyle name="Comma 11 7 2" xfId="8614"/>
    <cellStyle name="Comma 11 7 3" xfId="8615"/>
    <cellStyle name="Comma 11 7 4" xfId="8616"/>
    <cellStyle name="Comma 11 8" xfId="8617"/>
    <cellStyle name="Comma 11 8 2" xfId="8618"/>
    <cellStyle name="Comma 11 8 3" xfId="8619"/>
    <cellStyle name="Comma 11 8 4" xfId="8620"/>
    <cellStyle name="Comma 11 9" xfId="8621"/>
    <cellStyle name="Comma 110" xfId="8622"/>
    <cellStyle name="Comma 111" xfId="8623"/>
    <cellStyle name="Comma 112" xfId="8624"/>
    <cellStyle name="Comma 113" xfId="8625"/>
    <cellStyle name="Comma 113 2" xfId="8626"/>
    <cellStyle name="Comma 113 2 2" xfId="8627"/>
    <cellStyle name="Comma 113 3" xfId="8628"/>
    <cellStyle name="Comma 114" xfId="8629"/>
    <cellStyle name="Comma 114 2" xfId="8630"/>
    <cellStyle name="Comma 115" xfId="8631"/>
    <cellStyle name="Comma 115 2" xfId="8632"/>
    <cellStyle name="Comma 116" xfId="8633"/>
    <cellStyle name="Comma 116 2" xfId="8634"/>
    <cellStyle name="Comma 117" xfId="8635"/>
    <cellStyle name="Comma 117 2" xfId="8636"/>
    <cellStyle name="Comma 118" xfId="8637"/>
    <cellStyle name="Comma 118 2" xfId="8638"/>
    <cellStyle name="Comma 119" xfId="8639"/>
    <cellStyle name="Comma 119 2" xfId="8640"/>
    <cellStyle name="Comma 12" xfId="8641"/>
    <cellStyle name="Comma 12 2" xfId="8642"/>
    <cellStyle name="Comma 12 2 2" xfId="8643"/>
    <cellStyle name="Comma 12 2 3" xfId="8644"/>
    <cellStyle name="Comma 12 2 4" xfId="8645"/>
    <cellStyle name="Comma 12 2 5" xfId="8646"/>
    <cellStyle name="Comma 12 3" xfId="8647"/>
    <cellStyle name="Comma 12 3 2" xfId="8648"/>
    <cellStyle name="Comma 12 3 3" xfId="8649"/>
    <cellStyle name="Comma 12 3 4" xfId="8650"/>
    <cellStyle name="Comma 12 3 5" xfId="8651"/>
    <cellStyle name="Comma 120" xfId="8652"/>
    <cellStyle name="Comma 121" xfId="8653"/>
    <cellStyle name="Comma 121 2" xfId="8654"/>
    <cellStyle name="Comma 122" xfId="8655"/>
    <cellStyle name="Comma 123" xfId="8656"/>
    <cellStyle name="Comma 124" xfId="8657"/>
    <cellStyle name="Comma 125" xfId="8658"/>
    <cellStyle name="Comma 126" xfId="8659"/>
    <cellStyle name="Comma 127" xfId="8660"/>
    <cellStyle name="Comma 128" xfId="8661"/>
    <cellStyle name="Comma 129" xfId="8662"/>
    <cellStyle name="Comma 13" xfId="8663"/>
    <cellStyle name="Comma 13 10" xfId="8664"/>
    <cellStyle name="Comma 13 11" xfId="8665"/>
    <cellStyle name="Comma 13 2" xfId="8666"/>
    <cellStyle name="Comma 13 2 2" xfId="8667"/>
    <cellStyle name="Comma 13 2 3" xfId="8668"/>
    <cellStyle name="Comma 13 2 4" xfId="8669"/>
    <cellStyle name="Comma 13 2 5" xfId="8670"/>
    <cellStyle name="Comma 13 3" xfId="8671"/>
    <cellStyle name="Comma 13 3 2" xfId="8672"/>
    <cellStyle name="Comma 13 3 3" xfId="8673"/>
    <cellStyle name="Comma 13 3 4" xfId="8674"/>
    <cellStyle name="Comma 13 3 5" xfId="8675"/>
    <cellStyle name="Comma 13 4" xfId="8676"/>
    <cellStyle name="Comma 13 5" xfId="8677"/>
    <cellStyle name="Comma 13 6" xfId="8678"/>
    <cellStyle name="Comma 13 7" xfId="8679"/>
    <cellStyle name="Comma 13 8" xfId="8680"/>
    <cellStyle name="Comma 13 9" xfId="8681"/>
    <cellStyle name="Comma 130" xfId="8682"/>
    <cellStyle name="Comma 131" xfId="8683"/>
    <cellStyle name="Comma 132" xfId="8684"/>
    <cellStyle name="Comma 133" xfId="8685"/>
    <cellStyle name="Comma 134" xfId="8686"/>
    <cellStyle name="Comma 135" xfId="8687"/>
    <cellStyle name="Comma 136" xfId="8688"/>
    <cellStyle name="Comma 137" xfId="8689"/>
    <cellStyle name="Comma 138" xfId="8690"/>
    <cellStyle name="Comma 139" xfId="8691"/>
    <cellStyle name="Comma 14" xfId="8692"/>
    <cellStyle name="Comma 14 2" xfId="8693"/>
    <cellStyle name="Comma 14 2 2" xfId="8694"/>
    <cellStyle name="Comma 14 2 3" xfId="8695"/>
    <cellStyle name="Comma 14 2 4" xfId="8696"/>
    <cellStyle name="Comma 14 2 5" xfId="8697"/>
    <cellStyle name="Comma 14 3" xfId="8698"/>
    <cellStyle name="Comma 14 3 2" xfId="8699"/>
    <cellStyle name="Comma 14 3 2 2" xfId="8700"/>
    <cellStyle name="Comma 14 3 3" xfId="8701"/>
    <cellStyle name="Comma 14 3 3 2" xfId="8702"/>
    <cellStyle name="Comma 14 3 4" xfId="8703"/>
    <cellStyle name="Comma 14 3 4 2" xfId="8704"/>
    <cellStyle name="Comma 14 3 5" xfId="8705"/>
    <cellStyle name="Comma 14 3 5 2" xfId="8706"/>
    <cellStyle name="Comma 14 4" xfId="8707"/>
    <cellStyle name="Comma 14 5" xfId="8708"/>
    <cellStyle name="Comma 14 6" xfId="8709"/>
    <cellStyle name="Comma 14 7" xfId="8710"/>
    <cellStyle name="Comma 140" xfId="8711"/>
    <cellStyle name="Comma 141" xfId="8712"/>
    <cellStyle name="Comma 142" xfId="8713"/>
    <cellStyle name="Comma 143" xfId="8714"/>
    <cellStyle name="Comma 144" xfId="8715"/>
    <cellStyle name="Comma 144 2" xfId="8716"/>
    <cellStyle name="Comma 144 3" xfId="8717"/>
    <cellStyle name="Comma 145" xfId="8718"/>
    <cellStyle name="Comma 146" xfId="8719"/>
    <cellStyle name="Comma 147" xfId="8720"/>
    <cellStyle name="Comma 148" xfId="8721"/>
    <cellStyle name="Comma 149" xfId="8722"/>
    <cellStyle name="Comma 15" xfId="8723"/>
    <cellStyle name="Comma 15 10" xfId="8724"/>
    <cellStyle name="Comma 15 10 2" xfId="8725"/>
    <cellStyle name="Comma 15 10 2 2" xfId="8726"/>
    <cellStyle name="Comma 15 10 3" xfId="8727"/>
    <cellStyle name="Comma 15 11" xfId="8728"/>
    <cellStyle name="Comma 15 11 2" xfId="8729"/>
    <cellStyle name="Comma 15 12" xfId="8730"/>
    <cellStyle name="Comma 15 12 2" xfId="8731"/>
    <cellStyle name="Comma 15 13" xfId="8732"/>
    <cellStyle name="Comma 15 13 2" xfId="8733"/>
    <cellStyle name="Comma 15 2" xfId="8734"/>
    <cellStyle name="Comma 15 2 2" xfId="8735"/>
    <cellStyle name="Comma 15 2 2 2" xfId="8736"/>
    <cellStyle name="Comma 15 2 2 2 2" xfId="8737"/>
    <cellStyle name="Comma 15 2 2 3" xfId="8738"/>
    <cellStyle name="Comma 15 2 3" xfId="8739"/>
    <cellStyle name="Comma 15 2 3 2" xfId="8740"/>
    <cellStyle name="Comma 15 2 3 2 2" xfId="8741"/>
    <cellStyle name="Comma 15 2 3 3" xfId="8742"/>
    <cellStyle name="Comma 15 2 4" xfId="8743"/>
    <cellStyle name="Comma 15 2 4 2" xfId="8744"/>
    <cellStyle name="Comma 15 2 5" xfId="8745"/>
    <cellStyle name="Comma 15 2 5 2" xfId="8746"/>
    <cellStyle name="Comma 15 2 6" xfId="8747"/>
    <cellStyle name="Comma 15 2 6 2" xfId="8748"/>
    <cellStyle name="Comma 15 3" xfId="8749"/>
    <cellStyle name="Comma 15 3 2" xfId="8750"/>
    <cellStyle name="Comma 15 3 2 2" xfId="8751"/>
    <cellStyle name="Comma 15 3 2 2 2" xfId="8752"/>
    <cellStyle name="Comma 15 3 2 3" xfId="8753"/>
    <cellStyle name="Comma 15 3 3" xfId="8754"/>
    <cellStyle name="Comma 15 3 3 2" xfId="8755"/>
    <cellStyle name="Comma 15 3 3 2 2" xfId="8756"/>
    <cellStyle name="Comma 15 3 3 3" xfId="8757"/>
    <cellStyle name="Comma 15 3 4" xfId="8758"/>
    <cellStyle name="Comma 15 3 4 2" xfId="8759"/>
    <cellStyle name="Comma 15 3 5" xfId="8760"/>
    <cellStyle name="Comma 15 3 5 2" xfId="8761"/>
    <cellStyle name="Comma 15 3 6" xfId="8762"/>
    <cellStyle name="Comma 15 3 6 2" xfId="8763"/>
    <cellStyle name="Comma 15 4" xfId="8764"/>
    <cellStyle name="Comma 15 4 2" xfId="8765"/>
    <cellStyle name="Comma 15 4 2 2" xfId="8766"/>
    <cellStyle name="Comma 15 4 2 2 2" xfId="8767"/>
    <cellStyle name="Comma 15 4 2 3" xfId="8768"/>
    <cellStyle name="Comma 15 4 3" xfId="8769"/>
    <cellStyle name="Comma 15 4 3 2" xfId="8770"/>
    <cellStyle name="Comma 15 4 3 2 2" xfId="8771"/>
    <cellStyle name="Comma 15 4 3 3" xfId="8772"/>
    <cellStyle name="Comma 15 4 4" xfId="8773"/>
    <cellStyle name="Comma 15 4 4 2" xfId="8774"/>
    <cellStyle name="Comma 15 4 5" xfId="8775"/>
    <cellStyle name="Comma 15 5" xfId="8776"/>
    <cellStyle name="Comma 15 5 2" xfId="8777"/>
    <cellStyle name="Comma 15 5 2 2" xfId="8778"/>
    <cellStyle name="Comma 15 5 3" xfId="8779"/>
    <cellStyle name="Comma 15 6" xfId="8780"/>
    <cellStyle name="Comma 15 6 2" xfId="8781"/>
    <cellStyle name="Comma 15 6 2 2" xfId="8782"/>
    <cellStyle name="Comma 15 6 3" xfId="8783"/>
    <cellStyle name="Comma 15 7" xfId="8784"/>
    <cellStyle name="Comma 15 7 2" xfId="8785"/>
    <cellStyle name="Comma 15 7 2 2" xfId="8786"/>
    <cellStyle name="Comma 15 7 3" xfId="8787"/>
    <cellStyle name="Comma 15 8" xfId="8788"/>
    <cellStyle name="Comma 15 8 2" xfId="8789"/>
    <cellStyle name="Comma 15 8 2 2" xfId="8790"/>
    <cellStyle name="Comma 15 8 3" xfId="8791"/>
    <cellStyle name="Comma 15 9" xfId="8792"/>
    <cellStyle name="Comma 15 9 2" xfId="8793"/>
    <cellStyle name="Comma 15 9 2 2" xfId="8794"/>
    <cellStyle name="Comma 15 9 3" xfId="8795"/>
    <cellStyle name="Comma 150" xfId="8796"/>
    <cellStyle name="Comma 151" xfId="8797"/>
    <cellStyle name="Comma 152" xfId="8798"/>
    <cellStyle name="Comma 153" xfId="8799"/>
    <cellStyle name="Comma 154" xfId="8800"/>
    <cellStyle name="Comma 155" xfId="8801"/>
    <cellStyle name="Comma 156" xfId="8802"/>
    <cellStyle name="Comma 157" xfId="8803"/>
    <cellStyle name="Comma 158" xfId="8804"/>
    <cellStyle name="Comma 159" xfId="8805"/>
    <cellStyle name="Comma 16" xfId="8806"/>
    <cellStyle name="Comma 16 10" xfId="8807"/>
    <cellStyle name="Comma 16 10 2" xfId="8808"/>
    <cellStyle name="Comma 16 10 2 2" xfId="8809"/>
    <cellStyle name="Comma 16 10 3" xfId="8810"/>
    <cellStyle name="Comma 16 11" xfId="8811"/>
    <cellStyle name="Comma 16 11 2" xfId="8812"/>
    <cellStyle name="Comma 16 12" xfId="8813"/>
    <cellStyle name="Comma 16 12 2" xfId="8814"/>
    <cellStyle name="Comma 16 13" xfId="8815"/>
    <cellStyle name="Comma 16 13 2" xfId="8816"/>
    <cellStyle name="Comma 16 2" xfId="8817"/>
    <cellStyle name="Comma 16 2 2" xfId="8818"/>
    <cellStyle name="Comma 16 2 2 2" xfId="8819"/>
    <cellStyle name="Comma 16 2 2 2 2" xfId="8820"/>
    <cellStyle name="Comma 16 2 2 3" xfId="8821"/>
    <cellStyle name="Comma 16 2 3" xfId="8822"/>
    <cellStyle name="Comma 16 2 3 2" xfId="8823"/>
    <cellStyle name="Comma 16 2 3 2 2" xfId="8824"/>
    <cellStyle name="Comma 16 2 3 3" xfId="8825"/>
    <cellStyle name="Comma 16 2 4" xfId="8826"/>
    <cellStyle name="Comma 16 2 4 2" xfId="8827"/>
    <cellStyle name="Comma 16 2 5" xfId="8828"/>
    <cellStyle name="Comma 16 2 5 2" xfId="8829"/>
    <cellStyle name="Comma 16 2 6" xfId="8830"/>
    <cellStyle name="Comma 16 2 6 2" xfId="8831"/>
    <cellStyle name="Comma 16 3" xfId="8832"/>
    <cellStyle name="Comma 16 3 2" xfId="8833"/>
    <cellStyle name="Comma 16 3 2 2" xfId="8834"/>
    <cellStyle name="Comma 16 3 2 2 2" xfId="8835"/>
    <cellStyle name="Comma 16 3 2 3" xfId="8836"/>
    <cellStyle name="Comma 16 3 3" xfId="8837"/>
    <cellStyle name="Comma 16 3 3 2" xfId="8838"/>
    <cellStyle name="Comma 16 3 3 2 2" xfId="8839"/>
    <cellStyle name="Comma 16 3 3 3" xfId="8840"/>
    <cellStyle name="Comma 16 3 4" xfId="8841"/>
    <cellStyle name="Comma 16 3 4 2" xfId="8842"/>
    <cellStyle name="Comma 16 3 5" xfId="8843"/>
    <cellStyle name="Comma 16 3 5 2" xfId="8844"/>
    <cellStyle name="Comma 16 3 6" xfId="8845"/>
    <cellStyle name="Comma 16 3 6 2" xfId="8846"/>
    <cellStyle name="Comma 16 4" xfId="8847"/>
    <cellStyle name="Comma 16 4 2" xfId="8848"/>
    <cellStyle name="Comma 16 4 2 2" xfId="8849"/>
    <cellStyle name="Comma 16 4 2 2 2" xfId="8850"/>
    <cellStyle name="Comma 16 4 2 3" xfId="8851"/>
    <cellStyle name="Comma 16 4 3" xfId="8852"/>
    <cellStyle name="Comma 16 4 3 2" xfId="8853"/>
    <cellStyle name="Comma 16 4 3 2 2" xfId="8854"/>
    <cellStyle name="Comma 16 4 3 3" xfId="8855"/>
    <cellStyle name="Comma 16 4 4" xfId="8856"/>
    <cellStyle name="Comma 16 4 4 2" xfId="8857"/>
    <cellStyle name="Comma 16 4 5" xfId="8858"/>
    <cellStyle name="Comma 16 5" xfId="8859"/>
    <cellStyle name="Comma 16 5 2" xfId="8860"/>
    <cellStyle name="Comma 16 5 2 2" xfId="8861"/>
    <cellStyle name="Comma 16 5 3" xfId="8862"/>
    <cellStyle name="Comma 16 6" xfId="8863"/>
    <cellStyle name="Comma 16 6 2" xfId="8864"/>
    <cellStyle name="Comma 16 6 2 2" xfId="8865"/>
    <cellStyle name="Comma 16 6 3" xfId="8866"/>
    <cellStyle name="Comma 16 7" xfId="8867"/>
    <cellStyle name="Comma 16 7 2" xfId="8868"/>
    <cellStyle name="Comma 16 7 2 2" xfId="8869"/>
    <cellStyle name="Comma 16 7 3" xfId="8870"/>
    <cellStyle name="Comma 16 8" xfId="8871"/>
    <cellStyle name="Comma 16 8 2" xfId="8872"/>
    <cellStyle name="Comma 16 8 2 2" xfId="8873"/>
    <cellStyle name="Comma 16 8 3" xfId="8874"/>
    <cellStyle name="Comma 16 9" xfId="8875"/>
    <cellStyle name="Comma 16 9 2" xfId="8876"/>
    <cellStyle name="Comma 16 9 2 2" xfId="8877"/>
    <cellStyle name="Comma 16 9 3" xfId="8878"/>
    <cellStyle name="Comma 160" xfId="8879"/>
    <cellStyle name="Comma 161" xfId="8880"/>
    <cellStyle name="Comma 162" xfId="8881"/>
    <cellStyle name="Comma 163" xfId="8882"/>
    <cellStyle name="Comma 164" xfId="8883"/>
    <cellStyle name="Comma 165" xfId="8884"/>
    <cellStyle name="Comma 166" xfId="8885"/>
    <cellStyle name="Comma 167" xfId="8886"/>
    <cellStyle name="Comma 168" xfId="8887"/>
    <cellStyle name="Comma 169" xfId="8888"/>
    <cellStyle name="Comma 17" xfId="8889"/>
    <cellStyle name="Comma 170" xfId="8890"/>
    <cellStyle name="Comma 171" xfId="8891"/>
    <cellStyle name="Comma 172" xfId="8892"/>
    <cellStyle name="Comma 173" xfId="8893"/>
    <cellStyle name="Comma 174" xfId="8894"/>
    <cellStyle name="Comma 175" xfId="8895"/>
    <cellStyle name="Comma 176" xfId="8896"/>
    <cellStyle name="Comma 177" xfId="8897"/>
    <cellStyle name="Comma 178" xfId="8898"/>
    <cellStyle name="Comma 179" xfId="8899"/>
    <cellStyle name="Comma 18" xfId="8900"/>
    <cellStyle name="Comma 18 2" xfId="8901"/>
    <cellStyle name="Comma 18 2 2" xfId="8902"/>
    <cellStyle name="Comma 18 2 2 2" xfId="8903"/>
    <cellStyle name="Comma 18 2 3" xfId="8904"/>
    <cellStyle name="Comma 180" xfId="8905"/>
    <cellStyle name="Comma 181" xfId="8906"/>
    <cellStyle name="Comma 19" xfId="8907"/>
    <cellStyle name="Comma 19 2" xfId="8908"/>
    <cellStyle name="Comma 19 2 2" xfId="8909"/>
    <cellStyle name="Comma 19 2 2 2" xfId="8910"/>
    <cellStyle name="Comma 19 2 3" xfId="8911"/>
    <cellStyle name="Comma 2" xfId="8912"/>
    <cellStyle name="Comma 2 10" xfId="8913"/>
    <cellStyle name="Comma 2 10 2" xfId="8914"/>
    <cellStyle name="Comma 2 10 2 2" xfId="8915"/>
    <cellStyle name="Comma 2 10 2 3" xfId="8916"/>
    <cellStyle name="Comma 2 10 2 4" xfId="8917"/>
    <cellStyle name="Comma 2 10 2 5" xfId="8918"/>
    <cellStyle name="Comma 2 10 3" xfId="8919"/>
    <cellStyle name="Comma 2 10 4" xfId="8920"/>
    <cellStyle name="Comma 2 10 5" xfId="8921"/>
    <cellStyle name="Comma 2 10 6" xfId="8922"/>
    <cellStyle name="Comma 2 10 7" xfId="8923"/>
    <cellStyle name="Comma 2 10 8" xfId="8924"/>
    <cellStyle name="Comma 2 10 9" xfId="8925"/>
    <cellStyle name="Comma 2 11" xfId="8926"/>
    <cellStyle name="Comma 2 11 2" xfId="8927"/>
    <cellStyle name="Comma 2 11 3" xfId="8928"/>
    <cellStyle name="Comma 2 11 4" xfId="8929"/>
    <cellStyle name="Comma 2 11 5" xfId="8930"/>
    <cellStyle name="Comma 2 11 6" xfId="8931"/>
    <cellStyle name="Comma 2 11 7" xfId="8932"/>
    <cellStyle name="Comma 2 11 8" xfId="8933"/>
    <cellStyle name="Comma 2 12" xfId="8934"/>
    <cellStyle name="Comma 2 12 2" xfId="8935"/>
    <cellStyle name="Comma 2 12 3" xfId="8936"/>
    <cellStyle name="Comma 2 12 4" xfId="8937"/>
    <cellStyle name="Comma 2 12 5" xfId="8938"/>
    <cellStyle name="Comma 2 12 6" xfId="8939"/>
    <cellStyle name="Comma 2 12 7" xfId="8940"/>
    <cellStyle name="Comma 2 12 8" xfId="8941"/>
    <cellStyle name="Comma 2 13" xfId="8942"/>
    <cellStyle name="Comma 2 13 2" xfId="8943"/>
    <cellStyle name="Comma 2 13 3" xfId="8944"/>
    <cellStyle name="Comma 2 13 4" xfId="8945"/>
    <cellStyle name="Comma 2 13 5" xfId="8946"/>
    <cellStyle name="Comma 2 13 6" xfId="8947"/>
    <cellStyle name="Comma 2 13 7" xfId="8948"/>
    <cellStyle name="Comma 2 13 8" xfId="8949"/>
    <cellStyle name="Comma 2 14" xfId="8950"/>
    <cellStyle name="Comma 2 14 2" xfId="8951"/>
    <cellStyle name="Comma 2 14 3" xfId="8952"/>
    <cellStyle name="Comma 2 14 4" xfId="8953"/>
    <cellStyle name="Comma 2 14 5" xfId="8954"/>
    <cellStyle name="Comma 2 14 6" xfId="8955"/>
    <cellStyle name="Comma 2 14 7" xfId="8956"/>
    <cellStyle name="Comma 2 14 8" xfId="8957"/>
    <cellStyle name="Comma 2 15" xfId="8958"/>
    <cellStyle name="Comma 2 15 2" xfId="8959"/>
    <cellStyle name="Comma 2 15 3" xfId="8960"/>
    <cellStyle name="Comma 2 15 4" xfId="8961"/>
    <cellStyle name="Comma 2 15 5" xfId="8962"/>
    <cellStyle name="Comma 2 15 6" xfId="8963"/>
    <cellStyle name="Comma 2 15 7" xfId="8964"/>
    <cellStyle name="Comma 2 15 8" xfId="8965"/>
    <cellStyle name="Comma 2 16" xfId="8966"/>
    <cellStyle name="Comma 2 16 2" xfId="8967"/>
    <cellStyle name="Comma 2 16 3" xfId="8968"/>
    <cellStyle name="Comma 2 16 4" xfId="8969"/>
    <cellStyle name="Comma 2 16 5" xfId="8970"/>
    <cellStyle name="Comma 2 16 6" xfId="8971"/>
    <cellStyle name="Comma 2 16 7" xfId="8972"/>
    <cellStyle name="Comma 2 16 8" xfId="8973"/>
    <cellStyle name="Comma 2 17" xfId="8974"/>
    <cellStyle name="Comma 2 17 2" xfId="8975"/>
    <cellStyle name="Comma 2 17 2 2" xfId="8976"/>
    <cellStyle name="Comma 2 17 2 3" xfId="8977"/>
    <cellStyle name="Comma 2 17 2 3 10" xfId="8978"/>
    <cellStyle name="Comma 2 17 2 3 2" xfId="8979"/>
    <cellStyle name="Comma 2 17 2 3 3" xfId="8980"/>
    <cellStyle name="Comma 2 17 2 3 4" xfId="8981"/>
    <cellStyle name="Comma 2 17 2 3 5" xfId="8982"/>
    <cellStyle name="Comma 2 17 2 3 6" xfId="8983"/>
    <cellStyle name="Comma 2 17 2 3 7" xfId="8984"/>
    <cellStyle name="Comma 2 17 2 3 8" xfId="8985"/>
    <cellStyle name="Comma 2 17 2 3 9" xfId="8986"/>
    <cellStyle name="Comma 2 17 2 3 9 2" xfId="8987"/>
    <cellStyle name="Comma 2 17 2 4" xfId="8988"/>
    <cellStyle name="Comma 2 17 2 5" xfId="8989"/>
    <cellStyle name="Comma 2 17 2 6" xfId="8990"/>
    <cellStyle name="Comma 2 17 2 7" xfId="8991"/>
    <cellStyle name="Comma 2 17 2 8" xfId="8992"/>
    <cellStyle name="Comma 2 17 3" xfId="8993"/>
    <cellStyle name="Comma 2 17 4" xfId="8994"/>
    <cellStyle name="Comma 2 17 5" xfId="8995"/>
    <cellStyle name="Comma 2 17 6" xfId="8996"/>
    <cellStyle name="Comma 2 17 7" xfId="8997"/>
    <cellStyle name="Comma 2 17 8" xfId="8998"/>
    <cellStyle name="Comma 2 17 9" xfId="8999"/>
    <cellStyle name="Comma 2 18" xfId="9000"/>
    <cellStyle name="Comma 2 18 2" xfId="9001"/>
    <cellStyle name="Comma 2 18 3" xfId="9002"/>
    <cellStyle name="Comma 2 18 4" xfId="9003"/>
    <cellStyle name="Comma 2 18 5" xfId="9004"/>
    <cellStyle name="Comma 2 18 6" xfId="9005"/>
    <cellStyle name="Comma 2 18 7" xfId="9006"/>
    <cellStyle name="Comma 2 18 8" xfId="9007"/>
    <cellStyle name="Comma 2 19" xfId="9008"/>
    <cellStyle name="Comma 2 19 2" xfId="9009"/>
    <cellStyle name="Comma 2 19 3" xfId="9010"/>
    <cellStyle name="Comma 2 19 4" xfId="9011"/>
    <cellStyle name="Comma 2 19 5" xfId="9012"/>
    <cellStyle name="Comma 2 19 6" xfId="9013"/>
    <cellStyle name="Comma 2 19 7" xfId="9014"/>
    <cellStyle name="Comma 2 19 8" xfId="9015"/>
    <cellStyle name="Comma 2 2" xfId="9016"/>
    <cellStyle name="Comma 2 2 10" xfId="9017"/>
    <cellStyle name="Comma 2 2 11" xfId="9018"/>
    <cellStyle name="Comma 2 2 12" xfId="9019"/>
    <cellStyle name="Comma 2 2 13" xfId="9020"/>
    <cellStyle name="Comma 2 2 14" xfId="9021"/>
    <cellStyle name="Comma 2 2 2" xfId="9022"/>
    <cellStyle name="Comma 2 2 3" xfId="9023"/>
    <cellStyle name="Comma 2 2 4" xfId="9024"/>
    <cellStyle name="Comma 2 2 5" xfId="9025"/>
    <cellStyle name="Comma 2 2 6" xfId="9026"/>
    <cellStyle name="Comma 2 2 7" xfId="9027"/>
    <cellStyle name="Comma 2 2 8" xfId="9028"/>
    <cellStyle name="Comma 2 2 9" xfId="9029"/>
    <cellStyle name="Comma 2 20" xfId="9030"/>
    <cellStyle name="Comma 2 20 2" xfId="9031"/>
    <cellStyle name="Comma 2 20 3" xfId="9032"/>
    <cellStyle name="Comma 2 20 4" xfId="9033"/>
    <cellStyle name="Comma 2 20 5" xfId="9034"/>
    <cellStyle name="Comma 2 20 6" xfId="9035"/>
    <cellStyle name="Comma 2 20 7" xfId="9036"/>
    <cellStyle name="Comma 2 20 8" xfId="9037"/>
    <cellStyle name="Comma 2 21" xfId="9038"/>
    <cellStyle name="Comma 2 21 2" xfId="9039"/>
    <cellStyle name="Comma 2 21 3" xfId="9040"/>
    <cellStyle name="Comma 2 21 4" xfId="9041"/>
    <cellStyle name="Comma 2 21 5" xfId="9042"/>
    <cellStyle name="Comma 2 21 6" xfId="9043"/>
    <cellStyle name="Comma 2 21 7" xfId="9044"/>
    <cellStyle name="Comma 2 21 8" xfId="9045"/>
    <cellStyle name="Comma 2 22" xfId="9046"/>
    <cellStyle name="Comma 2 22 2" xfId="9047"/>
    <cellStyle name="Comma 2 22 3" xfId="9048"/>
    <cellStyle name="Comma 2 22 4" xfId="9049"/>
    <cellStyle name="Comma 2 22 5" xfId="9050"/>
    <cellStyle name="Comma 2 22 6" xfId="9051"/>
    <cellStyle name="Comma 2 22 7" xfId="9052"/>
    <cellStyle name="Comma 2 22 8" xfId="9053"/>
    <cellStyle name="Comma 2 23" xfId="9054"/>
    <cellStyle name="Comma 2 23 2" xfId="9055"/>
    <cellStyle name="Comma 2 23 3" xfId="9056"/>
    <cellStyle name="Comma 2 23 4" xfId="9057"/>
    <cellStyle name="Comma 2 23 5" xfId="9058"/>
    <cellStyle name="Comma 2 23 6" xfId="9059"/>
    <cellStyle name="Comma 2 23 7" xfId="9060"/>
    <cellStyle name="Comma 2 23 8" xfId="9061"/>
    <cellStyle name="Comma 2 24" xfId="9062"/>
    <cellStyle name="Comma 2 24 2" xfId="9063"/>
    <cellStyle name="Comma 2 24 3" xfId="9064"/>
    <cellStyle name="Comma 2 24 4" xfId="9065"/>
    <cellStyle name="Comma 2 24 5" xfId="9066"/>
    <cellStyle name="Comma 2 24 6" xfId="9067"/>
    <cellStyle name="Comma 2 24 7" xfId="9068"/>
    <cellStyle name="Comma 2 24 8" xfId="9069"/>
    <cellStyle name="Comma 2 25" xfId="9070"/>
    <cellStyle name="Comma 2 25 2" xfId="9071"/>
    <cellStyle name="Comma 2 25 3" xfId="9072"/>
    <cellStyle name="Comma 2 25 4" xfId="9073"/>
    <cellStyle name="Comma 2 25 5" xfId="9074"/>
    <cellStyle name="Comma 2 25 6" xfId="9075"/>
    <cellStyle name="Comma 2 25 7" xfId="9076"/>
    <cellStyle name="Comma 2 25 8" xfId="9077"/>
    <cellStyle name="Comma 2 26" xfId="9078"/>
    <cellStyle name="Comma 2 26 2" xfId="9079"/>
    <cellStyle name="Comma 2 26 3" xfId="9080"/>
    <cellStyle name="Comma 2 26 4" xfId="9081"/>
    <cellStyle name="Comma 2 26 5" xfId="9082"/>
    <cellStyle name="Comma 2 26 6" xfId="9083"/>
    <cellStyle name="Comma 2 26 7" xfId="9084"/>
    <cellStyle name="Comma 2 26 8" xfId="9085"/>
    <cellStyle name="Comma 2 27" xfId="9086"/>
    <cellStyle name="Comma 2 28" xfId="9087"/>
    <cellStyle name="Comma 2 29" xfId="9088"/>
    <cellStyle name="Comma 2 3" xfId="9089"/>
    <cellStyle name="Comma 2 3 10" xfId="9090"/>
    <cellStyle name="Comma 2 3 11" xfId="9091"/>
    <cellStyle name="Comma 2 3 2" xfId="9092"/>
    <cellStyle name="Comma 2 3 3" xfId="9093"/>
    <cellStyle name="Comma 2 3 4" xfId="9094"/>
    <cellStyle name="Comma 2 3 5" xfId="9095"/>
    <cellStyle name="Comma 2 3 6" xfId="9096"/>
    <cellStyle name="Comma 2 3 7" xfId="9097"/>
    <cellStyle name="Comma 2 3 8" xfId="9098"/>
    <cellStyle name="Comma 2 3 9" xfId="9099"/>
    <cellStyle name="Comma 2 30" xfId="9100"/>
    <cellStyle name="Comma 2 30 2" xfId="9101"/>
    <cellStyle name="Comma 2 30 3" xfId="9102"/>
    <cellStyle name="Comma 2 30 4" xfId="9103"/>
    <cellStyle name="Comma 2 30 5" xfId="9104"/>
    <cellStyle name="Comma 2 30 6" xfId="9105"/>
    <cellStyle name="Comma 2 30 7" xfId="9106"/>
    <cellStyle name="Comma 2 30 8" xfId="9107"/>
    <cellStyle name="Comma 2 31" xfId="9108"/>
    <cellStyle name="Comma 2 31 2" xfId="9109"/>
    <cellStyle name="Comma 2 31 3" xfId="9110"/>
    <cellStyle name="Comma 2 31 4" xfId="9111"/>
    <cellStyle name="Comma 2 31 5" xfId="9112"/>
    <cellStyle name="Comma 2 31 6" xfId="9113"/>
    <cellStyle name="Comma 2 31 7" xfId="9114"/>
    <cellStyle name="Comma 2 31 8" xfId="9115"/>
    <cellStyle name="Comma 2 32" xfId="9116"/>
    <cellStyle name="Comma 2 32 2" xfId="9117"/>
    <cellStyle name="Comma 2 32 3" xfId="9118"/>
    <cellStyle name="Comma 2 32 4" xfId="9119"/>
    <cellStyle name="Comma 2 32 5" xfId="9120"/>
    <cellStyle name="Comma 2 32 6" xfId="9121"/>
    <cellStyle name="Comma 2 32 7" xfId="9122"/>
    <cellStyle name="Comma 2 32 8" xfId="9123"/>
    <cellStyle name="Comma 2 33" xfId="9124"/>
    <cellStyle name="Comma 2 33 2" xfId="9125"/>
    <cellStyle name="Comma 2 33 3" xfId="9126"/>
    <cellStyle name="Comma 2 33 4" xfId="9127"/>
    <cellStyle name="Comma 2 33 5" xfId="9128"/>
    <cellStyle name="Comma 2 33 6" xfId="9129"/>
    <cellStyle name="Comma 2 33 7" xfId="9130"/>
    <cellStyle name="Comma 2 33 8" xfId="9131"/>
    <cellStyle name="Comma 2 34" xfId="9132"/>
    <cellStyle name="Comma 2 34 2" xfId="9133"/>
    <cellStyle name="Comma 2 34 3" xfId="9134"/>
    <cellStyle name="Comma 2 34 4" xfId="9135"/>
    <cellStyle name="Comma 2 34 5" xfId="9136"/>
    <cellStyle name="Comma 2 34 6" xfId="9137"/>
    <cellStyle name="Comma 2 34 7" xfId="9138"/>
    <cellStyle name="Comma 2 34 8" xfId="9139"/>
    <cellStyle name="Comma 2 35" xfId="9140"/>
    <cellStyle name="Comma 2 35 2" xfId="9141"/>
    <cellStyle name="Comma 2 35 3" xfId="9142"/>
    <cellStyle name="Comma 2 35 4" xfId="9143"/>
    <cellStyle name="Comma 2 35 5" xfId="9144"/>
    <cellStyle name="Comma 2 35 6" xfId="9145"/>
    <cellStyle name="Comma 2 35 7" xfId="9146"/>
    <cellStyle name="Comma 2 35 8" xfId="9147"/>
    <cellStyle name="Comma 2 36" xfId="9148"/>
    <cellStyle name="Comma 2 36 2" xfId="9149"/>
    <cellStyle name="Comma 2 36 3" xfId="9150"/>
    <cellStyle name="Comma 2 36 4" xfId="9151"/>
    <cellStyle name="Comma 2 36 5" xfId="9152"/>
    <cellStyle name="Comma 2 36 6" xfId="9153"/>
    <cellStyle name="Comma 2 36 7" xfId="9154"/>
    <cellStyle name="Comma 2 36 8" xfId="9155"/>
    <cellStyle name="Comma 2 37" xfId="9156"/>
    <cellStyle name="Comma 2 37 2" xfId="9157"/>
    <cellStyle name="Comma 2 37 3" xfId="9158"/>
    <cellStyle name="Comma 2 38" xfId="9159"/>
    <cellStyle name="Comma 2 38 10" xfId="9160"/>
    <cellStyle name="Comma 2 38 2" xfId="9161"/>
    <cellStyle name="Comma 2 38 3" xfId="9162"/>
    <cellStyle name="Comma 2 38 4" xfId="9163"/>
    <cellStyle name="Comma 2 38 5" xfId="9164"/>
    <cellStyle name="Comma 2 38 6" xfId="9165"/>
    <cellStyle name="Comma 2 38 7" xfId="9166"/>
    <cellStyle name="Comma 2 38 8" xfId="9167"/>
    <cellStyle name="Comma 2 38 9" xfId="9168"/>
    <cellStyle name="Comma 2 38 9 2" xfId="9169"/>
    <cellStyle name="Comma 2 39" xfId="9170"/>
    <cellStyle name="Comma 2 39 2" xfId="9171"/>
    <cellStyle name="Comma 2 39 3" xfId="9172"/>
    <cellStyle name="Comma 2 39 4" xfId="9173"/>
    <cellStyle name="Comma 2 39 5" xfId="9174"/>
    <cellStyle name="Comma 2 4" xfId="9175"/>
    <cellStyle name="Comma 2 4 2" xfId="9176"/>
    <cellStyle name="Comma 2 4 3" xfId="9177"/>
    <cellStyle name="Comma 2 4 4" xfId="9178"/>
    <cellStyle name="Comma 2 4 5" xfId="9179"/>
    <cellStyle name="Comma 2 4 6" xfId="9180"/>
    <cellStyle name="Comma 2 4 7" xfId="9181"/>
    <cellStyle name="Comma 2 4 8" xfId="9182"/>
    <cellStyle name="Comma 2 40" xfId="9183"/>
    <cellStyle name="Comma 2 41" xfId="9184"/>
    <cellStyle name="Comma 2 42" xfId="9185"/>
    <cellStyle name="Comma 2 43" xfId="9186"/>
    <cellStyle name="Comma 2 44" xfId="9187"/>
    <cellStyle name="Comma 2 45" xfId="9188"/>
    <cellStyle name="Comma 2 46" xfId="9189"/>
    <cellStyle name="Comma 2 47" xfId="9190"/>
    <cellStyle name="Comma 2 48" xfId="9191"/>
    <cellStyle name="Comma 2 49" xfId="9192"/>
    <cellStyle name="Comma 2 5" xfId="9193"/>
    <cellStyle name="Comma 2 5 2" xfId="9194"/>
    <cellStyle name="Comma 2 5 3" xfId="9195"/>
    <cellStyle name="Comma 2 5 4" xfId="9196"/>
    <cellStyle name="Comma 2 5 5" xfId="9197"/>
    <cellStyle name="Comma 2 5 6" xfId="9198"/>
    <cellStyle name="Comma 2 5 7" xfId="9199"/>
    <cellStyle name="Comma 2 5 8" xfId="9200"/>
    <cellStyle name="Comma 2 50" xfId="9201"/>
    <cellStyle name="Comma 2 51" xfId="9202"/>
    <cellStyle name="Comma 2 52" xfId="9203"/>
    <cellStyle name="Comma 2 6" xfId="9204"/>
    <cellStyle name="Comma 2 6 2" xfId="9205"/>
    <cellStyle name="Comma 2 6 3" xfId="9206"/>
    <cellStyle name="Comma 2 6 4" xfId="9207"/>
    <cellStyle name="Comma 2 6 5" xfId="9208"/>
    <cellStyle name="Comma 2 6 6" xfId="9209"/>
    <cellStyle name="Comma 2 6 7" xfId="9210"/>
    <cellStyle name="Comma 2 6 8" xfId="9211"/>
    <cellStyle name="Comma 2 7" xfId="9212"/>
    <cellStyle name="Comma 2 7 2" xfId="9213"/>
    <cellStyle name="Comma 2 7 3" xfId="9214"/>
    <cellStyle name="Comma 2 7 4" xfId="9215"/>
    <cellStyle name="Comma 2 7 5" xfId="9216"/>
    <cellStyle name="Comma 2 7 6" xfId="9217"/>
    <cellStyle name="Comma 2 7 7" xfId="9218"/>
    <cellStyle name="Comma 2 7 8" xfId="9219"/>
    <cellStyle name="Comma 2 8" xfId="9220"/>
    <cellStyle name="Comma 2 8 2" xfId="9221"/>
    <cellStyle name="Comma 2 8 3" xfId="9222"/>
    <cellStyle name="Comma 2 8 4" xfId="9223"/>
    <cellStyle name="Comma 2 8 5" xfId="9224"/>
    <cellStyle name="Comma 2 8 6" xfId="9225"/>
    <cellStyle name="Comma 2 8 7" xfId="9226"/>
    <cellStyle name="Comma 2 8 8" xfId="9227"/>
    <cellStyle name="Comma 2 9" xfId="9228"/>
    <cellStyle name="Comma 2 9 2" xfId="9229"/>
    <cellStyle name="Comma 2 9 2 2" xfId="9230"/>
    <cellStyle name="Comma 2 9 2 3" xfId="9231"/>
    <cellStyle name="Comma 2 9 3" xfId="9232"/>
    <cellStyle name="Comma 2 9 4" xfId="9233"/>
    <cellStyle name="Comma 2 9 5" xfId="9234"/>
    <cellStyle name="Comma 2 9 6" xfId="9235"/>
    <cellStyle name="Comma 2 9 7" xfId="9236"/>
    <cellStyle name="Comma 2 9 8" xfId="9237"/>
    <cellStyle name="Comma 20" xfId="9238"/>
    <cellStyle name="Comma 20 2" xfId="9239"/>
    <cellStyle name="Comma 21" xfId="9240"/>
    <cellStyle name="Comma 22" xfId="9241"/>
    <cellStyle name="Comma 23" xfId="9242"/>
    <cellStyle name="Comma 24" xfId="9243"/>
    <cellStyle name="Comma 25" xfId="9244"/>
    <cellStyle name="Comma 26" xfId="9245"/>
    <cellStyle name="Comma 27" xfId="9246"/>
    <cellStyle name="Comma 28" xfId="9247"/>
    <cellStyle name="Comma 29" xfId="9248"/>
    <cellStyle name="Comma 3" xfId="9249"/>
    <cellStyle name="Comma 3 10" xfId="9250"/>
    <cellStyle name="Comma 3 10 2" xfId="9251"/>
    <cellStyle name="Comma 3 10 3" xfId="9252"/>
    <cellStyle name="Comma 3 10 4" xfId="9253"/>
    <cellStyle name="Comma 3 10 5" xfId="9254"/>
    <cellStyle name="Comma 3 10 6" xfId="9255"/>
    <cellStyle name="Comma 3 10 7" xfId="9256"/>
    <cellStyle name="Comma 3 10 8" xfId="9257"/>
    <cellStyle name="Comma 3 11" xfId="9258"/>
    <cellStyle name="Comma 3 11 2" xfId="9259"/>
    <cellStyle name="Comma 3 11 3" xfId="9260"/>
    <cellStyle name="Comma 3 11 4" xfId="9261"/>
    <cellStyle name="Comma 3 11 5" xfId="9262"/>
    <cellStyle name="Comma 3 11 6" xfId="9263"/>
    <cellStyle name="Comma 3 11 7" xfId="9264"/>
    <cellStyle name="Comma 3 11 8" xfId="9265"/>
    <cellStyle name="Comma 3 12" xfId="9266"/>
    <cellStyle name="Comma 3 12 2" xfId="9267"/>
    <cellStyle name="Comma 3 12 3" xfId="9268"/>
    <cellStyle name="Comma 3 12 4" xfId="9269"/>
    <cellStyle name="Comma 3 12 5" xfId="9270"/>
    <cellStyle name="Comma 3 12 6" xfId="9271"/>
    <cellStyle name="Comma 3 12 7" xfId="9272"/>
    <cellStyle name="Comma 3 12 8" xfId="9273"/>
    <cellStyle name="Comma 3 13" xfId="9274"/>
    <cellStyle name="Comma 3 13 2" xfId="9275"/>
    <cellStyle name="Comma 3 13 3" xfId="9276"/>
    <cellStyle name="Comma 3 13 4" xfId="9277"/>
    <cellStyle name="Comma 3 13 5" xfId="9278"/>
    <cellStyle name="Comma 3 13 6" xfId="9279"/>
    <cellStyle name="Comma 3 13 7" xfId="9280"/>
    <cellStyle name="Comma 3 13 8" xfId="9281"/>
    <cellStyle name="Comma 3 14" xfId="9282"/>
    <cellStyle name="Comma 3 14 2" xfId="9283"/>
    <cellStyle name="Comma 3 14 3" xfId="9284"/>
    <cellStyle name="Comma 3 14 4" xfId="9285"/>
    <cellStyle name="Comma 3 14 5" xfId="9286"/>
    <cellStyle name="Comma 3 14 6" xfId="9287"/>
    <cellStyle name="Comma 3 14 7" xfId="9288"/>
    <cellStyle name="Comma 3 14 8" xfId="9289"/>
    <cellStyle name="Comma 3 15" xfId="9290"/>
    <cellStyle name="Comma 3 15 2" xfId="9291"/>
    <cellStyle name="Comma 3 15 3" xfId="9292"/>
    <cellStyle name="Comma 3 15 4" xfId="9293"/>
    <cellStyle name="Comma 3 15 5" xfId="9294"/>
    <cellStyle name="Comma 3 15 6" xfId="9295"/>
    <cellStyle name="Comma 3 15 7" xfId="9296"/>
    <cellStyle name="Comma 3 15 8" xfId="9297"/>
    <cellStyle name="Comma 3 16" xfId="9298"/>
    <cellStyle name="Comma 3 16 2" xfId="9299"/>
    <cellStyle name="Comma 3 16 3" xfId="9300"/>
    <cellStyle name="Comma 3 16 4" xfId="9301"/>
    <cellStyle name="Comma 3 16 5" xfId="9302"/>
    <cellStyle name="Comma 3 16 6" xfId="9303"/>
    <cellStyle name="Comma 3 16 7" xfId="9304"/>
    <cellStyle name="Comma 3 16 8" xfId="9305"/>
    <cellStyle name="Comma 3 17" xfId="9306"/>
    <cellStyle name="Comma 3 17 2" xfId="9307"/>
    <cellStyle name="Comma 3 17 3" xfId="9308"/>
    <cellStyle name="Comma 3 17 4" xfId="9309"/>
    <cellStyle name="Comma 3 17 5" xfId="9310"/>
    <cellStyle name="Comma 3 17 6" xfId="9311"/>
    <cellStyle name="Comma 3 17 7" xfId="9312"/>
    <cellStyle name="Comma 3 17 8" xfId="9313"/>
    <cellStyle name="Comma 3 18" xfId="9314"/>
    <cellStyle name="Comma 3 18 2" xfId="9315"/>
    <cellStyle name="Comma 3 18 3" xfId="9316"/>
    <cellStyle name="Comma 3 18 4" xfId="9317"/>
    <cellStyle name="Comma 3 18 5" xfId="9318"/>
    <cellStyle name="Comma 3 18 6" xfId="9319"/>
    <cellStyle name="Comma 3 18 7" xfId="9320"/>
    <cellStyle name="Comma 3 18 8" xfId="9321"/>
    <cellStyle name="Comma 3 19" xfId="9322"/>
    <cellStyle name="Comma 3 19 2" xfId="9323"/>
    <cellStyle name="Comma 3 19 3" xfId="9324"/>
    <cellStyle name="Comma 3 19 4" xfId="9325"/>
    <cellStyle name="Comma 3 19 5" xfId="9326"/>
    <cellStyle name="Comma 3 19 6" xfId="9327"/>
    <cellStyle name="Comma 3 19 7" xfId="9328"/>
    <cellStyle name="Comma 3 19 8" xfId="9329"/>
    <cellStyle name="Comma 3 2" xfId="9330"/>
    <cellStyle name="Comma 3 2 10" xfId="9331"/>
    <cellStyle name="Comma 3 2 11" xfId="9332"/>
    <cellStyle name="Comma 3 2 12" xfId="9333"/>
    <cellStyle name="Comma 3 2 13" xfId="9334"/>
    <cellStyle name="Comma 3 2 14" xfId="9335"/>
    <cellStyle name="Comma 3 2 2" xfId="9336"/>
    <cellStyle name="Comma 3 2 2 2" xfId="9337"/>
    <cellStyle name="Comma 3 2 2 3" xfId="9338"/>
    <cellStyle name="Comma 3 2 2 4" xfId="9339"/>
    <cellStyle name="Comma 3 2 2 5" xfId="9340"/>
    <cellStyle name="Comma 3 2 3" xfId="9341"/>
    <cellStyle name="Comma 3 2 4" xfId="9342"/>
    <cellStyle name="Comma 3 2 5" xfId="9343"/>
    <cellStyle name="Comma 3 2 6" xfId="9344"/>
    <cellStyle name="Comma 3 2 7" xfId="9345"/>
    <cellStyle name="Comma 3 2 8" xfId="9346"/>
    <cellStyle name="Comma 3 2 9" xfId="9347"/>
    <cellStyle name="Comma 3 20" xfId="9348"/>
    <cellStyle name="Comma 3 20 2" xfId="9349"/>
    <cellStyle name="Comma 3 20 3" xfId="9350"/>
    <cellStyle name="Comma 3 20 4" xfId="9351"/>
    <cellStyle name="Comma 3 20 5" xfId="9352"/>
    <cellStyle name="Comma 3 20 6" xfId="9353"/>
    <cellStyle name="Comma 3 20 7" xfId="9354"/>
    <cellStyle name="Comma 3 20 8" xfId="9355"/>
    <cellStyle name="Comma 3 21" xfId="9356"/>
    <cellStyle name="Comma 3 21 2" xfId="9357"/>
    <cellStyle name="Comma 3 21 3" xfId="9358"/>
    <cellStyle name="Comma 3 21 4" xfId="9359"/>
    <cellStyle name="Comma 3 21 5" xfId="9360"/>
    <cellStyle name="Comma 3 21 6" xfId="9361"/>
    <cellStyle name="Comma 3 21 7" xfId="9362"/>
    <cellStyle name="Comma 3 21 8" xfId="9363"/>
    <cellStyle name="Comma 3 22" xfId="9364"/>
    <cellStyle name="Comma 3 22 2" xfId="9365"/>
    <cellStyle name="Comma 3 22 3" xfId="9366"/>
    <cellStyle name="Comma 3 22 4" xfId="9367"/>
    <cellStyle name="Comma 3 22 5" xfId="9368"/>
    <cellStyle name="Comma 3 22 6" xfId="9369"/>
    <cellStyle name="Comma 3 22 7" xfId="9370"/>
    <cellStyle name="Comma 3 22 8" xfId="9371"/>
    <cellStyle name="Comma 3 23" xfId="9372"/>
    <cellStyle name="Comma 3 23 2" xfId="9373"/>
    <cellStyle name="Comma 3 23 3" xfId="9374"/>
    <cellStyle name="Comma 3 23 4" xfId="9375"/>
    <cellStyle name="Comma 3 23 5" xfId="9376"/>
    <cellStyle name="Comma 3 23 6" xfId="9377"/>
    <cellStyle name="Comma 3 23 7" xfId="9378"/>
    <cellStyle name="Comma 3 23 8" xfId="9379"/>
    <cellStyle name="Comma 3 24" xfId="9380"/>
    <cellStyle name="Comma 3 24 2" xfId="9381"/>
    <cellStyle name="Comma 3 24 3" xfId="9382"/>
    <cellStyle name="Comma 3 24 4" xfId="9383"/>
    <cellStyle name="Comma 3 24 5" xfId="9384"/>
    <cellStyle name="Comma 3 24 6" xfId="9385"/>
    <cellStyle name="Comma 3 24 7" xfId="9386"/>
    <cellStyle name="Comma 3 24 8" xfId="9387"/>
    <cellStyle name="Comma 3 25" xfId="9388"/>
    <cellStyle name="Comma 3 25 2" xfId="9389"/>
    <cellStyle name="Comma 3 25 3" xfId="9390"/>
    <cellStyle name="Comma 3 25 4" xfId="9391"/>
    <cellStyle name="Comma 3 25 5" xfId="9392"/>
    <cellStyle name="Comma 3 25 6" xfId="9393"/>
    <cellStyle name="Comma 3 25 7" xfId="9394"/>
    <cellStyle name="Comma 3 25 8" xfId="9395"/>
    <cellStyle name="Comma 3 26" xfId="9396"/>
    <cellStyle name="Comma 3 26 2" xfId="9397"/>
    <cellStyle name="Comma 3 26 3" xfId="9398"/>
    <cellStyle name="Comma 3 26 4" xfId="9399"/>
    <cellStyle name="Comma 3 26 5" xfId="9400"/>
    <cellStyle name="Comma 3 26 6" xfId="9401"/>
    <cellStyle name="Comma 3 26 7" xfId="9402"/>
    <cellStyle name="Comma 3 26 8" xfId="9403"/>
    <cellStyle name="Comma 3 27" xfId="9404"/>
    <cellStyle name="Comma 3 27 2" xfId="9405"/>
    <cellStyle name="Comma 3 27 3" xfId="9406"/>
    <cellStyle name="Comma 3 27 4" xfId="9407"/>
    <cellStyle name="Comma 3 27 5" xfId="9408"/>
    <cellStyle name="Comma 3 27 6" xfId="9409"/>
    <cellStyle name="Comma 3 27 7" xfId="9410"/>
    <cellStyle name="Comma 3 27 8" xfId="9411"/>
    <cellStyle name="Comma 3 28" xfId="9412"/>
    <cellStyle name="Comma 3 28 2" xfId="9413"/>
    <cellStyle name="Comma 3 28 3" xfId="9414"/>
    <cellStyle name="Comma 3 28 4" xfId="9415"/>
    <cellStyle name="Comma 3 28 5" xfId="9416"/>
    <cellStyle name="Comma 3 28 6" xfId="9417"/>
    <cellStyle name="Comma 3 28 7" xfId="9418"/>
    <cellStyle name="Comma 3 28 8" xfId="9419"/>
    <cellStyle name="Comma 3 29" xfId="9420"/>
    <cellStyle name="Comma 3 29 2" xfId="9421"/>
    <cellStyle name="Comma 3 29 3" xfId="9422"/>
    <cellStyle name="Comma 3 29 4" xfId="9423"/>
    <cellStyle name="Comma 3 29 5" xfId="9424"/>
    <cellStyle name="Comma 3 29 6" xfId="9425"/>
    <cellStyle name="Comma 3 29 7" xfId="9426"/>
    <cellStyle name="Comma 3 29 8" xfId="9427"/>
    <cellStyle name="Comma 3 3" xfId="9428"/>
    <cellStyle name="Comma 3 3 10" xfId="9429"/>
    <cellStyle name="Comma 3 3 11" xfId="9430"/>
    <cellStyle name="Comma 3 3 2" xfId="9431"/>
    <cellStyle name="Comma 3 3 3" xfId="9432"/>
    <cellStyle name="Comma 3 3 4" xfId="9433"/>
    <cellStyle name="Comma 3 3 5" xfId="9434"/>
    <cellStyle name="Comma 3 3 6" xfId="9435"/>
    <cellStyle name="Comma 3 3 7" xfId="9436"/>
    <cellStyle name="Comma 3 3 8" xfId="9437"/>
    <cellStyle name="Comma 3 3 9" xfId="9438"/>
    <cellStyle name="Comma 3 30" xfId="9439"/>
    <cellStyle name="Comma 3 30 2" xfId="9440"/>
    <cellStyle name="Comma 3 30 3" xfId="9441"/>
    <cellStyle name="Comma 3 30 4" xfId="9442"/>
    <cellStyle name="Comma 3 30 5" xfId="9443"/>
    <cellStyle name="Comma 3 30 6" xfId="9444"/>
    <cellStyle name="Comma 3 30 7" xfId="9445"/>
    <cellStyle name="Comma 3 30 8" xfId="9446"/>
    <cellStyle name="Comma 3 31" xfId="9447"/>
    <cellStyle name="Comma 3 31 2" xfId="9448"/>
    <cellStyle name="Comma 3 31 3" xfId="9449"/>
    <cellStyle name="Comma 3 31 4" xfId="9450"/>
    <cellStyle name="Comma 3 31 5" xfId="9451"/>
    <cellStyle name="Comma 3 31 6" xfId="9452"/>
    <cellStyle name="Comma 3 31 7" xfId="9453"/>
    <cellStyle name="Comma 3 31 8" xfId="9454"/>
    <cellStyle name="Comma 3 32" xfId="9455"/>
    <cellStyle name="Comma 3 32 2" xfId="9456"/>
    <cellStyle name="Comma 3 32 3" xfId="9457"/>
    <cellStyle name="Comma 3 32 4" xfId="9458"/>
    <cellStyle name="Comma 3 32 5" xfId="9459"/>
    <cellStyle name="Comma 3 32 6" xfId="9460"/>
    <cellStyle name="Comma 3 32 7" xfId="9461"/>
    <cellStyle name="Comma 3 32 8" xfId="9462"/>
    <cellStyle name="Comma 3 33" xfId="9463"/>
    <cellStyle name="Comma 3 33 2" xfId="9464"/>
    <cellStyle name="Comma 3 33 3" xfId="9465"/>
    <cellStyle name="Comma 3 33 4" xfId="9466"/>
    <cellStyle name="Comma 3 33 5" xfId="9467"/>
    <cellStyle name="Comma 3 33 6" xfId="9468"/>
    <cellStyle name="Comma 3 33 7" xfId="9469"/>
    <cellStyle name="Comma 3 33 8" xfId="9470"/>
    <cellStyle name="Comma 3 34" xfId="9471"/>
    <cellStyle name="Comma 3 35" xfId="9472"/>
    <cellStyle name="Comma 3 36" xfId="9473"/>
    <cellStyle name="Comma 3 37" xfId="9474"/>
    <cellStyle name="Comma 3 38" xfId="9475"/>
    <cellStyle name="Comma 3 39" xfId="9476"/>
    <cellStyle name="Comma 3 4" xfId="9477"/>
    <cellStyle name="Comma 3 4 2" xfId="9478"/>
    <cellStyle name="Comma 3 4 3" xfId="9479"/>
    <cellStyle name="Comma 3 4 4" xfId="9480"/>
    <cellStyle name="Comma 3 4 5" xfId="9481"/>
    <cellStyle name="Comma 3 4 6" xfId="9482"/>
    <cellStyle name="Comma 3 4 7" xfId="9483"/>
    <cellStyle name="Comma 3 4 8" xfId="9484"/>
    <cellStyle name="Comma 3 40" xfId="9485"/>
    <cellStyle name="Comma 3 41" xfId="9486"/>
    <cellStyle name="Comma 3 42" xfId="9487"/>
    <cellStyle name="Comma 3 43" xfId="9488"/>
    <cellStyle name="Comma 3 44" xfId="9489"/>
    <cellStyle name="Comma 3 45" xfId="9490"/>
    <cellStyle name="Comma 3 46" xfId="9491"/>
    <cellStyle name="Comma 3 47" xfId="9492"/>
    <cellStyle name="Comma 3 48" xfId="9493"/>
    <cellStyle name="Comma 3 49" xfId="9494"/>
    <cellStyle name="Comma 3 5" xfId="9495"/>
    <cellStyle name="Comma 3 5 2" xfId="9496"/>
    <cellStyle name="Comma 3 5 3" xfId="9497"/>
    <cellStyle name="Comma 3 5 4" xfId="9498"/>
    <cellStyle name="Comma 3 5 5" xfId="9499"/>
    <cellStyle name="Comma 3 5 6" xfId="9500"/>
    <cellStyle name="Comma 3 5 7" xfId="9501"/>
    <cellStyle name="Comma 3 5 8" xfId="9502"/>
    <cellStyle name="Comma 3 50" xfId="9503"/>
    <cellStyle name="Comma 3 51" xfId="9504"/>
    <cellStyle name="Comma 3 52" xfId="9505"/>
    <cellStyle name="Comma 3 6" xfId="9506"/>
    <cellStyle name="Comma 3 6 2" xfId="9507"/>
    <cellStyle name="Comma 3 6 3" xfId="9508"/>
    <cellStyle name="Comma 3 6 4" xfId="9509"/>
    <cellStyle name="Comma 3 6 5" xfId="9510"/>
    <cellStyle name="Comma 3 6 6" xfId="9511"/>
    <cellStyle name="Comma 3 6 7" xfId="9512"/>
    <cellStyle name="Comma 3 6 8" xfId="9513"/>
    <cellStyle name="Comma 3 7" xfId="9514"/>
    <cellStyle name="Comma 3 7 2" xfId="9515"/>
    <cellStyle name="Comma 3 7 3" xfId="9516"/>
    <cellStyle name="Comma 3 7 4" xfId="9517"/>
    <cellStyle name="Comma 3 7 5" xfId="9518"/>
    <cellStyle name="Comma 3 7 6" xfId="9519"/>
    <cellStyle name="Comma 3 7 7" xfId="9520"/>
    <cellStyle name="Comma 3 7 8" xfId="9521"/>
    <cellStyle name="Comma 3 8" xfId="9522"/>
    <cellStyle name="Comma 3 8 2" xfId="9523"/>
    <cellStyle name="Comma 3 8 3" xfId="9524"/>
    <cellStyle name="Comma 3 8 4" xfId="9525"/>
    <cellStyle name="Comma 3 8 5" xfId="9526"/>
    <cellStyle name="Comma 3 8 6" xfId="9527"/>
    <cellStyle name="Comma 3 8 7" xfId="9528"/>
    <cellStyle name="Comma 3 8 8" xfId="9529"/>
    <cellStyle name="Comma 3 9" xfId="9530"/>
    <cellStyle name="Comma 3 9 2" xfId="9531"/>
    <cellStyle name="Comma 3 9 3" xfId="9532"/>
    <cellStyle name="Comma 3 9 4" xfId="9533"/>
    <cellStyle name="Comma 3 9 5" xfId="9534"/>
    <cellStyle name="Comma 3 9 6" xfId="9535"/>
    <cellStyle name="Comma 3 9 7" xfId="9536"/>
    <cellStyle name="Comma 3 9 8" xfId="9537"/>
    <cellStyle name="Comma 3_Checked Assa Pricing Final." xfId="9538"/>
    <cellStyle name="Comma 30" xfId="9539"/>
    <cellStyle name="Comma 31" xfId="9540"/>
    <cellStyle name="Comma 32" xfId="9541"/>
    <cellStyle name="Comma 33" xfId="9542"/>
    <cellStyle name="Comma 34" xfId="9543"/>
    <cellStyle name="Comma 34 2" xfId="9544"/>
    <cellStyle name="Comma 34 2 2" xfId="9545"/>
    <cellStyle name="Comma 34 3" xfId="9546"/>
    <cellStyle name="Comma 35" xfId="9547"/>
    <cellStyle name="Comma 35 2" xfId="9548"/>
    <cellStyle name="Comma 35 2 2" xfId="9549"/>
    <cellStyle name="Comma 35 3" xfId="9550"/>
    <cellStyle name="Comma 36" xfId="9551"/>
    <cellStyle name="Comma 36 2" xfId="9552"/>
    <cellStyle name="Comma 36 2 2" xfId="9553"/>
    <cellStyle name="Comma 36 3" xfId="9554"/>
    <cellStyle name="Comma 37" xfId="9555"/>
    <cellStyle name="Comma 37 2" xfId="9556"/>
    <cellStyle name="Comma 37 2 10" xfId="9557"/>
    <cellStyle name="Comma 37 2 10 2" xfId="9558"/>
    <cellStyle name="Comma 37 2 11" xfId="9559"/>
    <cellStyle name="Comma 37 2 2" xfId="9560"/>
    <cellStyle name="Comma 37 2 2 2" xfId="9561"/>
    <cellStyle name="Comma 37 2 2 2 2" xfId="9562"/>
    <cellStyle name="Comma 37 2 2 3" xfId="9563"/>
    <cellStyle name="Comma 37 2 3" xfId="9564"/>
    <cellStyle name="Comma 37 2 3 2" xfId="9565"/>
    <cellStyle name="Comma 37 2 3 2 2" xfId="9566"/>
    <cellStyle name="Comma 37 2 3 3" xfId="9567"/>
    <cellStyle name="Comma 37 2 4" xfId="9568"/>
    <cellStyle name="Comma 37 2 4 2" xfId="9569"/>
    <cellStyle name="Comma 37 2 4 2 2" xfId="9570"/>
    <cellStyle name="Comma 37 2 4 3" xfId="9571"/>
    <cellStyle name="Comma 37 2 5" xfId="9572"/>
    <cellStyle name="Comma 37 2 5 2" xfId="9573"/>
    <cellStyle name="Comma 37 2 5 2 2" xfId="9574"/>
    <cellStyle name="Comma 37 2 5 3" xfId="9575"/>
    <cellStyle name="Comma 37 2 6" xfId="9576"/>
    <cellStyle name="Comma 37 2 6 2" xfId="9577"/>
    <cellStyle name="Comma 37 2 6 2 2" xfId="9578"/>
    <cellStyle name="Comma 37 2 6 3" xfId="9579"/>
    <cellStyle name="Comma 37 2 7" xfId="9580"/>
    <cellStyle name="Comma 37 2 7 2" xfId="9581"/>
    <cellStyle name="Comma 37 2 7 2 2" xfId="9582"/>
    <cellStyle name="Comma 37 2 7 3" xfId="9583"/>
    <cellStyle name="Comma 37 2 8" xfId="9584"/>
    <cellStyle name="Comma 37 2 8 2" xfId="9585"/>
    <cellStyle name="Comma 37 2 8 2 2" xfId="9586"/>
    <cellStyle name="Comma 37 2 8 3" xfId="9587"/>
    <cellStyle name="Comma 37 2 9" xfId="9588"/>
    <cellStyle name="Comma 37 2 9 2" xfId="9589"/>
    <cellStyle name="Comma 37 2 9 2 2" xfId="9590"/>
    <cellStyle name="Comma 37 2 9 3" xfId="9591"/>
    <cellStyle name="Comma 37 3" xfId="9592"/>
    <cellStyle name="Comma 37 3 2" xfId="9593"/>
    <cellStyle name="Comma 37 4" xfId="9594"/>
    <cellStyle name="Comma 38" xfId="9595"/>
    <cellStyle name="Comma 39" xfId="9596"/>
    <cellStyle name="Comma 4" xfId="9597"/>
    <cellStyle name="Comma 4 10" xfId="9598"/>
    <cellStyle name="Comma 4 11" xfId="9599"/>
    <cellStyle name="Comma 4 12" xfId="9600"/>
    <cellStyle name="Comma 4 13" xfId="9601"/>
    <cellStyle name="Comma 4 14" xfId="9602"/>
    <cellStyle name="Comma 4 15" xfId="9603"/>
    <cellStyle name="Comma 4 16" xfId="9604"/>
    <cellStyle name="Comma 4 17" xfId="9605"/>
    <cellStyle name="Comma 4 18" xfId="9606"/>
    <cellStyle name="Comma 4 19" xfId="9607"/>
    <cellStyle name="Comma 4 2" xfId="9608"/>
    <cellStyle name="Comma 4 2 10" xfId="9609"/>
    <cellStyle name="Comma 4 2 11" xfId="9610"/>
    <cellStyle name="Comma 4 2 12" xfId="9611"/>
    <cellStyle name="Comma 4 2 13" xfId="9612"/>
    <cellStyle name="Comma 4 2 2" xfId="9613"/>
    <cellStyle name="Comma 4 2 3" xfId="9614"/>
    <cellStyle name="Comma 4 2 4" xfId="9615"/>
    <cellStyle name="Comma 4 2 5" xfId="9616"/>
    <cellStyle name="Comma 4 2 6" xfId="9617"/>
    <cellStyle name="Comma 4 2 7" xfId="9618"/>
    <cellStyle name="Comma 4 2 8" xfId="9619"/>
    <cellStyle name="Comma 4 2 9" xfId="9620"/>
    <cellStyle name="Comma 4 20" xfId="9621"/>
    <cellStyle name="Comma 4 21" xfId="9622"/>
    <cellStyle name="Comma 4 22" xfId="9623"/>
    <cellStyle name="Comma 4 3" xfId="9624"/>
    <cellStyle name="Comma 4 3 2" xfId="9625"/>
    <cellStyle name="Comma 4 3 2 2" xfId="9626"/>
    <cellStyle name="Comma 4 3 2 3" xfId="9627"/>
    <cellStyle name="Comma 4 3 3" xfId="9628"/>
    <cellStyle name="Comma 4 3 4" xfId="9629"/>
    <cellStyle name="Comma 4 3 5" xfId="9630"/>
    <cellStyle name="Comma 4 4" xfId="9631"/>
    <cellStyle name="Comma 4 5" xfId="9632"/>
    <cellStyle name="Comma 4 6" xfId="9633"/>
    <cellStyle name="Comma 4 7" xfId="9634"/>
    <cellStyle name="Comma 4 8" xfId="9635"/>
    <cellStyle name="Comma 4 9" xfId="9636"/>
    <cellStyle name="Comma 40" xfId="9637"/>
    <cellStyle name="Comma 41" xfId="9638"/>
    <cellStyle name="Comma 42" xfId="9639"/>
    <cellStyle name="Comma 43" xfId="9640"/>
    <cellStyle name="Comma 44" xfId="9641"/>
    <cellStyle name="Comma 45" xfId="9642"/>
    <cellStyle name="Comma 46" xfId="9643"/>
    <cellStyle name="Comma 47" xfId="9644"/>
    <cellStyle name="Comma 48" xfId="9645"/>
    <cellStyle name="Comma 49" xfId="9646"/>
    <cellStyle name="Comma 5" xfId="9647"/>
    <cellStyle name="Comma 5 10" xfId="9648"/>
    <cellStyle name="Comma 5 11" xfId="9649"/>
    <cellStyle name="Comma 5 12" xfId="9650"/>
    <cellStyle name="Comma 5 13" xfId="9651"/>
    <cellStyle name="Comma 5 14" xfId="9652"/>
    <cellStyle name="Comma 5 15" xfId="9653"/>
    <cellStyle name="Comma 5 2" xfId="9654"/>
    <cellStyle name="Comma 5 2 10" xfId="9655"/>
    <cellStyle name="Comma 5 2 11" xfId="9656"/>
    <cellStyle name="Comma 5 2 2" xfId="9657"/>
    <cellStyle name="Comma 5 2 3" xfId="9658"/>
    <cellStyle name="Comma 5 2 4" xfId="9659"/>
    <cellStyle name="Comma 5 2 5" xfId="9660"/>
    <cellStyle name="Comma 5 2 6" xfId="9661"/>
    <cellStyle name="Comma 5 2 7" xfId="9662"/>
    <cellStyle name="Comma 5 2 8" xfId="9663"/>
    <cellStyle name="Comma 5 2 9" xfId="9664"/>
    <cellStyle name="Comma 5 3" xfId="9665"/>
    <cellStyle name="Comma 5 3 2" xfId="9666"/>
    <cellStyle name="Comma 5 3 3" xfId="9667"/>
    <cellStyle name="Comma 5 3 4" xfId="9668"/>
    <cellStyle name="Comma 5 3 5" xfId="9669"/>
    <cellStyle name="Comma 5 4" xfId="9670"/>
    <cellStyle name="Comma 5 5" xfId="9671"/>
    <cellStyle name="Comma 5 6" xfId="9672"/>
    <cellStyle name="Comma 5 7" xfId="9673"/>
    <cellStyle name="Comma 5 8" xfId="9674"/>
    <cellStyle name="Comma 5 9" xfId="9675"/>
    <cellStyle name="Comma 50" xfId="9676"/>
    <cellStyle name="Comma 51" xfId="9677"/>
    <cellStyle name="Comma 51 2" xfId="9678"/>
    <cellStyle name="Comma 52" xfId="9679"/>
    <cellStyle name="Comma 53" xfId="9680"/>
    <cellStyle name="Comma 54" xfId="9681"/>
    <cellStyle name="Comma 55" xfId="9682"/>
    <cellStyle name="Comma 56" xfId="9683"/>
    <cellStyle name="Comma 57" xfId="9684"/>
    <cellStyle name="Comma 58" xfId="9685"/>
    <cellStyle name="Comma 59" xfId="9686"/>
    <cellStyle name="Comma 6" xfId="9687"/>
    <cellStyle name="Comma 6 10" xfId="9688"/>
    <cellStyle name="Comma 6 11" xfId="9689"/>
    <cellStyle name="Comma 6 12" xfId="9690"/>
    <cellStyle name="Comma 6 13" xfId="9691"/>
    <cellStyle name="Comma 6 14" xfId="9692"/>
    <cellStyle name="Comma 6 2" xfId="9693"/>
    <cellStyle name="Comma 6 2 10" xfId="9694"/>
    <cellStyle name="Comma 6 2 11" xfId="9695"/>
    <cellStyle name="Comma 6 2 2" xfId="9696"/>
    <cellStyle name="Comma 6 2 3" xfId="9697"/>
    <cellStyle name="Comma 6 2 4" xfId="9698"/>
    <cellStyle name="Comma 6 2 5" xfId="9699"/>
    <cellStyle name="Comma 6 2 6" xfId="9700"/>
    <cellStyle name="Comma 6 2 7" xfId="9701"/>
    <cellStyle name="Comma 6 2 8" xfId="9702"/>
    <cellStyle name="Comma 6 2 9" xfId="9703"/>
    <cellStyle name="Comma 6 3" xfId="9704"/>
    <cellStyle name="Comma 6 3 2" xfId="9705"/>
    <cellStyle name="Comma 6 3 3" xfId="9706"/>
    <cellStyle name="Comma 6 3 4" xfId="9707"/>
    <cellStyle name="Comma 6 3 5" xfId="9708"/>
    <cellStyle name="Comma 6 4" xfId="9709"/>
    <cellStyle name="Comma 6 5" xfId="9710"/>
    <cellStyle name="Comma 6 6" xfId="9711"/>
    <cellStyle name="Comma 6 7" xfId="9712"/>
    <cellStyle name="Comma 6 8" xfId="9713"/>
    <cellStyle name="Comma 6 9" xfId="9714"/>
    <cellStyle name="Comma 60" xfId="9715"/>
    <cellStyle name="Comma 61" xfId="9716"/>
    <cellStyle name="Comma 62" xfId="9717"/>
    <cellStyle name="Comma 63" xfId="9718"/>
    <cellStyle name="Comma 64" xfId="9719"/>
    <cellStyle name="Comma 65" xfId="9720"/>
    <cellStyle name="Comma 66" xfId="9721"/>
    <cellStyle name="Comma 67" xfId="9722"/>
    <cellStyle name="Comma 68" xfId="9723"/>
    <cellStyle name="Comma 69" xfId="9724"/>
    <cellStyle name="Comma 7" xfId="9725"/>
    <cellStyle name="Comma 7 10" xfId="9726"/>
    <cellStyle name="Comma 7 11" xfId="9727"/>
    <cellStyle name="Comma 7 12" xfId="9728"/>
    <cellStyle name="Comma 7 13" xfId="9729"/>
    <cellStyle name="Comma 7 14" xfId="9730"/>
    <cellStyle name="Comma 7 2" xfId="9731"/>
    <cellStyle name="Comma 7 2 2" xfId="9732"/>
    <cellStyle name="Comma 7 2 3" xfId="9733"/>
    <cellStyle name="Comma 7 2 4" xfId="9734"/>
    <cellStyle name="Comma 7 2 5" xfId="9735"/>
    <cellStyle name="Comma 7 3" xfId="9736"/>
    <cellStyle name="Comma 7 3 2" xfId="9737"/>
    <cellStyle name="Comma 7 3 3" xfId="9738"/>
    <cellStyle name="Comma 7 3 4" xfId="9739"/>
    <cellStyle name="Comma 7 3 5" xfId="9740"/>
    <cellStyle name="Comma 7 4" xfId="9741"/>
    <cellStyle name="Comma 7 5" xfId="9742"/>
    <cellStyle name="Comma 7 6" xfId="9743"/>
    <cellStyle name="Comma 7 7" xfId="9744"/>
    <cellStyle name="Comma 7 8" xfId="9745"/>
    <cellStyle name="Comma 7 9" xfId="9746"/>
    <cellStyle name="Comma 70" xfId="9747"/>
    <cellStyle name="Comma 71" xfId="9748"/>
    <cellStyle name="Comma 71 2" xfId="9749"/>
    <cellStyle name="Comma 71 3" xfId="9750"/>
    <cellStyle name="Comma 71 4" xfId="9751"/>
    <cellStyle name="Comma 71 5" xfId="9752"/>
    <cellStyle name="Comma 71 6" xfId="9753"/>
    <cellStyle name="Comma 71 7" xfId="9754"/>
    <cellStyle name="Comma 71 8" xfId="9755"/>
    <cellStyle name="Comma 71 9" xfId="9756"/>
    <cellStyle name="Comma 72" xfId="9757"/>
    <cellStyle name="Comma 73" xfId="9758"/>
    <cellStyle name="Comma 74" xfId="9759"/>
    <cellStyle name="Comma 75" xfId="9760"/>
    <cellStyle name="Comma 76" xfId="9761"/>
    <cellStyle name="Comma 77" xfId="9762"/>
    <cellStyle name="Comma 78" xfId="9763"/>
    <cellStyle name="Comma 79" xfId="9764"/>
    <cellStyle name="Comma 8" xfId="9765"/>
    <cellStyle name="Comma 8 10" xfId="9766"/>
    <cellStyle name="Comma 8 11" xfId="9767"/>
    <cellStyle name="Comma 8 12" xfId="9768"/>
    <cellStyle name="Comma 8 13" xfId="9769"/>
    <cellStyle name="Comma 8 2" xfId="9770"/>
    <cellStyle name="Comma 8 2 2" xfId="9771"/>
    <cellStyle name="Comma 8 2 3" xfId="9772"/>
    <cellStyle name="Comma 8 2 4" xfId="9773"/>
    <cellStyle name="Comma 8 2 5" xfId="9774"/>
    <cellStyle name="Comma 8 3" xfId="9775"/>
    <cellStyle name="Comma 8 3 2" xfId="9776"/>
    <cellStyle name="Comma 8 3 3" xfId="9777"/>
    <cellStyle name="Comma 8 3 4" xfId="9778"/>
    <cellStyle name="Comma 8 3 5" xfId="9779"/>
    <cellStyle name="Comma 8 4" xfId="9780"/>
    <cellStyle name="Comma 8 5" xfId="9781"/>
    <cellStyle name="Comma 8 6" xfId="9782"/>
    <cellStyle name="Comma 8 7" xfId="9783"/>
    <cellStyle name="Comma 8 8" xfId="9784"/>
    <cellStyle name="Comma 8 9" xfId="9785"/>
    <cellStyle name="Comma 80" xfId="9786"/>
    <cellStyle name="Comma 81" xfId="9787"/>
    <cellStyle name="Comma 82" xfId="9788"/>
    <cellStyle name="Comma 83" xfId="9789"/>
    <cellStyle name="Comma 84" xfId="9790"/>
    <cellStyle name="Comma 85" xfId="9791"/>
    <cellStyle name="Comma 86" xfId="9792"/>
    <cellStyle name="Comma 87" xfId="9793"/>
    <cellStyle name="Comma 88" xfId="9794"/>
    <cellStyle name="Comma 89" xfId="9795"/>
    <cellStyle name="Comma 9" xfId="9796"/>
    <cellStyle name="Comma 9 2" xfId="9797"/>
    <cellStyle name="Comma 9 2 2" xfId="9798"/>
    <cellStyle name="Comma 9 2 3" xfId="9799"/>
    <cellStyle name="Comma 9 2 4" xfId="9800"/>
    <cellStyle name="Comma 9 2 5" xfId="9801"/>
    <cellStyle name="Comma 9 3" xfId="9802"/>
    <cellStyle name="Comma 9 3 2" xfId="9803"/>
    <cellStyle name="Comma 9 3 3" xfId="9804"/>
    <cellStyle name="Comma 9 3 4" xfId="9805"/>
    <cellStyle name="Comma 9 3 5" xfId="9806"/>
    <cellStyle name="Comma 9 4" xfId="9807"/>
    <cellStyle name="Comma 9 4 2" xfId="9808"/>
    <cellStyle name="Comma 9 4 3" xfId="9809"/>
    <cellStyle name="Comma 9 4 4" xfId="9810"/>
    <cellStyle name="Comma 9 4 5" xfId="9811"/>
    <cellStyle name="Comma 9 5" xfId="9812"/>
    <cellStyle name="Comma 9 6" xfId="9813"/>
    <cellStyle name="Comma 9 7" xfId="9814"/>
    <cellStyle name="Comma 9 8" xfId="9815"/>
    <cellStyle name="Comma 90" xfId="9816"/>
    <cellStyle name="Comma 91" xfId="9817"/>
    <cellStyle name="Comma 92" xfId="9818"/>
    <cellStyle name="Comma 93" xfId="9819"/>
    <cellStyle name="Comma 94" xfId="9820"/>
    <cellStyle name="Comma 95" xfId="9821"/>
    <cellStyle name="Comma 96" xfId="9822"/>
    <cellStyle name="Comma 97" xfId="9823"/>
    <cellStyle name="Comma 98" xfId="9824"/>
    <cellStyle name="Comma 99" xfId="9825"/>
    <cellStyle name="comma zerodec" xfId="9826"/>
    <cellStyle name="comma zerodec 2" xfId="9827"/>
    <cellStyle name="comma zerodec 3" xfId="9828"/>
    <cellStyle name="comma zerodec 4" xfId="9829"/>
    <cellStyle name="comma zerodec 5" xfId="9830"/>
    <cellStyle name="comma zerodec 6" xfId="9831"/>
    <cellStyle name="comma zerodec 7" xfId="9832"/>
    <cellStyle name="comma zerodec 8" xfId="9833"/>
    <cellStyle name="Comma0" xfId="9834"/>
    <cellStyle name="Comma0 - Style3" xfId="9835"/>
    <cellStyle name="Comma0 2" xfId="9836"/>
    <cellStyle name="Comma0 3" xfId="9837"/>
    <cellStyle name="Comma0 4" xfId="9838"/>
    <cellStyle name="Comma0 5" xfId="9839"/>
    <cellStyle name="Comma0 6" xfId="9840"/>
    <cellStyle name="Comma0 7" xfId="9841"/>
    <cellStyle name="Comma0 8" xfId="9842"/>
    <cellStyle name="Comma1 - Style1" xfId="9843"/>
    <cellStyle name="Commentaire" xfId="9844"/>
    <cellStyle name="Commentaire 10" xfId="9845"/>
    <cellStyle name="Commentaire 11" xfId="9846"/>
    <cellStyle name="Commentaire 12" xfId="9847"/>
    <cellStyle name="Commentaire 13" xfId="9848"/>
    <cellStyle name="Commentaire 14" xfId="9849"/>
    <cellStyle name="Commentaire 15" xfId="9850"/>
    <cellStyle name="Commentaire 16" xfId="9851"/>
    <cellStyle name="Commentaire 2" xfId="9852"/>
    <cellStyle name="Commentaire 2 2" xfId="9853"/>
    <cellStyle name="Commentaire 2 3" xfId="9854"/>
    <cellStyle name="Commentaire 2 4" xfId="9855"/>
    <cellStyle name="Commentaire 3" xfId="9856"/>
    <cellStyle name="Commentaire 4" xfId="9857"/>
    <cellStyle name="Commentaire 5" xfId="9858"/>
    <cellStyle name="Commentaire 6" xfId="9859"/>
    <cellStyle name="Commentaire 7" xfId="9860"/>
    <cellStyle name="Commentaire 8" xfId="9861"/>
    <cellStyle name="Commentaire 9" xfId="9862"/>
    <cellStyle name="Curråncy [0]_FCST_RESULTS" xfId="9863"/>
    <cellStyle name="Curren - Style3" xfId="9864"/>
    <cellStyle name="Curren - Style4" xfId="9865"/>
    <cellStyle name="Currency $" xfId="9866"/>
    <cellStyle name="Currency $ 2" xfId="9867"/>
    <cellStyle name="Currency $ 3" xfId="9868"/>
    <cellStyle name="Currency (0.00)" xfId="9869"/>
    <cellStyle name="Currency (0.00) 10" xfId="9870"/>
    <cellStyle name="Currency (0.00) 11" xfId="9871"/>
    <cellStyle name="Currency (0.00) 12" xfId="9872"/>
    <cellStyle name="Currency (0.00) 13" xfId="9873"/>
    <cellStyle name="Currency (0.00) 14" xfId="9874"/>
    <cellStyle name="Currency (0.00) 2" xfId="9875"/>
    <cellStyle name="Currency (0.00) 2 2" xfId="9876"/>
    <cellStyle name="Currency (0.00) 2 2 2" xfId="9877"/>
    <cellStyle name="Currency (0.00) 2 2 3" xfId="9878"/>
    <cellStyle name="Currency (0.00) 2 3" xfId="9879"/>
    <cellStyle name="Currency (0.00) 2 4" xfId="9880"/>
    <cellStyle name="Currency (0.00) 2 5" xfId="9881"/>
    <cellStyle name="Currency (0.00) 2 6" xfId="9882"/>
    <cellStyle name="Currency (0.00) 2 7" xfId="9883"/>
    <cellStyle name="Currency (0.00) 3" xfId="9884"/>
    <cellStyle name="Currency (0.00) 3 2" xfId="9885"/>
    <cellStyle name="Currency (0.00) 3 2 2" xfId="9886"/>
    <cellStyle name="Currency (0.00) 3 2 3" xfId="9887"/>
    <cellStyle name="Currency (0.00) 3 3" xfId="9888"/>
    <cellStyle name="Currency (0.00) 3 4" xfId="9889"/>
    <cellStyle name="Currency (0.00) 3 5" xfId="9890"/>
    <cellStyle name="Currency (0.00) 3 6" xfId="9891"/>
    <cellStyle name="Currency (0.00) 3 7" xfId="9892"/>
    <cellStyle name="Currency (0.00) 4" xfId="9893"/>
    <cellStyle name="Currency (0.00) 4 2" xfId="9894"/>
    <cellStyle name="Currency (0.00) 4 2 2" xfId="9895"/>
    <cellStyle name="Currency (0.00) 4 2 3" xfId="9896"/>
    <cellStyle name="Currency (0.00) 4 3" xfId="9897"/>
    <cellStyle name="Currency (0.00) 4 4" xfId="9898"/>
    <cellStyle name="Currency (0.00) 4 5" xfId="9899"/>
    <cellStyle name="Currency (0.00) 4 6" xfId="9900"/>
    <cellStyle name="Currency (0.00) 4 7" xfId="9901"/>
    <cellStyle name="Currency (0.00) 5" xfId="9902"/>
    <cellStyle name="Currency (0.00) 5 2" xfId="9903"/>
    <cellStyle name="Currency (0.00) 5 2 2" xfId="9904"/>
    <cellStyle name="Currency (0.00) 5 2 3" xfId="9905"/>
    <cellStyle name="Currency (0.00) 5 3" xfId="9906"/>
    <cellStyle name="Currency (0.00) 5 4" xfId="9907"/>
    <cellStyle name="Currency (0.00) 5 5" xfId="9908"/>
    <cellStyle name="Currency (0.00) 5 6" xfId="9909"/>
    <cellStyle name="Currency (0.00) 5 7" xfId="9910"/>
    <cellStyle name="Currency (0.00) 6" xfId="9911"/>
    <cellStyle name="Currency (0.00) 6 2" xfId="9912"/>
    <cellStyle name="Currency (0.00) 6 2 2" xfId="9913"/>
    <cellStyle name="Currency (0.00) 6 2 3" xfId="9914"/>
    <cellStyle name="Currency (0.00) 6 3" xfId="9915"/>
    <cellStyle name="Currency (0.00) 6 4" xfId="9916"/>
    <cellStyle name="Currency (0.00) 6 5" xfId="9917"/>
    <cellStyle name="Currency (0.00) 6 6" xfId="9918"/>
    <cellStyle name="Currency (0.00) 6 7" xfId="9919"/>
    <cellStyle name="Currency (0.00) 7" xfId="9920"/>
    <cellStyle name="Currency (0.00) 7 2" xfId="9921"/>
    <cellStyle name="Currency (0.00) 7 2 2" xfId="9922"/>
    <cellStyle name="Currency (0.00) 7 2 3" xfId="9923"/>
    <cellStyle name="Currency (0.00) 7 3" xfId="9924"/>
    <cellStyle name="Currency (0.00) 7 4" xfId="9925"/>
    <cellStyle name="Currency (0.00) 7 5" xfId="9926"/>
    <cellStyle name="Currency (0.00) 7 6" xfId="9927"/>
    <cellStyle name="Currency (0.00) 7 7" xfId="9928"/>
    <cellStyle name="Currency (0.00) 8" xfId="9929"/>
    <cellStyle name="Currency (0.00) 8 2" xfId="9930"/>
    <cellStyle name="Currency (0.00) 8 2 2" xfId="9931"/>
    <cellStyle name="Currency (0.00) 8 2 3" xfId="9932"/>
    <cellStyle name="Currency (0.00) 8 3" xfId="9933"/>
    <cellStyle name="Currency (0.00) 8 4" xfId="9934"/>
    <cellStyle name="Currency (0.00) 8 5" xfId="9935"/>
    <cellStyle name="Currency (0.00) 8 6" xfId="9936"/>
    <cellStyle name="Currency (0.00) 8 7" xfId="9937"/>
    <cellStyle name="Currency (0.00) 9" xfId="9938"/>
    <cellStyle name="Currency (0.00) 9 2" xfId="9939"/>
    <cellStyle name="Currency (0.00) 9 3" xfId="9940"/>
    <cellStyle name="Currency [0] 2" xfId="9941"/>
    <cellStyle name="Currency [0] 2 2" xfId="9942"/>
    <cellStyle name="Currency [0] 2 3" xfId="9943"/>
    <cellStyle name="Currency [0] 2 4" xfId="9944"/>
    <cellStyle name="Currency [0] 2 5" xfId="9945"/>
    <cellStyle name="Currency [0] 3" xfId="9946"/>
    <cellStyle name="Currency [0] 3 2" xfId="9947"/>
    <cellStyle name="Currency [0] 3 2 2" xfId="9948"/>
    <cellStyle name="Currency [0] 3 3" xfId="9949"/>
    <cellStyle name="Currency [0] 4" xfId="9950"/>
    <cellStyle name="Currency [0] 4 2" xfId="9951"/>
    <cellStyle name="Currency [0] 4 2 2" xfId="9952"/>
    <cellStyle name="Currency [0] 4 3" xfId="9953"/>
    <cellStyle name="Currency [0] 5" xfId="9954"/>
    <cellStyle name="Currency [0] 5 2" xfId="9955"/>
    <cellStyle name="Currency [0]ßmud plant bolted_RESULTS" xfId="9956"/>
    <cellStyle name="Currency [00]" xfId="9957"/>
    <cellStyle name="Currency [00] 2" xfId="9958"/>
    <cellStyle name="Currency [00] 3" xfId="9959"/>
    <cellStyle name="Currency [00] 4" xfId="9960"/>
    <cellStyle name="Currency [00] 5" xfId="9961"/>
    <cellStyle name="Currency [00] 6" xfId="9962"/>
    <cellStyle name="Currency [00] 7" xfId="9963"/>
    <cellStyle name="Currency [00] 8" xfId="9964"/>
    <cellStyle name="Currency 10" xfId="9965"/>
    <cellStyle name="Currency 11" xfId="9966"/>
    <cellStyle name="Currency 12" xfId="9967"/>
    <cellStyle name="Currency 13" xfId="9968"/>
    <cellStyle name="Currency 14" xfId="9969"/>
    <cellStyle name="Currency 15" xfId="9970"/>
    <cellStyle name="Currency 16" xfId="9971"/>
    <cellStyle name="Currency 17" xfId="9972"/>
    <cellStyle name="Currency 18" xfId="9973"/>
    <cellStyle name="Currency 19" xfId="9974"/>
    <cellStyle name="Currency 2" xfId="9975"/>
    <cellStyle name="Currency 2 2" xfId="9976"/>
    <cellStyle name="Currency 2 2 2" xfId="9977"/>
    <cellStyle name="Currency 2 2 2 2" xfId="9978"/>
    <cellStyle name="Currency 2 2 3" xfId="9979"/>
    <cellStyle name="Currency 2 3" xfId="9980"/>
    <cellStyle name="Currency 2 4" xfId="9981"/>
    <cellStyle name="Currency 20" xfId="9982"/>
    <cellStyle name="Currency 21" xfId="9983"/>
    <cellStyle name="Currency 22" xfId="9984"/>
    <cellStyle name="Currency 23" xfId="9985"/>
    <cellStyle name="Currency 24" xfId="9986"/>
    <cellStyle name="Currency 25" xfId="9987"/>
    <cellStyle name="Currency 26" xfId="9988"/>
    <cellStyle name="Currency 27" xfId="9989"/>
    <cellStyle name="Currency 28" xfId="9990"/>
    <cellStyle name="Currency 29" xfId="9991"/>
    <cellStyle name="Currency 3" xfId="9992"/>
    <cellStyle name="Currency 3 2" xfId="9993"/>
    <cellStyle name="Currency 30" xfId="9994"/>
    <cellStyle name="Currency 31" xfId="9995"/>
    <cellStyle name="Currency 32" xfId="9996"/>
    <cellStyle name="Currency 33" xfId="9997"/>
    <cellStyle name="Currency 34" xfId="9998"/>
    <cellStyle name="Currency 35" xfId="9999"/>
    <cellStyle name="Currency 36" xfId="10000"/>
    <cellStyle name="Currency 37" xfId="10001"/>
    <cellStyle name="Currency 38" xfId="10002"/>
    <cellStyle name="Currency 39" xfId="10003"/>
    <cellStyle name="Currency 4" xfId="10004"/>
    <cellStyle name="Currency 40" xfId="10005"/>
    <cellStyle name="Currency 41" xfId="10006"/>
    <cellStyle name="Currency 42" xfId="10007"/>
    <cellStyle name="Currency 43" xfId="10008"/>
    <cellStyle name="Currency 44" xfId="10009"/>
    <cellStyle name="Currency 45" xfId="10010"/>
    <cellStyle name="Currency 46" xfId="10011"/>
    <cellStyle name="Currency 47" xfId="10012"/>
    <cellStyle name="Currency 5" xfId="10013"/>
    <cellStyle name="Currency 6" xfId="10014"/>
    <cellStyle name="Currency 7" xfId="10015"/>
    <cellStyle name="Currency 8" xfId="10016"/>
    <cellStyle name="Currency 9" xfId="10017"/>
    <cellStyle name="Currency![0]_FCSt (2)" xfId="10018"/>
    <cellStyle name="Currency0" xfId="10019"/>
    <cellStyle name="Currency0 2" xfId="10020"/>
    <cellStyle name="Currency0 3" xfId="10021"/>
    <cellStyle name="Currency0 4" xfId="10022"/>
    <cellStyle name="Currency0 5" xfId="10023"/>
    <cellStyle name="Currency0 6" xfId="10024"/>
    <cellStyle name="Currency0 7" xfId="10025"/>
    <cellStyle name="Currency0 8" xfId="10026"/>
    <cellStyle name="Currency1" xfId="10027"/>
    <cellStyle name="Currency1 2" xfId="10028"/>
    <cellStyle name="Currency1 3" xfId="10029"/>
    <cellStyle name="Currency1 4" xfId="10030"/>
    <cellStyle name="Currency1 5" xfId="10031"/>
    <cellStyle name="Currency1 6" xfId="10032"/>
    <cellStyle name="Currency1 7" xfId="10033"/>
    <cellStyle name="Currency1 8" xfId="10034"/>
    <cellStyle name="DataPilot Category" xfId="10035"/>
    <cellStyle name="DataPilot Corner" xfId="10036"/>
    <cellStyle name="DataPilot Field" xfId="10037"/>
    <cellStyle name="DataPilot Value" xfId="10038"/>
    <cellStyle name="Date" xfId="10039"/>
    <cellStyle name="Date 2" xfId="10040"/>
    <cellStyle name="Date 3" xfId="10041"/>
    <cellStyle name="Date 4" xfId="10042"/>
    <cellStyle name="Date 5" xfId="10043"/>
    <cellStyle name="Date 6" xfId="10044"/>
    <cellStyle name="Date 7" xfId="10045"/>
    <cellStyle name="Date 8" xfId="10046"/>
    <cellStyle name="Date 9" xfId="10047"/>
    <cellStyle name="Date Short" xfId="10048"/>
    <cellStyle name="Date Short 2" xfId="10049"/>
    <cellStyle name="Date Short 3" xfId="10050"/>
    <cellStyle name="Date Short 4" xfId="10051"/>
    <cellStyle name="Date Short 5" xfId="10052"/>
    <cellStyle name="Date Short 6" xfId="10053"/>
    <cellStyle name="Date Short 7" xfId="10054"/>
    <cellStyle name="Date Short 8" xfId="10055"/>
    <cellStyle name="Date Short 9" xfId="10056"/>
    <cellStyle name="Date_AP Logistic 2010 Konsolidasi (091110)" xfId="10057"/>
    <cellStyle name="Dezimal [0]_UXO VII" xfId="10058"/>
    <cellStyle name="Dezimal_UXO VII" xfId="10059"/>
    <cellStyle name="Dollar (zero dec)" xfId="10060"/>
    <cellStyle name="Dollar (zero dec) 2" xfId="10061"/>
    <cellStyle name="Dollar (zero dec) 3" xfId="10062"/>
    <cellStyle name="Dollar (zero dec) 4" xfId="10063"/>
    <cellStyle name="Dollar (zero dec) 5" xfId="10064"/>
    <cellStyle name="Dollar (zero dec) 6" xfId="10065"/>
    <cellStyle name="Dollar (zero dec) 7" xfId="10066"/>
    <cellStyle name="Dollar (zero dec) 8" xfId="10067"/>
    <cellStyle name="Edited_Data" xfId="10068"/>
    <cellStyle name="eeee" xfId="10069"/>
    <cellStyle name="Enter Currency (0)" xfId="10070"/>
    <cellStyle name="Enter Currency (0) 2" xfId="10071"/>
    <cellStyle name="Enter Currency (0) 3" xfId="10072"/>
    <cellStyle name="Enter Currency (0) 4" xfId="10073"/>
    <cellStyle name="Enter Currency (0) 5" xfId="10074"/>
    <cellStyle name="Enter Currency (0) 6" xfId="10075"/>
    <cellStyle name="Enter Currency (0) 7" xfId="10076"/>
    <cellStyle name="Enter Currency (0) 8" xfId="10077"/>
    <cellStyle name="Enter Currency (2)" xfId="10078"/>
    <cellStyle name="Enter Currency (2) 2" xfId="10079"/>
    <cellStyle name="Enter Currency (2) 3" xfId="10080"/>
    <cellStyle name="Enter Currency (2) 4" xfId="10081"/>
    <cellStyle name="Enter Currency (2) 5" xfId="10082"/>
    <cellStyle name="Enter Currency (2) 6" xfId="10083"/>
    <cellStyle name="Enter Currency (2) 7" xfId="10084"/>
    <cellStyle name="Enter Currency (2) 8" xfId="10085"/>
    <cellStyle name="Enter Units (0)" xfId="10086"/>
    <cellStyle name="Enter Units (0) 2" xfId="10087"/>
    <cellStyle name="Enter Units (0) 3" xfId="10088"/>
    <cellStyle name="Enter Units (0) 4" xfId="10089"/>
    <cellStyle name="Enter Units (0) 5" xfId="10090"/>
    <cellStyle name="Enter Units (0) 6" xfId="10091"/>
    <cellStyle name="Enter Units (0) 7" xfId="10092"/>
    <cellStyle name="Enter Units (0) 8" xfId="10093"/>
    <cellStyle name="Enter Units (1)" xfId="10094"/>
    <cellStyle name="Enter Units (1) 2" xfId="10095"/>
    <cellStyle name="Enter Units (1) 3" xfId="10096"/>
    <cellStyle name="Enter Units (1) 4" xfId="10097"/>
    <cellStyle name="Enter Units (1) 5" xfId="10098"/>
    <cellStyle name="Enter Units (1) 6" xfId="10099"/>
    <cellStyle name="Enter Units (1) 7" xfId="10100"/>
    <cellStyle name="Enter Units (1) 8" xfId="10101"/>
    <cellStyle name="Enter Units (2)" xfId="10102"/>
    <cellStyle name="Enter Units (2) 2" xfId="10103"/>
    <cellStyle name="Enter Units (2) 3" xfId="10104"/>
    <cellStyle name="Enter Units (2) 4" xfId="10105"/>
    <cellStyle name="Enter Units (2) 5" xfId="10106"/>
    <cellStyle name="Enter Units (2) 6" xfId="10107"/>
    <cellStyle name="Enter Units (2) 7" xfId="10108"/>
    <cellStyle name="Enter Units (2) 8" xfId="10109"/>
    <cellStyle name="Entrée" xfId="10110"/>
    <cellStyle name="Entrée 10" xfId="10111"/>
    <cellStyle name="Entrée 11" xfId="10112"/>
    <cellStyle name="Entrée 12" xfId="10113"/>
    <cellStyle name="Entrée 13" xfId="10114"/>
    <cellStyle name="Entrée 14" xfId="10115"/>
    <cellStyle name="Entrée 15" xfId="10116"/>
    <cellStyle name="Entrée 16" xfId="10117"/>
    <cellStyle name="Entrée 2" xfId="10118"/>
    <cellStyle name="Entrée 2 2" xfId="10119"/>
    <cellStyle name="Entrée 2 3" xfId="10120"/>
    <cellStyle name="Entrée 2 4" xfId="10121"/>
    <cellStyle name="Entrée 3" xfId="10122"/>
    <cellStyle name="Entrée 4" xfId="10123"/>
    <cellStyle name="Entrée 5" xfId="10124"/>
    <cellStyle name="Entrée 6" xfId="10125"/>
    <cellStyle name="Entrée 7" xfId="10126"/>
    <cellStyle name="Entrée 8" xfId="10127"/>
    <cellStyle name="Entrée 9" xfId="10128"/>
    <cellStyle name="Estimated_Data" xfId="10129"/>
    <cellStyle name="Euro" xfId="10130"/>
    <cellStyle name="Euro 2" xfId="10131"/>
    <cellStyle name="Excel Built-in Normal" xfId="10132"/>
    <cellStyle name="Excel Built-in Normal 2" xfId="10133"/>
    <cellStyle name="Excel Built-in Normal 2 2" xfId="10134"/>
    <cellStyle name="Excel Built-in Normal 2 3" xfId="10135"/>
    <cellStyle name="Excel Built-in Normal 2 4" xfId="10136"/>
    <cellStyle name="Excel Built-in Normal 2 5" xfId="10137"/>
    <cellStyle name="Excel Built-in Normal 2 6" xfId="10138"/>
    <cellStyle name="Excel Built-in Normal 2 7" xfId="10139"/>
    <cellStyle name="Excel Built-in Normal 3" xfId="10140"/>
    <cellStyle name="Excel Built-in Normal 4" xfId="10141"/>
    <cellStyle name="Excel Built-in Normal 4 2" xfId="10142"/>
    <cellStyle name="Excel Built-in Normal 4 3" xfId="10143"/>
    <cellStyle name="Excel Built-in Normal 4 4" xfId="10144"/>
    <cellStyle name="Excel Built-in Normal 4 5" xfId="10145"/>
    <cellStyle name="Excel Built-in Normal 5" xfId="10146"/>
    <cellStyle name="Excel Built-in Normal 6" xfId="10147"/>
    <cellStyle name="Excel Built-in Normal 7" xfId="10148"/>
    <cellStyle name="Excel Built-in Normal 8" xfId="10149"/>
    <cellStyle name="Excel Built-in Normal 9" xfId="10150"/>
    <cellStyle name="Excel.Chart" xfId="10151"/>
    <cellStyle name="Excel.Chart 2" xfId="10152"/>
    <cellStyle name="Explanatory Text 1" xfId="10153"/>
    <cellStyle name="Explanatory Text 10 2" xfId="10154"/>
    <cellStyle name="Explanatory Text 10 3" xfId="10155"/>
    <cellStyle name="Explanatory Text 10 4" xfId="10156"/>
    <cellStyle name="Explanatory Text 11 2" xfId="10157"/>
    <cellStyle name="Explanatory Text 11 3" xfId="10158"/>
    <cellStyle name="Explanatory Text 11 4" xfId="10159"/>
    <cellStyle name="Explanatory Text 12 2" xfId="10160"/>
    <cellStyle name="Explanatory Text 12 3" xfId="10161"/>
    <cellStyle name="Explanatory Text 12 4" xfId="10162"/>
    <cellStyle name="Explanatory Text 13 2" xfId="10163"/>
    <cellStyle name="Explanatory Text 13 3" xfId="10164"/>
    <cellStyle name="Explanatory Text 13 4" xfId="10165"/>
    <cellStyle name="Explanatory Text 14 2" xfId="10166"/>
    <cellStyle name="Explanatory Text 14 3" xfId="10167"/>
    <cellStyle name="Explanatory Text 14 4" xfId="10168"/>
    <cellStyle name="Explanatory Text 15 2" xfId="10169"/>
    <cellStyle name="Explanatory Text 15 3" xfId="10170"/>
    <cellStyle name="Explanatory Text 15 4" xfId="10171"/>
    <cellStyle name="Explanatory Text 15 4 2" xfId="10172"/>
    <cellStyle name="Explanatory Text 16 2" xfId="10173"/>
    <cellStyle name="Explanatory Text 16 3" xfId="10174"/>
    <cellStyle name="Explanatory Text 16 4" xfId="10175"/>
    <cellStyle name="Explanatory Text 17 2" xfId="10176"/>
    <cellStyle name="Explanatory Text 17 3" xfId="10177"/>
    <cellStyle name="Explanatory Text 17 4" xfId="10178"/>
    <cellStyle name="Explanatory Text 2" xfId="10179"/>
    <cellStyle name="Explanatory Text 2 2" xfId="10180"/>
    <cellStyle name="Explanatory Text 2 3" xfId="10181"/>
    <cellStyle name="Explanatory Text 2 4" xfId="10182"/>
    <cellStyle name="Explanatory Text 3" xfId="10183"/>
    <cellStyle name="Explanatory Text 3 2" xfId="10184"/>
    <cellStyle name="Explanatory Text 3 3" xfId="10185"/>
    <cellStyle name="Explanatory Text 3 4" xfId="10186"/>
    <cellStyle name="Explanatory Text 4" xfId="10187"/>
    <cellStyle name="Explanatory Text 4 2" xfId="10188"/>
    <cellStyle name="Explanatory Text 4 3" xfId="10189"/>
    <cellStyle name="Explanatory Text 4 4" xfId="10190"/>
    <cellStyle name="Explanatory Text 5 2" xfId="10191"/>
    <cellStyle name="Explanatory Text 5 3" xfId="10192"/>
    <cellStyle name="Explanatory Text 5 4" xfId="10193"/>
    <cellStyle name="Explanatory Text 6 2" xfId="10194"/>
    <cellStyle name="Explanatory Text 6 3" xfId="10195"/>
    <cellStyle name="Explanatory Text 6 4" xfId="10196"/>
    <cellStyle name="Explanatory Text 7 2" xfId="10197"/>
    <cellStyle name="Explanatory Text 7 3" xfId="10198"/>
    <cellStyle name="Explanatory Text 7 4" xfId="10199"/>
    <cellStyle name="Explanatory Text 8 2" xfId="10200"/>
    <cellStyle name="Explanatory Text 8 3" xfId="10201"/>
    <cellStyle name="Explanatory Text 8 4" xfId="10202"/>
    <cellStyle name="Explanatory Text 9 2" xfId="10203"/>
    <cellStyle name="Explanatory Text 9 3" xfId="10204"/>
    <cellStyle name="Explanatory Text 9 4" xfId="10205"/>
    <cellStyle name="F2" xfId="10206"/>
    <cellStyle name="F2 2" xfId="10207"/>
    <cellStyle name="F2 3" xfId="10208"/>
    <cellStyle name="F2 4" xfId="10209"/>
    <cellStyle name="F2 5" xfId="10210"/>
    <cellStyle name="F2 6" xfId="10211"/>
    <cellStyle name="F2 7" xfId="10212"/>
    <cellStyle name="F2 8" xfId="10213"/>
    <cellStyle name="F3" xfId="10214"/>
    <cellStyle name="F3 2" xfId="10215"/>
    <cellStyle name="F3 3" xfId="10216"/>
    <cellStyle name="F3 4" xfId="10217"/>
    <cellStyle name="F3 5" xfId="10218"/>
    <cellStyle name="F3 6" xfId="10219"/>
    <cellStyle name="F3 7" xfId="10220"/>
    <cellStyle name="F3 8" xfId="10221"/>
    <cellStyle name="F4" xfId="10222"/>
    <cellStyle name="F4 2" xfId="10223"/>
    <cellStyle name="F4 3" xfId="10224"/>
    <cellStyle name="F4 4" xfId="10225"/>
    <cellStyle name="F4 5" xfId="10226"/>
    <cellStyle name="F4 6" xfId="10227"/>
    <cellStyle name="F4 7" xfId="10228"/>
    <cellStyle name="F4 8" xfId="10229"/>
    <cellStyle name="F5" xfId="10230"/>
    <cellStyle name="F5 2" xfId="10231"/>
    <cellStyle name="F5 3" xfId="10232"/>
    <cellStyle name="F5 4" xfId="10233"/>
    <cellStyle name="F5 5" xfId="10234"/>
    <cellStyle name="F5 6" xfId="10235"/>
    <cellStyle name="F5 7" xfId="10236"/>
    <cellStyle name="F5 8" xfId="10237"/>
    <cellStyle name="F6" xfId="10238"/>
    <cellStyle name="F6 2" xfId="10239"/>
    <cellStyle name="F6 3" xfId="10240"/>
    <cellStyle name="F6 4" xfId="10241"/>
    <cellStyle name="F6 5" xfId="10242"/>
    <cellStyle name="F6 6" xfId="10243"/>
    <cellStyle name="F6 7" xfId="10244"/>
    <cellStyle name="F6 8" xfId="10245"/>
    <cellStyle name="F7" xfId="10246"/>
    <cellStyle name="F7 2" xfId="10247"/>
    <cellStyle name="F7 3" xfId="10248"/>
    <cellStyle name="F7 4" xfId="10249"/>
    <cellStyle name="F7 5" xfId="10250"/>
    <cellStyle name="F7 6" xfId="10251"/>
    <cellStyle name="F7 7" xfId="10252"/>
    <cellStyle name="F7 8" xfId="10253"/>
    <cellStyle name="F8" xfId="10254"/>
    <cellStyle name="F8 2" xfId="10255"/>
    <cellStyle name="F8 3" xfId="10256"/>
    <cellStyle name="F8 4" xfId="10257"/>
    <cellStyle name="F8 5" xfId="10258"/>
    <cellStyle name="F8 6" xfId="10259"/>
    <cellStyle name="F8 7" xfId="10260"/>
    <cellStyle name="F8 8" xfId="10261"/>
    <cellStyle name="Fixed" xfId="10262"/>
    <cellStyle name="Fixed 2" xfId="10263"/>
    <cellStyle name="Fixed 3" xfId="10264"/>
    <cellStyle name="Fixed 4" xfId="10265"/>
    <cellStyle name="Fixed 5" xfId="10266"/>
    <cellStyle name="Fixed 6" xfId="10267"/>
    <cellStyle name="Fixed 7" xfId="10268"/>
    <cellStyle name="Fixed 8" xfId="10269"/>
    <cellStyle name="Fixed 9" xfId="10270"/>
    <cellStyle name="ƒnƒCƒp[ƒŠƒ“ƒN" xfId="10271"/>
    <cellStyle name="Followed Hyperlink 2" xfId="10272"/>
    <cellStyle name="Followed Hyperlink 2 2" xfId="10273"/>
    <cellStyle name="Font Britannic16" xfId="10274"/>
    <cellStyle name="Font Britannic18" xfId="10275"/>
    <cellStyle name="Font CenturyCond 18" xfId="10276"/>
    <cellStyle name="Font Cond20" xfId="10277"/>
    <cellStyle name="Font LucidaSans16" xfId="10278"/>
    <cellStyle name="Font NewCenturyCond18" xfId="10279"/>
    <cellStyle name="Font Ottawa14" xfId="10280"/>
    <cellStyle name="Font Ottawa16" xfId="10281"/>
    <cellStyle name="Forecast_Data" xfId="10282"/>
    <cellStyle name="Good 1" xfId="10283"/>
    <cellStyle name="Good 10 2" xfId="10284"/>
    <cellStyle name="Good 10 3" xfId="10285"/>
    <cellStyle name="Good 10 4" xfId="10286"/>
    <cellStyle name="Good 11 2" xfId="10287"/>
    <cellStyle name="Good 11 3" xfId="10288"/>
    <cellStyle name="Good 11 4" xfId="10289"/>
    <cellStyle name="Good 12 2" xfId="10290"/>
    <cellStyle name="Good 12 3" xfId="10291"/>
    <cellStyle name="Good 12 4" xfId="10292"/>
    <cellStyle name="Good 13 2" xfId="10293"/>
    <cellStyle name="Good 13 3" xfId="10294"/>
    <cellStyle name="Good 13 4" xfId="10295"/>
    <cellStyle name="Good 14 2" xfId="10296"/>
    <cellStyle name="Good 14 3" xfId="10297"/>
    <cellStyle name="Good 14 4" xfId="10298"/>
    <cellStyle name="Good 15 2" xfId="10299"/>
    <cellStyle name="Good 15 3" xfId="10300"/>
    <cellStyle name="Good 15 4" xfId="10301"/>
    <cellStyle name="Good 16 2" xfId="10302"/>
    <cellStyle name="Good 16 3" xfId="10303"/>
    <cellStyle name="Good 16 4" xfId="10304"/>
    <cellStyle name="Good 17 2" xfId="10305"/>
    <cellStyle name="Good 17 3" xfId="10306"/>
    <cellStyle name="Good 17 4" xfId="10307"/>
    <cellStyle name="Good 2" xfId="10308"/>
    <cellStyle name="Good 2 2" xfId="10309"/>
    <cellStyle name="Good 2 3" xfId="10310"/>
    <cellStyle name="Good 2 4" xfId="10311"/>
    <cellStyle name="Good 3" xfId="10312"/>
    <cellStyle name="Good 3 2" xfId="10313"/>
    <cellStyle name="Good 3 3" xfId="10314"/>
    <cellStyle name="Good 3 4" xfId="10315"/>
    <cellStyle name="Good 4" xfId="10316"/>
    <cellStyle name="Good 4 2" xfId="10317"/>
    <cellStyle name="Good 4 3" xfId="10318"/>
    <cellStyle name="Good 4 4" xfId="10319"/>
    <cellStyle name="Good 5" xfId="10320"/>
    <cellStyle name="Good 5 2" xfId="10321"/>
    <cellStyle name="Good 5 3" xfId="10322"/>
    <cellStyle name="Good 5 4" xfId="10323"/>
    <cellStyle name="Good 6" xfId="10324"/>
    <cellStyle name="Good 6 2" xfId="10325"/>
    <cellStyle name="Good 6 3" xfId="10326"/>
    <cellStyle name="Good 6 4" xfId="10327"/>
    <cellStyle name="Good 7 2" xfId="10328"/>
    <cellStyle name="Good 7 3" xfId="10329"/>
    <cellStyle name="Good 7 4" xfId="10330"/>
    <cellStyle name="Good 8 2" xfId="10331"/>
    <cellStyle name="Good 8 3" xfId="10332"/>
    <cellStyle name="Good 8 4" xfId="10333"/>
    <cellStyle name="Good 9 2" xfId="10334"/>
    <cellStyle name="Good 9 3" xfId="10335"/>
    <cellStyle name="Good 9 4" xfId="10336"/>
    <cellStyle name="Grey" xfId="10337"/>
    <cellStyle name="Grey 10" xfId="10338"/>
    <cellStyle name="Grey 2" xfId="10339"/>
    <cellStyle name="Grey 3" xfId="10340"/>
    <cellStyle name="Grey 4" xfId="10341"/>
    <cellStyle name="Grey 5" xfId="10342"/>
    <cellStyle name="Grey 6" xfId="10343"/>
    <cellStyle name="Grey 7" xfId="10344"/>
    <cellStyle name="Grey 8" xfId="10345"/>
    <cellStyle name="Grey 9" xfId="10346"/>
    <cellStyle name="HEADER" xfId="10347"/>
    <cellStyle name="Header - Style1" xfId="10348"/>
    <cellStyle name="Header1" xfId="10349"/>
    <cellStyle name="Header2" xfId="10350"/>
    <cellStyle name="Header2 2" xfId="10351"/>
    <cellStyle name="Header2 2 2" xfId="10352"/>
    <cellStyle name="Header2 2 2 2" xfId="10353"/>
    <cellStyle name="Header2 2 2 3" xfId="10354"/>
    <cellStyle name="Header2 2 2 4" xfId="10355"/>
    <cellStyle name="Header2 2 3" xfId="10356"/>
    <cellStyle name="Header2 2 4" xfId="10357"/>
    <cellStyle name="Header2 2 5" xfId="10358"/>
    <cellStyle name="Header2 3" xfId="10359"/>
    <cellStyle name="Header2 3 2" xfId="10360"/>
    <cellStyle name="Header2 3 2 2" xfId="10361"/>
    <cellStyle name="Header2 3 2 3" xfId="10362"/>
    <cellStyle name="Header2 3 2 4" xfId="10363"/>
    <cellStyle name="Header2 3 3" xfId="10364"/>
    <cellStyle name="Header2 3 4" xfId="10365"/>
    <cellStyle name="Header2 3 5" xfId="10366"/>
    <cellStyle name="Header2 4" xfId="10367"/>
    <cellStyle name="Header2 4 2" xfId="10368"/>
    <cellStyle name="Header2 4 3" xfId="10369"/>
    <cellStyle name="Header2 4 4" xfId="10370"/>
    <cellStyle name="Header2 5" xfId="10371"/>
    <cellStyle name="Header2 6" xfId="10372"/>
    <cellStyle name="Header2 7" xfId="10373"/>
    <cellStyle name="Heading" xfId="10374"/>
    <cellStyle name="Heading 1 1" xfId="10375"/>
    <cellStyle name="Heading 1 10 2" xfId="10376"/>
    <cellStyle name="Heading 1 10 3" xfId="10377"/>
    <cellStyle name="Heading 1 10 4" xfId="10378"/>
    <cellStyle name="Heading 1 11 2" xfId="10379"/>
    <cellStyle name="Heading 1 11 3" xfId="10380"/>
    <cellStyle name="Heading 1 11 4" xfId="10381"/>
    <cellStyle name="Heading 1 12 2" xfId="10382"/>
    <cellStyle name="Heading 1 12 3" xfId="10383"/>
    <cellStyle name="Heading 1 12 4" xfId="10384"/>
    <cellStyle name="Heading 1 13 2" xfId="10385"/>
    <cellStyle name="Heading 1 13 3" xfId="10386"/>
    <cellStyle name="Heading 1 13 4" xfId="10387"/>
    <cellStyle name="Heading 1 14 2" xfId="10388"/>
    <cellStyle name="Heading 1 14 3" xfId="10389"/>
    <cellStyle name="Heading 1 14 4" xfId="10390"/>
    <cellStyle name="Heading 1 15 2" xfId="10391"/>
    <cellStyle name="Heading 1 15 3" xfId="10392"/>
    <cellStyle name="Heading 1 15 4" xfId="10393"/>
    <cellStyle name="Heading 1 16 2" xfId="10394"/>
    <cellStyle name="Heading 1 16 3" xfId="10395"/>
    <cellStyle name="Heading 1 16 4" xfId="10396"/>
    <cellStyle name="Heading 1 17 2" xfId="10397"/>
    <cellStyle name="Heading 1 17 3" xfId="10398"/>
    <cellStyle name="Heading 1 17 4" xfId="10399"/>
    <cellStyle name="Heading 1 2" xfId="10400"/>
    <cellStyle name="Heading 1 2 2" xfId="10401"/>
    <cellStyle name="Heading 1 2 3" xfId="10402"/>
    <cellStyle name="Heading 1 2 4" xfId="10403"/>
    <cellStyle name="Heading 1 3" xfId="10404"/>
    <cellStyle name="Heading 1 3 2" xfId="10405"/>
    <cellStyle name="Heading 1 3 3" xfId="10406"/>
    <cellStyle name="Heading 1 3 4" xfId="10407"/>
    <cellStyle name="Heading 1 4" xfId="10408"/>
    <cellStyle name="Heading 1 4 2" xfId="10409"/>
    <cellStyle name="Heading 1 4 3" xfId="10410"/>
    <cellStyle name="Heading 1 4 4" xfId="10411"/>
    <cellStyle name="Heading 1 5" xfId="10412"/>
    <cellStyle name="Heading 1 5 2" xfId="10413"/>
    <cellStyle name="Heading 1 5 3" xfId="10414"/>
    <cellStyle name="Heading 1 5 4" xfId="10415"/>
    <cellStyle name="Heading 1 6" xfId="10416"/>
    <cellStyle name="Heading 1 6 2" xfId="10417"/>
    <cellStyle name="Heading 1 6 3" xfId="10418"/>
    <cellStyle name="Heading 1 6 4" xfId="10419"/>
    <cellStyle name="Heading 1 7 2" xfId="10420"/>
    <cellStyle name="Heading 1 7 3" xfId="10421"/>
    <cellStyle name="Heading 1 7 4" xfId="10422"/>
    <cellStyle name="Heading 1 8 2" xfId="10423"/>
    <cellStyle name="Heading 1 8 3" xfId="10424"/>
    <cellStyle name="Heading 1 8 4" xfId="10425"/>
    <cellStyle name="Heading 1 9 2" xfId="10426"/>
    <cellStyle name="Heading 1 9 3" xfId="10427"/>
    <cellStyle name="Heading 1 9 4" xfId="10428"/>
    <cellStyle name="Heading 2 1" xfId="10429"/>
    <cellStyle name="Heading 2 10 2" xfId="10430"/>
    <cellStyle name="Heading 2 10 3" xfId="10431"/>
    <cellStyle name="Heading 2 10 4" xfId="10432"/>
    <cellStyle name="Heading 2 11 2" xfId="10433"/>
    <cellStyle name="Heading 2 11 3" xfId="10434"/>
    <cellStyle name="Heading 2 11 4" xfId="10435"/>
    <cellStyle name="Heading 2 12 2" xfId="10436"/>
    <cellStyle name="Heading 2 12 3" xfId="10437"/>
    <cellStyle name="Heading 2 12 4" xfId="10438"/>
    <cellStyle name="Heading 2 13 2" xfId="10439"/>
    <cellStyle name="Heading 2 13 3" xfId="10440"/>
    <cellStyle name="Heading 2 13 4" xfId="10441"/>
    <cellStyle name="Heading 2 14 2" xfId="10442"/>
    <cellStyle name="Heading 2 14 3" xfId="10443"/>
    <cellStyle name="Heading 2 14 4" xfId="10444"/>
    <cellStyle name="Heading 2 15 2" xfId="10445"/>
    <cellStyle name="Heading 2 15 3" xfId="10446"/>
    <cellStyle name="Heading 2 15 4" xfId="10447"/>
    <cellStyle name="Heading 2 16 2" xfId="10448"/>
    <cellStyle name="Heading 2 16 3" xfId="10449"/>
    <cellStyle name="Heading 2 16 4" xfId="10450"/>
    <cellStyle name="Heading 2 17 2" xfId="10451"/>
    <cellStyle name="Heading 2 17 3" xfId="10452"/>
    <cellStyle name="Heading 2 17 4" xfId="10453"/>
    <cellStyle name="Heading 2 2" xfId="10454"/>
    <cellStyle name="Heading 2 2 2" xfId="10455"/>
    <cellStyle name="Heading 2 2 3" xfId="10456"/>
    <cellStyle name="Heading 2 2 4" xfId="10457"/>
    <cellStyle name="Heading 2 3" xfId="10458"/>
    <cellStyle name="Heading 2 3 2" xfId="10459"/>
    <cellStyle name="Heading 2 3 3" xfId="10460"/>
    <cellStyle name="Heading 2 3 4" xfId="10461"/>
    <cellStyle name="Heading 2 4" xfId="10462"/>
    <cellStyle name="Heading 2 4 2" xfId="10463"/>
    <cellStyle name="Heading 2 4 3" xfId="10464"/>
    <cellStyle name="Heading 2 4 4" xfId="10465"/>
    <cellStyle name="Heading 2 5" xfId="10466"/>
    <cellStyle name="Heading 2 5 2" xfId="10467"/>
    <cellStyle name="Heading 2 5 3" xfId="10468"/>
    <cellStyle name="Heading 2 5 4" xfId="10469"/>
    <cellStyle name="Heading 2 6" xfId="10470"/>
    <cellStyle name="Heading 2 6 2" xfId="10471"/>
    <cellStyle name="Heading 2 6 3" xfId="10472"/>
    <cellStyle name="Heading 2 6 4" xfId="10473"/>
    <cellStyle name="Heading 2 7 2" xfId="10474"/>
    <cellStyle name="Heading 2 7 3" xfId="10475"/>
    <cellStyle name="Heading 2 7 4" xfId="10476"/>
    <cellStyle name="Heading 2 8 2" xfId="10477"/>
    <cellStyle name="Heading 2 8 3" xfId="10478"/>
    <cellStyle name="Heading 2 8 4" xfId="10479"/>
    <cellStyle name="Heading 2 9 2" xfId="10480"/>
    <cellStyle name="Heading 2 9 3" xfId="10481"/>
    <cellStyle name="Heading 2 9 4" xfId="10482"/>
    <cellStyle name="Heading 3 1" xfId="10483"/>
    <cellStyle name="Heading 3 10 2" xfId="10484"/>
    <cellStyle name="Heading 3 10 3" xfId="10485"/>
    <cellStyle name="Heading 3 10 4" xfId="10486"/>
    <cellStyle name="Heading 3 11 2" xfId="10487"/>
    <cellStyle name="Heading 3 11 3" xfId="10488"/>
    <cellStyle name="Heading 3 11 4" xfId="10489"/>
    <cellStyle name="Heading 3 12 2" xfId="10490"/>
    <cellStyle name="Heading 3 12 3" xfId="10491"/>
    <cellStyle name="Heading 3 12 4" xfId="10492"/>
    <cellStyle name="Heading 3 13 2" xfId="10493"/>
    <cellStyle name="Heading 3 13 3" xfId="10494"/>
    <cellStyle name="Heading 3 13 4" xfId="10495"/>
    <cellStyle name="Heading 3 14 2" xfId="10496"/>
    <cellStyle name="Heading 3 14 3" xfId="10497"/>
    <cellStyle name="Heading 3 14 4" xfId="10498"/>
    <cellStyle name="Heading 3 15 2" xfId="10499"/>
    <cellStyle name="Heading 3 15 3" xfId="10500"/>
    <cellStyle name="Heading 3 15 4" xfId="10501"/>
    <cellStyle name="Heading 3 16 2" xfId="10502"/>
    <cellStyle name="Heading 3 16 3" xfId="10503"/>
    <cellStyle name="Heading 3 16 4" xfId="10504"/>
    <cellStyle name="Heading 3 17 2" xfId="10505"/>
    <cellStyle name="Heading 3 17 3" xfId="10506"/>
    <cellStyle name="Heading 3 17 4" xfId="10507"/>
    <cellStyle name="Heading 3 2" xfId="10508"/>
    <cellStyle name="Heading 3 2 2" xfId="10509"/>
    <cellStyle name="Heading 3 2 2 2" xfId="10510"/>
    <cellStyle name="Heading 3 2 2 3" xfId="10511"/>
    <cellStyle name="Heading 3 2 2 4" xfId="10512"/>
    <cellStyle name="Heading 3 2 2 5" xfId="10513"/>
    <cellStyle name="Heading 3 2 3" xfId="10514"/>
    <cellStyle name="Heading 3 2 3 2" xfId="10515"/>
    <cellStyle name="Heading 3 2 3 3" xfId="10516"/>
    <cellStyle name="Heading 3 2 3 4" xfId="10517"/>
    <cellStyle name="Heading 3 2 3 5" xfId="10518"/>
    <cellStyle name="Heading 3 2 4" xfId="10519"/>
    <cellStyle name="Heading 3 2 4 2" xfId="10520"/>
    <cellStyle name="Heading 3 2 4 3" xfId="10521"/>
    <cellStyle name="Heading 3 2 4 4" xfId="10522"/>
    <cellStyle name="Heading 3 2 4 5" xfId="10523"/>
    <cellStyle name="Heading 3 2 5" xfId="10524"/>
    <cellStyle name="Heading 3 2 6" xfId="10525"/>
    <cellStyle name="Heading 3 2 7" xfId="10526"/>
    <cellStyle name="Heading 3 2 8" xfId="10527"/>
    <cellStyle name="Heading 3 3" xfId="10528"/>
    <cellStyle name="Heading 3 3 2" xfId="10529"/>
    <cellStyle name="Heading 3 3 3" xfId="10530"/>
    <cellStyle name="Heading 3 3 4" xfId="10531"/>
    <cellStyle name="Heading 3 3 5" xfId="10532"/>
    <cellStyle name="Heading 3 3 6" xfId="10533"/>
    <cellStyle name="Heading 3 3 7" xfId="10534"/>
    <cellStyle name="Heading 3 3 8" xfId="10535"/>
    <cellStyle name="Heading 3 3 9" xfId="10536"/>
    <cellStyle name="Heading 3 4" xfId="10537"/>
    <cellStyle name="Heading 3 4 2" xfId="10538"/>
    <cellStyle name="Heading 3 4 3" xfId="10539"/>
    <cellStyle name="Heading 3 4 4" xfId="10540"/>
    <cellStyle name="Heading 3 5" xfId="10541"/>
    <cellStyle name="Heading 3 5 2" xfId="10542"/>
    <cellStyle name="Heading 3 5 3" xfId="10543"/>
    <cellStyle name="Heading 3 5 4" xfId="10544"/>
    <cellStyle name="Heading 3 6 2" xfId="10545"/>
    <cellStyle name="Heading 3 6 3" xfId="10546"/>
    <cellStyle name="Heading 3 6 4" xfId="10547"/>
    <cellStyle name="Heading 3 7 2" xfId="10548"/>
    <cellStyle name="Heading 3 7 3" xfId="10549"/>
    <cellStyle name="Heading 3 7 4" xfId="10550"/>
    <cellStyle name="Heading 3 8 2" xfId="10551"/>
    <cellStyle name="Heading 3 8 3" xfId="10552"/>
    <cellStyle name="Heading 3 8 4" xfId="10553"/>
    <cellStyle name="Heading 3 9 2" xfId="10554"/>
    <cellStyle name="Heading 3 9 3" xfId="10555"/>
    <cellStyle name="Heading 3 9 4" xfId="10556"/>
    <cellStyle name="Heading 4 1" xfId="10557"/>
    <cellStyle name="Heading 4 10 2" xfId="10558"/>
    <cellStyle name="Heading 4 10 3" xfId="10559"/>
    <cellStyle name="Heading 4 10 4" xfId="10560"/>
    <cellStyle name="Heading 4 11 2" xfId="10561"/>
    <cellStyle name="Heading 4 11 3" xfId="10562"/>
    <cellStyle name="Heading 4 11 4" xfId="10563"/>
    <cellStyle name="Heading 4 12 2" xfId="10564"/>
    <cellStyle name="Heading 4 12 3" xfId="10565"/>
    <cellStyle name="Heading 4 12 4" xfId="10566"/>
    <cellStyle name="Heading 4 13 2" xfId="10567"/>
    <cellStyle name="Heading 4 13 3" xfId="10568"/>
    <cellStyle name="Heading 4 13 4" xfId="10569"/>
    <cellStyle name="Heading 4 14 2" xfId="10570"/>
    <cellStyle name="Heading 4 14 3" xfId="10571"/>
    <cellStyle name="Heading 4 14 4" xfId="10572"/>
    <cellStyle name="Heading 4 15 2" xfId="10573"/>
    <cellStyle name="Heading 4 15 3" xfId="10574"/>
    <cellStyle name="Heading 4 15 4" xfId="10575"/>
    <cellStyle name="Heading 4 16 2" xfId="10576"/>
    <cellStyle name="Heading 4 16 3" xfId="10577"/>
    <cellStyle name="Heading 4 16 4" xfId="10578"/>
    <cellStyle name="Heading 4 17 2" xfId="10579"/>
    <cellStyle name="Heading 4 17 3" xfId="10580"/>
    <cellStyle name="Heading 4 17 4" xfId="10581"/>
    <cellStyle name="Heading 4 2" xfId="10582"/>
    <cellStyle name="Heading 4 2 2" xfId="10583"/>
    <cellStyle name="Heading 4 2 3" xfId="10584"/>
    <cellStyle name="Heading 4 2 4" xfId="10585"/>
    <cellStyle name="Heading 4 3" xfId="10586"/>
    <cellStyle name="Heading 4 3 2" xfId="10587"/>
    <cellStyle name="Heading 4 3 3" xfId="10588"/>
    <cellStyle name="Heading 4 3 4" xfId="10589"/>
    <cellStyle name="Heading 4 4" xfId="10590"/>
    <cellStyle name="Heading 4 4 2" xfId="10591"/>
    <cellStyle name="Heading 4 4 3" xfId="10592"/>
    <cellStyle name="Heading 4 4 4" xfId="10593"/>
    <cellStyle name="Heading 4 5" xfId="10594"/>
    <cellStyle name="Heading 4 5 2" xfId="10595"/>
    <cellStyle name="Heading 4 5 3" xfId="10596"/>
    <cellStyle name="Heading 4 5 4" xfId="10597"/>
    <cellStyle name="Heading 4 6" xfId="10598"/>
    <cellStyle name="Heading 4 6 2" xfId="10599"/>
    <cellStyle name="Heading 4 6 3" xfId="10600"/>
    <cellStyle name="Heading 4 6 4" xfId="10601"/>
    <cellStyle name="Heading 4 7 2" xfId="10602"/>
    <cellStyle name="Heading 4 7 3" xfId="10603"/>
    <cellStyle name="Heading 4 7 4" xfId="10604"/>
    <cellStyle name="Heading 4 8 2" xfId="10605"/>
    <cellStyle name="Heading 4 8 3" xfId="10606"/>
    <cellStyle name="Heading 4 8 4" xfId="10607"/>
    <cellStyle name="Heading 4 9 2" xfId="10608"/>
    <cellStyle name="Heading 4 9 3" xfId="10609"/>
    <cellStyle name="Heading 4 9 4" xfId="10610"/>
    <cellStyle name="Heading1" xfId="10611"/>
    <cellStyle name="Heading1 1" xfId="10612"/>
    <cellStyle name="Heading1 2" xfId="10613"/>
    <cellStyle name="Heading1 3" xfId="10614"/>
    <cellStyle name="Heading1 4" xfId="10615"/>
    <cellStyle name="Heading1 5" xfId="10616"/>
    <cellStyle name="Heading1 6" xfId="10617"/>
    <cellStyle name="Heading1 7" xfId="10618"/>
    <cellStyle name="Heading1 8" xfId="10619"/>
    <cellStyle name="Heading1 9" xfId="10620"/>
    <cellStyle name="Heading1_AP Logistic 2010 Konsolidasi (091110)" xfId="10621"/>
    <cellStyle name="Heading2" xfId="10622"/>
    <cellStyle name="Heading2 2" xfId="10623"/>
    <cellStyle name="Heading2 3" xfId="10624"/>
    <cellStyle name="Heading2 4" xfId="10625"/>
    <cellStyle name="Heading2 5" xfId="10626"/>
    <cellStyle name="Heading2 6" xfId="10627"/>
    <cellStyle name="Heading2 7" xfId="10628"/>
    <cellStyle name="Heading2 8" xfId="10629"/>
    <cellStyle name="Heading2 9" xfId="10630"/>
    <cellStyle name="Heading3" xfId="10631"/>
    <cellStyle name="Hyperlink 2" xfId="10632"/>
    <cellStyle name="Hyperlink 2 2" xfId="10633"/>
    <cellStyle name="Hyperlink 3" xfId="10634"/>
    <cellStyle name="i·0" xfId="10635"/>
    <cellStyle name="Input [yellow]" xfId="10636"/>
    <cellStyle name="Input [yellow] 10" xfId="10637"/>
    <cellStyle name="Input [yellow] 10 2" xfId="10638"/>
    <cellStyle name="Input [yellow] 10 2 2" xfId="10639"/>
    <cellStyle name="Input [yellow] 10 2 2 2" xfId="10640"/>
    <cellStyle name="Input [yellow] 10 2 2 3" xfId="10641"/>
    <cellStyle name="Input [yellow] 10 2 3" xfId="10642"/>
    <cellStyle name="Input [yellow] 10 2 4" xfId="10643"/>
    <cellStyle name="Input [yellow] 10 2 5" xfId="10644"/>
    <cellStyle name="Input [yellow] 10 2 6" xfId="10645"/>
    <cellStyle name="Input [yellow] 10 2 7" xfId="10646"/>
    <cellStyle name="Input [yellow] 10 3" xfId="10647"/>
    <cellStyle name="Input [yellow] 10 3 2" xfId="10648"/>
    <cellStyle name="Input [yellow] 10 3 2 2" xfId="10649"/>
    <cellStyle name="Input [yellow] 10 3 2 3" xfId="10650"/>
    <cellStyle name="Input [yellow] 10 3 3" xfId="10651"/>
    <cellStyle name="Input [yellow] 10 3 4" xfId="10652"/>
    <cellStyle name="Input [yellow] 10 3 5" xfId="10653"/>
    <cellStyle name="Input [yellow] 10 3 6" xfId="10654"/>
    <cellStyle name="Input [yellow] 10 3 7" xfId="10655"/>
    <cellStyle name="Input [yellow] 10 4" xfId="10656"/>
    <cellStyle name="Input [yellow] 10 4 2" xfId="10657"/>
    <cellStyle name="Input [yellow] 10 4 3" xfId="10658"/>
    <cellStyle name="Input [yellow] 10 5" xfId="10659"/>
    <cellStyle name="Input [yellow] 10 6" xfId="10660"/>
    <cellStyle name="Input [yellow] 10 7" xfId="10661"/>
    <cellStyle name="Input [yellow] 10 8" xfId="10662"/>
    <cellStyle name="Input [yellow] 10 9" xfId="10663"/>
    <cellStyle name="Input [yellow] 11" xfId="10664"/>
    <cellStyle name="Input [yellow] 11 2" xfId="10665"/>
    <cellStyle name="Input [yellow] 11 2 2" xfId="10666"/>
    <cellStyle name="Input [yellow] 11 2 3" xfId="10667"/>
    <cellStyle name="Input [yellow] 11 3" xfId="10668"/>
    <cellStyle name="Input [yellow] 11 4" xfId="10669"/>
    <cellStyle name="Input [yellow] 11 5" xfId="10670"/>
    <cellStyle name="Input [yellow] 11 6" xfId="10671"/>
    <cellStyle name="Input [yellow] 11 7" xfId="10672"/>
    <cellStyle name="Input [yellow] 12" xfId="10673"/>
    <cellStyle name="Input [yellow] 12 2" xfId="10674"/>
    <cellStyle name="Input [yellow] 12 2 2" xfId="10675"/>
    <cellStyle name="Input [yellow] 12 2 3" xfId="10676"/>
    <cellStyle name="Input [yellow] 12 3" xfId="10677"/>
    <cellStyle name="Input [yellow] 12 4" xfId="10678"/>
    <cellStyle name="Input [yellow] 12 5" xfId="10679"/>
    <cellStyle name="Input [yellow] 12 6" xfId="10680"/>
    <cellStyle name="Input [yellow] 12 7" xfId="10681"/>
    <cellStyle name="Input [yellow] 13" xfId="10682"/>
    <cellStyle name="Input [yellow] 13 2" xfId="10683"/>
    <cellStyle name="Input [yellow] 13 3" xfId="10684"/>
    <cellStyle name="Input [yellow] 14" xfId="10685"/>
    <cellStyle name="Input [yellow] 15" xfId="10686"/>
    <cellStyle name="Input [yellow] 16" xfId="10687"/>
    <cellStyle name="Input [yellow] 17" xfId="10688"/>
    <cellStyle name="Input [yellow] 18" xfId="10689"/>
    <cellStyle name="Input [yellow] 2" xfId="10690"/>
    <cellStyle name="Input [yellow] 2 2" xfId="10691"/>
    <cellStyle name="Input [yellow] 2 2 2" xfId="10692"/>
    <cellStyle name="Input [yellow] 2 2 2 2" xfId="10693"/>
    <cellStyle name="Input [yellow] 2 2 2 3" xfId="10694"/>
    <cellStyle name="Input [yellow] 2 2 3" xfId="10695"/>
    <cellStyle name="Input [yellow] 2 2 4" xfId="10696"/>
    <cellStyle name="Input [yellow] 2 2 5" xfId="10697"/>
    <cellStyle name="Input [yellow] 2 2 6" xfId="10698"/>
    <cellStyle name="Input [yellow] 2 2 7" xfId="10699"/>
    <cellStyle name="Input [yellow] 2 3" xfId="10700"/>
    <cellStyle name="Input [yellow] 2 3 2" xfId="10701"/>
    <cellStyle name="Input [yellow] 2 3 2 2" xfId="10702"/>
    <cellStyle name="Input [yellow] 2 3 2 3" xfId="10703"/>
    <cellStyle name="Input [yellow] 2 3 3" xfId="10704"/>
    <cellStyle name="Input [yellow] 2 3 4" xfId="10705"/>
    <cellStyle name="Input [yellow] 2 3 5" xfId="10706"/>
    <cellStyle name="Input [yellow] 2 3 6" xfId="10707"/>
    <cellStyle name="Input [yellow] 2 3 7" xfId="10708"/>
    <cellStyle name="Input [yellow] 2 4" xfId="10709"/>
    <cellStyle name="Input [yellow] 2 4 2" xfId="10710"/>
    <cellStyle name="Input [yellow] 2 4 3" xfId="10711"/>
    <cellStyle name="Input [yellow] 2 5" xfId="10712"/>
    <cellStyle name="Input [yellow] 2 6" xfId="10713"/>
    <cellStyle name="Input [yellow] 2 7" xfId="10714"/>
    <cellStyle name="Input [yellow] 2 8" xfId="10715"/>
    <cellStyle name="Input [yellow] 2 9" xfId="10716"/>
    <cellStyle name="Input [yellow] 3" xfId="10717"/>
    <cellStyle name="Input [yellow] 3 2" xfId="10718"/>
    <cellStyle name="Input [yellow] 3 2 2" xfId="10719"/>
    <cellStyle name="Input [yellow] 3 2 2 2" xfId="10720"/>
    <cellStyle name="Input [yellow] 3 2 2 3" xfId="10721"/>
    <cellStyle name="Input [yellow] 3 2 3" xfId="10722"/>
    <cellStyle name="Input [yellow] 3 2 4" xfId="10723"/>
    <cellStyle name="Input [yellow] 3 2 5" xfId="10724"/>
    <cellStyle name="Input [yellow] 3 2 6" xfId="10725"/>
    <cellStyle name="Input [yellow] 3 2 7" xfId="10726"/>
    <cellStyle name="Input [yellow] 3 3" xfId="10727"/>
    <cellStyle name="Input [yellow] 3 3 2" xfId="10728"/>
    <cellStyle name="Input [yellow] 3 3 2 2" xfId="10729"/>
    <cellStyle name="Input [yellow] 3 3 2 3" xfId="10730"/>
    <cellStyle name="Input [yellow] 3 3 3" xfId="10731"/>
    <cellStyle name="Input [yellow] 3 3 4" xfId="10732"/>
    <cellStyle name="Input [yellow] 3 3 5" xfId="10733"/>
    <cellStyle name="Input [yellow] 3 3 6" xfId="10734"/>
    <cellStyle name="Input [yellow] 3 3 7" xfId="10735"/>
    <cellStyle name="Input [yellow] 3 4" xfId="10736"/>
    <cellStyle name="Input [yellow] 3 4 2" xfId="10737"/>
    <cellStyle name="Input [yellow] 3 4 3" xfId="10738"/>
    <cellStyle name="Input [yellow] 3 5" xfId="10739"/>
    <cellStyle name="Input [yellow] 3 6" xfId="10740"/>
    <cellStyle name="Input [yellow] 3 7" xfId="10741"/>
    <cellStyle name="Input [yellow] 3 8" xfId="10742"/>
    <cellStyle name="Input [yellow] 3 9" xfId="10743"/>
    <cellStyle name="Input [yellow] 4" xfId="10744"/>
    <cellStyle name="Input [yellow] 4 2" xfId="10745"/>
    <cellStyle name="Input [yellow] 4 2 2" xfId="10746"/>
    <cellStyle name="Input [yellow] 4 2 2 2" xfId="10747"/>
    <cellStyle name="Input [yellow] 4 2 2 3" xfId="10748"/>
    <cellStyle name="Input [yellow] 4 2 3" xfId="10749"/>
    <cellStyle name="Input [yellow] 4 2 4" xfId="10750"/>
    <cellStyle name="Input [yellow] 4 2 5" xfId="10751"/>
    <cellStyle name="Input [yellow] 4 2 6" xfId="10752"/>
    <cellStyle name="Input [yellow] 4 2 7" xfId="10753"/>
    <cellStyle name="Input [yellow] 4 3" xfId="10754"/>
    <cellStyle name="Input [yellow] 4 3 2" xfId="10755"/>
    <cellStyle name="Input [yellow] 4 3 2 2" xfId="10756"/>
    <cellStyle name="Input [yellow] 4 3 2 3" xfId="10757"/>
    <cellStyle name="Input [yellow] 4 3 3" xfId="10758"/>
    <cellStyle name="Input [yellow] 4 3 4" xfId="10759"/>
    <cellStyle name="Input [yellow] 4 3 5" xfId="10760"/>
    <cellStyle name="Input [yellow] 4 3 6" xfId="10761"/>
    <cellStyle name="Input [yellow] 4 3 7" xfId="10762"/>
    <cellStyle name="Input [yellow] 4 4" xfId="10763"/>
    <cellStyle name="Input [yellow] 4 4 2" xfId="10764"/>
    <cellStyle name="Input [yellow] 4 4 3" xfId="10765"/>
    <cellStyle name="Input [yellow] 4 5" xfId="10766"/>
    <cellStyle name="Input [yellow] 4 6" xfId="10767"/>
    <cellStyle name="Input [yellow] 4 7" xfId="10768"/>
    <cellStyle name="Input [yellow] 4 8" xfId="10769"/>
    <cellStyle name="Input [yellow] 4 9" xfId="10770"/>
    <cellStyle name="Input [yellow] 5" xfId="10771"/>
    <cellStyle name="Input [yellow] 5 2" xfId="10772"/>
    <cellStyle name="Input [yellow] 5 2 2" xfId="10773"/>
    <cellStyle name="Input [yellow] 5 2 2 2" xfId="10774"/>
    <cellStyle name="Input [yellow] 5 2 2 3" xfId="10775"/>
    <cellStyle name="Input [yellow] 5 2 3" xfId="10776"/>
    <cellStyle name="Input [yellow] 5 2 4" xfId="10777"/>
    <cellStyle name="Input [yellow] 5 2 5" xfId="10778"/>
    <cellStyle name="Input [yellow] 5 2 6" xfId="10779"/>
    <cellStyle name="Input [yellow] 5 2 7" xfId="10780"/>
    <cellStyle name="Input [yellow] 5 3" xfId="10781"/>
    <cellStyle name="Input [yellow] 5 3 2" xfId="10782"/>
    <cellStyle name="Input [yellow] 5 3 2 2" xfId="10783"/>
    <cellStyle name="Input [yellow] 5 3 2 3" xfId="10784"/>
    <cellStyle name="Input [yellow] 5 3 3" xfId="10785"/>
    <cellStyle name="Input [yellow] 5 3 4" xfId="10786"/>
    <cellStyle name="Input [yellow] 5 3 5" xfId="10787"/>
    <cellStyle name="Input [yellow] 5 3 6" xfId="10788"/>
    <cellStyle name="Input [yellow] 5 3 7" xfId="10789"/>
    <cellStyle name="Input [yellow] 5 4" xfId="10790"/>
    <cellStyle name="Input [yellow] 5 4 2" xfId="10791"/>
    <cellStyle name="Input [yellow] 5 4 3" xfId="10792"/>
    <cellStyle name="Input [yellow] 5 5" xfId="10793"/>
    <cellStyle name="Input [yellow] 5 6" xfId="10794"/>
    <cellStyle name="Input [yellow] 5 7" xfId="10795"/>
    <cellStyle name="Input [yellow] 5 8" xfId="10796"/>
    <cellStyle name="Input [yellow] 5 9" xfId="10797"/>
    <cellStyle name="Input [yellow] 6" xfId="10798"/>
    <cellStyle name="Input [yellow] 6 2" xfId="10799"/>
    <cellStyle name="Input [yellow] 6 2 2" xfId="10800"/>
    <cellStyle name="Input [yellow] 6 2 2 2" xfId="10801"/>
    <cellStyle name="Input [yellow] 6 2 2 3" xfId="10802"/>
    <cellStyle name="Input [yellow] 6 2 3" xfId="10803"/>
    <cellStyle name="Input [yellow] 6 2 4" xfId="10804"/>
    <cellStyle name="Input [yellow] 6 2 5" xfId="10805"/>
    <cellStyle name="Input [yellow] 6 2 6" xfId="10806"/>
    <cellStyle name="Input [yellow] 6 2 7" xfId="10807"/>
    <cellStyle name="Input [yellow] 6 3" xfId="10808"/>
    <cellStyle name="Input [yellow] 6 3 2" xfId="10809"/>
    <cellStyle name="Input [yellow] 6 3 2 2" xfId="10810"/>
    <cellStyle name="Input [yellow] 6 3 2 3" xfId="10811"/>
    <cellStyle name="Input [yellow] 6 3 3" xfId="10812"/>
    <cellStyle name="Input [yellow] 6 3 4" xfId="10813"/>
    <cellStyle name="Input [yellow] 6 3 5" xfId="10814"/>
    <cellStyle name="Input [yellow] 6 3 6" xfId="10815"/>
    <cellStyle name="Input [yellow] 6 3 7" xfId="10816"/>
    <cellStyle name="Input [yellow] 6 4" xfId="10817"/>
    <cellStyle name="Input [yellow] 6 4 2" xfId="10818"/>
    <cellStyle name="Input [yellow] 6 4 3" xfId="10819"/>
    <cellStyle name="Input [yellow] 6 5" xfId="10820"/>
    <cellStyle name="Input [yellow] 6 6" xfId="10821"/>
    <cellStyle name="Input [yellow] 6 7" xfId="10822"/>
    <cellStyle name="Input [yellow] 6 8" xfId="10823"/>
    <cellStyle name="Input [yellow] 6 9" xfId="10824"/>
    <cellStyle name="Input [yellow] 7" xfId="10825"/>
    <cellStyle name="Input [yellow] 7 2" xfId="10826"/>
    <cellStyle name="Input [yellow] 7 2 2" xfId="10827"/>
    <cellStyle name="Input [yellow] 7 2 2 2" xfId="10828"/>
    <cellStyle name="Input [yellow] 7 2 2 3" xfId="10829"/>
    <cellStyle name="Input [yellow] 7 2 3" xfId="10830"/>
    <cellStyle name="Input [yellow] 7 2 4" xfId="10831"/>
    <cellStyle name="Input [yellow] 7 2 5" xfId="10832"/>
    <cellStyle name="Input [yellow] 7 2 6" xfId="10833"/>
    <cellStyle name="Input [yellow] 7 2 7" xfId="10834"/>
    <cellStyle name="Input [yellow] 7 3" xfId="10835"/>
    <cellStyle name="Input [yellow] 7 3 2" xfId="10836"/>
    <cellStyle name="Input [yellow] 7 3 2 2" xfId="10837"/>
    <cellStyle name="Input [yellow] 7 3 2 3" xfId="10838"/>
    <cellStyle name="Input [yellow] 7 3 3" xfId="10839"/>
    <cellStyle name="Input [yellow] 7 3 4" xfId="10840"/>
    <cellStyle name="Input [yellow] 7 3 5" xfId="10841"/>
    <cellStyle name="Input [yellow] 7 3 6" xfId="10842"/>
    <cellStyle name="Input [yellow] 7 3 7" xfId="10843"/>
    <cellStyle name="Input [yellow] 7 4" xfId="10844"/>
    <cellStyle name="Input [yellow] 7 4 2" xfId="10845"/>
    <cellStyle name="Input [yellow] 7 4 3" xfId="10846"/>
    <cellStyle name="Input [yellow] 7 5" xfId="10847"/>
    <cellStyle name="Input [yellow] 7 6" xfId="10848"/>
    <cellStyle name="Input [yellow] 7 7" xfId="10849"/>
    <cellStyle name="Input [yellow] 7 8" xfId="10850"/>
    <cellStyle name="Input [yellow] 7 9" xfId="10851"/>
    <cellStyle name="Input [yellow] 8" xfId="10852"/>
    <cellStyle name="Input [yellow] 8 2" xfId="10853"/>
    <cellStyle name="Input [yellow] 8 2 2" xfId="10854"/>
    <cellStyle name="Input [yellow] 8 2 2 2" xfId="10855"/>
    <cellStyle name="Input [yellow] 8 2 2 3" xfId="10856"/>
    <cellStyle name="Input [yellow] 8 2 3" xfId="10857"/>
    <cellStyle name="Input [yellow] 8 2 4" xfId="10858"/>
    <cellStyle name="Input [yellow] 8 2 5" xfId="10859"/>
    <cellStyle name="Input [yellow] 8 2 6" xfId="10860"/>
    <cellStyle name="Input [yellow] 8 2 7" xfId="10861"/>
    <cellStyle name="Input [yellow] 8 3" xfId="10862"/>
    <cellStyle name="Input [yellow] 8 3 2" xfId="10863"/>
    <cellStyle name="Input [yellow] 8 3 2 2" xfId="10864"/>
    <cellStyle name="Input [yellow] 8 3 2 3" xfId="10865"/>
    <cellStyle name="Input [yellow] 8 3 3" xfId="10866"/>
    <cellStyle name="Input [yellow] 8 3 4" xfId="10867"/>
    <cellStyle name="Input [yellow] 8 3 5" xfId="10868"/>
    <cellStyle name="Input [yellow] 8 3 6" xfId="10869"/>
    <cellStyle name="Input [yellow] 8 3 7" xfId="10870"/>
    <cellStyle name="Input [yellow] 8 4" xfId="10871"/>
    <cellStyle name="Input [yellow] 8 4 2" xfId="10872"/>
    <cellStyle name="Input [yellow] 8 4 3" xfId="10873"/>
    <cellStyle name="Input [yellow] 8 5" xfId="10874"/>
    <cellStyle name="Input [yellow] 8 6" xfId="10875"/>
    <cellStyle name="Input [yellow] 8 7" xfId="10876"/>
    <cellStyle name="Input [yellow] 8 8" xfId="10877"/>
    <cellStyle name="Input [yellow] 8 9" xfId="10878"/>
    <cellStyle name="Input [yellow] 9" xfId="10879"/>
    <cellStyle name="Input [yellow] 9 2" xfId="10880"/>
    <cellStyle name="Input [yellow] 9 2 2" xfId="10881"/>
    <cellStyle name="Input [yellow] 9 2 2 2" xfId="10882"/>
    <cellStyle name="Input [yellow] 9 2 2 3" xfId="10883"/>
    <cellStyle name="Input [yellow] 9 2 3" xfId="10884"/>
    <cellStyle name="Input [yellow] 9 2 4" xfId="10885"/>
    <cellStyle name="Input [yellow] 9 2 5" xfId="10886"/>
    <cellStyle name="Input [yellow] 9 2 6" xfId="10887"/>
    <cellStyle name="Input [yellow] 9 2 7" xfId="10888"/>
    <cellStyle name="Input [yellow] 9 3" xfId="10889"/>
    <cellStyle name="Input [yellow] 9 3 2" xfId="10890"/>
    <cellStyle name="Input [yellow] 9 3 2 2" xfId="10891"/>
    <cellStyle name="Input [yellow] 9 3 2 3" xfId="10892"/>
    <cellStyle name="Input [yellow] 9 3 3" xfId="10893"/>
    <cellStyle name="Input [yellow] 9 3 4" xfId="10894"/>
    <cellStyle name="Input [yellow] 9 3 5" xfId="10895"/>
    <cellStyle name="Input [yellow] 9 3 6" xfId="10896"/>
    <cellStyle name="Input [yellow] 9 3 7" xfId="10897"/>
    <cellStyle name="Input [yellow] 9 4" xfId="10898"/>
    <cellStyle name="Input [yellow] 9 4 2" xfId="10899"/>
    <cellStyle name="Input [yellow] 9 4 3" xfId="10900"/>
    <cellStyle name="Input [yellow] 9 5" xfId="10901"/>
    <cellStyle name="Input [yellow] 9 6" xfId="10902"/>
    <cellStyle name="Input [yellow] 9 7" xfId="10903"/>
    <cellStyle name="Input [yellow] 9 8" xfId="10904"/>
    <cellStyle name="Input [yellow] 9 9" xfId="10905"/>
    <cellStyle name="Input 1" xfId="10906"/>
    <cellStyle name="Input 1 10" xfId="10907"/>
    <cellStyle name="Input 1 11" xfId="10908"/>
    <cellStyle name="Input 1 12" xfId="10909"/>
    <cellStyle name="Input 1 13" xfId="10910"/>
    <cellStyle name="Input 1 14" xfId="10911"/>
    <cellStyle name="Input 1 15" xfId="10912"/>
    <cellStyle name="Input 1 16" xfId="10913"/>
    <cellStyle name="Input 1 2" xfId="10914"/>
    <cellStyle name="Input 1 2 2" xfId="10915"/>
    <cellStyle name="Input 1 2 3" xfId="10916"/>
    <cellStyle name="Input 1 2 4" xfId="10917"/>
    <cellStyle name="Input 1 3" xfId="10918"/>
    <cellStyle name="Input 1 4" xfId="10919"/>
    <cellStyle name="Input 1 5" xfId="10920"/>
    <cellStyle name="Input 1 6" xfId="10921"/>
    <cellStyle name="Input 1 7" xfId="10922"/>
    <cellStyle name="Input 1 8" xfId="10923"/>
    <cellStyle name="Input 1 9" xfId="10924"/>
    <cellStyle name="Input 10" xfId="10925"/>
    <cellStyle name="Input 10 10" xfId="10926"/>
    <cellStyle name="Input 10 11" xfId="10927"/>
    <cellStyle name="Input 10 12" xfId="10928"/>
    <cellStyle name="Input 10 13" xfId="10929"/>
    <cellStyle name="Input 10 14" xfId="10930"/>
    <cellStyle name="Input 10 15" xfId="10931"/>
    <cellStyle name="Input 10 16" xfId="10932"/>
    <cellStyle name="Input 10 17" xfId="10933"/>
    <cellStyle name="Input 10 18" xfId="10934"/>
    <cellStyle name="Input 10 19" xfId="10935"/>
    <cellStyle name="Input 10 2" xfId="10936"/>
    <cellStyle name="Input 10 2 10" xfId="10937"/>
    <cellStyle name="Input 10 2 11" xfId="10938"/>
    <cellStyle name="Input 10 2 12" xfId="10939"/>
    <cellStyle name="Input 10 2 13" xfId="10940"/>
    <cellStyle name="Input 10 2 14" xfId="10941"/>
    <cellStyle name="Input 10 2 15" xfId="10942"/>
    <cellStyle name="Input 10 2 16" xfId="10943"/>
    <cellStyle name="Input 10 2 17" xfId="10944"/>
    <cellStyle name="Input 10 2 18" xfId="10945"/>
    <cellStyle name="Input 10 2 2" xfId="10946"/>
    <cellStyle name="Input 10 2 2 10" xfId="10947"/>
    <cellStyle name="Input 10 2 2 11" xfId="10948"/>
    <cellStyle name="Input 10 2 2 12" xfId="10949"/>
    <cellStyle name="Input 10 2 2 13" xfId="10950"/>
    <cellStyle name="Input 10 2 2 14" xfId="10951"/>
    <cellStyle name="Input 10 2 2 15" xfId="10952"/>
    <cellStyle name="Input 10 2 2 16" xfId="10953"/>
    <cellStyle name="Input 10 2 2 2" xfId="10954"/>
    <cellStyle name="Input 10 2 2 2 2" xfId="10955"/>
    <cellStyle name="Input 10 2 2 2 3" xfId="10956"/>
    <cellStyle name="Input 10 2 2 2 4" xfId="10957"/>
    <cellStyle name="Input 10 2 2 3" xfId="10958"/>
    <cellStyle name="Input 10 2 2 4" xfId="10959"/>
    <cellStyle name="Input 10 2 2 5" xfId="10960"/>
    <cellStyle name="Input 10 2 2 6" xfId="10961"/>
    <cellStyle name="Input 10 2 2 7" xfId="10962"/>
    <cellStyle name="Input 10 2 2 8" xfId="10963"/>
    <cellStyle name="Input 10 2 2 9" xfId="10964"/>
    <cellStyle name="Input 10 2 3" xfId="10965"/>
    <cellStyle name="Input 10 2 3 10" xfId="10966"/>
    <cellStyle name="Input 10 2 3 11" xfId="10967"/>
    <cellStyle name="Input 10 2 3 12" xfId="10968"/>
    <cellStyle name="Input 10 2 3 13" xfId="10969"/>
    <cellStyle name="Input 10 2 3 14" xfId="10970"/>
    <cellStyle name="Input 10 2 3 15" xfId="10971"/>
    <cellStyle name="Input 10 2 3 16" xfId="10972"/>
    <cellStyle name="Input 10 2 3 2" xfId="10973"/>
    <cellStyle name="Input 10 2 3 2 2" xfId="10974"/>
    <cellStyle name="Input 10 2 3 2 3" xfId="10975"/>
    <cellStyle name="Input 10 2 3 2 4" xfId="10976"/>
    <cellStyle name="Input 10 2 3 3" xfId="10977"/>
    <cellStyle name="Input 10 2 3 4" xfId="10978"/>
    <cellStyle name="Input 10 2 3 5" xfId="10979"/>
    <cellStyle name="Input 10 2 3 6" xfId="10980"/>
    <cellStyle name="Input 10 2 3 7" xfId="10981"/>
    <cellStyle name="Input 10 2 3 8" xfId="10982"/>
    <cellStyle name="Input 10 2 3 9" xfId="10983"/>
    <cellStyle name="Input 10 2 4" xfId="10984"/>
    <cellStyle name="Input 10 2 4 2" xfId="10985"/>
    <cellStyle name="Input 10 2 4 3" xfId="10986"/>
    <cellStyle name="Input 10 2 4 4" xfId="10987"/>
    <cellStyle name="Input 10 2 5" xfId="10988"/>
    <cellStyle name="Input 10 2 6" xfId="10989"/>
    <cellStyle name="Input 10 2 7" xfId="10990"/>
    <cellStyle name="Input 10 2 8" xfId="10991"/>
    <cellStyle name="Input 10 2 9" xfId="10992"/>
    <cellStyle name="Input 10 3" xfId="10993"/>
    <cellStyle name="Input 10 3 10" xfId="10994"/>
    <cellStyle name="Input 10 3 11" xfId="10995"/>
    <cellStyle name="Input 10 3 12" xfId="10996"/>
    <cellStyle name="Input 10 3 13" xfId="10997"/>
    <cellStyle name="Input 10 3 14" xfId="10998"/>
    <cellStyle name="Input 10 3 15" xfId="10999"/>
    <cellStyle name="Input 10 3 16" xfId="11000"/>
    <cellStyle name="Input 10 3 17" xfId="11001"/>
    <cellStyle name="Input 10 3 18" xfId="11002"/>
    <cellStyle name="Input 10 3 2" xfId="11003"/>
    <cellStyle name="Input 10 3 2 10" xfId="11004"/>
    <cellStyle name="Input 10 3 2 11" xfId="11005"/>
    <cellStyle name="Input 10 3 2 12" xfId="11006"/>
    <cellStyle name="Input 10 3 2 13" xfId="11007"/>
    <cellStyle name="Input 10 3 2 14" xfId="11008"/>
    <cellStyle name="Input 10 3 2 15" xfId="11009"/>
    <cellStyle name="Input 10 3 2 16" xfId="11010"/>
    <cellStyle name="Input 10 3 2 2" xfId="11011"/>
    <cellStyle name="Input 10 3 2 2 2" xfId="11012"/>
    <cellStyle name="Input 10 3 2 2 3" xfId="11013"/>
    <cellStyle name="Input 10 3 2 2 4" xfId="11014"/>
    <cellStyle name="Input 10 3 2 3" xfId="11015"/>
    <cellStyle name="Input 10 3 2 4" xfId="11016"/>
    <cellStyle name="Input 10 3 2 5" xfId="11017"/>
    <cellStyle name="Input 10 3 2 6" xfId="11018"/>
    <cellStyle name="Input 10 3 2 7" xfId="11019"/>
    <cellStyle name="Input 10 3 2 8" xfId="11020"/>
    <cellStyle name="Input 10 3 2 9" xfId="11021"/>
    <cellStyle name="Input 10 3 3" xfId="11022"/>
    <cellStyle name="Input 10 3 3 10" xfId="11023"/>
    <cellStyle name="Input 10 3 3 11" xfId="11024"/>
    <cellStyle name="Input 10 3 3 12" xfId="11025"/>
    <cellStyle name="Input 10 3 3 13" xfId="11026"/>
    <cellStyle name="Input 10 3 3 14" xfId="11027"/>
    <cellStyle name="Input 10 3 3 15" xfId="11028"/>
    <cellStyle name="Input 10 3 3 16" xfId="11029"/>
    <cellStyle name="Input 10 3 3 2" xfId="11030"/>
    <cellStyle name="Input 10 3 3 2 2" xfId="11031"/>
    <cellStyle name="Input 10 3 3 2 3" xfId="11032"/>
    <cellStyle name="Input 10 3 3 2 4" xfId="11033"/>
    <cellStyle name="Input 10 3 3 3" xfId="11034"/>
    <cellStyle name="Input 10 3 3 4" xfId="11035"/>
    <cellStyle name="Input 10 3 3 5" xfId="11036"/>
    <cellStyle name="Input 10 3 3 6" xfId="11037"/>
    <cellStyle name="Input 10 3 3 7" xfId="11038"/>
    <cellStyle name="Input 10 3 3 8" xfId="11039"/>
    <cellStyle name="Input 10 3 3 9" xfId="11040"/>
    <cellStyle name="Input 10 3 4" xfId="11041"/>
    <cellStyle name="Input 10 3 4 2" xfId="11042"/>
    <cellStyle name="Input 10 3 4 3" xfId="11043"/>
    <cellStyle name="Input 10 3 4 4" xfId="11044"/>
    <cellStyle name="Input 10 3 5" xfId="11045"/>
    <cellStyle name="Input 10 3 6" xfId="11046"/>
    <cellStyle name="Input 10 3 7" xfId="11047"/>
    <cellStyle name="Input 10 3 8" xfId="11048"/>
    <cellStyle name="Input 10 3 9" xfId="11049"/>
    <cellStyle name="Input 10 4" xfId="11050"/>
    <cellStyle name="Input 10 4 10" xfId="11051"/>
    <cellStyle name="Input 10 4 11" xfId="11052"/>
    <cellStyle name="Input 10 4 12" xfId="11053"/>
    <cellStyle name="Input 10 4 13" xfId="11054"/>
    <cellStyle name="Input 10 4 14" xfId="11055"/>
    <cellStyle name="Input 10 4 15" xfId="11056"/>
    <cellStyle name="Input 10 4 16" xfId="11057"/>
    <cellStyle name="Input 10 4 17" xfId="11058"/>
    <cellStyle name="Input 10 4 18" xfId="11059"/>
    <cellStyle name="Input 10 4 2" xfId="11060"/>
    <cellStyle name="Input 10 4 2 10" xfId="11061"/>
    <cellStyle name="Input 10 4 2 11" xfId="11062"/>
    <cellStyle name="Input 10 4 2 12" xfId="11063"/>
    <cellStyle name="Input 10 4 2 13" xfId="11064"/>
    <cellStyle name="Input 10 4 2 14" xfId="11065"/>
    <cellStyle name="Input 10 4 2 15" xfId="11066"/>
    <cellStyle name="Input 10 4 2 16" xfId="11067"/>
    <cellStyle name="Input 10 4 2 2" xfId="11068"/>
    <cellStyle name="Input 10 4 2 2 2" xfId="11069"/>
    <cellStyle name="Input 10 4 2 2 3" xfId="11070"/>
    <cellStyle name="Input 10 4 2 2 4" xfId="11071"/>
    <cellStyle name="Input 10 4 2 3" xfId="11072"/>
    <cellStyle name="Input 10 4 2 4" xfId="11073"/>
    <cellStyle name="Input 10 4 2 5" xfId="11074"/>
    <cellStyle name="Input 10 4 2 6" xfId="11075"/>
    <cellStyle name="Input 10 4 2 7" xfId="11076"/>
    <cellStyle name="Input 10 4 2 8" xfId="11077"/>
    <cellStyle name="Input 10 4 2 9" xfId="11078"/>
    <cellStyle name="Input 10 4 3" xfId="11079"/>
    <cellStyle name="Input 10 4 3 10" xfId="11080"/>
    <cellStyle name="Input 10 4 3 11" xfId="11081"/>
    <cellStyle name="Input 10 4 3 12" xfId="11082"/>
    <cellStyle name="Input 10 4 3 13" xfId="11083"/>
    <cellStyle name="Input 10 4 3 14" xfId="11084"/>
    <cellStyle name="Input 10 4 3 15" xfId="11085"/>
    <cellStyle name="Input 10 4 3 16" xfId="11086"/>
    <cellStyle name="Input 10 4 3 2" xfId="11087"/>
    <cellStyle name="Input 10 4 3 2 2" xfId="11088"/>
    <cellStyle name="Input 10 4 3 2 3" xfId="11089"/>
    <cellStyle name="Input 10 4 3 2 4" xfId="11090"/>
    <cellStyle name="Input 10 4 3 3" xfId="11091"/>
    <cellStyle name="Input 10 4 3 4" xfId="11092"/>
    <cellStyle name="Input 10 4 3 5" xfId="11093"/>
    <cellStyle name="Input 10 4 3 6" xfId="11094"/>
    <cellStyle name="Input 10 4 3 7" xfId="11095"/>
    <cellStyle name="Input 10 4 3 8" xfId="11096"/>
    <cellStyle name="Input 10 4 3 9" xfId="11097"/>
    <cellStyle name="Input 10 4 4" xfId="11098"/>
    <cellStyle name="Input 10 4 4 2" xfId="11099"/>
    <cellStyle name="Input 10 4 4 3" xfId="11100"/>
    <cellStyle name="Input 10 4 4 4" xfId="11101"/>
    <cellStyle name="Input 10 4 5" xfId="11102"/>
    <cellStyle name="Input 10 4 6" xfId="11103"/>
    <cellStyle name="Input 10 4 7" xfId="11104"/>
    <cellStyle name="Input 10 4 8" xfId="11105"/>
    <cellStyle name="Input 10 4 9" xfId="11106"/>
    <cellStyle name="Input 10 5" xfId="11107"/>
    <cellStyle name="Input 10 5 2" xfId="11108"/>
    <cellStyle name="Input 10 5 3" xfId="11109"/>
    <cellStyle name="Input 10 5 4" xfId="11110"/>
    <cellStyle name="Input 10 6" xfId="11111"/>
    <cellStyle name="Input 10 7" xfId="11112"/>
    <cellStyle name="Input 10 8" xfId="11113"/>
    <cellStyle name="Input 10 9" xfId="11114"/>
    <cellStyle name="Input 11" xfId="11115"/>
    <cellStyle name="Input 11 10" xfId="11116"/>
    <cellStyle name="Input 11 11" xfId="11117"/>
    <cellStyle name="Input 11 12" xfId="11118"/>
    <cellStyle name="Input 11 13" xfId="11119"/>
    <cellStyle name="Input 11 14" xfId="11120"/>
    <cellStyle name="Input 11 15" xfId="11121"/>
    <cellStyle name="Input 11 16" xfId="11122"/>
    <cellStyle name="Input 11 17" xfId="11123"/>
    <cellStyle name="Input 11 18" xfId="11124"/>
    <cellStyle name="Input 11 19" xfId="11125"/>
    <cellStyle name="Input 11 2" xfId="11126"/>
    <cellStyle name="Input 11 2 10" xfId="11127"/>
    <cellStyle name="Input 11 2 11" xfId="11128"/>
    <cellStyle name="Input 11 2 12" xfId="11129"/>
    <cellStyle name="Input 11 2 13" xfId="11130"/>
    <cellStyle name="Input 11 2 14" xfId="11131"/>
    <cellStyle name="Input 11 2 15" xfId="11132"/>
    <cellStyle name="Input 11 2 16" xfId="11133"/>
    <cellStyle name="Input 11 2 17" xfId="11134"/>
    <cellStyle name="Input 11 2 18" xfId="11135"/>
    <cellStyle name="Input 11 2 2" xfId="11136"/>
    <cellStyle name="Input 11 2 2 10" xfId="11137"/>
    <cellStyle name="Input 11 2 2 11" xfId="11138"/>
    <cellStyle name="Input 11 2 2 12" xfId="11139"/>
    <cellStyle name="Input 11 2 2 13" xfId="11140"/>
    <cellStyle name="Input 11 2 2 14" xfId="11141"/>
    <cellStyle name="Input 11 2 2 15" xfId="11142"/>
    <cellStyle name="Input 11 2 2 16" xfId="11143"/>
    <cellStyle name="Input 11 2 2 2" xfId="11144"/>
    <cellStyle name="Input 11 2 2 2 2" xfId="11145"/>
    <cellStyle name="Input 11 2 2 2 3" xfId="11146"/>
    <cellStyle name="Input 11 2 2 2 4" xfId="11147"/>
    <cellStyle name="Input 11 2 2 3" xfId="11148"/>
    <cellStyle name="Input 11 2 2 4" xfId="11149"/>
    <cellStyle name="Input 11 2 2 5" xfId="11150"/>
    <cellStyle name="Input 11 2 2 6" xfId="11151"/>
    <cellStyle name="Input 11 2 2 7" xfId="11152"/>
    <cellStyle name="Input 11 2 2 8" xfId="11153"/>
    <cellStyle name="Input 11 2 2 9" xfId="11154"/>
    <cellStyle name="Input 11 2 3" xfId="11155"/>
    <cellStyle name="Input 11 2 3 10" xfId="11156"/>
    <cellStyle name="Input 11 2 3 11" xfId="11157"/>
    <cellStyle name="Input 11 2 3 12" xfId="11158"/>
    <cellStyle name="Input 11 2 3 13" xfId="11159"/>
    <cellStyle name="Input 11 2 3 14" xfId="11160"/>
    <cellStyle name="Input 11 2 3 15" xfId="11161"/>
    <cellStyle name="Input 11 2 3 16" xfId="11162"/>
    <cellStyle name="Input 11 2 3 2" xfId="11163"/>
    <cellStyle name="Input 11 2 3 2 2" xfId="11164"/>
    <cellStyle name="Input 11 2 3 2 3" xfId="11165"/>
    <cellStyle name="Input 11 2 3 2 4" xfId="11166"/>
    <cellStyle name="Input 11 2 3 3" xfId="11167"/>
    <cellStyle name="Input 11 2 3 4" xfId="11168"/>
    <cellStyle name="Input 11 2 3 5" xfId="11169"/>
    <cellStyle name="Input 11 2 3 6" xfId="11170"/>
    <cellStyle name="Input 11 2 3 7" xfId="11171"/>
    <cellStyle name="Input 11 2 3 8" xfId="11172"/>
    <cellStyle name="Input 11 2 3 9" xfId="11173"/>
    <cellStyle name="Input 11 2 4" xfId="11174"/>
    <cellStyle name="Input 11 2 4 2" xfId="11175"/>
    <cellStyle name="Input 11 2 4 3" xfId="11176"/>
    <cellStyle name="Input 11 2 4 4" xfId="11177"/>
    <cellStyle name="Input 11 2 5" xfId="11178"/>
    <cellStyle name="Input 11 2 6" xfId="11179"/>
    <cellStyle name="Input 11 2 7" xfId="11180"/>
    <cellStyle name="Input 11 2 8" xfId="11181"/>
    <cellStyle name="Input 11 2 9" xfId="11182"/>
    <cellStyle name="Input 11 3" xfId="11183"/>
    <cellStyle name="Input 11 3 10" xfId="11184"/>
    <cellStyle name="Input 11 3 11" xfId="11185"/>
    <cellStyle name="Input 11 3 12" xfId="11186"/>
    <cellStyle name="Input 11 3 13" xfId="11187"/>
    <cellStyle name="Input 11 3 14" xfId="11188"/>
    <cellStyle name="Input 11 3 15" xfId="11189"/>
    <cellStyle name="Input 11 3 16" xfId="11190"/>
    <cellStyle name="Input 11 3 17" xfId="11191"/>
    <cellStyle name="Input 11 3 18" xfId="11192"/>
    <cellStyle name="Input 11 3 2" xfId="11193"/>
    <cellStyle name="Input 11 3 2 10" xfId="11194"/>
    <cellStyle name="Input 11 3 2 11" xfId="11195"/>
    <cellStyle name="Input 11 3 2 12" xfId="11196"/>
    <cellStyle name="Input 11 3 2 13" xfId="11197"/>
    <cellStyle name="Input 11 3 2 14" xfId="11198"/>
    <cellStyle name="Input 11 3 2 15" xfId="11199"/>
    <cellStyle name="Input 11 3 2 16" xfId="11200"/>
    <cellStyle name="Input 11 3 2 2" xfId="11201"/>
    <cellStyle name="Input 11 3 2 2 2" xfId="11202"/>
    <cellStyle name="Input 11 3 2 2 3" xfId="11203"/>
    <cellStyle name="Input 11 3 2 2 4" xfId="11204"/>
    <cellStyle name="Input 11 3 2 3" xfId="11205"/>
    <cellStyle name="Input 11 3 2 4" xfId="11206"/>
    <cellStyle name="Input 11 3 2 5" xfId="11207"/>
    <cellStyle name="Input 11 3 2 6" xfId="11208"/>
    <cellStyle name="Input 11 3 2 7" xfId="11209"/>
    <cellStyle name="Input 11 3 2 8" xfId="11210"/>
    <cellStyle name="Input 11 3 2 9" xfId="11211"/>
    <cellStyle name="Input 11 3 3" xfId="11212"/>
    <cellStyle name="Input 11 3 3 10" xfId="11213"/>
    <cellStyle name="Input 11 3 3 11" xfId="11214"/>
    <cellStyle name="Input 11 3 3 12" xfId="11215"/>
    <cellStyle name="Input 11 3 3 13" xfId="11216"/>
    <cellStyle name="Input 11 3 3 14" xfId="11217"/>
    <cellStyle name="Input 11 3 3 15" xfId="11218"/>
    <cellStyle name="Input 11 3 3 16" xfId="11219"/>
    <cellStyle name="Input 11 3 3 2" xfId="11220"/>
    <cellStyle name="Input 11 3 3 2 2" xfId="11221"/>
    <cellStyle name="Input 11 3 3 2 3" xfId="11222"/>
    <cellStyle name="Input 11 3 3 2 4" xfId="11223"/>
    <cellStyle name="Input 11 3 3 3" xfId="11224"/>
    <cellStyle name="Input 11 3 3 4" xfId="11225"/>
    <cellStyle name="Input 11 3 3 5" xfId="11226"/>
    <cellStyle name="Input 11 3 3 6" xfId="11227"/>
    <cellStyle name="Input 11 3 3 7" xfId="11228"/>
    <cellStyle name="Input 11 3 3 8" xfId="11229"/>
    <cellStyle name="Input 11 3 3 9" xfId="11230"/>
    <cellStyle name="Input 11 3 4" xfId="11231"/>
    <cellStyle name="Input 11 3 4 2" xfId="11232"/>
    <cellStyle name="Input 11 3 4 3" xfId="11233"/>
    <cellStyle name="Input 11 3 4 4" xfId="11234"/>
    <cellStyle name="Input 11 3 5" xfId="11235"/>
    <cellStyle name="Input 11 3 6" xfId="11236"/>
    <cellStyle name="Input 11 3 7" xfId="11237"/>
    <cellStyle name="Input 11 3 8" xfId="11238"/>
    <cellStyle name="Input 11 3 9" xfId="11239"/>
    <cellStyle name="Input 11 4" xfId="11240"/>
    <cellStyle name="Input 11 4 10" xfId="11241"/>
    <cellStyle name="Input 11 4 11" xfId="11242"/>
    <cellStyle name="Input 11 4 12" xfId="11243"/>
    <cellStyle name="Input 11 4 13" xfId="11244"/>
    <cellStyle name="Input 11 4 14" xfId="11245"/>
    <cellStyle name="Input 11 4 15" xfId="11246"/>
    <cellStyle name="Input 11 4 16" xfId="11247"/>
    <cellStyle name="Input 11 4 17" xfId="11248"/>
    <cellStyle name="Input 11 4 18" xfId="11249"/>
    <cellStyle name="Input 11 4 2" xfId="11250"/>
    <cellStyle name="Input 11 4 2 10" xfId="11251"/>
    <cellStyle name="Input 11 4 2 11" xfId="11252"/>
    <cellStyle name="Input 11 4 2 12" xfId="11253"/>
    <cellStyle name="Input 11 4 2 13" xfId="11254"/>
    <cellStyle name="Input 11 4 2 14" xfId="11255"/>
    <cellStyle name="Input 11 4 2 15" xfId="11256"/>
    <cellStyle name="Input 11 4 2 16" xfId="11257"/>
    <cellStyle name="Input 11 4 2 2" xfId="11258"/>
    <cellStyle name="Input 11 4 2 2 2" xfId="11259"/>
    <cellStyle name="Input 11 4 2 2 3" xfId="11260"/>
    <cellStyle name="Input 11 4 2 2 4" xfId="11261"/>
    <cellStyle name="Input 11 4 2 3" xfId="11262"/>
    <cellStyle name="Input 11 4 2 4" xfId="11263"/>
    <cellStyle name="Input 11 4 2 5" xfId="11264"/>
    <cellStyle name="Input 11 4 2 6" xfId="11265"/>
    <cellStyle name="Input 11 4 2 7" xfId="11266"/>
    <cellStyle name="Input 11 4 2 8" xfId="11267"/>
    <cellStyle name="Input 11 4 2 9" xfId="11268"/>
    <cellStyle name="Input 11 4 3" xfId="11269"/>
    <cellStyle name="Input 11 4 3 10" xfId="11270"/>
    <cellStyle name="Input 11 4 3 11" xfId="11271"/>
    <cellStyle name="Input 11 4 3 12" xfId="11272"/>
    <cellStyle name="Input 11 4 3 13" xfId="11273"/>
    <cellStyle name="Input 11 4 3 14" xfId="11274"/>
    <cellStyle name="Input 11 4 3 15" xfId="11275"/>
    <cellStyle name="Input 11 4 3 16" xfId="11276"/>
    <cellStyle name="Input 11 4 3 2" xfId="11277"/>
    <cellStyle name="Input 11 4 3 2 2" xfId="11278"/>
    <cellStyle name="Input 11 4 3 2 3" xfId="11279"/>
    <cellStyle name="Input 11 4 3 2 4" xfId="11280"/>
    <cellStyle name="Input 11 4 3 3" xfId="11281"/>
    <cellStyle name="Input 11 4 3 4" xfId="11282"/>
    <cellStyle name="Input 11 4 3 5" xfId="11283"/>
    <cellStyle name="Input 11 4 3 6" xfId="11284"/>
    <cellStyle name="Input 11 4 3 7" xfId="11285"/>
    <cellStyle name="Input 11 4 3 8" xfId="11286"/>
    <cellStyle name="Input 11 4 3 9" xfId="11287"/>
    <cellStyle name="Input 11 4 4" xfId="11288"/>
    <cellStyle name="Input 11 4 4 2" xfId="11289"/>
    <cellStyle name="Input 11 4 4 3" xfId="11290"/>
    <cellStyle name="Input 11 4 4 4" xfId="11291"/>
    <cellStyle name="Input 11 4 5" xfId="11292"/>
    <cellStyle name="Input 11 4 6" xfId="11293"/>
    <cellStyle name="Input 11 4 7" xfId="11294"/>
    <cellStyle name="Input 11 4 8" xfId="11295"/>
    <cellStyle name="Input 11 4 9" xfId="11296"/>
    <cellStyle name="Input 11 5" xfId="11297"/>
    <cellStyle name="Input 11 5 2" xfId="11298"/>
    <cellStyle name="Input 11 5 3" xfId="11299"/>
    <cellStyle name="Input 11 5 4" xfId="11300"/>
    <cellStyle name="Input 11 6" xfId="11301"/>
    <cellStyle name="Input 11 7" xfId="11302"/>
    <cellStyle name="Input 11 8" xfId="11303"/>
    <cellStyle name="Input 11 9" xfId="11304"/>
    <cellStyle name="Input 12" xfId="11305"/>
    <cellStyle name="Input 12 10" xfId="11306"/>
    <cellStyle name="Input 12 11" xfId="11307"/>
    <cellStyle name="Input 12 12" xfId="11308"/>
    <cellStyle name="Input 12 13" xfId="11309"/>
    <cellStyle name="Input 12 14" xfId="11310"/>
    <cellStyle name="Input 12 15" xfId="11311"/>
    <cellStyle name="Input 12 16" xfId="11312"/>
    <cellStyle name="Input 12 17" xfId="11313"/>
    <cellStyle name="Input 12 18" xfId="11314"/>
    <cellStyle name="Input 12 19" xfId="11315"/>
    <cellStyle name="Input 12 2" xfId="11316"/>
    <cellStyle name="Input 12 2 10" xfId="11317"/>
    <cellStyle name="Input 12 2 11" xfId="11318"/>
    <cellStyle name="Input 12 2 12" xfId="11319"/>
    <cellStyle name="Input 12 2 13" xfId="11320"/>
    <cellStyle name="Input 12 2 14" xfId="11321"/>
    <cellStyle name="Input 12 2 15" xfId="11322"/>
    <cellStyle name="Input 12 2 16" xfId="11323"/>
    <cellStyle name="Input 12 2 17" xfId="11324"/>
    <cellStyle name="Input 12 2 18" xfId="11325"/>
    <cellStyle name="Input 12 2 2" xfId="11326"/>
    <cellStyle name="Input 12 2 2 10" xfId="11327"/>
    <cellStyle name="Input 12 2 2 11" xfId="11328"/>
    <cellStyle name="Input 12 2 2 12" xfId="11329"/>
    <cellStyle name="Input 12 2 2 13" xfId="11330"/>
    <cellStyle name="Input 12 2 2 14" xfId="11331"/>
    <cellStyle name="Input 12 2 2 15" xfId="11332"/>
    <cellStyle name="Input 12 2 2 16" xfId="11333"/>
    <cellStyle name="Input 12 2 2 2" xfId="11334"/>
    <cellStyle name="Input 12 2 2 2 2" xfId="11335"/>
    <cellStyle name="Input 12 2 2 2 3" xfId="11336"/>
    <cellStyle name="Input 12 2 2 2 4" xfId="11337"/>
    <cellStyle name="Input 12 2 2 3" xfId="11338"/>
    <cellStyle name="Input 12 2 2 4" xfId="11339"/>
    <cellStyle name="Input 12 2 2 5" xfId="11340"/>
    <cellStyle name="Input 12 2 2 6" xfId="11341"/>
    <cellStyle name="Input 12 2 2 7" xfId="11342"/>
    <cellStyle name="Input 12 2 2 8" xfId="11343"/>
    <cellStyle name="Input 12 2 2 9" xfId="11344"/>
    <cellStyle name="Input 12 2 3" xfId="11345"/>
    <cellStyle name="Input 12 2 3 10" xfId="11346"/>
    <cellStyle name="Input 12 2 3 11" xfId="11347"/>
    <cellStyle name="Input 12 2 3 12" xfId="11348"/>
    <cellStyle name="Input 12 2 3 13" xfId="11349"/>
    <cellStyle name="Input 12 2 3 14" xfId="11350"/>
    <cellStyle name="Input 12 2 3 15" xfId="11351"/>
    <cellStyle name="Input 12 2 3 16" xfId="11352"/>
    <cellStyle name="Input 12 2 3 2" xfId="11353"/>
    <cellStyle name="Input 12 2 3 2 2" xfId="11354"/>
    <cellStyle name="Input 12 2 3 2 3" xfId="11355"/>
    <cellStyle name="Input 12 2 3 2 4" xfId="11356"/>
    <cellStyle name="Input 12 2 3 3" xfId="11357"/>
    <cellStyle name="Input 12 2 3 4" xfId="11358"/>
    <cellStyle name="Input 12 2 3 5" xfId="11359"/>
    <cellStyle name="Input 12 2 3 6" xfId="11360"/>
    <cellStyle name="Input 12 2 3 7" xfId="11361"/>
    <cellStyle name="Input 12 2 3 8" xfId="11362"/>
    <cellStyle name="Input 12 2 3 9" xfId="11363"/>
    <cellStyle name="Input 12 2 4" xfId="11364"/>
    <cellStyle name="Input 12 2 4 2" xfId="11365"/>
    <cellStyle name="Input 12 2 4 3" xfId="11366"/>
    <cellStyle name="Input 12 2 4 4" xfId="11367"/>
    <cellStyle name="Input 12 2 5" xfId="11368"/>
    <cellStyle name="Input 12 2 6" xfId="11369"/>
    <cellStyle name="Input 12 2 7" xfId="11370"/>
    <cellStyle name="Input 12 2 8" xfId="11371"/>
    <cellStyle name="Input 12 2 9" xfId="11372"/>
    <cellStyle name="Input 12 3" xfId="11373"/>
    <cellStyle name="Input 12 3 10" xfId="11374"/>
    <cellStyle name="Input 12 3 11" xfId="11375"/>
    <cellStyle name="Input 12 3 12" xfId="11376"/>
    <cellStyle name="Input 12 3 13" xfId="11377"/>
    <cellStyle name="Input 12 3 14" xfId="11378"/>
    <cellStyle name="Input 12 3 15" xfId="11379"/>
    <cellStyle name="Input 12 3 16" xfId="11380"/>
    <cellStyle name="Input 12 3 17" xfId="11381"/>
    <cellStyle name="Input 12 3 18" xfId="11382"/>
    <cellStyle name="Input 12 3 2" xfId="11383"/>
    <cellStyle name="Input 12 3 2 10" xfId="11384"/>
    <cellStyle name="Input 12 3 2 11" xfId="11385"/>
    <cellStyle name="Input 12 3 2 12" xfId="11386"/>
    <cellStyle name="Input 12 3 2 13" xfId="11387"/>
    <cellStyle name="Input 12 3 2 14" xfId="11388"/>
    <cellStyle name="Input 12 3 2 15" xfId="11389"/>
    <cellStyle name="Input 12 3 2 16" xfId="11390"/>
    <cellStyle name="Input 12 3 2 2" xfId="11391"/>
    <cellStyle name="Input 12 3 2 2 2" xfId="11392"/>
    <cellStyle name="Input 12 3 2 2 3" xfId="11393"/>
    <cellStyle name="Input 12 3 2 2 4" xfId="11394"/>
    <cellStyle name="Input 12 3 2 3" xfId="11395"/>
    <cellStyle name="Input 12 3 2 4" xfId="11396"/>
    <cellStyle name="Input 12 3 2 5" xfId="11397"/>
    <cellStyle name="Input 12 3 2 6" xfId="11398"/>
    <cellStyle name="Input 12 3 2 7" xfId="11399"/>
    <cellStyle name="Input 12 3 2 8" xfId="11400"/>
    <cellStyle name="Input 12 3 2 9" xfId="11401"/>
    <cellStyle name="Input 12 3 3" xfId="11402"/>
    <cellStyle name="Input 12 3 3 10" xfId="11403"/>
    <cellStyle name="Input 12 3 3 11" xfId="11404"/>
    <cellStyle name="Input 12 3 3 12" xfId="11405"/>
    <cellStyle name="Input 12 3 3 13" xfId="11406"/>
    <cellStyle name="Input 12 3 3 14" xfId="11407"/>
    <cellStyle name="Input 12 3 3 15" xfId="11408"/>
    <cellStyle name="Input 12 3 3 16" xfId="11409"/>
    <cellStyle name="Input 12 3 3 2" xfId="11410"/>
    <cellStyle name="Input 12 3 3 2 2" xfId="11411"/>
    <cellStyle name="Input 12 3 3 2 3" xfId="11412"/>
    <cellStyle name="Input 12 3 3 2 4" xfId="11413"/>
    <cellStyle name="Input 12 3 3 3" xfId="11414"/>
    <cellStyle name="Input 12 3 3 4" xfId="11415"/>
    <cellStyle name="Input 12 3 3 5" xfId="11416"/>
    <cellStyle name="Input 12 3 3 6" xfId="11417"/>
    <cellStyle name="Input 12 3 3 7" xfId="11418"/>
    <cellStyle name="Input 12 3 3 8" xfId="11419"/>
    <cellStyle name="Input 12 3 3 9" xfId="11420"/>
    <cellStyle name="Input 12 3 4" xfId="11421"/>
    <cellStyle name="Input 12 3 4 2" xfId="11422"/>
    <cellStyle name="Input 12 3 4 3" xfId="11423"/>
    <cellStyle name="Input 12 3 4 4" xfId="11424"/>
    <cellStyle name="Input 12 3 5" xfId="11425"/>
    <cellStyle name="Input 12 3 6" xfId="11426"/>
    <cellStyle name="Input 12 3 7" xfId="11427"/>
    <cellStyle name="Input 12 3 8" xfId="11428"/>
    <cellStyle name="Input 12 3 9" xfId="11429"/>
    <cellStyle name="Input 12 4" xfId="11430"/>
    <cellStyle name="Input 12 4 10" xfId="11431"/>
    <cellStyle name="Input 12 4 11" xfId="11432"/>
    <cellStyle name="Input 12 4 12" xfId="11433"/>
    <cellStyle name="Input 12 4 13" xfId="11434"/>
    <cellStyle name="Input 12 4 14" xfId="11435"/>
    <cellStyle name="Input 12 4 15" xfId="11436"/>
    <cellStyle name="Input 12 4 16" xfId="11437"/>
    <cellStyle name="Input 12 4 17" xfId="11438"/>
    <cellStyle name="Input 12 4 18" xfId="11439"/>
    <cellStyle name="Input 12 4 2" xfId="11440"/>
    <cellStyle name="Input 12 4 2 10" xfId="11441"/>
    <cellStyle name="Input 12 4 2 11" xfId="11442"/>
    <cellStyle name="Input 12 4 2 12" xfId="11443"/>
    <cellStyle name="Input 12 4 2 13" xfId="11444"/>
    <cellStyle name="Input 12 4 2 14" xfId="11445"/>
    <cellStyle name="Input 12 4 2 15" xfId="11446"/>
    <cellStyle name="Input 12 4 2 16" xfId="11447"/>
    <cellStyle name="Input 12 4 2 2" xfId="11448"/>
    <cellStyle name="Input 12 4 2 2 2" xfId="11449"/>
    <cellStyle name="Input 12 4 2 2 3" xfId="11450"/>
    <cellStyle name="Input 12 4 2 2 4" xfId="11451"/>
    <cellStyle name="Input 12 4 2 3" xfId="11452"/>
    <cellStyle name="Input 12 4 2 4" xfId="11453"/>
    <cellStyle name="Input 12 4 2 5" xfId="11454"/>
    <cellStyle name="Input 12 4 2 6" xfId="11455"/>
    <cellStyle name="Input 12 4 2 7" xfId="11456"/>
    <cellStyle name="Input 12 4 2 8" xfId="11457"/>
    <cellStyle name="Input 12 4 2 9" xfId="11458"/>
    <cellStyle name="Input 12 4 3" xfId="11459"/>
    <cellStyle name="Input 12 4 3 10" xfId="11460"/>
    <cellStyle name="Input 12 4 3 11" xfId="11461"/>
    <cellStyle name="Input 12 4 3 12" xfId="11462"/>
    <cellStyle name="Input 12 4 3 13" xfId="11463"/>
    <cellStyle name="Input 12 4 3 14" xfId="11464"/>
    <cellStyle name="Input 12 4 3 15" xfId="11465"/>
    <cellStyle name="Input 12 4 3 16" xfId="11466"/>
    <cellStyle name="Input 12 4 3 2" xfId="11467"/>
    <cellStyle name="Input 12 4 3 2 2" xfId="11468"/>
    <cellStyle name="Input 12 4 3 2 3" xfId="11469"/>
    <cellStyle name="Input 12 4 3 2 4" xfId="11470"/>
    <cellStyle name="Input 12 4 3 3" xfId="11471"/>
    <cellStyle name="Input 12 4 3 4" xfId="11472"/>
    <cellStyle name="Input 12 4 3 5" xfId="11473"/>
    <cellStyle name="Input 12 4 3 6" xfId="11474"/>
    <cellStyle name="Input 12 4 3 7" xfId="11475"/>
    <cellStyle name="Input 12 4 3 8" xfId="11476"/>
    <cellStyle name="Input 12 4 3 9" xfId="11477"/>
    <cellStyle name="Input 12 4 4" xfId="11478"/>
    <cellStyle name="Input 12 4 4 2" xfId="11479"/>
    <cellStyle name="Input 12 4 4 3" xfId="11480"/>
    <cellStyle name="Input 12 4 4 4" xfId="11481"/>
    <cellStyle name="Input 12 4 5" xfId="11482"/>
    <cellStyle name="Input 12 4 6" xfId="11483"/>
    <cellStyle name="Input 12 4 7" xfId="11484"/>
    <cellStyle name="Input 12 4 8" xfId="11485"/>
    <cellStyle name="Input 12 4 9" xfId="11486"/>
    <cellStyle name="Input 12 5" xfId="11487"/>
    <cellStyle name="Input 12 5 2" xfId="11488"/>
    <cellStyle name="Input 12 5 3" xfId="11489"/>
    <cellStyle name="Input 12 5 4" xfId="11490"/>
    <cellStyle name="Input 12 6" xfId="11491"/>
    <cellStyle name="Input 12 7" xfId="11492"/>
    <cellStyle name="Input 12 8" xfId="11493"/>
    <cellStyle name="Input 12 9" xfId="11494"/>
    <cellStyle name="Input 13" xfId="11495"/>
    <cellStyle name="Input 13 10" xfId="11496"/>
    <cellStyle name="Input 13 11" xfId="11497"/>
    <cellStyle name="Input 13 12" xfId="11498"/>
    <cellStyle name="Input 13 13" xfId="11499"/>
    <cellStyle name="Input 13 14" xfId="11500"/>
    <cellStyle name="Input 13 15" xfId="11501"/>
    <cellStyle name="Input 13 16" xfId="11502"/>
    <cellStyle name="Input 13 17" xfId="11503"/>
    <cellStyle name="Input 13 18" xfId="11504"/>
    <cellStyle name="Input 13 19" xfId="11505"/>
    <cellStyle name="Input 13 2" xfId="11506"/>
    <cellStyle name="Input 13 2 10" xfId="11507"/>
    <cellStyle name="Input 13 2 11" xfId="11508"/>
    <cellStyle name="Input 13 2 12" xfId="11509"/>
    <cellStyle name="Input 13 2 13" xfId="11510"/>
    <cellStyle name="Input 13 2 14" xfId="11511"/>
    <cellStyle name="Input 13 2 15" xfId="11512"/>
    <cellStyle name="Input 13 2 16" xfId="11513"/>
    <cellStyle name="Input 13 2 17" xfId="11514"/>
    <cellStyle name="Input 13 2 18" xfId="11515"/>
    <cellStyle name="Input 13 2 2" xfId="11516"/>
    <cellStyle name="Input 13 2 2 10" xfId="11517"/>
    <cellStyle name="Input 13 2 2 11" xfId="11518"/>
    <cellStyle name="Input 13 2 2 12" xfId="11519"/>
    <cellStyle name="Input 13 2 2 13" xfId="11520"/>
    <cellStyle name="Input 13 2 2 14" xfId="11521"/>
    <cellStyle name="Input 13 2 2 15" xfId="11522"/>
    <cellStyle name="Input 13 2 2 16" xfId="11523"/>
    <cellStyle name="Input 13 2 2 2" xfId="11524"/>
    <cellStyle name="Input 13 2 2 2 2" xfId="11525"/>
    <cellStyle name="Input 13 2 2 2 3" xfId="11526"/>
    <cellStyle name="Input 13 2 2 2 4" xfId="11527"/>
    <cellStyle name="Input 13 2 2 3" xfId="11528"/>
    <cellStyle name="Input 13 2 2 4" xfId="11529"/>
    <cellStyle name="Input 13 2 2 5" xfId="11530"/>
    <cellStyle name="Input 13 2 2 6" xfId="11531"/>
    <cellStyle name="Input 13 2 2 7" xfId="11532"/>
    <cellStyle name="Input 13 2 2 8" xfId="11533"/>
    <cellStyle name="Input 13 2 2 9" xfId="11534"/>
    <cellStyle name="Input 13 2 3" xfId="11535"/>
    <cellStyle name="Input 13 2 3 10" xfId="11536"/>
    <cellStyle name="Input 13 2 3 11" xfId="11537"/>
    <cellStyle name="Input 13 2 3 12" xfId="11538"/>
    <cellStyle name="Input 13 2 3 13" xfId="11539"/>
    <cellStyle name="Input 13 2 3 14" xfId="11540"/>
    <cellStyle name="Input 13 2 3 15" xfId="11541"/>
    <cellStyle name="Input 13 2 3 16" xfId="11542"/>
    <cellStyle name="Input 13 2 3 2" xfId="11543"/>
    <cellStyle name="Input 13 2 3 2 2" xfId="11544"/>
    <cellStyle name="Input 13 2 3 2 3" xfId="11545"/>
    <cellStyle name="Input 13 2 3 2 4" xfId="11546"/>
    <cellStyle name="Input 13 2 3 3" xfId="11547"/>
    <cellStyle name="Input 13 2 3 4" xfId="11548"/>
    <cellStyle name="Input 13 2 3 5" xfId="11549"/>
    <cellStyle name="Input 13 2 3 6" xfId="11550"/>
    <cellStyle name="Input 13 2 3 7" xfId="11551"/>
    <cellStyle name="Input 13 2 3 8" xfId="11552"/>
    <cellStyle name="Input 13 2 3 9" xfId="11553"/>
    <cellStyle name="Input 13 2 4" xfId="11554"/>
    <cellStyle name="Input 13 2 4 2" xfId="11555"/>
    <cellStyle name="Input 13 2 4 3" xfId="11556"/>
    <cellStyle name="Input 13 2 4 4" xfId="11557"/>
    <cellStyle name="Input 13 2 5" xfId="11558"/>
    <cellStyle name="Input 13 2 6" xfId="11559"/>
    <cellStyle name="Input 13 2 7" xfId="11560"/>
    <cellStyle name="Input 13 2 8" xfId="11561"/>
    <cellStyle name="Input 13 2 9" xfId="11562"/>
    <cellStyle name="Input 13 3" xfId="11563"/>
    <cellStyle name="Input 13 3 10" xfId="11564"/>
    <cellStyle name="Input 13 3 11" xfId="11565"/>
    <cellStyle name="Input 13 3 12" xfId="11566"/>
    <cellStyle name="Input 13 3 13" xfId="11567"/>
    <cellStyle name="Input 13 3 14" xfId="11568"/>
    <cellStyle name="Input 13 3 15" xfId="11569"/>
    <cellStyle name="Input 13 3 16" xfId="11570"/>
    <cellStyle name="Input 13 3 17" xfId="11571"/>
    <cellStyle name="Input 13 3 18" xfId="11572"/>
    <cellStyle name="Input 13 3 2" xfId="11573"/>
    <cellStyle name="Input 13 3 2 10" xfId="11574"/>
    <cellStyle name="Input 13 3 2 11" xfId="11575"/>
    <cellStyle name="Input 13 3 2 12" xfId="11576"/>
    <cellStyle name="Input 13 3 2 13" xfId="11577"/>
    <cellStyle name="Input 13 3 2 14" xfId="11578"/>
    <cellStyle name="Input 13 3 2 15" xfId="11579"/>
    <cellStyle name="Input 13 3 2 16" xfId="11580"/>
    <cellStyle name="Input 13 3 2 2" xfId="11581"/>
    <cellStyle name="Input 13 3 2 2 2" xfId="11582"/>
    <cellStyle name="Input 13 3 2 2 3" xfId="11583"/>
    <cellStyle name="Input 13 3 2 2 4" xfId="11584"/>
    <cellStyle name="Input 13 3 2 3" xfId="11585"/>
    <cellStyle name="Input 13 3 2 4" xfId="11586"/>
    <cellStyle name="Input 13 3 2 5" xfId="11587"/>
    <cellStyle name="Input 13 3 2 6" xfId="11588"/>
    <cellStyle name="Input 13 3 2 7" xfId="11589"/>
    <cellStyle name="Input 13 3 2 8" xfId="11590"/>
    <cellStyle name="Input 13 3 2 9" xfId="11591"/>
    <cellStyle name="Input 13 3 3" xfId="11592"/>
    <cellStyle name="Input 13 3 3 10" xfId="11593"/>
    <cellStyle name="Input 13 3 3 11" xfId="11594"/>
    <cellStyle name="Input 13 3 3 12" xfId="11595"/>
    <cellStyle name="Input 13 3 3 13" xfId="11596"/>
    <cellStyle name="Input 13 3 3 14" xfId="11597"/>
    <cellStyle name="Input 13 3 3 15" xfId="11598"/>
    <cellStyle name="Input 13 3 3 16" xfId="11599"/>
    <cellStyle name="Input 13 3 3 2" xfId="11600"/>
    <cellStyle name="Input 13 3 3 2 2" xfId="11601"/>
    <cellStyle name="Input 13 3 3 2 3" xfId="11602"/>
    <cellStyle name="Input 13 3 3 2 4" xfId="11603"/>
    <cellStyle name="Input 13 3 3 3" xfId="11604"/>
    <cellStyle name="Input 13 3 3 4" xfId="11605"/>
    <cellStyle name="Input 13 3 3 5" xfId="11606"/>
    <cellStyle name="Input 13 3 3 6" xfId="11607"/>
    <cellStyle name="Input 13 3 3 7" xfId="11608"/>
    <cellStyle name="Input 13 3 3 8" xfId="11609"/>
    <cellStyle name="Input 13 3 3 9" xfId="11610"/>
    <cellStyle name="Input 13 3 4" xfId="11611"/>
    <cellStyle name="Input 13 3 4 2" xfId="11612"/>
    <cellStyle name="Input 13 3 4 3" xfId="11613"/>
    <cellStyle name="Input 13 3 4 4" xfId="11614"/>
    <cellStyle name="Input 13 3 5" xfId="11615"/>
    <cellStyle name="Input 13 3 6" xfId="11616"/>
    <cellStyle name="Input 13 3 7" xfId="11617"/>
    <cellStyle name="Input 13 3 8" xfId="11618"/>
    <cellStyle name="Input 13 3 9" xfId="11619"/>
    <cellStyle name="Input 13 4" xfId="11620"/>
    <cellStyle name="Input 13 4 10" xfId="11621"/>
    <cellStyle name="Input 13 4 11" xfId="11622"/>
    <cellStyle name="Input 13 4 12" xfId="11623"/>
    <cellStyle name="Input 13 4 13" xfId="11624"/>
    <cellStyle name="Input 13 4 14" xfId="11625"/>
    <cellStyle name="Input 13 4 15" xfId="11626"/>
    <cellStyle name="Input 13 4 16" xfId="11627"/>
    <cellStyle name="Input 13 4 17" xfId="11628"/>
    <cellStyle name="Input 13 4 18" xfId="11629"/>
    <cellStyle name="Input 13 4 2" xfId="11630"/>
    <cellStyle name="Input 13 4 2 10" xfId="11631"/>
    <cellStyle name="Input 13 4 2 11" xfId="11632"/>
    <cellStyle name="Input 13 4 2 12" xfId="11633"/>
    <cellStyle name="Input 13 4 2 13" xfId="11634"/>
    <cellStyle name="Input 13 4 2 14" xfId="11635"/>
    <cellStyle name="Input 13 4 2 15" xfId="11636"/>
    <cellStyle name="Input 13 4 2 16" xfId="11637"/>
    <cellStyle name="Input 13 4 2 2" xfId="11638"/>
    <cellStyle name="Input 13 4 2 2 2" xfId="11639"/>
    <cellStyle name="Input 13 4 2 2 3" xfId="11640"/>
    <cellStyle name="Input 13 4 2 2 4" xfId="11641"/>
    <cellStyle name="Input 13 4 2 3" xfId="11642"/>
    <cellStyle name="Input 13 4 2 4" xfId="11643"/>
    <cellStyle name="Input 13 4 2 5" xfId="11644"/>
    <cellStyle name="Input 13 4 2 6" xfId="11645"/>
    <cellStyle name="Input 13 4 2 7" xfId="11646"/>
    <cellStyle name="Input 13 4 2 8" xfId="11647"/>
    <cellStyle name="Input 13 4 2 9" xfId="11648"/>
    <cellStyle name="Input 13 4 3" xfId="11649"/>
    <cellStyle name="Input 13 4 3 10" xfId="11650"/>
    <cellStyle name="Input 13 4 3 11" xfId="11651"/>
    <cellStyle name="Input 13 4 3 12" xfId="11652"/>
    <cellStyle name="Input 13 4 3 13" xfId="11653"/>
    <cellStyle name="Input 13 4 3 14" xfId="11654"/>
    <cellStyle name="Input 13 4 3 15" xfId="11655"/>
    <cellStyle name="Input 13 4 3 16" xfId="11656"/>
    <cellStyle name="Input 13 4 3 2" xfId="11657"/>
    <cellStyle name="Input 13 4 3 2 2" xfId="11658"/>
    <cellStyle name="Input 13 4 3 2 3" xfId="11659"/>
    <cellStyle name="Input 13 4 3 2 4" xfId="11660"/>
    <cellStyle name="Input 13 4 3 3" xfId="11661"/>
    <cellStyle name="Input 13 4 3 4" xfId="11662"/>
    <cellStyle name="Input 13 4 3 5" xfId="11663"/>
    <cellStyle name="Input 13 4 3 6" xfId="11664"/>
    <cellStyle name="Input 13 4 3 7" xfId="11665"/>
    <cellStyle name="Input 13 4 3 8" xfId="11666"/>
    <cellStyle name="Input 13 4 3 9" xfId="11667"/>
    <cellStyle name="Input 13 4 4" xfId="11668"/>
    <cellStyle name="Input 13 4 4 2" xfId="11669"/>
    <cellStyle name="Input 13 4 4 3" xfId="11670"/>
    <cellStyle name="Input 13 4 4 4" xfId="11671"/>
    <cellStyle name="Input 13 4 5" xfId="11672"/>
    <cellStyle name="Input 13 4 6" xfId="11673"/>
    <cellStyle name="Input 13 4 7" xfId="11674"/>
    <cellStyle name="Input 13 4 8" xfId="11675"/>
    <cellStyle name="Input 13 4 9" xfId="11676"/>
    <cellStyle name="Input 13 5" xfId="11677"/>
    <cellStyle name="Input 13 5 2" xfId="11678"/>
    <cellStyle name="Input 13 5 3" xfId="11679"/>
    <cellStyle name="Input 13 5 4" xfId="11680"/>
    <cellStyle name="Input 13 6" xfId="11681"/>
    <cellStyle name="Input 13 7" xfId="11682"/>
    <cellStyle name="Input 13 8" xfId="11683"/>
    <cellStyle name="Input 13 9" xfId="11684"/>
    <cellStyle name="Input 14" xfId="11685"/>
    <cellStyle name="Input 14 10" xfId="11686"/>
    <cellStyle name="Input 14 11" xfId="11687"/>
    <cellStyle name="Input 14 12" xfId="11688"/>
    <cellStyle name="Input 14 13" xfId="11689"/>
    <cellStyle name="Input 14 14" xfId="11690"/>
    <cellStyle name="Input 14 15" xfId="11691"/>
    <cellStyle name="Input 14 16" xfId="11692"/>
    <cellStyle name="Input 14 17" xfId="11693"/>
    <cellStyle name="Input 14 18" xfId="11694"/>
    <cellStyle name="Input 14 19" xfId="11695"/>
    <cellStyle name="Input 14 2" xfId="11696"/>
    <cellStyle name="Input 14 2 10" xfId="11697"/>
    <cellStyle name="Input 14 2 11" xfId="11698"/>
    <cellStyle name="Input 14 2 12" xfId="11699"/>
    <cellStyle name="Input 14 2 13" xfId="11700"/>
    <cellStyle name="Input 14 2 14" xfId="11701"/>
    <cellStyle name="Input 14 2 15" xfId="11702"/>
    <cellStyle name="Input 14 2 16" xfId="11703"/>
    <cellStyle name="Input 14 2 17" xfId="11704"/>
    <cellStyle name="Input 14 2 18" xfId="11705"/>
    <cellStyle name="Input 14 2 2" xfId="11706"/>
    <cellStyle name="Input 14 2 2 10" xfId="11707"/>
    <cellStyle name="Input 14 2 2 11" xfId="11708"/>
    <cellStyle name="Input 14 2 2 12" xfId="11709"/>
    <cellStyle name="Input 14 2 2 13" xfId="11710"/>
    <cellStyle name="Input 14 2 2 14" xfId="11711"/>
    <cellStyle name="Input 14 2 2 15" xfId="11712"/>
    <cellStyle name="Input 14 2 2 16" xfId="11713"/>
    <cellStyle name="Input 14 2 2 2" xfId="11714"/>
    <cellStyle name="Input 14 2 2 2 2" xfId="11715"/>
    <cellStyle name="Input 14 2 2 2 3" xfId="11716"/>
    <cellStyle name="Input 14 2 2 2 4" xfId="11717"/>
    <cellStyle name="Input 14 2 2 3" xfId="11718"/>
    <cellStyle name="Input 14 2 2 4" xfId="11719"/>
    <cellStyle name="Input 14 2 2 5" xfId="11720"/>
    <cellStyle name="Input 14 2 2 6" xfId="11721"/>
    <cellStyle name="Input 14 2 2 7" xfId="11722"/>
    <cellStyle name="Input 14 2 2 8" xfId="11723"/>
    <cellStyle name="Input 14 2 2 9" xfId="11724"/>
    <cellStyle name="Input 14 2 3" xfId="11725"/>
    <cellStyle name="Input 14 2 3 10" xfId="11726"/>
    <cellStyle name="Input 14 2 3 11" xfId="11727"/>
    <cellStyle name="Input 14 2 3 12" xfId="11728"/>
    <cellStyle name="Input 14 2 3 13" xfId="11729"/>
    <cellStyle name="Input 14 2 3 14" xfId="11730"/>
    <cellStyle name="Input 14 2 3 15" xfId="11731"/>
    <cellStyle name="Input 14 2 3 16" xfId="11732"/>
    <cellStyle name="Input 14 2 3 2" xfId="11733"/>
    <cellStyle name="Input 14 2 3 2 2" xfId="11734"/>
    <cellStyle name="Input 14 2 3 2 3" xfId="11735"/>
    <cellStyle name="Input 14 2 3 2 4" xfId="11736"/>
    <cellStyle name="Input 14 2 3 3" xfId="11737"/>
    <cellStyle name="Input 14 2 3 4" xfId="11738"/>
    <cellStyle name="Input 14 2 3 5" xfId="11739"/>
    <cellStyle name="Input 14 2 3 6" xfId="11740"/>
    <cellStyle name="Input 14 2 3 7" xfId="11741"/>
    <cellStyle name="Input 14 2 3 8" xfId="11742"/>
    <cellStyle name="Input 14 2 3 9" xfId="11743"/>
    <cellStyle name="Input 14 2 4" xfId="11744"/>
    <cellStyle name="Input 14 2 4 2" xfId="11745"/>
    <cellStyle name="Input 14 2 4 3" xfId="11746"/>
    <cellStyle name="Input 14 2 4 4" xfId="11747"/>
    <cellStyle name="Input 14 2 5" xfId="11748"/>
    <cellStyle name="Input 14 2 6" xfId="11749"/>
    <cellStyle name="Input 14 2 7" xfId="11750"/>
    <cellStyle name="Input 14 2 8" xfId="11751"/>
    <cellStyle name="Input 14 2 9" xfId="11752"/>
    <cellStyle name="Input 14 3" xfId="11753"/>
    <cellStyle name="Input 14 3 10" xfId="11754"/>
    <cellStyle name="Input 14 3 11" xfId="11755"/>
    <cellStyle name="Input 14 3 12" xfId="11756"/>
    <cellStyle name="Input 14 3 13" xfId="11757"/>
    <cellStyle name="Input 14 3 14" xfId="11758"/>
    <cellStyle name="Input 14 3 15" xfId="11759"/>
    <cellStyle name="Input 14 3 16" xfId="11760"/>
    <cellStyle name="Input 14 3 17" xfId="11761"/>
    <cellStyle name="Input 14 3 18" xfId="11762"/>
    <cellStyle name="Input 14 3 2" xfId="11763"/>
    <cellStyle name="Input 14 3 2 10" xfId="11764"/>
    <cellStyle name="Input 14 3 2 11" xfId="11765"/>
    <cellStyle name="Input 14 3 2 12" xfId="11766"/>
    <cellStyle name="Input 14 3 2 13" xfId="11767"/>
    <cellStyle name="Input 14 3 2 14" xfId="11768"/>
    <cellStyle name="Input 14 3 2 15" xfId="11769"/>
    <cellStyle name="Input 14 3 2 16" xfId="11770"/>
    <cellStyle name="Input 14 3 2 2" xfId="11771"/>
    <cellStyle name="Input 14 3 2 2 2" xfId="11772"/>
    <cellStyle name="Input 14 3 2 2 3" xfId="11773"/>
    <cellStyle name="Input 14 3 2 2 4" xfId="11774"/>
    <cellStyle name="Input 14 3 2 3" xfId="11775"/>
    <cellStyle name="Input 14 3 2 4" xfId="11776"/>
    <cellStyle name="Input 14 3 2 5" xfId="11777"/>
    <cellStyle name="Input 14 3 2 6" xfId="11778"/>
    <cellStyle name="Input 14 3 2 7" xfId="11779"/>
    <cellStyle name="Input 14 3 2 8" xfId="11780"/>
    <cellStyle name="Input 14 3 2 9" xfId="11781"/>
    <cellStyle name="Input 14 3 3" xfId="11782"/>
    <cellStyle name="Input 14 3 3 10" xfId="11783"/>
    <cellStyle name="Input 14 3 3 11" xfId="11784"/>
    <cellStyle name="Input 14 3 3 12" xfId="11785"/>
    <cellStyle name="Input 14 3 3 13" xfId="11786"/>
    <cellStyle name="Input 14 3 3 14" xfId="11787"/>
    <cellStyle name="Input 14 3 3 15" xfId="11788"/>
    <cellStyle name="Input 14 3 3 16" xfId="11789"/>
    <cellStyle name="Input 14 3 3 2" xfId="11790"/>
    <cellStyle name="Input 14 3 3 2 2" xfId="11791"/>
    <cellStyle name="Input 14 3 3 2 3" xfId="11792"/>
    <cellStyle name="Input 14 3 3 2 4" xfId="11793"/>
    <cellStyle name="Input 14 3 3 3" xfId="11794"/>
    <cellStyle name="Input 14 3 3 4" xfId="11795"/>
    <cellStyle name="Input 14 3 3 5" xfId="11796"/>
    <cellStyle name="Input 14 3 3 6" xfId="11797"/>
    <cellStyle name="Input 14 3 3 7" xfId="11798"/>
    <cellStyle name="Input 14 3 3 8" xfId="11799"/>
    <cellStyle name="Input 14 3 3 9" xfId="11800"/>
    <cellStyle name="Input 14 3 4" xfId="11801"/>
    <cellStyle name="Input 14 3 4 2" xfId="11802"/>
    <cellStyle name="Input 14 3 4 3" xfId="11803"/>
    <cellStyle name="Input 14 3 4 4" xfId="11804"/>
    <cellStyle name="Input 14 3 5" xfId="11805"/>
    <cellStyle name="Input 14 3 6" xfId="11806"/>
    <cellStyle name="Input 14 3 7" xfId="11807"/>
    <cellStyle name="Input 14 3 8" xfId="11808"/>
    <cellStyle name="Input 14 3 9" xfId="11809"/>
    <cellStyle name="Input 14 4" xfId="11810"/>
    <cellStyle name="Input 14 4 10" xfId="11811"/>
    <cellStyle name="Input 14 4 11" xfId="11812"/>
    <cellStyle name="Input 14 4 12" xfId="11813"/>
    <cellStyle name="Input 14 4 13" xfId="11814"/>
    <cellStyle name="Input 14 4 14" xfId="11815"/>
    <cellStyle name="Input 14 4 15" xfId="11816"/>
    <cellStyle name="Input 14 4 16" xfId="11817"/>
    <cellStyle name="Input 14 4 17" xfId="11818"/>
    <cellStyle name="Input 14 4 18" xfId="11819"/>
    <cellStyle name="Input 14 4 2" xfId="11820"/>
    <cellStyle name="Input 14 4 2 10" xfId="11821"/>
    <cellStyle name="Input 14 4 2 11" xfId="11822"/>
    <cellStyle name="Input 14 4 2 12" xfId="11823"/>
    <cellStyle name="Input 14 4 2 13" xfId="11824"/>
    <cellStyle name="Input 14 4 2 14" xfId="11825"/>
    <cellStyle name="Input 14 4 2 15" xfId="11826"/>
    <cellStyle name="Input 14 4 2 16" xfId="11827"/>
    <cellStyle name="Input 14 4 2 2" xfId="11828"/>
    <cellStyle name="Input 14 4 2 2 2" xfId="11829"/>
    <cellStyle name="Input 14 4 2 2 3" xfId="11830"/>
    <cellStyle name="Input 14 4 2 2 4" xfId="11831"/>
    <cellStyle name="Input 14 4 2 3" xfId="11832"/>
    <cellStyle name="Input 14 4 2 4" xfId="11833"/>
    <cellStyle name="Input 14 4 2 5" xfId="11834"/>
    <cellStyle name="Input 14 4 2 6" xfId="11835"/>
    <cellStyle name="Input 14 4 2 7" xfId="11836"/>
    <cellStyle name="Input 14 4 2 8" xfId="11837"/>
    <cellStyle name="Input 14 4 2 9" xfId="11838"/>
    <cellStyle name="Input 14 4 3" xfId="11839"/>
    <cellStyle name="Input 14 4 3 10" xfId="11840"/>
    <cellStyle name="Input 14 4 3 11" xfId="11841"/>
    <cellStyle name="Input 14 4 3 12" xfId="11842"/>
    <cellStyle name="Input 14 4 3 13" xfId="11843"/>
    <cellStyle name="Input 14 4 3 14" xfId="11844"/>
    <cellStyle name="Input 14 4 3 15" xfId="11845"/>
    <cellStyle name="Input 14 4 3 16" xfId="11846"/>
    <cellStyle name="Input 14 4 3 2" xfId="11847"/>
    <cellStyle name="Input 14 4 3 2 2" xfId="11848"/>
    <cellStyle name="Input 14 4 3 2 3" xfId="11849"/>
    <cellStyle name="Input 14 4 3 2 4" xfId="11850"/>
    <cellStyle name="Input 14 4 3 3" xfId="11851"/>
    <cellStyle name="Input 14 4 3 4" xfId="11852"/>
    <cellStyle name="Input 14 4 3 5" xfId="11853"/>
    <cellStyle name="Input 14 4 3 6" xfId="11854"/>
    <cellStyle name="Input 14 4 3 7" xfId="11855"/>
    <cellStyle name="Input 14 4 3 8" xfId="11856"/>
    <cellStyle name="Input 14 4 3 9" xfId="11857"/>
    <cellStyle name="Input 14 4 4" xfId="11858"/>
    <cellStyle name="Input 14 4 4 2" xfId="11859"/>
    <cellStyle name="Input 14 4 4 3" xfId="11860"/>
    <cellStyle name="Input 14 4 4 4" xfId="11861"/>
    <cellStyle name="Input 14 4 5" xfId="11862"/>
    <cellStyle name="Input 14 4 6" xfId="11863"/>
    <cellStyle name="Input 14 4 7" xfId="11864"/>
    <cellStyle name="Input 14 4 8" xfId="11865"/>
    <cellStyle name="Input 14 4 9" xfId="11866"/>
    <cellStyle name="Input 14 5" xfId="11867"/>
    <cellStyle name="Input 14 5 2" xfId="11868"/>
    <cellStyle name="Input 14 5 3" xfId="11869"/>
    <cellStyle name="Input 14 5 4" xfId="11870"/>
    <cellStyle name="Input 14 6" xfId="11871"/>
    <cellStyle name="Input 14 7" xfId="11872"/>
    <cellStyle name="Input 14 8" xfId="11873"/>
    <cellStyle name="Input 14 9" xfId="11874"/>
    <cellStyle name="Input 15" xfId="11875"/>
    <cellStyle name="Input 15 10" xfId="11876"/>
    <cellStyle name="Input 15 11" xfId="11877"/>
    <cellStyle name="Input 15 12" xfId="11878"/>
    <cellStyle name="Input 15 13" xfId="11879"/>
    <cellStyle name="Input 15 14" xfId="11880"/>
    <cellStyle name="Input 15 15" xfId="11881"/>
    <cellStyle name="Input 15 16" xfId="11882"/>
    <cellStyle name="Input 15 17" xfId="11883"/>
    <cellStyle name="Input 15 18" xfId="11884"/>
    <cellStyle name="Input 15 19" xfId="11885"/>
    <cellStyle name="Input 15 2" xfId="11886"/>
    <cellStyle name="Input 15 2 10" xfId="11887"/>
    <cellStyle name="Input 15 2 11" xfId="11888"/>
    <cellStyle name="Input 15 2 12" xfId="11889"/>
    <cellStyle name="Input 15 2 13" xfId="11890"/>
    <cellStyle name="Input 15 2 14" xfId="11891"/>
    <cellStyle name="Input 15 2 15" xfId="11892"/>
    <cellStyle name="Input 15 2 16" xfId="11893"/>
    <cellStyle name="Input 15 2 17" xfId="11894"/>
    <cellStyle name="Input 15 2 18" xfId="11895"/>
    <cellStyle name="Input 15 2 2" xfId="11896"/>
    <cellStyle name="Input 15 2 2 10" xfId="11897"/>
    <cellStyle name="Input 15 2 2 11" xfId="11898"/>
    <cellStyle name="Input 15 2 2 12" xfId="11899"/>
    <cellStyle name="Input 15 2 2 13" xfId="11900"/>
    <cellStyle name="Input 15 2 2 14" xfId="11901"/>
    <cellStyle name="Input 15 2 2 15" xfId="11902"/>
    <cellStyle name="Input 15 2 2 16" xfId="11903"/>
    <cellStyle name="Input 15 2 2 2" xfId="11904"/>
    <cellStyle name="Input 15 2 2 2 2" xfId="11905"/>
    <cellStyle name="Input 15 2 2 2 3" xfId="11906"/>
    <cellStyle name="Input 15 2 2 2 4" xfId="11907"/>
    <cellStyle name="Input 15 2 2 3" xfId="11908"/>
    <cellStyle name="Input 15 2 2 4" xfId="11909"/>
    <cellStyle name="Input 15 2 2 5" xfId="11910"/>
    <cellStyle name="Input 15 2 2 6" xfId="11911"/>
    <cellStyle name="Input 15 2 2 7" xfId="11912"/>
    <cellStyle name="Input 15 2 2 8" xfId="11913"/>
    <cellStyle name="Input 15 2 2 9" xfId="11914"/>
    <cellStyle name="Input 15 2 3" xfId="11915"/>
    <cellStyle name="Input 15 2 3 10" xfId="11916"/>
    <cellStyle name="Input 15 2 3 11" xfId="11917"/>
    <cellStyle name="Input 15 2 3 12" xfId="11918"/>
    <cellStyle name="Input 15 2 3 13" xfId="11919"/>
    <cellStyle name="Input 15 2 3 14" xfId="11920"/>
    <cellStyle name="Input 15 2 3 15" xfId="11921"/>
    <cellStyle name="Input 15 2 3 16" xfId="11922"/>
    <cellStyle name="Input 15 2 3 2" xfId="11923"/>
    <cellStyle name="Input 15 2 3 2 2" xfId="11924"/>
    <cellStyle name="Input 15 2 3 2 3" xfId="11925"/>
    <cellStyle name="Input 15 2 3 2 4" xfId="11926"/>
    <cellStyle name="Input 15 2 3 3" xfId="11927"/>
    <cellStyle name="Input 15 2 3 4" xfId="11928"/>
    <cellStyle name="Input 15 2 3 5" xfId="11929"/>
    <cellStyle name="Input 15 2 3 6" xfId="11930"/>
    <cellStyle name="Input 15 2 3 7" xfId="11931"/>
    <cellStyle name="Input 15 2 3 8" xfId="11932"/>
    <cellStyle name="Input 15 2 3 9" xfId="11933"/>
    <cellStyle name="Input 15 2 4" xfId="11934"/>
    <cellStyle name="Input 15 2 4 2" xfId="11935"/>
    <cellStyle name="Input 15 2 4 3" xfId="11936"/>
    <cellStyle name="Input 15 2 4 4" xfId="11937"/>
    <cellStyle name="Input 15 2 5" xfId="11938"/>
    <cellStyle name="Input 15 2 6" xfId="11939"/>
    <cellStyle name="Input 15 2 7" xfId="11940"/>
    <cellStyle name="Input 15 2 8" xfId="11941"/>
    <cellStyle name="Input 15 2 9" xfId="11942"/>
    <cellStyle name="Input 15 3" xfId="11943"/>
    <cellStyle name="Input 15 3 10" xfId="11944"/>
    <cellStyle name="Input 15 3 11" xfId="11945"/>
    <cellStyle name="Input 15 3 12" xfId="11946"/>
    <cellStyle name="Input 15 3 13" xfId="11947"/>
    <cellStyle name="Input 15 3 14" xfId="11948"/>
    <cellStyle name="Input 15 3 15" xfId="11949"/>
    <cellStyle name="Input 15 3 16" xfId="11950"/>
    <cellStyle name="Input 15 3 17" xfId="11951"/>
    <cellStyle name="Input 15 3 18" xfId="11952"/>
    <cellStyle name="Input 15 3 2" xfId="11953"/>
    <cellStyle name="Input 15 3 2 10" xfId="11954"/>
    <cellStyle name="Input 15 3 2 11" xfId="11955"/>
    <cellStyle name="Input 15 3 2 12" xfId="11956"/>
    <cellStyle name="Input 15 3 2 13" xfId="11957"/>
    <cellStyle name="Input 15 3 2 14" xfId="11958"/>
    <cellStyle name="Input 15 3 2 15" xfId="11959"/>
    <cellStyle name="Input 15 3 2 16" xfId="11960"/>
    <cellStyle name="Input 15 3 2 2" xfId="11961"/>
    <cellStyle name="Input 15 3 2 2 2" xfId="11962"/>
    <cellStyle name="Input 15 3 2 2 3" xfId="11963"/>
    <cellStyle name="Input 15 3 2 2 4" xfId="11964"/>
    <cellStyle name="Input 15 3 2 3" xfId="11965"/>
    <cellStyle name="Input 15 3 2 4" xfId="11966"/>
    <cellStyle name="Input 15 3 2 5" xfId="11967"/>
    <cellStyle name="Input 15 3 2 6" xfId="11968"/>
    <cellStyle name="Input 15 3 2 7" xfId="11969"/>
    <cellStyle name="Input 15 3 2 8" xfId="11970"/>
    <cellStyle name="Input 15 3 2 9" xfId="11971"/>
    <cellStyle name="Input 15 3 3" xfId="11972"/>
    <cellStyle name="Input 15 3 3 10" xfId="11973"/>
    <cellStyle name="Input 15 3 3 11" xfId="11974"/>
    <cellStyle name="Input 15 3 3 12" xfId="11975"/>
    <cellStyle name="Input 15 3 3 13" xfId="11976"/>
    <cellStyle name="Input 15 3 3 14" xfId="11977"/>
    <cellStyle name="Input 15 3 3 15" xfId="11978"/>
    <cellStyle name="Input 15 3 3 16" xfId="11979"/>
    <cellStyle name="Input 15 3 3 2" xfId="11980"/>
    <cellStyle name="Input 15 3 3 2 2" xfId="11981"/>
    <cellStyle name="Input 15 3 3 2 3" xfId="11982"/>
    <cellStyle name="Input 15 3 3 2 4" xfId="11983"/>
    <cellStyle name="Input 15 3 3 3" xfId="11984"/>
    <cellStyle name="Input 15 3 3 4" xfId="11985"/>
    <cellStyle name="Input 15 3 3 5" xfId="11986"/>
    <cellStyle name="Input 15 3 3 6" xfId="11987"/>
    <cellStyle name="Input 15 3 3 7" xfId="11988"/>
    <cellStyle name="Input 15 3 3 8" xfId="11989"/>
    <cellStyle name="Input 15 3 3 9" xfId="11990"/>
    <cellStyle name="Input 15 3 4" xfId="11991"/>
    <cellStyle name="Input 15 3 4 2" xfId="11992"/>
    <cellStyle name="Input 15 3 4 3" xfId="11993"/>
    <cellStyle name="Input 15 3 4 4" xfId="11994"/>
    <cellStyle name="Input 15 3 5" xfId="11995"/>
    <cellStyle name="Input 15 3 6" xfId="11996"/>
    <cellStyle name="Input 15 3 7" xfId="11997"/>
    <cellStyle name="Input 15 3 8" xfId="11998"/>
    <cellStyle name="Input 15 3 9" xfId="11999"/>
    <cellStyle name="Input 15 4" xfId="12000"/>
    <cellStyle name="Input 15 4 10" xfId="12001"/>
    <cellStyle name="Input 15 4 11" xfId="12002"/>
    <cellStyle name="Input 15 4 12" xfId="12003"/>
    <cellStyle name="Input 15 4 13" xfId="12004"/>
    <cellStyle name="Input 15 4 14" xfId="12005"/>
    <cellStyle name="Input 15 4 15" xfId="12006"/>
    <cellStyle name="Input 15 4 16" xfId="12007"/>
    <cellStyle name="Input 15 4 17" xfId="12008"/>
    <cellStyle name="Input 15 4 18" xfId="12009"/>
    <cellStyle name="Input 15 4 2" xfId="12010"/>
    <cellStyle name="Input 15 4 2 10" xfId="12011"/>
    <cellStyle name="Input 15 4 2 11" xfId="12012"/>
    <cellStyle name="Input 15 4 2 12" xfId="12013"/>
    <cellStyle name="Input 15 4 2 13" xfId="12014"/>
    <cellStyle name="Input 15 4 2 14" xfId="12015"/>
    <cellStyle name="Input 15 4 2 15" xfId="12016"/>
    <cellStyle name="Input 15 4 2 16" xfId="12017"/>
    <cellStyle name="Input 15 4 2 2" xfId="12018"/>
    <cellStyle name="Input 15 4 2 2 2" xfId="12019"/>
    <cellStyle name="Input 15 4 2 2 3" xfId="12020"/>
    <cellStyle name="Input 15 4 2 2 4" xfId="12021"/>
    <cellStyle name="Input 15 4 2 3" xfId="12022"/>
    <cellStyle name="Input 15 4 2 4" xfId="12023"/>
    <cellStyle name="Input 15 4 2 5" xfId="12024"/>
    <cellStyle name="Input 15 4 2 6" xfId="12025"/>
    <cellStyle name="Input 15 4 2 7" xfId="12026"/>
    <cellStyle name="Input 15 4 2 8" xfId="12027"/>
    <cellStyle name="Input 15 4 2 9" xfId="12028"/>
    <cellStyle name="Input 15 4 3" xfId="12029"/>
    <cellStyle name="Input 15 4 3 10" xfId="12030"/>
    <cellStyle name="Input 15 4 3 11" xfId="12031"/>
    <cellStyle name="Input 15 4 3 12" xfId="12032"/>
    <cellStyle name="Input 15 4 3 13" xfId="12033"/>
    <cellStyle name="Input 15 4 3 14" xfId="12034"/>
    <cellStyle name="Input 15 4 3 15" xfId="12035"/>
    <cellStyle name="Input 15 4 3 16" xfId="12036"/>
    <cellStyle name="Input 15 4 3 2" xfId="12037"/>
    <cellStyle name="Input 15 4 3 2 2" xfId="12038"/>
    <cellStyle name="Input 15 4 3 2 3" xfId="12039"/>
    <cellStyle name="Input 15 4 3 2 4" xfId="12040"/>
    <cellStyle name="Input 15 4 3 3" xfId="12041"/>
    <cellStyle name="Input 15 4 3 4" xfId="12042"/>
    <cellStyle name="Input 15 4 3 5" xfId="12043"/>
    <cellStyle name="Input 15 4 3 6" xfId="12044"/>
    <cellStyle name="Input 15 4 3 7" xfId="12045"/>
    <cellStyle name="Input 15 4 3 8" xfId="12046"/>
    <cellStyle name="Input 15 4 3 9" xfId="12047"/>
    <cellStyle name="Input 15 4 4" xfId="12048"/>
    <cellStyle name="Input 15 4 4 2" xfId="12049"/>
    <cellStyle name="Input 15 4 4 3" xfId="12050"/>
    <cellStyle name="Input 15 4 4 4" xfId="12051"/>
    <cellStyle name="Input 15 4 5" xfId="12052"/>
    <cellStyle name="Input 15 4 6" xfId="12053"/>
    <cellStyle name="Input 15 4 7" xfId="12054"/>
    <cellStyle name="Input 15 4 8" xfId="12055"/>
    <cellStyle name="Input 15 4 9" xfId="12056"/>
    <cellStyle name="Input 15 5" xfId="12057"/>
    <cellStyle name="Input 15 5 2" xfId="12058"/>
    <cellStyle name="Input 15 5 3" xfId="12059"/>
    <cellStyle name="Input 15 5 4" xfId="12060"/>
    <cellStyle name="Input 15 6" xfId="12061"/>
    <cellStyle name="Input 15 7" xfId="12062"/>
    <cellStyle name="Input 15 8" xfId="12063"/>
    <cellStyle name="Input 15 9" xfId="12064"/>
    <cellStyle name="Input 16" xfId="12065"/>
    <cellStyle name="Input 16 10" xfId="12066"/>
    <cellStyle name="Input 16 11" xfId="12067"/>
    <cellStyle name="Input 16 12" xfId="12068"/>
    <cellStyle name="Input 16 13" xfId="12069"/>
    <cellStyle name="Input 16 14" xfId="12070"/>
    <cellStyle name="Input 16 15" xfId="12071"/>
    <cellStyle name="Input 16 16" xfId="12072"/>
    <cellStyle name="Input 16 17" xfId="12073"/>
    <cellStyle name="Input 16 18" xfId="12074"/>
    <cellStyle name="Input 16 19" xfId="12075"/>
    <cellStyle name="Input 16 2" xfId="12076"/>
    <cellStyle name="Input 16 2 10" xfId="12077"/>
    <cellStyle name="Input 16 2 11" xfId="12078"/>
    <cellStyle name="Input 16 2 12" xfId="12079"/>
    <cellStyle name="Input 16 2 13" xfId="12080"/>
    <cellStyle name="Input 16 2 14" xfId="12081"/>
    <cellStyle name="Input 16 2 15" xfId="12082"/>
    <cellStyle name="Input 16 2 16" xfId="12083"/>
    <cellStyle name="Input 16 2 17" xfId="12084"/>
    <cellStyle name="Input 16 2 18" xfId="12085"/>
    <cellStyle name="Input 16 2 2" xfId="12086"/>
    <cellStyle name="Input 16 2 2 10" xfId="12087"/>
    <cellStyle name="Input 16 2 2 11" xfId="12088"/>
    <cellStyle name="Input 16 2 2 12" xfId="12089"/>
    <cellStyle name="Input 16 2 2 13" xfId="12090"/>
    <cellStyle name="Input 16 2 2 14" xfId="12091"/>
    <cellStyle name="Input 16 2 2 15" xfId="12092"/>
    <cellStyle name="Input 16 2 2 16" xfId="12093"/>
    <cellStyle name="Input 16 2 2 2" xfId="12094"/>
    <cellStyle name="Input 16 2 2 2 2" xfId="12095"/>
    <cellStyle name="Input 16 2 2 2 3" xfId="12096"/>
    <cellStyle name="Input 16 2 2 2 4" xfId="12097"/>
    <cellStyle name="Input 16 2 2 3" xfId="12098"/>
    <cellStyle name="Input 16 2 2 4" xfId="12099"/>
    <cellStyle name="Input 16 2 2 5" xfId="12100"/>
    <cellStyle name="Input 16 2 2 6" xfId="12101"/>
    <cellStyle name="Input 16 2 2 7" xfId="12102"/>
    <cellStyle name="Input 16 2 2 8" xfId="12103"/>
    <cellStyle name="Input 16 2 2 9" xfId="12104"/>
    <cellStyle name="Input 16 2 3" xfId="12105"/>
    <cellStyle name="Input 16 2 3 10" xfId="12106"/>
    <cellStyle name="Input 16 2 3 11" xfId="12107"/>
    <cellStyle name="Input 16 2 3 12" xfId="12108"/>
    <cellStyle name="Input 16 2 3 13" xfId="12109"/>
    <cellStyle name="Input 16 2 3 14" xfId="12110"/>
    <cellStyle name="Input 16 2 3 15" xfId="12111"/>
    <cellStyle name="Input 16 2 3 16" xfId="12112"/>
    <cellStyle name="Input 16 2 3 2" xfId="12113"/>
    <cellStyle name="Input 16 2 3 2 2" xfId="12114"/>
    <cellStyle name="Input 16 2 3 2 3" xfId="12115"/>
    <cellStyle name="Input 16 2 3 2 4" xfId="12116"/>
    <cellStyle name="Input 16 2 3 3" xfId="12117"/>
    <cellStyle name="Input 16 2 3 4" xfId="12118"/>
    <cellStyle name="Input 16 2 3 5" xfId="12119"/>
    <cellStyle name="Input 16 2 3 6" xfId="12120"/>
    <cellStyle name="Input 16 2 3 7" xfId="12121"/>
    <cellStyle name="Input 16 2 3 8" xfId="12122"/>
    <cellStyle name="Input 16 2 3 9" xfId="12123"/>
    <cellStyle name="Input 16 2 4" xfId="12124"/>
    <cellStyle name="Input 16 2 4 2" xfId="12125"/>
    <cellStyle name="Input 16 2 4 3" xfId="12126"/>
    <cellStyle name="Input 16 2 4 4" xfId="12127"/>
    <cellStyle name="Input 16 2 5" xfId="12128"/>
    <cellStyle name="Input 16 2 6" xfId="12129"/>
    <cellStyle name="Input 16 2 7" xfId="12130"/>
    <cellStyle name="Input 16 2 8" xfId="12131"/>
    <cellStyle name="Input 16 2 9" xfId="12132"/>
    <cellStyle name="Input 16 3" xfId="12133"/>
    <cellStyle name="Input 16 3 10" xfId="12134"/>
    <cellStyle name="Input 16 3 11" xfId="12135"/>
    <cellStyle name="Input 16 3 12" xfId="12136"/>
    <cellStyle name="Input 16 3 13" xfId="12137"/>
    <cellStyle name="Input 16 3 14" xfId="12138"/>
    <cellStyle name="Input 16 3 15" xfId="12139"/>
    <cellStyle name="Input 16 3 16" xfId="12140"/>
    <cellStyle name="Input 16 3 17" xfId="12141"/>
    <cellStyle name="Input 16 3 18" xfId="12142"/>
    <cellStyle name="Input 16 3 2" xfId="12143"/>
    <cellStyle name="Input 16 3 2 10" xfId="12144"/>
    <cellStyle name="Input 16 3 2 11" xfId="12145"/>
    <cellStyle name="Input 16 3 2 12" xfId="12146"/>
    <cellStyle name="Input 16 3 2 13" xfId="12147"/>
    <cellStyle name="Input 16 3 2 14" xfId="12148"/>
    <cellStyle name="Input 16 3 2 15" xfId="12149"/>
    <cellStyle name="Input 16 3 2 16" xfId="12150"/>
    <cellStyle name="Input 16 3 2 2" xfId="12151"/>
    <cellStyle name="Input 16 3 2 2 2" xfId="12152"/>
    <cellStyle name="Input 16 3 2 2 3" xfId="12153"/>
    <cellStyle name="Input 16 3 2 2 4" xfId="12154"/>
    <cellStyle name="Input 16 3 2 3" xfId="12155"/>
    <cellStyle name="Input 16 3 2 4" xfId="12156"/>
    <cellStyle name="Input 16 3 2 5" xfId="12157"/>
    <cellStyle name="Input 16 3 2 6" xfId="12158"/>
    <cellStyle name="Input 16 3 2 7" xfId="12159"/>
    <cellStyle name="Input 16 3 2 8" xfId="12160"/>
    <cellStyle name="Input 16 3 2 9" xfId="12161"/>
    <cellStyle name="Input 16 3 3" xfId="12162"/>
    <cellStyle name="Input 16 3 3 10" xfId="12163"/>
    <cellStyle name="Input 16 3 3 11" xfId="12164"/>
    <cellStyle name="Input 16 3 3 12" xfId="12165"/>
    <cellStyle name="Input 16 3 3 13" xfId="12166"/>
    <cellStyle name="Input 16 3 3 14" xfId="12167"/>
    <cellStyle name="Input 16 3 3 15" xfId="12168"/>
    <cellStyle name="Input 16 3 3 16" xfId="12169"/>
    <cellStyle name="Input 16 3 3 2" xfId="12170"/>
    <cellStyle name="Input 16 3 3 2 2" xfId="12171"/>
    <cellStyle name="Input 16 3 3 2 3" xfId="12172"/>
    <cellStyle name="Input 16 3 3 2 4" xfId="12173"/>
    <cellStyle name="Input 16 3 3 3" xfId="12174"/>
    <cellStyle name="Input 16 3 3 4" xfId="12175"/>
    <cellStyle name="Input 16 3 3 5" xfId="12176"/>
    <cellStyle name="Input 16 3 3 6" xfId="12177"/>
    <cellStyle name="Input 16 3 3 7" xfId="12178"/>
    <cellStyle name="Input 16 3 3 8" xfId="12179"/>
    <cellStyle name="Input 16 3 3 9" xfId="12180"/>
    <cellStyle name="Input 16 3 4" xfId="12181"/>
    <cellStyle name="Input 16 3 4 2" xfId="12182"/>
    <cellStyle name="Input 16 3 4 3" xfId="12183"/>
    <cellStyle name="Input 16 3 4 4" xfId="12184"/>
    <cellStyle name="Input 16 3 5" xfId="12185"/>
    <cellStyle name="Input 16 3 6" xfId="12186"/>
    <cellStyle name="Input 16 3 7" xfId="12187"/>
    <cellStyle name="Input 16 3 8" xfId="12188"/>
    <cellStyle name="Input 16 3 9" xfId="12189"/>
    <cellStyle name="Input 16 4" xfId="12190"/>
    <cellStyle name="Input 16 4 10" xfId="12191"/>
    <cellStyle name="Input 16 4 11" xfId="12192"/>
    <cellStyle name="Input 16 4 12" xfId="12193"/>
    <cellStyle name="Input 16 4 13" xfId="12194"/>
    <cellStyle name="Input 16 4 14" xfId="12195"/>
    <cellStyle name="Input 16 4 15" xfId="12196"/>
    <cellStyle name="Input 16 4 16" xfId="12197"/>
    <cellStyle name="Input 16 4 17" xfId="12198"/>
    <cellStyle name="Input 16 4 18" xfId="12199"/>
    <cellStyle name="Input 16 4 2" xfId="12200"/>
    <cellStyle name="Input 16 4 2 10" xfId="12201"/>
    <cellStyle name="Input 16 4 2 11" xfId="12202"/>
    <cellStyle name="Input 16 4 2 12" xfId="12203"/>
    <cellStyle name="Input 16 4 2 13" xfId="12204"/>
    <cellStyle name="Input 16 4 2 14" xfId="12205"/>
    <cellStyle name="Input 16 4 2 15" xfId="12206"/>
    <cellStyle name="Input 16 4 2 16" xfId="12207"/>
    <cellStyle name="Input 16 4 2 2" xfId="12208"/>
    <cellStyle name="Input 16 4 2 2 2" xfId="12209"/>
    <cellStyle name="Input 16 4 2 2 3" xfId="12210"/>
    <cellStyle name="Input 16 4 2 2 4" xfId="12211"/>
    <cellStyle name="Input 16 4 2 3" xfId="12212"/>
    <cellStyle name="Input 16 4 2 4" xfId="12213"/>
    <cellStyle name="Input 16 4 2 5" xfId="12214"/>
    <cellStyle name="Input 16 4 2 6" xfId="12215"/>
    <cellStyle name="Input 16 4 2 7" xfId="12216"/>
    <cellStyle name="Input 16 4 2 8" xfId="12217"/>
    <cellStyle name="Input 16 4 2 9" xfId="12218"/>
    <cellStyle name="Input 16 4 3" xfId="12219"/>
    <cellStyle name="Input 16 4 3 10" xfId="12220"/>
    <cellStyle name="Input 16 4 3 11" xfId="12221"/>
    <cellStyle name="Input 16 4 3 12" xfId="12222"/>
    <cellStyle name="Input 16 4 3 13" xfId="12223"/>
    <cellStyle name="Input 16 4 3 14" xfId="12224"/>
    <cellStyle name="Input 16 4 3 15" xfId="12225"/>
    <cellStyle name="Input 16 4 3 16" xfId="12226"/>
    <cellStyle name="Input 16 4 3 2" xfId="12227"/>
    <cellStyle name="Input 16 4 3 2 2" xfId="12228"/>
    <cellStyle name="Input 16 4 3 2 3" xfId="12229"/>
    <cellStyle name="Input 16 4 3 2 4" xfId="12230"/>
    <cellStyle name="Input 16 4 3 3" xfId="12231"/>
    <cellStyle name="Input 16 4 3 4" xfId="12232"/>
    <cellStyle name="Input 16 4 3 5" xfId="12233"/>
    <cellStyle name="Input 16 4 3 6" xfId="12234"/>
    <cellStyle name="Input 16 4 3 7" xfId="12235"/>
    <cellStyle name="Input 16 4 3 8" xfId="12236"/>
    <cellStyle name="Input 16 4 3 9" xfId="12237"/>
    <cellStyle name="Input 16 4 4" xfId="12238"/>
    <cellStyle name="Input 16 4 4 2" xfId="12239"/>
    <cellStyle name="Input 16 4 4 3" xfId="12240"/>
    <cellStyle name="Input 16 4 4 4" xfId="12241"/>
    <cellStyle name="Input 16 4 5" xfId="12242"/>
    <cellStyle name="Input 16 4 6" xfId="12243"/>
    <cellStyle name="Input 16 4 7" xfId="12244"/>
    <cellStyle name="Input 16 4 8" xfId="12245"/>
    <cellStyle name="Input 16 4 9" xfId="12246"/>
    <cellStyle name="Input 16 5" xfId="12247"/>
    <cellStyle name="Input 16 5 2" xfId="12248"/>
    <cellStyle name="Input 16 5 3" xfId="12249"/>
    <cellStyle name="Input 16 5 4" xfId="12250"/>
    <cellStyle name="Input 16 6" xfId="12251"/>
    <cellStyle name="Input 16 7" xfId="12252"/>
    <cellStyle name="Input 16 8" xfId="12253"/>
    <cellStyle name="Input 16 9" xfId="12254"/>
    <cellStyle name="Input 17" xfId="12255"/>
    <cellStyle name="Input 17 10" xfId="12256"/>
    <cellStyle name="Input 17 11" xfId="12257"/>
    <cellStyle name="Input 17 12" xfId="12258"/>
    <cellStyle name="Input 17 13" xfId="12259"/>
    <cellStyle name="Input 17 14" xfId="12260"/>
    <cellStyle name="Input 17 15" xfId="12261"/>
    <cellStyle name="Input 17 16" xfId="12262"/>
    <cellStyle name="Input 17 17" xfId="12263"/>
    <cellStyle name="Input 17 18" xfId="12264"/>
    <cellStyle name="Input 17 19" xfId="12265"/>
    <cellStyle name="Input 17 2" xfId="12266"/>
    <cellStyle name="Input 17 2 10" xfId="12267"/>
    <cellStyle name="Input 17 2 11" xfId="12268"/>
    <cellStyle name="Input 17 2 12" xfId="12269"/>
    <cellStyle name="Input 17 2 13" xfId="12270"/>
    <cellStyle name="Input 17 2 14" xfId="12271"/>
    <cellStyle name="Input 17 2 15" xfId="12272"/>
    <cellStyle name="Input 17 2 16" xfId="12273"/>
    <cellStyle name="Input 17 2 17" xfId="12274"/>
    <cellStyle name="Input 17 2 18" xfId="12275"/>
    <cellStyle name="Input 17 2 2" xfId="12276"/>
    <cellStyle name="Input 17 2 2 10" xfId="12277"/>
    <cellStyle name="Input 17 2 2 11" xfId="12278"/>
    <cellStyle name="Input 17 2 2 12" xfId="12279"/>
    <cellStyle name="Input 17 2 2 13" xfId="12280"/>
    <cellStyle name="Input 17 2 2 14" xfId="12281"/>
    <cellStyle name="Input 17 2 2 15" xfId="12282"/>
    <cellStyle name="Input 17 2 2 16" xfId="12283"/>
    <cellStyle name="Input 17 2 2 2" xfId="12284"/>
    <cellStyle name="Input 17 2 2 2 2" xfId="12285"/>
    <cellStyle name="Input 17 2 2 2 3" xfId="12286"/>
    <cellStyle name="Input 17 2 2 2 4" xfId="12287"/>
    <cellStyle name="Input 17 2 2 3" xfId="12288"/>
    <cellStyle name="Input 17 2 2 4" xfId="12289"/>
    <cellStyle name="Input 17 2 2 5" xfId="12290"/>
    <cellStyle name="Input 17 2 2 6" xfId="12291"/>
    <cellStyle name="Input 17 2 2 7" xfId="12292"/>
    <cellStyle name="Input 17 2 2 8" xfId="12293"/>
    <cellStyle name="Input 17 2 2 9" xfId="12294"/>
    <cellStyle name="Input 17 2 3" xfId="12295"/>
    <cellStyle name="Input 17 2 3 10" xfId="12296"/>
    <cellStyle name="Input 17 2 3 11" xfId="12297"/>
    <cellStyle name="Input 17 2 3 12" xfId="12298"/>
    <cellStyle name="Input 17 2 3 13" xfId="12299"/>
    <cellStyle name="Input 17 2 3 14" xfId="12300"/>
    <cellStyle name="Input 17 2 3 15" xfId="12301"/>
    <cellStyle name="Input 17 2 3 16" xfId="12302"/>
    <cellStyle name="Input 17 2 3 2" xfId="12303"/>
    <cellStyle name="Input 17 2 3 2 2" xfId="12304"/>
    <cellStyle name="Input 17 2 3 2 3" xfId="12305"/>
    <cellStyle name="Input 17 2 3 2 4" xfId="12306"/>
    <cellStyle name="Input 17 2 3 3" xfId="12307"/>
    <cellStyle name="Input 17 2 3 4" xfId="12308"/>
    <cellStyle name="Input 17 2 3 5" xfId="12309"/>
    <cellStyle name="Input 17 2 3 6" xfId="12310"/>
    <cellStyle name="Input 17 2 3 7" xfId="12311"/>
    <cellStyle name="Input 17 2 3 8" xfId="12312"/>
    <cellStyle name="Input 17 2 3 9" xfId="12313"/>
    <cellStyle name="Input 17 2 4" xfId="12314"/>
    <cellStyle name="Input 17 2 4 2" xfId="12315"/>
    <cellStyle name="Input 17 2 4 3" xfId="12316"/>
    <cellStyle name="Input 17 2 4 4" xfId="12317"/>
    <cellStyle name="Input 17 2 5" xfId="12318"/>
    <cellStyle name="Input 17 2 6" xfId="12319"/>
    <cellStyle name="Input 17 2 7" xfId="12320"/>
    <cellStyle name="Input 17 2 8" xfId="12321"/>
    <cellStyle name="Input 17 2 9" xfId="12322"/>
    <cellStyle name="Input 17 3" xfId="12323"/>
    <cellStyle name="Input 17 3 10" xfId="12324"/>
    <cellStyle name="Input 17 3 11" xfId="12325"/>
    <cellStyle name="Input 17 3 12" xfId="12326"/>
    <cellStyle name="Input 17 3 13" xfId="12327"/>
    <cellStyle name="Input 17 3 14" xfId="12328"/>
    <cellStyle name="Input 17 3 15" xfId="12329"/>
    <cellStyle name="Input 17 3 16" xfId="12330"/>
    <cellStyle name="Input 17 3 17" xfId="12331"/>
    <cellStyle name="Input 17 3 18" xfId="12332"/>
    <cellStyle name="Input 17 3 2" xfId="12333"/>
    <cellStyle name="Input 17 3 2 10" xfId="12334"/>
    <cellStyle name="Input 17 3 2 11" xfId="12335"/>
    <cellStyle name="Input 17 3 2 12" xfId="12336"/>
    <cellStyle name="Input 17 3 2 13" xfId="12337"/>
    <cellStyle name="Input 17 3 2 14" xfId="12338"/>
    <cellStyle name="Input 17 3 2 15" xfId="12339"/>
    <cellStyle name="Input 17 3 2 16" xfId="12340"/>
    <cellStyle name="Input 17 3 2 2" xfId="12341"/>
    <cellStyle name="Input 17 3 2 2 2" xfId="12342"/>
    <cellStyle name="Input 17 3 2 2 3" xfId="12343"/>
    <cellStyle name="Input 17 3 2 2 4" xfId="12344"/>
    <cellStyle name="Input 17 3 2 3" xfId="12345"/>
    <cellStyle name="Input 17 3 2 4" xfId="12346"/>
    <cellStyle name="Input 17 3 2 5" xfId="12347"/>
    <cellStyle name="Input 17 3 2 6" xfId="12348"/>
    <cellStyle name="Input 17 3 2 7" xfId="12349"/>
    <cellStyle name="Input 17 3 2 8" xfId="12350"/>
    <cellStyle name="Input 17 3 2 9" xfId="12351"/>
    <cellStyle name="Input 17 3 3" xfId="12352"/>
    <cellStyle name="Input 17 3 3 10" xfId="12353"/>
    <cellStyle name="Input 17 3 3 11" xfId="12354"/>
    <cellStyle name="Input 17 3 3 12" xfId="12355"/>
    <cellStyle name="Input 17 3 3 13" xfId="12356"/>
    <cellStyle name="Input 17 3 3 14" xfId="12357"/>
    <cellStyle name="Input 17 3 3 15" xfId="12358"/>
    <cellStyle name="Input 17 3 3 16" xfId="12359"/>
    <cellStyle name="Input 17 3 3 2" xfId="12360"/>
    <cellStyle name="Input 17 3 3 2 2" xfId="12361"/>
    <cellStyle name="Input 17 3 3 2 3" xfId="12362"/>
    <cellStyle name="Input 17 3 3 2 4" xfId="12363"/>
    <cellStyle name="Input 17 3 3 3" xfId="12364"/>
    <cellStyle name="Input 17 3 3 4" xfId="12365"/>
    <cellStyle name="Input 17 3 3 5" xfId="12366"/>
    <cellStyle name="Input 17 3 3 6" xfId="12367"/>
    <cellStyle name="Input 17 3 3 7" xfId="12368"/>
    <cellStyle name="Input 17 3 3 8" xfId="12369"/>
    <cellStyle name="Input 17 3 3 9" xfId="12370"/>
    <cellStyle name="Input 17 3 4" xfId="12371"/>
    <cellStyle name="Input 17 3 4 2" xfId="12372"/>
    <cellStyle name="Input 17 3 4 3" xfId="12373"/>
    <cellStyle name="Input 17 3 4 4" xfId="12374"/>
    <cellStyle name="Input 17 3 5" xfId="12375"/>
    <cellStyle name="Input 17 3 6" xfId="12376"/>
    <cellStyle name="Input 17 3 7" xfId="12377"/>
    <cellStyle name="Input 17 3 8" xfId="12378"/>
    <cellStyle name="Input 17 3 9" xfId="12379"/>
    <cellStyle name="Input 17 4" xfId="12380"/>
    <cellStyle name="Input 17 4 10" xfId="12381"/>
    <cellStyle name="Input 17 4 11" xfId="12382"/>
    <cellStyle name="Input 17 4 12" xfId="12383"/>
    <cellStyle name="Input 17 4 13" xfId="12384"/>
    <cellStyle name="Input 17 4 14" xfId="12385"/>
    <cellStyle name="Input 17 4 15" xfId="12386"/>
    <cellStyle name="Input 17 4 16" xfId="12387"/>
    <cellStyle name="Input 17 4 17" xfId="12388"/>
    <cellStyle name="Input 17 4 18" xfId="12389"/>
    <cellStyle name="Input 17 4 2" xfId="12390"/>
    <cellStyle name="Input 17 4 2 10" xfId="12391"/>
    <cellStyle name="Input 17 4 2 11" xfId="12392"/>
    <cellStyle name="Input 17 4 2 12" xfId="12393"/>
    <cellStyle name="Input 17 4 2 13" xfId="12394"/>
    <cellStyle name="Input 17 4 2 14" xfId="12395"/>
    <cellStyle name="Input 17 4 2 15" xfId="12396"/>
    <cellStyle name="Input 17 4 2 16" xfId="12397"/>
    <cellStyle name="Input 17 4 2 2" xfId="12398"/>
    <cellStyle name="Input 17 4 2 2 2" xfId="12399"/>
    <cellStyle name="Input 17 4 2 2 3" xfId="12400"/>
    <cellStyle name="Input 17 4 2 2 4" xfId="12401"/>
    <cellStyle name="Input 17 4 2 3" xfId="12402"/>
    <cellStyle name="Input 17 4 2 4" xfId="12403"/>
    <cellStyle name="Input 17 4 2 5" xfId="12404"/>
    <cellStyle name="Input 17 4 2 6" xfId="12405"/>
    <cellStyle name="Input 17 4 2 7" xfId="12406"/>
    <cellStyle name="Input 17 4 2 8" xfId="12407"/>
    <cellStyle name="Input 17 4 2 9" xfId="12408"/>
    <cellStyle name="Input 17 4 3" xfId="12409"/>
    <cellStyle name="Input 17 4 3 10" xfId="12410"/>
    <cellStyle name="Input 17 4 3 11" xfId="12411"/>
    <cellStyle name="Input 17 4 3 12" xfId="12412"/>
    <cellStyle name="Input 17 4 3 13" xfId="12413"/>
    <cellStyle name="Input 17 4 3 14" xfId="12414"/>
    <cellStyle name="Input 17 4 3 15" xfId="12415"/>
    <cellStyle name="Input 17 4 3 16" xfId="12416"/>
    <cellStyle name="Input 17 4 3 2" xfId="12417"/>
    <cellStyle name="Input 17 4 3 2 2" xfId="12418"/>
    <cellStyle name="Input 17 4 3 2 3" xfId="12419"/>
    <cellStyle name="Input 17 4 3 2 4" xfId="12420"/>
    <cellStyle name="Input 17 4 3 3" xfId="12421"/>
    <cellStyle name="Input 17 4 3 4" xfId="12422"/>
    <cellStyle name="Input 17 4 3 5" xfId="12423"/>
    <cellStyle name="Input 17 4 3 6" xfId="12424"/>
    <cellStyle name="Input 17 4 3 7" xfId="12425"/>
    <cellStyle name="Input 17 4 3 8" xfId="12426"/>
    <cellStyle name="Input 17 4 3 9" xfId="12427"/>
    <cellStyle name="Input 17 4 4" xfId="12428"/>
    <cellStyle name="Input 17 4 4 2" xfId="12429"/>
    <cellStyle name="Input 17 4 4 3" xfId="12430"/>
    <cellStyle name="Input 17 4 4 4" xfId="12431"/>
    <cellStyle name="Input 17 4 5" xfId="12432"/>
    <cellStyle name="Input 17 4 6" xfId="12433"/>
    <cellStyle name="Input 17 4 7" xfId="12434"/>
    <cellStyle name="Input 17 4 8" xfId="12435"/>
    <cellStyle name="Input 17 4 9" xfId="12436"/>
    <cellStyle name="Input 17 5" xfId="12437"/>
    <cellStyle name="Input 17 5 2" xfId="12438"/>
    <cellStyle name="Input 17 5 3" xfId="12439"/>
    <cellStyle name="Input 17 5 4" xfId="12440"/>
    <cellStyle name="Input 17 6" xfId="12441"/>
    <cellStyle name="Input 17 7" xfId="12442"/>
    <cellStyle name="Input 17 8" xfId="12443"/>
    <cellStyle name="Input 17 9" xfId="12444"/>
    <cellStyle name="Input 18" xfId="12445"/>
    <cellStyle name="Input 18 10" xfId="12446"/>
    <cellStyle name="Input 18 11" xfId="12447"/>
    <cellStyle name="Input 18 12" xfId="12448"/>
    <cellStyle name="Input 18 13" xfId="12449"/>
    <cellStyle name="Input 18 14" xfId="12450"/>
    <cellStyle name="Input 18 15" xfId="12451"/>
    <cellStyle name="Input 18 16" xfId="12452"/>
    <cellStyle name="Input 18 2" xfId="12453"/>
    <cellStyle name="Input 18 2 2" xfId="12454"/>
    <cellStyle name="Input 18 2 3" xfId="12455"/>
    <cellStyle name="Input 18 2 4" xfId="12456"/>
    <cellStyle name="Input 18 3" xfId="12457"/>
    <cellStyle name="Input 18 4" xfId="12458"/>
    <cellStyle name="Input 18 5" xfId="12459"/>
    <cellStyle name="Input 18 6" xfId="12460"/>
    <cellStyle name="Input 18 7" xfId="12461"/>
    <cellStyle name="Input 18 8" xfId="12462"/>
    <cellStyle name="Input 18 9" xfId="12463"/>
    <cellStyle name="Input 19" xfId="12464"/>
    <cellStyle name="Input 19 10" xfId="12465"/>
    <cellStyle name="Input 19 11" xfId="12466"/>
    <cellStyle name="Input 19 12" xfId="12467"/>
    <cellStyle name="Input 19 13" xfId="12468"/>
    <cellStyle name="Input 19 14" xfId="12469"/>
    <cellStyle name="Input 19 15" xfId="12470"/>
    <cellStyle name="Input 19 16" xfId="12471"/>
    <cellStyle name="Input 19 2" xfId="12472"/>
    <cellStyle name="Input 19 2 2" xfId="12473"/>
    <cellStyle name="Input 19 2 3" xfId="12474"/>
    <cellStyle name="Input 19 2 4" xfId="12475"/>
    <cellStyle name="Input 19 3" xfId="12476"/>
    <cellStyle name="Input 19 4" xfId="12477"/>
    <cellStyle name="Input 19 5" xfId="12478"/>
    <cellStyle name="Input 19 6" xfId="12479"/>
    <cellStyle name="Input 19 7" xfId="12480"/>
    <cellStyle name="Input 19 8" xfId="12481"/>
    <cellStyle name="Input 19 9" xfId="12482"/>
    <cellStyle name="Input 2" xfId="12483"/>
    <cellStyle name="Input 2 10" xfId="12484"/>
    <cellStyle name="Input 2 11" xfId="12485"/>
    <cellStyle name="Input 2 12" xfId="12486"/>
    <cellStyle name="Input 2 13" xfId="12487"/>
    <cellStyle name="Input 2 14" xfId="12488"/>
    <cellStyle name="Input 2 15" xfId="12489"/>
    <cellStyle name="Input 2 16" xfId="12490"/>
    <cellStyle name="Input 2 17" xfId="12491"/>
    <cellStyle name="Input 2 18" xfId="12492"/>
    <cellStyle name="Input 2 19" xfId="12493"/>
    <cellStyle name="Input 2 2" xfId="12494"/>
    <cellStyle name="Input 2 2 10" xfId="12495"/>
    <cellStyle name="Input 2 2 11" xfId="12496"/>
    <cellStyle name="Input 2 2 12" xfId="12497"/>
    <cellStyle name="Input 2 2 13" xfId="12498"/>
    <cellStyle name="Input 2 2 14" xfId="12499"/>
    <cellStyle name="Input 2 2 15" xfId="12500"/>
    <cellStyle name="Input 2 2 16" xfId="12501"/>
    <cellStyle name="Input 2 2 17" xfId="12502"/>
    <cellStyle name="Input 2 2 18" xfId="12503"/>
    <cellStyle name="Input 2 2 2" xfId="12504"/>
    <cellStyle name="Input 2 2 2 10" xfId="12505"/>
    <cellStyle name="Input 2 2 2 11" xfId="12506"/>
    <cellStyle name="Input 2 2 2 12" xfId="12507"/>
    <cellStyle name="Input 2 2 2 13" xfId="12508"/>
    <cellStyle name="Input 2 2 2 14" xfId="12509"/>
    <cellStyle name="Input 2 2 2 15" xfId="12510"/>
    <cellStyle name="Input 2 2 2 16" xfId="12511"/>
    <cellStyle name="Input 2 2 2 2" xfId="12512"/>
    <cellStyle name="Input 2 2 2 2 2" xfId="12513"/>
    <cellStyle name="Input 2 2 2 2 3" xfId="12514"/>
    <cellStyle name="Input 2 2 2 2 4" xfId="12515"/>
    <cellStyle name="Input 2 2 2 3" xfId="12516"/>
    <cellStyle name="Input 2 2 2 4" xfId="12517"/>
    <cellStyle name="Input 2 2 2 5" xfId="12518"/>
    <cellStyle name="Input 2 2 2 6" xfId="12519"/>
    <cellStyle name="Input 2 2 2 7" xfId="12520"/>
    <cellStyle name="Input 2 2 2 8" xfId="12521"/>
    <cellStyle name="Input 2 2 2 9" xfId="12522"/>
    <cellStyle name="Input 2 2 3" xfId="12523"/>
    <cellStyle name="Input 2 2 3 10" xfId="12524"/>
    <cellStyle name="Input 2 2 3 11" xfId="12525"/>
    <cellStyle name="Input 2 2 3 12" xfId="12526"/>
    <cellStyle name="Input 2 2 3 13" xfId="12527"/>
    <cellStyle name="Input 2 2 3 14" xfId="12528"/>
    <cellStyle name="Input 2 2 3 15" xfId="12529"/>
    <cellStyle name="Input 2 2 3 16" xfId="12530"/>
    <cellStyle name="Input 2 2 3 2" xfId="12531"/>
    <cellStyle name="Input 2 2 3 2 2" xfId="12532"/>
    <cellStyle name="Input 2 2 3 2 3" xfId="12533"/>
    <cellStyle name="Input 2 2 3 2 4" xfId="12534"/>
    <cellStyle name="Input 2 2 3 3" xfId="12535"/>
    <cellStyle name="Input 2 2 3 4" xfId="12536"/>
    <cellStyle name="Input 2 2 3 5" xfId="12537"/>
    <cellStyle name="Input 2 2 3 6" xfId="12538"/>
    <cellStyle name="Input 2 2 3 7" xfId="12539"/>
    <cellStyle name="Input 2 2 3 8" xfId="12540"/>
    <cellStyle name="Input 2 2 3 9" xfId="12541"/>
    <cellStyle name="Input 2 2 4" xfId="12542"/>
    <cellStyle name="Input 2 2 4 2" xfId="12543"/>
    <cellStyle name="Input 2 2 4 3" xfId="12544"/>
    <cellStyle name="Input 2 2 4 4" xfId="12545"/>
    <cellStyle name="Input 2 2 5" xfId="12546"/>
    <cellStyle name="Input 2 2 6" xfId="12547"/>
    <cellStyle name="Input 2 2 7" xfId="12548"/>
    <cellStyle name="Input 2 2 8" xfId="12549"/>
    <cellStyle name="Input 2 2 9" xfId="12550"/>
    <cellStyle name="Input 2 20" xfId="12551"/>
    <cellStyle name="Input 2 21" xfId="12552"/>
    <cellStyle name="Input 2 3" xfId="12553"/>
    <cellStyle name="Input 2 3 10" xfId="12554"/>
    <cellStyle name="Input 2 3 11" xfId="12555"/>
    <cellStyle name="Input 2 3 12" xfId="12556"/>
    <cellStyle name="Input 2 3 13" xfId="12557"/>
    <cellStyle name="Input 2 3 14" xfId="12558"/>
    <cellStyle name="Input 2 3 15" xfId="12559"/>
    <cellStyle name="Input 2 3 16" xfId="12560"/>
    <cellStyle name="Input 2 3 17" xfId="12561"/>
    <cellStyle name="Input 2 3 18" xfId="12562"/>
    <cellStyle name="Input 2 3 2" xfId="12563"/>
    <cellStyle name="Input 2 3 2 10" xfId="12564"/>
    <cellStyle name="Input 2 3 2 11" xfId="12565"/>
    <cellStyle name="Input 2 3 2 12" xfId="12566"/>
    <cellStyle name="Input 2 3 2 13" xfId="12567"/>
    <cellStyle name="Input 2 3 2 14" xfId="12568"/>
    <cellStyle name="Input 2 3 2 15" xfId="12569"/>
    <cellStyle name="Input 2 3 2 16" xfId="12570"/>
    <cellStyle name="Input 2 3 2 2" xfId="12571"/>
    <cellStyle name="Input 2 3 2 2 2" xfId="12572"/>
    <cellStyle name="Input 2 3 2 2 3" xfId="12573"/>
    <cellStyle name="Input 2 3 2 2 4" xfId="12574"/>
    <cellStyle name="Input 2 3 2 3" xfId="12575"/>
    <cellStyle name="Input 2 3 2 4" xfId="12576"/>
    <cellStyle name="Input 2 3 2 5" xfId="12577"/>
    <cellStyle name="Input 2 3 2 6" xfId="12578"/>
    <cellStyle name="Input 2 3 2 7" xfId="12579"/>
    <cellStyle name="Input 2 3 2 8" xfId="12580"/>
    <cellStyle name="Input 2 3 2 9" xfId="12581"/>
    <cellStyle name="Input 2 3 3" xfId="12582"/>
    <cellStyle name="Input 2 3 3 10" xfId="12583"/>
    <cellStyle name="Input 2 3 3 11" xfId="12584"/>
    <cellStyle name="Input 2 3 3 12" xfId="12585"/>
    <cellStyle name="Input 2 3 3 13" xfId="12586"/>
    <cellStyle name="Input 2 3 3 14" xfId="12587"/>
    <cellStyle name="Input 2 3 3 15" xfId="12588"/>
    <cellStyle name="Input 2 3 3 16" xfId="12589"/>
    <cellStyle name="Input 2 3 3 2" xfId="12590"/>
    <cellStyle name="Input 2 3 3 2 2" xfId="12591"/>
    <cellStyle name="Input 2 3 3 2 3" xfId="12592"/>
    <cellStyle name="Input 2 3 3 2 4" xfId="12593"/>
    <cellStyle name="Input 2 3 3 3" xfId="12594"/>
    <cellStyle name="Input 2 3 3 4" xfId="12595"/>
    <cellStyle name="Input 2 3 3 5" xfId="12596"/>
    <cellStyle name="Input 2 3 3 6" xfId="12597"/>
    <cellStyle name="Input 2 3 3 7" xfId="12598"/>
    <cellStyle name="Input 2 3 3 8" xfId="12599"/>
    <cellStyle name="Input 2 3 3 9" xfId="12600"/>
    <cellStyle name="Input 2 3 4" xfId="12601"/>
    <cellStyle name="Input 2 3 4 2" xfId="12602"/>
    <cellStyle name="Input 2 3 4 3" xfId="12603"/>
    <cellStyle name="Input 2 3 4 4" xfId="12604"/>
    <cellStyle name="Input 2 3 5" xfId="12605"/>
    <cellStyle name="Input 2 3 6" xfId="12606"/>
    <cellStyle name="Input 2 3 7" xfId="12607"/>
    <cellStyle name="Input 2 3 8" xfId="12608"/>
    <cellStyle name="Input 2 3 9" xfId="12609"/>
    <cellStyle name="Input 2 4" xfId="12610"/>
    <cellStyle name="Input 2 4 10" xfId="12611"/>
    <cellStyle name="Input 2 4 11" xfId="12612"/>
    <cellStyle name="Input 2 4 12" xfId="12613"/>
    <cellStyle name="Input 2 4 13" xfId="12614"/>
    <cellStyle name="Input 2 4 14" xfId="12615"/>
    <cellStyle name="Input 2 4 15" xfId="12616"/>
    <cellStyle name="Input 2 4 16" xfId="12617"/>
    <cellStyle name="Input 2 4 17" xfId="12618"/>
    <cellStyle name="Input 2 4 18" xfId="12619"/>
    <cellStyle name="Input 2 4 2" xfId="12620"/>
    <cellStyle name="Input 2 4 2 10" xfId="12621"/>
    <cellStyle name="Input 2 4 2 11" xfId="12622"/>
    <cellStyle name="Input 2 4 2 12" xfId="12623"/>
    <cellStyle name="Input 2 4 2 13" xfId="12624"/>
    <cellStyle name="Input 2 4 2 14" xfId="12625"/>
    <cellStyle name="Input 2 4 2 15" xfId="12626"/>
    <cellStyle name="Input 2 4 2 16" xfId="12627"/>
    <cellStyle name="Input 2 4 2 2" xfId="12628"/>
    <cellStyle name="Input 2 4 2 2 2" xfId="12629"/>
    <cellStyle name="Input 2 4 2 2 3" xfId="12630"/>
    <cellStyle name="Input 2 4 2 2 4" xfId="12631"/>
    <cellStyle name="Input 2 4 2 3" xfId="12632"/>
    <cellStyle name="Input 2 4 2 4" xfId="12633"/>
    <cellStyle name="Input 2 4 2 5" xfId="12634"/>
    <cellStyle name="Input 2 4 2 6" xfId="12635"/>
    <cellStyle name="Input 2 4 2 7" xfId="12636"/>
    <cellStyle name="Input 2 4 2 8" xfId="12637"/>
    <cellStyle name="Input 2 4 2 9" xfId="12638"/>
    <cellStyle name="Input 2 4 3" xfId="12639"/>
    <cellStyle name="Input 2 4 3 10" xfId="12640"/>
    <cellStyle name="Input 2 4 3 11" xfId="12641"/>
    <cellStyle name="Input 2 4 3 12" xfId="12642"/>
    <cellStyle name="Input 2 4 3 13" xfId="12643"/>
    <cellStyle name="Input 2 4 3 14" xfId="12644"/>
    <cellStyle name="Input 2 4 3 15" xfId="12645"/>
    <cellStyle name="Input 2 4 3 16" xfId="12646"/>
    <cellStyle name="Input 2 4 3 2" xfId="12647"/>
    <cellStyle name="Input 2 4 3 2 2" xfId="12648"/>
    <cellStyle name="Input 2 4 3 2 3" xfId="12649"/>
    <cellStyle name="Input 2 4 3 2 4" xfId="12650"/>
    <cellStyle name="Input 2 4 3 3" xfId="12651"/>
    <cellStyle name="Input 2 4 3 4" xfId="12652"/>
    <cellStyle name="Input 2 4 3 5" xfId="12653"/>
    <cellStyle name="Input 2 4 3 6" xfId="12654"/>
    <cellStyle name="Input 2 4 3 7" xfId="12655"/>
    <cellStyle name="Input 2 4 3 8" xfId="12656"/>
    <cellStyle name="Input 2 4 3 9" xfId="12657"/>
    <cellStyle name="Input 2 4 4" xfId="12658"/>
    <cellStyle name="Input 2 4 4 2" xfId="12659"/>
    <cellStyle name="Input 2 4 4 3" xfId="12660"/>
    <cellStyle name="Input 2 4 4 4" xfId="12661"/>
    <cellStyle name="Input 2 4 5" xfId="12662"/>
    <cellStyle name="Input 2 4 6" xfId="12663"/>
    <cellStyle name="Input 2 4 7" xfId="12664"/>
    <cellStyle name="Input 2 4 8" xfId="12665"/>
    <cellStyle name="Input 2 4 9" xfId="12666"/>
    <cellStyle name="Input 2 5" xfId="12667"/>
    <cellStyle name="Input 2 5 10" xfId="12668"/>
    <cellStyle name="Input 2 5 11" xfId="12669"/>
    <cellStyle name="Input 2 5 12" xfId="12670"/>
    <cellStyle name="Input 2 5 13" xfId="12671"/>
    <cellStyle name="Input 2 5 14" xfId="12672"/>
    <cellStyle name="Input 2 5 15" xfId="12673"/>
    <cellStyle name="Input 2 5 16" xfId="12674"/>
    <cellStyle name="Input 2 5 2" xfId="12675"/>
    <cellStyle name="Input 2 5 2 2" xfId="12676"/>
    <cellStyle name="Input 2 5 2 3" xfId="12677"/>
    <cellStyle name="Input 2 5 2 4" xfId="12678"/>
    <cellStyle name="Input 2 5 3" xfId="12679"/>
    <cellStyle name="Input 2 5 4" xfId="12680"/>
    <cellStyle name="Input 2 5 5" xfId="12681"/>
    <cellStyle name="Input 2 5 6" xfId="12682"/>
    <cellStyle name="Input 2 5 7" xfId="12683"/>
    <cellStyle name="Input 2 5 8" xfId="12684"/>
    <cellStyle name="Input 2 5 9" xfId="12685"/>
    <cellStyle name="Input 2 6" xfId="12686"/>
    <cellStyle name="Input 2 6 10" xfId="12687"/>
    <cellStyle name="Input 2 6 11" xfId="12688"/>
    <cellStyle name="Input 2 6 12" xfId="12689"/>
    <cellStyle name="Input 2 6 13" xfId="12690"/>
    <cellStyle name="Input 2 6 14" xfId="12691"/>
    <cellStyle name="Input 2 6 15" xfId="12692"/>
    <cellStyle name="Input 2 6 16" xfId="12693"/>
    <cellStyle name="Input 2 6 2" xfId="12694"/>
    <cellStyle name="Input 2 6 2 2" xfId="12695"/>
    <cellStyle name="Input 2 6 2 3" xfId="12696"/>
    <cellStyle name="Input 2 6 2 4" xfId="12697"/>
    <cellStyle name="Input 2 6 3" xfId="12698"/>
    <cellStyle name="Input 2 6 4" xfId="12699"/>
    <cellStyle name="Input 2 6 5" xfId="12700"/>
    <cellStyle name="Input 2 6 6" xfId="12701"/>
    <cellStyle name="Input 2 6 7" xfId="12702"/>
    <cellStyle name="Input 2 6 8" xfId="12703"/>
    <cellStyle name="Input 2 6 9" xfId="12704"/>
    <cellStyle name="Input 2 7" xfId="12705"/>
    <cellStyle name="Input 2 7 2" xfId="12706"/>
    <cellStyle name="Input 2 7 3" xfId="12707"/>
    <cellStyle name="Input 2 7 4" xfId="12708"/>
    <cellStyle name="Input 2 8" xfId="12709"/>
    <cellStyle name="Input 2 9" xfId="12710"/>
    <cellStyle name="Input 20" xfId="12711"/>
    <cellStyle name="Input 20 10" xfId="12712"/>
    <cellStyle name="Input 20 11" xfId="12713"/>
    <cellStyle name="Input 20 12" xfId="12714"/>
    <cellStyle name="Input 20 13" xfId="12715"/>
    <cellStyle name="Input 20 14" xfId="12716"/>
    <cellStyle name="Input 20 15" xfId="12717"/>
    <cellStyle name="Input 20 16" xfId="12718"/>
    <cellStyle name="Input 20 2" xfId="12719"/>
    <cellStyle name="Input 20 2 2" xfId="12720"/>
    <cellStyle name="Input 20 2 3" xfId="12721"/>
    <cellStyle name="Input 20 2 4" xfId="12722"/>
    <cellStyle name="Input 20 3" xfId="12723"/>
    <cellStyle name="Input 20 4" xfId="12724"/>
    <cellStyle name="Input 20 5" xfId="12725"/>
    <cellStyle name="Input 20 6" xfId="12726"/>
    <cellStyle name="Input 20 7" xfId="12727"/>
    <cellStyle name="Input 20 8" xfId="12728"/>
    <cellStyle name="Input 20 9" xfId="12729"/>
    <cellStyle name="Input 21" xfId="12730"/>
    <cellStyle name="Input 21 10" xfId="12731"/>
    <cellStyle name="Input 21 11" xfId="12732"/>
    <cellStyle name="Input 21 12" xfId="12733"/>
    <cellStyle name="Input 21 13" xfId="12734"/>
    <cellStyle name="Input 21 14" xfId="12735"/>
    <cellStyle name="Input 21 15" xfId="12736"/>
    <cellStyle name="Input 21 16" xfId="12737"/>
    <cellStyle name="Input 21 2" xfId="12738"/>
    <cellStyle name="Input 21 2 2" xfId="12739"/>
    <cellStyle name="Input 21 2 3" xfId="12740"/>
    <cellStyle name="Input 21 2 4" xfId="12741"/>
    <cellStyle name="Input 21 3" xfId="12742"/>
    <cellStyle name="Input 21 4" xfId="12743"/>
    <cellStyle name="Input 21 5" xfId="12744"/>
    <cellStyle name="Input 21 6" xfId="12745"/>
    <cellStyle name="Input 21 7" xfId="12746"/>
    <cellStyle name="Input 21 8" xfId="12747"/>
    <cellStyle name="Input 21 9" xfId="12748"/>
    <cellStyle name="Input 22" xfId="12749"/>
    <cellStyle name="Input 22 10" xfId="12750"/>
    <cellStyle name="Input 22 11" xfId="12751"/>
    <cellStyle name="Input 22 12" xfId="12752"/>
    <cellStyle name="Input 22 13" xfId="12753"/>
    <cellStyle name="Input 22 14" xfId="12754"/>
    <cellStyle name="Input 22 15" xfId="12755"/>
    <cellStyle name="Input 22 16" xfId="12756"/>
    <cellStyle name="Input 22 2" xfId="12757"/>
    <cellStyle name="Input 22 2 2" xfId="12758"/>
    <cellStyle name="Input 22 2 3" xfId="12759"/>
    <cellStyle name="Input 22 2 4" xfId="12760"/>
    <cellStyle name="Input 22 3" xfId="12761"/>
    <cellStyle name="Input 22 4" xfId="12762"/>
    <cellStyle name="Input 22 5" xfId="12763"/>
    <cellStyle name="Input 22 6" xfId="12764"/>
    <cellStyle name="Input 22 7" xfId="12765"/>
    <cellStyle name="Input 22 8" xfId="12766"/>
    <cellStyle name="Input 22 9" xfId="12767"/>
    <cellStyle name="Input 23" xfId="12768"/>
    <cellStyle name="Input 23 10" xfId="12769"/>
    <cellStyle name="Input 23 11" xfId="12770"/>
    <cellStyle name="Input 23 12" xfId="12771"/>
    <cellStyle name="Input 23 13" xfId="12772"/>
    <cellStyle name="Input 23 14" xfId="12773"/>
    <cellStyle name="Input 23 15" xfId="12774"/>
    <cellStyle name="Input 23 16" xfId="12775"/>
    <cellStyle name="Input 23 2" xfId="12776"/>
    <cellStyle name="Input 23 2 2" xfId="12777"/>
    <cellStyle name="Input 23 2 3" xfId="12778"/>
    <cellStyle name="Input 23 2 4" xfId="12779"/>
    <cellStyle name="Input 23 3" xfId="12780"/>
    <cellStyle name="Input 23 4" xfId="12781"/>
    <cellStyle name="Input 23 5" xfId="12782"/>
    <cellStyle name="Input 23 6" xfId="12783"/>
    <cellStyle name="Input 23 7" xfId="12784"/>
    <cellStyle name="Input 23 8" xfId="12785"/>
    <cellStyle name="Input 23 9" xfId="12786"/>
    <cellStyle name="Input 24" xfId="12787"/>
    <cellStyle name="Input 24 10" xfId="12788"/>
    <cellStyle name="Input 24 11" xfId="12789"/>
    <cellStyle name="Input 24 12" xfId="12790"/>
    <cellStyle name="Input 24 13" xfId="12791"/>
    <cellStyle name="Input 24 14" xfId="12792"/>
    <cellStyle name="Input 24 15" xfId="12793"/>
    <cellStyle name="Input 24 16" xfId="12794"/>
    <cellStyle name="Input 24 2" xfId="12795"/>
    <cellStyle name="Input 24 2 2" xfId="12796"/>
    <cellStyle name="Input 24 2 3" xfId="12797"/>
    <cellStyle name="Input 24 2 4" xfId="12798"/>
    <cellStyle name="Input 24 3" xfId="12799"/>
    <cellStyle name="Input 24 4" xfId="12800"/>
    <cellStyle name="Input 24 5" xfId="12801"/>
    <cellStyle name="Input 24 6" xfId="12802"/>
    <cellStyle name="Input 24 7" xfId="12803"/>
    <cellStyle name="Input 24 8" xfId="12804"/>
    <cellStyle name="Input 24 9" xfId="12805"/>
    <cellStyle name="Input 25" xfId="12806"/>
    <cellStyle name="Input 25 10" xfId="12807"/>
    <cellStyle name="Input 25 11" xfId="12808"/>
    <cellStyle name="Input 25 12" xfId="12809"/>
    <cellStyle name="Input 25 13" xfId="12810"/>
    <cellStyle name="Input 25 14" xfId="12811"/>
    <cellStyle name="Input 25 15" xfId="12812"/>
    <cellStyle name="Input 25 16" xfId="12813"/>
    <cellStyle name="Input 25 2" xfId="12814"/>
    <cellStyle name="Input 25 2 2" xfId="12815"/>
    <cellStyle name="Input 25 2 3" xfId="12816"/>
    <cellStyle name="Input 25 2 4" xfId="12817"/>
    <cellStyle name="Input 25 3" xfId="12818"/>
    <cellStyle name="Input 25 4" xfId="12819"/>
    <cellStyle name="Input 25 5" xfId="12820"/>
    <cellStyle name="Input 25 6" xfId="12821"/>
    <cellStyle name="Input 25 7" xfId="12822"/>
    <cellStyle name="Input 25 8" xfId="12823"/>
    <cellStyle name="Input 25 9" xfId="12824"/>
    <cellStyle name="Input 26" xfId="12825"/>
    <cellStyle name="Input 26 10" xfId="12826"/>
    <cellStyle name="Input 26 11" xfId="12827"/>
    <cellStyle name="Input 26 12" xfId="12828"/>
    <cellStyle name="Input 26 13" xfId="12829"/>
    <cellStyle name="Input 26 14" xfId="12830"/>
    <cellStyle name="Input 26 15" xfId="12831"/>
    <cellStyle name="Input 26 16" xfId="12832"/>
    <cellStyle name="Input 26 2" xfId="12833"/>
    <cellStyle name="Input 26 2 2" xfId="12834"/>
    <cellStyle name="Input 26 2 3" xfId="12835"/>
    <cellStyle name="Input 26 2 4" xfId="12836"/>
    <cellStyle name="Input 26 3" xfId="12837"/>
    <cellStyle name="Input 26 4" xfId="12838"/>
    <cellStyle name="Input 26 5" xfId="12839"/>
    <cellStyle name="Input 26 6" xfId="12840"/>
    <cellStyle name="Input 26 7" xfId="12841"/>
    <cellStyle name="Input 26 8" xfId="12842"/>
    <cellStyle name="Input 26 9" xfId="12843"/>
    <cellStyle name="Input 27" xfId="12844"/>
    <cellStyle name="Input 27 10" xfId="12845"/>
    <cellStyle name="Input 27 11" xfId="12846"/>
    <cellStyle name="Input 27 12" xfId="12847"/>
    <cellStyle name="Input 27 13" xfId="12848"/>
    <cellStyle name="Input 27 14" xfId="12849"/>
    <cellStyle name="Input 27 15" xfId="12850"/>
    <cellStyle name="Input 27 16" xfId="12851"/>
    <cellStyle name="Input 27 2" xfId="12852"/>
    <cellStyle name="Input 27 2 2" xfId="12853"/>
    <cellStyle name="Input 27 2 3" xfId="12854"/>
    <cellStyle name="Input 27 2 4" xfId="12855"/>
    <cellStyle name="Input 27 3" xfId="12856"/>
    <cellStyle name="Input 27 4" xfId="12857"/>
    <cellStyle name="Input 27 5" xfId="12858"/>
    <cellStyle name="Input 27 6" xfId="12859"/>
    <cellStyle name="Input 27 7" xfId="12860"/>
    <cellStyle name="Input 27 8" xfId="12861"/>
    <cellStyle name="Input 27 9" xfId="12862"/>
    <cellStyle name="Input 3" xfId="12863"/>
    <cellStyle name="Input 3 10" xfId="12864"/>
    <cellStyle name="Input 3 11" xfId="12865"/>
    <cellStyle name="Input 3 12" xfId="12866"/>
    <cellStyle name="Input 3 13" xfId="12867"/>
    <cellStyle name="Input 3 14" xfId="12868"/>
    <cellStyle name="Input 3 15" xfId="12869"/>
    <cellStyle name="Input 3 16" xfId="12870"/>
    <cellStyle name="Input 3 17" xfId="12871"/>
    <cellStyle name="Input 3 18" xfId="12872"/>
    <cellStyle name="Input 3 19" xfId="12873"/>
    <cellStyle name="Input 3 2" xfId="12874"/>
    <cellStyle name="Input 3 2 10" xfId="12875"/>
    <cellStyle name="Input 3 2 11" xfId="12876"/>
    <cellStyle name="Input 3 2 12" xfId="12877"/>
    <cellStyle name="Input 3 2 13" xfId="12878"/>
    <cellStyle name="Input 3 2 14" xfId="12879"/>
    <cellStyle name="Input 3 2 15" xfId="12880"/>
    <cellStyle name="Input 3 2 16" xfId="12881"/>
    <cellStyle name="Input 3 2 17" xfId="12882"/>
    <cellStyle name="Input 3 2 18" xfId="12883"/>
    <cellStyle name="Input 3 2 2" xfId="12884"/>
    <cellStyle name="Input 3 2 2 10" xfId="12885"/>
    <cellStyle name="Input 3 2 2 11" xfId="12886"/>
    <cellStyle name="Input 3 2 2 12" xfId="12887"/>
    <cellStyle name="Input 3 2 2 13" xfId="12888"/>
    <cellStyle name="Input 3 2 2 14" xfId="12889"/>
    <cellStyle name="Input 3 2 2 15" xfId="12890"/>
    <cellStyle name="Input 3 2 2 16" xfId="12891"/>
    <cellStyle name="Input 3 2 2 2" xfId="12892"/>
    <cellStyle name="Input 3 2 2 2 2" xfId="12893"/>
    <cellStyle name="Input 3 2 2 2 3" xfId="12894"/>
    <cellStyle name="Input 3 2 2 2 4" xfId="12895"/>
    <cellStyle name="Input 3 2 2 3" xfId="12896"/>
    <cellStyle name="Input 3 2 2 4" xfId="12897"/>
    <cellStyle name="Input 3 2 2 5" xfId="12898"/>
    <cellStyle name="Input 3 2 2 6" xfId="12899"/>
    <cellStyle name="Input 3 2 2 7" xfId="12900"/>
    <cellStyle name="Input 3 2 2 8" xfId="12901"/>
    <cellStyle name="Input 3 2 2 9" xfId="12902"/>
    <cellStyle name="Input 3 2 3" xfId="12903"/>
    <cellStyle name="Input 3 2 3 10" xfId="12904"/>
    <cellStyle name="Input 3 2 3 11" xfId="12905"/>
    <cellStyle name="Input 3 2 3 12" xfId="12906"/>
    <cellStyle name="Input 3 2 3 13" xfId="12907"/>
    <cellStyle name="Input 3 2 3 14" xfId="12908"/>
    <cellStyle name="Input 3 2 3 15" xfId="12909"/>
    <cellStyle name="Input 3 2 3 16" xfId="12910"/>
    <cellStyle name="Input 3 2 3 2" xfId="12911"/>
    <cellStyle name="Input 3 2 3 2 2" xfId="12912"/>
    <cellStyle name="Input 3 2 3 2 3" xfId="12913"/>
    <cellStyle name="Input 3 2 3 2 4" xfId="12914"/>
    <cellStyle name="Input 3 2 3 3" xfId="12915"/>
    <cellStyle name="Input 3 2 3 4" xfId="12916"/>
    <cellStyle name="Input 3 2 3 5" xfId="12917"/>
    <cellStyle name="Input 3 2 3 6" xfId="12918"/>
    <cellStyle name="Input 3 2 3 7" xfId="12919"/>
    <cellStyle name="Input 3 2 3 8" xfId="12920"/>
    <cellStyle name="Input 3 2 3 9" xfId="12921"/>
    <cellStyle name="Input 3 2 4" xfId="12922"/>
    <cellStyle name="Input 3 2 4 2" xfId="12923"/>
    <cellStyle name="Input 3 2 4 3" xfId="12924"/>
    <cellStyle name="Input 3 2 4 4" xfId="12925"/>
    <cellStyle name="Input 3 2 5" xfId="12926"/>
    <cellStyle name="Input 3 2 6" xfId="12927"/>
    <cellStyle name="Input 3 2 7" xfId="12928"/>
    <cellStyle name="Input 3 2 8" xfId="12929"/>
    <cellStyle name="Input 3 2 9" xfId="12930"/>
    <cellStyle name="Input 3 20" xfId="12931"/>
    <cellStyle name="Input 3 21" xfId="12932"/>
    <cellStyle name="Input 3 3" xfId="12933"/>
    <cellStyle name="Input 3 3 10" xfId="12934"/>
    <cellStyle name="Input 3 3 11" xfId="12935"/>
    <cellStyle name="Input 3 3 12" xfId="12936"/>
    <cellStyle name="Input 3 3 13" xfId="12937"/>
    <cellStyle name="Input 3 3 14" xfId="12938"/>
    <cellStyle name="Input 3 3 15" xfId="12939"/>
    <cellStyle name="Input 3 3 16" xfId="12940"/>
    <cellStyle name="Input 3 3 17" xfId="12941"/>
    <cellStyle name="Input 3 3 18" xfId="12942"/>
    <cellStyle name="Input 3 3 2" xfId="12943"/>
    <cellStyle name="Input 3 3 2 10" xfId="12944"/>
    <cellStyle name="Input 3 3 2 11" xfId="12945"/>
    <cellStyle name="Input 3 3 2 12" xfId="12946"/>
    <cellStyle name="Input 3 3 2 13" xfId="12947"/>
    <cellStyle name="Input 3 3 2 14" xfId="12948"/>
    <cellStyle name="Input 3 3 2 15" xfId="12949"/>
    <cellStyle name="Input 3 3 2 16" xfId="12950"/>
    <cellStyle name="Input 3 3 2 2" xfId="12951"/>
    <cellStyle name="Input 3 3 2 2 2" xfId="12952"/>
    <cellStyle name="Input 3 3 2 2 3" xfId="12953"/>
    <cellStyle name="Input 3 3 2 2 4" xfId="12954"/>
    <cellStyle name="Input 3 3 2 3" xfId="12955"/>
    <cellStyle name="Input 3 3 2 4" xfId="12956"/>
    <cellStyle name="Input 3 3 2 5" xfId="12957"/>
    <cellStyle name="Input 3 3 2 6" xfId="12958"/>
    <cellStyle name="Input 3 3 2 7" xfId="12959"/>
    <cellStyle name="Input 3 3 2 8" xfId="12960"/>
    <cellStyle name="Input 3 3 2 9" xfId="12961"/>
    <cellStyle name="Input 3 3 3" xfId="12962"/>
    <cellStyle name="Input 3 3 3 10" xfId="12963"/>
    <cellStyle name="Input 3 3 3 11" xfId="12964"/>
    <cellStyle name="Input 3 3 3 12" xfId="12965"/>
    <cellStyle name="Input 3 3 3 13" xfId="12966"/>
    <cellStyle name="Input 3 3 3 14" xfId="12967"/>
    <cellStyle name="Input 3 3 3 15" xfId="12968"/>
    <cellStyle name="Input 3 3 3 16" xfId="12969"/>
    <cellStyle name="Input 3 3 3 2" xfId="12970"/>
    <cellStyle name="Input 3 3 3 2 2" xfId="12971"/>
    <cellStyle name="Input 3 3 3 2 3" xfId="12972"/>
    <cellStyle name="Input 3 3 3 2 4" xfId="12973"/>
    <cellStyle name="Input 3 3 3 3" xfId="12974"/>
    <cellStyle name="Input 3 3 3 4" xfId="12975"/>
    <cellStyle name="Input 3 3 3 5" xfId="12976"/>
    <cellStyle name="Input 3 3 3 6" xfId="12977"/>
    <cellStyle name="Input 3 3 3 7" xfId="12978"/>
    <cellStyle name="Input 3 3 3 8" xfId="12979"/>
    <cellStyle name="Input 3 3 3 9" xfId="12980"/>
    <cellStyle name="Input 3 3 4" xfId="12981"/>
    <cellStyle name="Input 3 3 4 2" xfId="12982"/>
    <cellStyle name="Input 3 3 4 3" xfId="12983"/>
    <cellStyle name="Input 3 3 4 4" xfId="12984"/>
    <cellStyle name="Input 3 3 5" xfId="12985"/>
    <cellStyle name="Input 3 3 6" xfId="12986"/>
    <cellStyle name="Input 3 3 7" xfId="12987"/>
    <cellStyle name="Input 3 3 8" xfId="12988"/>
    <cellStyle name="Input 3 3 9" xfId="12989"/>
    <cellStyle name="Input 3 4" xfId="12990"/>
    <cellStyle name="Input 3 4 10" xfId="12991"/>
    <cellStyle name="Input 3 4 11" xfId="12992"/>
    <cellStyle name="Input 3 4 12" xfId="12993"/>
    <cellStyle name="Input 3 4 13" xfId="12994"/>
    <cellStyle name="Input 3 4 14" xfId="12995"/>
    <cellStyle name="Input 3 4 15" xfId="12996"/>
    <cellStyle name="Input 3 4 16" xfId="12997"/>
    <cellStyle name="Input 3 4 17" xfId="12998"/>
    <cellStyle name="Input 3 4 18" xfId="12999"/>
    <cellStyle name="Input 3 4 2" xfId="13000"/>
    <cellStyle name="Input 3 4 2 10" xfId="13001"/>
    <cellStyle name="Input 3 4 2 11" xfId="13002"/>
    <cellStyle name="Input 3 4 2 12" xfId="13003"/>
    <cellStyle name="Input 3 4 2 13" xfId="13004"/>
    <cellStyle name="Input 3 4 2 14" xfId="13005"/>
    <cellStyle name="Input 3 4 2 15" xfId="13006"/>
    <cellStyle name="Input 3 4 2 16" xfId="13007"/>
    <cellStyle name="Input 3 4 2 2" xfId="13008"/>
    <cellStyle name="Input 3 4 2 2 2" xfId="13009"/>
    <cellStyle name="Input 3 4 2 2 3" xfId="13010"/>
    <cellStyle name="Input 3 4 2 2 4" xfId="13011"/>
    <cellStyle name="Input 3 4 2 3" xfId="13012"/>
    <cellStyle name="Input 3 4 2 4" xfId="13013"/>
    <cellStyle name="Input 3 4 2 5" xfId="13014"/>
    <cellStyle name="Input 3 4 2 6" xfId="13015"/>
    <cellStyle name="Input 3 4 2 7" xfId="13016"/>
    <cellStyle name="Input 3 4 2 8" xfId="13017"/>
    <cellStyle name="Input 3 4 2 9" xfId="13018"/>
    <cellStyle name="Input 3 4 3" xfId="13019"/>
    <cellStyle name="Input 3 4 3 10" xfId="13020"/>
    <cellStyle name="Input 3 4 3 11" xfId="13021"/>
    <cellStyle name="Input 3 4 3 12" xfId="13022"/>
    <cellStyle name="Input 3 4 3 13" xfId="13023"/>
    <cellStyle name="Input 3 4 3 14" xfId="13024"/>
    <cellStyle name="Input 3 4 3 15" xfId="13025"/>
    <cellStyle name="Input 3 4 3 16" xfId="13026"/>
    <cellStyle name="Input 3 4 3 2" xfId="13027"/>
    <cellStyle name="Input 3 4 3 2 2" xfId="13028"/>
    <cellStyle name="Input 3 4 3 2 3" xfId="13029"/>
    <cellStyle name="Input 3 4 3 2 4" xfId="13030"/>
    <cellStyle name="Input 3 4 3 3" xfId="13031"/>
    <cellStyle name="Input 3 4 3 4" xfId="13032"/>
    <cellStyle name="Input 3 4 3 5" xfId="13033"/>
    <cellStyle name="Input 3 4 3 6" xfId="13034"/>
    <cellStyle name="Input 3 4 3 7" xfId="13035"/>
    <cellStyle name="Input 3 4 3 8" xfId="13036"/>
    <cellStyle name="Input 3 4 3 9" xfId="13037"/>
    <cellStyle name="Input 3 4 4" xfId="13038"/>
    <cellStyle name="Input 3 4 4 2" xfId="13039"/>
    <cellStyle name="Input 3 4 4 3" xfId="13040"/>
    <cellStyle name="Input 3 4 4 4" xfId="13041"/>
    <cellStyle name="Input 3 4 5" xfId="13042"/>
    <cellStyle name="Input 3 4 6" xfId="13043"/>
    <cellStyle name="Input 3 4 7" xfId="13044"/>
    <cellStyle name="Input 3 4 8" xfId="13045"/>
    <cellStyle name="Input 3 4 9" xfId="13046"/>
    <cellStyle name="Input 3 5" xfId="13047"/>
    <cellStyle name="Input 3 5 10" xfId="13048"/>
    <cellStyle name="Input 3 5 11" xfId="13049"/>
    <cellStyle name="Input 3 5 12" xfId="13050"/>
    <cellStyle name="Input 3 5 13" xfId="13051"/>
    <cellStyle name="Input 3 5 14" xfId="13052"/>
    <cellStyle name="Input 3 5 15" xfId="13053"/>
    <cellStyle name="Input 3 5 16" xfId="13054"/>
    <cellStyle name="Input 3 5 2" xfId="13055"/>
    <cellStyle name="Input 3 5 2 2" xfId="13056"/>
    <cellStyle name="Input 3 5 2 3" xfId="13057"/>
    <cellStyle name="Input 3 5 2 4" xfId="13058"/>
    <cellStyle name="Input 3 5 3" xfId="13059"/>
    <cellStyle name="Input 3 5 4" xfId="13060"/>
    <cellStyle name="Input 3 5 5" xfId="13061"/>
    <cellStyle name="Input 3 5 6" xfId="13062"/>
    <cellStyle name="Input 3 5 7" xfId="13063"/>
    <cellStyle name="Input 3 5 8" xfId="13064"/>
    <cellStyle name="Input 3 5 9" xfId="13065"/>
    <cellStyle name="Input 3 6" xfId="13066"/>
    <cellStyle name="Input 3 6 10" xfId="13067"/>
    <cellStyle name="Input 3 6 11" xfId="13068"/>
    <cellStyle name="Input 3 6 12" xfId="13069"/>
    <cellStyle name="Input 3 6 13" xfId="13070"/>
    <cellStyle name="Input 3 6 14" xfId="13071"/>
    <cellStyle name="Input 3 6 15" xfId="13072"/>
    <cellStyle name="Input 3 6 16" xfId="13073"/>
    <cellStyle name="Input 3 6 2" xfId="13074"/>
    <cellStyle name="Input 3 6 2 2" xfId="13075"/>
    <cellStyle name="Input 3 6 2 3" xfId="13076"/>
    <cellStyle name="Input 3 6 2 4" xfId="13077"/>
    <cellStyle name="Input 3 6 3" xfId="13078"/>
    <cellStyle name="Input 3 6 4" xfId="13079"/>
    <cellStyle name="Input 3 6 5" xfId="13080"/>
    <cellStyle name="Input 3 6 6" xfId="13081"/>
    <cellStyle name="Input 3 6 7" xfId="13082"/>
    <cellStyle name="Input 3 6 8" xfId="13083"/>
    <cellStyle name="Input 3 6 9" xfId="13084"/>
    <cellStyle name="Input 3 7" xfId="13085"/>
    <cellStyle name="Input 3 7 2" xfId="13086"/>
    <cellStyle name="Input 3 7 3" xfId="13087"/>
    <cellStyle name="Input 3 7 4" xfId="13088"/>
    <cellStyle name="Input 3 8" xfId="13089"/>
    <cellStyle name="Input 3 9" xfId="13090"/>
    <cellStyle name="Input 4" xfId="13091"/>
    <cellStyle name="Input 4 10" xfId="13092"/>
    <cellStyle name="Input 4 11" xfId="13093"/>
    <cellStyle name="Input 4 12" xfId="13094"/>
    <cellStyle name="Input 4 13" xfId="13095"/>
    <cellStyle name="Input 4 14" xfId="13096"/>
    <cellStyle name="Input 4 15" xfId="13097"/>
    <cellStyle name="Input 4 16" xfId="13098"/>
    <cellStyle name="Input 4 17" xfId="13099"/>
    <cellStyle name="Input 4 18" xfId="13100"/>
    <cellStyle name="Input 4 19" xfId="13101"/>
    <cellStyle name="Input 4 2" xfId="13102"/>
    <cellStyle name="Input 4 2 10" xfId="13103"/>
    <cellStyle name="Input 4 2 11" xfId="13104"/>
    <cellStyle name="Input 4 2 12" xfId="13105"/>
    <cellStyle name="Input 4 2 13" xfId="13106"/>
    <cellStyle name="Input 4 2 14" xfId="13107"/>
    <cellStyle name="Input 4 2 15" xfId="13108"/>
    <cellStyle name="Input 4 2 16" xfId="13109"/>
    <cellStyle name="Input 4 2 17" xfId="13110"/>
    <cellStyle name="Input 4 2 18" xfId="13111"/>
    <cellStyle name="Input 4 2 2" xfId="13112"/>
    <cellStyle name="Input 4 2 2 10" xfId="13113"/>
    <cellStyle name="Input 4 2 2 11" xfId="13114"/>
    <cellStyle name="Input 4 2 2 12" xfId="13115"/>
    <cellStyle name="Input 4 2 2 13" xfId="13116"/>
    <cellStyle name="Input 4 2 2 14" xfId="13117"/>
    <cellStyle name="Input 4 2 2 15" xfId="13118"/>
    <cellStyle name="Input 4 2 2 16" xfId="13119"/>
    <cellStyle name="Input 4 2 2 2" xfId="13120"/>
    <cellStyle name="Input 4 2 2 2 2" xfId="13121"/>
    <cellStyle name="Input 4 2 2 2 3" xfId="13122"/>
    <cellStyle name="Input 4 2 2 2 4" xfId="13123"/>
    <cellStyle name="Input 4 2 2 3" xfId="13124"/>
    <cellStyle name="Input 4 2 2 4" xfId="13125"/>
    <cellStyle name="Input 4 2 2 5" xfId="13126"/>
    <cellStyle name="Input 4 2 2 6" xfId="13127"/>
    <cellStyle name="Input 4 2 2 7" xfId="13128"/>
    <cellStyle name="Input 4 2 2 8" xfId="13129"/>
    <cellStyle name="Input 4 2 2 9" xfId="13130"/>
    <cellStyle name="Input 4 2 3" xfId="13131"/>
    <cellStyle name="Input 4 2 3 10" xfId="13132"/>
    <cellStyle name="Input 4 2 3 11" xfId="13133"/>
    <cellStyle name="Input 4 2 3 12" xfId="13134"/>
    <cellStyle name="Input 4 2 3 13" xfId="13135"/>
    <cellStyle name="Input 4 2 3 14" xfId="13136"/>
    <cellStyle name="Input 4 2 3 15" xfId="13137"/>
    <cellStyle name="Input 4 2 3 16" xfId="13138"/>
    <cellStyle name="Input 4 2 3 2" xfId="13139"/>
    <cellStyle name="Input 4 2 3 2 2" xfId="13140"/>
    <cellStyle name="Input 4 2 3 2 3" xfId="13141"/>
    <cellStyle name="Input 4 2 3 2 4" xfId="13142"/>
    <cellStyle name="Input 4 2 3 3" xfId="13143"/>
    <cellStyle name="Input 4 2 3 4" xfId="13144"/>
    <cellStyle name="Input 4 2 3 5" xfId="13145"/>
    <cellStyle name="Input 4 2 3 6" xfId="13146"/>
    <cellStyle name="Input 4 2 3 7" xfId="13147"/>
    <cellStyle name="Input 4 2 3 8" xfId="13148"/>
    <cellStyle name="Input 4 2 3 9" xfId="13149"/>
    <cellStyle name="Input 4 2 4" xfId="13150"/>
    <cellStyle name="Input 4 2 4 2" xfId="13151"/>
    <cellStyle name="Input 4 2 4 3" xfId="13152"/>
    <cellStyle name="Input 4 2 4 4" xfId="13153"/>
    <cellStyle name="Input 4 2 5" xfId="13154"/>
    <cellStyle name="Input 4 2 6" xfId="13155"/>
    <cellStyle name="Input 4 2 7" xfId="13156"/>
    <cellStyle name="Input 4 2 8" xfId="13157"/>
    <cellStyle name="Input 4 2 9" xfId="13158"/>
    <cellStyle name="Input 4 20" xfId="13159"/>
    <cellStyle name="Input 4 21" xfId="13160"/>
    <cellStyle name="Input 4 3" xfId="13161"/>
    <cellStyle name="Input 4 3 10" xfId="13162"/>
    <cellStyle name="Input 4 3 11" xfId="13163"/>
    <cellStyle name="Input 4 3 12" xfId="13164"/>
    <cellStyle name="Input 4 3 13" xfId="13165"/>
    <cellStyle name="Input 4 3 14" xfId="13166"/>
    <cellStyle name="Input 4 3 15" xfId="13167"/>
    <cellStyle name="Input 4 3 16" xfId="13168"/>
    <cellStyle name="Input 4 3 17" xfId="13169"/>
    <cellStyle name="Input 4 3 18" xfId="13170"/>
    <cellStyle name="Input 4 3 2" xfId="13171"/>
    <cellStyle name="Input 4 3 2 10" xfId="13172"/>
    <cellStyle name="Input 4 3 2 11" xfId="13173"/>
    <cellStyle name="Input 4 3 2 12" xfId="13174"/>
    <cellStyle name="Input 4 3 2 13" xfId="13175"/>
    <cellStyle name="Input 4 3 2 14" xfId="13176"/>
    <cellStyle name="Input 4 3 2 15" xfId="13177"/>
    <cellStyle name="Input 4 3 2 16" xfId="13178"/>
    <cellStyle name="Input 4 3 2 2" xfId="13179"/>
    <cellStyle name="Input 4 3 2 2 2" xfId="13180"/>
    <cellStyle name="Input 4 3 2 2 3" xfId="13181"/>
    <cellStyle name="Input 4 3 2 2 4" xfId="13182"/>
    <cellStyle name="Input 4 3 2 3" xfId="13183"/>
    <cellStyle name="Input 4 3 2 4" xfId="13184"/>
    <cellStyle name="Input 4 3 2 5" xfId="13185"/>
    <cellStyle name="Input 4 3 2 6" xfId="13186"/>
    <cellStyle name="Input 4 3 2 7" xfId="13187"/>
    <cellStyle name="Input 4 3 2 8" xfId="13188"/>
    <cellStyle name="Input 4 3 2 9" xfId="13189"/>
    <cellStyle name="Input 4 3 3" xfId="13190"/>
    <cellStyle name="Input 4 3 3 10" xfId="13191"/>
    <cellStyle name="Input 4 3 3 11" xfId="13192"/>
    <cellStyle name="Input 4 3 3 12" xfId="13193"/>
    <cellStyle name="Input 4 3 3 13" xfId="13194"/>
    <cellStyle name="Input 4 3 3 14" xfId="13195"/>
    <cellStyle name="Input 4 3 3 15" xfId="13196"/>
    <cellStyle name="Input 4 3 3 16" xfId="13197"/>
    <cellStyle name="Input 4 3 3 2" xfId="13198"/>
    <cellStyle name="Input 4 3 3 2 2" xfId="13199"/>
    <cellStyle name="Input 4 3 3 2 3" xfId="13200"/>
    <cellStyle name="Input 4 3 3 2 4" xfId="13201"/>
    <cellStyle name="Input 4 3 3 3" xfId="13202"/>
    <cellStyle name="Input 4 3 3 4" xfId="13203"/>
    <cellStyle name="Input 4 3 3 5" xfId="13204"/>
    <cellStyle name="Input 4 3 3 6" xfId="13205"/>
    <cellStyle name="Input 4 3 3 7" xfId="13206"/>
    <cellStyle name="Input 4 3 3 8" xfId="13207"/>
    <cellStyle name="Input 4 3 3 9" xfId="13208"/>
    <cellStyle name="Input 4 3 4" xfId="13209"/>
    <cellStyle name="Input 4 3 4 2" xfId="13210"/>
    <cellStyle name="Input 4 3 4 3" xfId="13211"/>
    <cellStyle name="Input 4 3 4 4" xfId="13212"/>
    <cellStyle name="Input 4 3 5" xfId="13213"/>
    <cellStyle name="Input 4 3 6" xfId="13214"/>
    <cellStyle name="Input 4 3 7" xfId="13215"/>
    <cellStyle name="Input 4 3 8" xfId="13216"/>
    <cellStyle name="Input 4 3 9" xfId="13217"/>
    <cellStyle name="Input 4 4" xfId="13218"/>
    <cellStyle name="Input 4 4 10" xfId="13219"/>
    <cellStyle name="Input 4 4 11" xfId="13220"/>
    <cellStyle name="Input 4 4 12" xfId="13221"/>
    <cellStyle name="Input 4 4 13" xfId="13222"/>
    <cellStyle name="Input 4 4 14" xfId="13223"/>
    <cellStyle name="Input 4 4 15" xfId="13224"/>
    <cellStyle name="Input 4 4 16" xfId="13225"/>
    <cellStyle name="Input 4 4 17" xfId="13226"/>
    <cellStyle name="Input 4 4 18" xfId="13227"/>
    <cellStyle name="Input 4 4 2" xfId="13228"/>
    <cellStyle name="Input 4 4 2 10" xfId="13229"/>
    <cellStyle name="Input 4 4 2 11" xfId="13230"/>
    <cellStyle name="Input 4 4 2 12" xfId="13231"/>
    <cellStyle name="Input 4 4 2 13" xfId="13232"/>
    <cellStyle name="Input 4 4 2 14" xfId="13233"/>
    <cellStyle name="Input 4 4 2 15" xfId="13234"/>
    <cellStyle name="Input 4 4 2 16" xfId="13235"/>
    <cellStyle name="Input 4 4 2 2" xfId="13236"/>
    <cellStyle name="Input 4 4 2 2 2" xfId="13237"/>
    <cellStyle name="Input 4 4 2 2 3" xfId="13238"/>
    <cellStyle name="Input 4 4 2 2 4" xfId="13239"/>
    <cellStyle name="Input 4 4 2 3" xfId="13240"/>
    <cellStyle name="Input 4 4 2 4" xfId="13241"/>
    <cellStyle name="Input 4 4 2 5" xfId="13242"/>
    <cellStyle name="Input 4 4 2 6" xfId="13243"/>
    <cellStyle name="Input 4 4 2 7" xfId="13244"/>
    <cellStyle name="Input 4 4 2 8" xfId="13245"/>
    <cellStyle name="Input 4 4 2 9" xfId="13246"/>
    <cellStyle name="Input 4 4 3" xfId="13247"/>
    <cellStyle name="Input 4 4 3 10" xfId="13248"/>
    <cellStyle name="Input 4 4 3 11" xfId="13249"/>
    <cellStyle name="Input 4 4 3 12" xfId="13250"/>
    <cellStyle name="Input 4 4 3 13" xfId="13251"/>
    <cellStyle name="Input 4 4 3 14" xfId="13252"/>
    <cellStyle name="Input 4 4 3 15" xfId="13253"/>
    <cellStyle name="Input 4 4 3 16" xfId="13254"/>
    <cellStyle name="Input 4 4 3 2" xfId="13255"/>
    <cellStyle name="Input 4 4 3 2 2" xfId="13256"/>
    <cellStyle name="Input 4 4 3 2 3" xfId="13257"/>
    <cellStyle name="Input 4 4 3 2 4" xfId="13258"/>
    <cellStyle name="Input 4 4 3 3" xfId="13259"/>
    <cellStyle name="Input 4 4 3 4" xfId="13260"/>
    <cellStyle name="Input 4 4 3 5" xfId="13261"/>
    <cellStyle name="Input 4 4 3 6" xfId="13262"/>
    <cellStyle name="Input 4 4 3 7" xfId="13263"/>
    <cellStyle name="Input 4 4 3 8" xfId="13264"/>
    <cellStyle name="Input 4 4 3 9" xfId="13265"/>
    <cellStyle name="Input 4 4 4" xfId="13266"/>
    <cellStyle name="Input 4 4 4 2" xfId="13267"/>
    <cellStyle name="Input 4 4 4 3" xfId="13268"/>
    <cellStyle name="Input 4 4 4 4" xfId="13269"/>
    <cellStyle name="Input 4 4 5" xfId="13270"/>
    <cellStyle name="Input 4 4 6" xfId="13271"/>
    <cellStyle name="Input 4 4 7" xfId="13272"/>
    <cellStyle name="Input 4 4 8" xfId="13273"/>
    <cellStyle name="Input 4 4 9" xfId="13274"/>
    <cellStyle name="Input 4 5" xfId="13275"/>
    <cellStyle name="Input 4 5 10" xfId="13276"/>
    <cellStyle name="Input 4 5 11" xfId="13277"/>
    <cellStyle name="Input 4 5 12" xfId="13278"/>
    <cellStyle name="Input 4 5 13" xfId="13279"/>
    <cellStyle name="Input 4 5 14" xfId="13280"/>
    <cellStyle name="Input 4 5 15" xfId="13281"/>
    <cellStyle name="Input 4 5 16" xfId="13282"/>
    <cellStyle name="Input 4 5 2" xfId="13283"/>
    <cellStyle name="Input 4 5 2 2" xfId="13284"/>
    <cellStyle name="Input 4 5 2 3" xfId="13285"/>
    <cellStyle name="Input 4 5 2 4" xfId="13286"/>
    <cellStyle name="Input 4 5 3" xfId="13287"/>
    <cellStyle name="Input 4 5 4" xfId="13288"/>
    <cellStyle name="Input 4 5 5" xfId="13289"/>
    <cellStyle name="Input 4 5 6" xfId="13290"/>
    <cellStyle name="Input 4 5 7" xfId="13291"/>
    <cellStyle name="Input 4 5 8" xfId="13292"/>
    <cellStyle name="Input 4 5 9" xfId="13293"/>
    <cellStyle name="Input 4 6" xfId="13294"/>
    <cellStyle name="Input 4 6 10" xfId="13295"/>
    <cellStyle name="Input 4 6 11" xfId="13296"/>
    <cellStyle name="Input 4 6 12" xfId="13297"/>
    <cellStyle name="Input 4 6 13" xfId="13298"/>
    <cellStyle name="Input 4 6 14" xfId="13299"/>
    <cellStyle name="Input 4 6 15" xfId="13300"/>
    <cellStyle name="Input 4 6 16" xfId="13301"/>
    <cellStyle name="Input 4 6 2" xfId="13302"/>
    <cellStyle name="Input 4 6 2 2" xfId="13303"/>
    <cellStyle name="Input 4 6 2 3" xfId="13304"/>
    <cellStyle name="Input 4 6 2 4" xfId="13305"/>
    <cellStyle name="Input 4 6 3" xfId="13306"/>
    <cellStyle name="Input 4 6 4" xfId="13307"/>
    <cellStyle name="Input 4 6 5" xfId="13308"/>
    <cellStyle name="Input 4 6 6" xfId="13309"/>
    <cellStyle name="Input 4 6 7" xfId="13310"/>
    <cellStyle name="Input 4 6 8" xfId="13311"/>
    <cellStyle name="Input 4 6 9" xfId="13312"/>
    <cellStyle name="Input 4 7" xfId="13313"/>
    <cellStyle name="Input 4 7 2" xfId="13314"/>
    <cellStyle name="Input 4 7 3" xfId="13315"/>
    <cellStyle name="Input 4 7 4" xfId="13316"/>
    <cellStyle name="Input 4 8" xfId="13317"/>
    <cellStyle name="Input 4 9" xfId="13318"/>
    <cellStyle name="Input 5" xfId="13319"/>
    <cellStyle name="Input 5 10" xfId="13320"/>
    <cellStyle name="Input 5 11" xfId="13321"/>
    <cellStyle name="Input 5 12" xfId="13322"/>
    <cellStyle name="Input 5 13" xfId="13323"/>
    <cellStyle name="Input 5 14" xfId="13324"/>
    <cellStyle name="Input 5 15" xfId="13325"/>
    <cellStyle name="Input 5 16" xfId="13326"/>
    <cellStyle name="Input 5 17" xfId="13327"/>
    <cellStyle name="Input 5 18" xfId="13328"/>
    <cellStyle name="Input 5 19" xfId="13329"/>
    <cellStyle name="Input 5 2" xfId="13330"/>
    <cellStyle name="Input 5 2 10" xfId="13331"/>
    <cellStyle name="Input 5 2 11" xfId="13332"/>
    <cellStyle name="Input 5 2 12" xfId="13333"/>
    <cellStyle name="Input 5 2 13" xfId="13334"/>
    <cellStyle name="Input 5 2 14" xfId="13335"/>
    <cellStyle name="Input 5 2 15" xfId="13336"/>
    <cellStyle name="Input 5 2 16" xfId="13337"/>
    <cellStyle name="Input 5 2 17" xfId="13338"/>
    <cellStyle name="Input 5 2 18" xfId="13339"/>
    <cellStyle name="Input 5 2 2" xfId="13340"/>
    <cellStyle name="Input 5 2 2 10" xfId="13341"/>
    <cellStyle name="Input 5 2 2 11" xfId="13342"/>
    <cellStyle name="Input 5 2 2 12" xfId="13343"/>
    <cellStyle name="Input 5 2 2 13" xfId="13344"/>
    <cellStyle name="Input 5 2 2 14" xfId="13345"/>
    <cellStyle name="Input 5 2 2 15" xfId="13346"/>
    <cellStyle name="Input 5 2 2 16" xfId="13347"/>
    <cellStyle name="Input 5 2 2 2" xfId="13348"/>
    <cellStyle name="Input 5 2 2 2 2" xfId="13349"/>
    <cellStyle name="Input 5 2 2 2 3" xfId="13350"/>
    <cellStyle name="Input 5 2 2 2 4" xfId="13351"/>
    <cellStyle name="Input 5 2 2 3" xfId="13352"/>
    <cellStyle name="Input 5 2 2 4" xfId="13353"/>
    <cellStyle name="Input 5 2 2 5" xfId="13354"/>
    <cellStyle name="Input 5 2 2 6" xfId="13355"/>
    <cellStyle name="Input 5 2 2 7" xfId="13356"/>
    <cellStyle name="Input 5 2 2 8" xfId="13357"/>
    <cellStyle name="Input 5 2 2 9" xfId="13358"/>
    <cellStyle name="Input 5 2 3" xfId="13359"/>
    <cellStyle name="Input 5 2 3 10" xfId="13360"/>
    <cellStyle name="Input 5 2 3 11" xfId="13361"/>
    <cellStyle name="Input 5 2 3 12" xfId="13362"/>
    <cellStyle name="Input 5 2 3 13" xfId="13363"/>
    <cellStyle name="Input 5 2 3 14" xfId="13364"/>
    <cellStyle name="Input 5 2 3 15" xfId="13365"/>
    <cellStyle name="Input 5 2 3 16" xfId="13366"/>
    <cellStyle name="Input 5 2 3 2" xfId="13367"/>
    <cellStyle name="Input 5 2 3 2 2" xfId="13368"/>
    <cellStyle name="Input 5 2 3 2 3" xfId="13369"/>
    <cellStyle name="Input 5 2 3 2 4" xfId="13370"/>
    <cellStyle name="Input 5 2 3 3" xfId="13371"/>
    <cellStyle name="Input 5 2 3 4" xfId="13372"/>
    <cellStyle name="Input 5 2 3 5" xfId="13373"/>
    <cellStyle name="Input 5 2 3 6" xfId="13374"/>
    <cellStyle name="Input 5 2 3 7" xfId="13375"/>
    <cellStyle name="Input 5 2 3 8" xfId="13376"/>
    <cellStyle name="Input 5 2 3 9" xfId="13377"/>
    <cellStyle name="Input 5 2 4" xfId="13378"/>
    <cellStyle name="Input 5 2 4 2" xfId="13379"/>
    <cellStyle name="Input 5 2 4 3" xfId="13380"/>
    <cellStyle name="Input 5 2 4 4" xfId="13381"/>
    <cellStyle name="Input 5 2 5" xfId="13382"/>
    <cellStyle name="Input 5 2 6" xfId="13383"/>
    <cellStyle name="Input 5 2 7" xfId="13384"/>
    <cellStyle name="Input 5 2 8" xfId="13385"/>
    <cellStyle name="Input 5 2 9" xfId="13386"/>
    <cellStyle name="Input 5 3" xfId="13387"/>
    <cellStyle name="Input 5 3 10" xfId="13388"/>
    <cellStyle name="Input 5 3 11" xfId="13389"/>
    <cellStyle name="Input 5 3 12" xfId="13390"/>
    <cellStyle name="Input 5 3 13" xfId="13391"/>
    <cellStyle name="Input 5 3 14" xfId="13392"/>
    <cellStyle name="Input 5 3 15" xfId="13393"/>
    <cellStyle name="Input 5 3 16" xfId="13394"/>
    <cellStyle name="Input 5 3 17" xfId="13395"/>
    <cellStyle name="Input 5 3 18" xfId="13396"/>
    <cellStyle name="Input 5 3 2" xfId="13397"/>
    <cellStyle name="Input 5 3 2 10" xfId="13398"/>
    <cellStyle name="Input 5 3 2 11" xfId="13399"/>
    <cellStyle name="Input 5 3 2 12" xfId="13400"/>
    <cellStyle name="Input 5 3 2 13" xfId="13401"/>
    <cellStyle name="Input 5 3 2 14" xfId="13402"/>
    <cellStyle name="Input 5 3 2 15" xfId="13403"/>
    <cellStyle name="Input 5 3 2 16" xfId="13404"/>
    <cellStyle name="Input 5 3 2 2" xfId="13405"/>
    <cellStyle name="Input 5 3 2 2 2" xfId="13406"/>
    <cellStyle name="Input 5 3 2 2 3" xfId="13407"/>
    <cellStyle name="Input 5 3 2 2 4" xfId="13408"/>
    <cellStyle name="Input 5 3 2 3" xfId="13409"/>
    <cellStyle name="Input 5 3 2 4" xfId="13410"/>
    <cellStyle name="Input 5 3 2 5" xfId="13411"/>
    <cellStyle name="Input 5 3 2 6" xfId="13412"/>
    <cellStyle name="Input 5 3 2 7" xfId="13413"/>
    <cellStyle name="Input 5 3 2 8" xfId="13414"/>
    <cellStyle name="Input 5 3 2 9" xfId="13415"/>
    <cellStyle name="Input 5 3 3" xfId="13416"/>
    <cellStyle name="Input 5 3 3 10" xfId="13417"/>
    <cellStyle name="Input 5 3 3 11" xfId="13418"/>
    <cellStyle name="Input 5 3 3 12" xfId="13419"/>
    <cellStyle name="Input 5 3 3 13" xfId="13420"/>
    <cellStyle name="Input 5 3 3 14" xfId="13421"/>
    <cellStyle name="Input 5 3 3 15" xfId="13422"/>
    <cellStyle name="Input 5 3 3 16" xfId="13423"/>
    <cellStyle name="Input 5 3 3 2" xfId="13424"/>
    <cellStyle name="Input 5 3 3 2 2" xfId="13425"/>
    <cellStyle name="Input 5 3 3 2 3" xfId="13426"/>
    <cellStyle name="Input 5 3 3 2 4" xfId="13427"/>
    <cellStyle name="Input 5 3 3 3" xfId="13428"/>
    <cellStyle name="Input 5 3 3 4" xfId="13429"/>
    <cellStyle name="Input 5 3 3 5" xfId="13430"/>
    <cellStyle name="Input 5 3 3 6" xfId="13431"/>
    <cellStyle name="Input 5 3 3 7" xfId="13432"/>
    <cellStyle name="Input 5 3 3 8" xfId="13433"/>
    <cellStyle name="Input 5 3 3 9" xfId="13434"/>
    <cellStyle name="Input 5 3 4" xfId="13435"/>
    <cellStyle name="Input 5 3 4 2" xfId="13436"/>
    <cellStyle name="Input 5 3 4 3" xfId="13437"/>
    <cellStyle name="Input 5 3 4 4" xfId="13438"/>
    <cellStyle name="Input 5 3 5" xfId="13439"/>
    <cellStyle name="Input 5 3 6" xfId="13440"/>
    <cellStyle name="Input 5 3 7" xfId="13441"/>
    <cellStyle name="Input 5 3 8" xfId="13442"/>
    <cellStyle name="Input 5 3 9" xfId="13443"/>
    <cellStyle name="Input 5 4" xfId="13444"/>
    <cellStyle name="Input 5 4 10" xfId="13445"/>
    <cellStyle name="Input 5 4 11" xfId="13446"/>
    <cellStyle name="Input 5 4 12" xfId="13447"/>
    <cellStyle name="Input 5 4 13" xfId="13448"/>
    <cellStyle name="Input 5 4 14" xfId="13449"/>
    <cellStyle name="Input 5 4 15" xfId="13450"/>
    <cellStyle name="Input 5 4 16" xfId="13451"/>
    <cellStyle name="Input 5 4 17" xfId="13452"/>
    <cellStyle name="Input 5 4 18" xfId="13453"/>
    <cellStyle name="Input 5 4 2" xfId="13454"/>
    <cellStyle name="Input 5 4 2 10" xfId="13455"/>
    <cellStyle name="Input 5 4 2 11" xfId="13456"/>
    <cellStyle name="Input 5 4 2 12" xfId="13457"/>
    <cellStyle name="Input 5 4 2 13" xfId="13458"/>
    <cellStyle name="Input 5 4 2 14" xfId="13459"/>
    <cellStyle name="Input 5 4 2 15" xfId="13460"/>
    <cellStyle name="Input 5 4 2 16" xfId="13461"/>
    <cellStyle name="Input 5 4 2 2" xfId="13462"/>
    <cellStyle name="Input 5 4 2 2 2" xfId="13463"/>
    <cellStyle name="Input 5 4 2 2 3" xfId="13464"/>
    <cellStyle name="Input 5 4 2 2 4" xfId="13465"/>
    <cellStyle name="Input 5 4 2 3" xfId="13466"/>
    <cellStyle name="Input 5 4 2 4" xfId="13467"/>
    <cellStyle name="Input 5 4 2 5" xfId="13468"/>
    <cellStyle name="Input 5 4 2 6" xfId="13469"/>
    <cellStyle name="Input 5 4 2 7" xfId="13470"/>
    <cellStyle name="Input 5 4 2 8" xfId="13471"/>
    <cellStyle name="Input 5 4 2 9" xfId="13472"/>
    <cellStyle name="Input 5 4 3" xfId="13473"/>
    <cellStyle name="Input 5 4 3 10" xfId="13474"/>
    <cellStyle name="Input 5 4 3 11" xfId="13475"/>
    <cellStyle name="Input 5 4 3 12" xfId="13476"/>
    <cellStyle name="Input 5 4 3 13" xfId="13477"/>
    <cellStyle name="Input 5 4 3 14" xfId="13478"/>
    <cellStyle name="Input 5 4 3 15" xfId="13479"/>
    <cellStyle name="Input 5 4 3 16" xfId="13480"/>
    <cellStyle name="Input 5 4 3 2" xfId="13481"/>
    <cellStyle name="Input 5 4 3 2 2" xfId="13482"/>
    <cellStyle name="Input 5 4 3 2 3" xfId="13483"/>
    <cellStyle name="Input 5 4 3 2 4" xfId="13484"/>
    <cellStyle name="Input 5 4 3 3" xfId="13485"/>
    <cellStyle name="Input 5 4 3 4" xfId="13486"/>
    <cellStyle name="Input 5 4 3 5" xfId="13487"/>
    <cellStyle name="Input 5 4 3 6" xfId="13488"/>
    <cellStyle name="Input 5 4 3 7" xfId="13489"/>
    <cellStyle name="Input 5 4 3 8" xfId="13490"/>
    <cellStyle name="Input 5 4 3 9" xfId="13491"/>
    <cellStyle name="Input 5 4 4" xfId="13492"/>
    <cellStyle name="Input 5 4 4 2" xfId="13493"/>
    <cellStyle name="Input 5 4 4 3" xfId="13494"/>
    <cellStyle name="Input 5 4 4 4" xfId="13495"/>
    <cellStyle name="Input 5 4 5" xfId="13496"/>
    <cellStyle name="Input 5 4 6" xfId="13497"/>
    <cellStyle name="Input 5 4 7" xfId="13498"/>
    <cellStyle name="Input 5 4 8" xfId="13499"/>
    <cellStyle name="Input 5 4 9" xfId="13500"/>
    <cellStyle name="Input 5 5" xfId="13501"/>
    <cellStyle name="Input 5 5 2" xfId="13502"/>
    <cellStyle name="Input 5 5 3" xfId="13503"/>
    <cellStyle name="Input 5 5 4" xfId="13504"/>
    <cellStyle name="Input 5 6" xfId="13505"/>
    <cellStyle name="Input 5 7" xfId="13506"/>
    <cellStyle name="Input 5 8" xfId="13507"/>
    <cellStyle name="Input 5 9" xfId="13508"/>
    <cellStyle name="Input 6" xfId="13509"/>
    <cellStyle name="Input 6 10" xfId="13510"/>
    <cellStyle name="Input 6 11" xfId="13511"/>
    <cellStyle name="Input 6 12" xfId="13512"/>
    <cellStyle name="Input 6 13" xfId="13513"/>
    <cellStyle name="Input 6 14" xfId="13514"/>
    <cellStyle name="Input 6 15" xfId="13515"/>
    <cellStyle name="Input 6 16" xfId="13516"/>
    <cellStyle name="Input 6 17" xfId="13517"/>
    <cellStyle name="Input 6 18" xfId="13518"/>
    <cellStyle name="Input 6 19" xfId="13519"/>
    <cellStyle name="Input 6 2" xfId="13520"/>
    <cellStyle name="Input 6 2 10" xfId="13521"/>
    <cellStyle name="Input 6 2 11" xfId="13522"/>
    <cellStyle name="Input 6 2 12" xfId="13523"/>
    <cellStyle name="Input 6 2 13" xfId="13524"/>
    <cellStyle name="Input 6 2 14" xfId="13525"/>
    <cellStyle name="Input 6 2 15" xfId="13526"/>
    <cellStyle name="Input 6 2 16" xfId="13527"/>
    <cellStyle name="Input 6 2 17" xfId="13528"/>
    <cellStyle name="Input 6 2 18" xfId="13529"/>
    <cellStyle name="Input 6 2 2" xfId="13530"/>
    <cellStyle name="Input 6 2 2 10" xfId="13531"/>
    <cellStyle name="Input 6 2 2 11" xfId="13532"/>
    <cellStyle name="Input 6 2 2 12" xfId="13533"/>
    <cellStyle name="Input 6 2 2 13" xfId="13534"/>
    <cellStyle name="Input 6 2 2 14" xfId="13535"/>
    <cellStyle name="Input 6 2 2 15" xfId="13536"/>
    <cellStyle name="Input 6 2 2 16" xfId="13537"/>
    <cellStyle name="Input 6 2 2 2" xfId="13538"/>
    <cellStyle name="Input 6 2 2 2 2" xfId="13539"/>
    <cellStyle name="Input 6 2 2 2 3" xfId="13540"/>
    <cellStyle name="Input 6 2 2 2 4" xfId="13541"/>
    <cellStyle name="Input 6 2 2 3" xfId="13542"/>
    <cellStyle name="Input 6 2 2 4" xfId="13543"/>
    <cellStyle name="Input 6 2 2 5" xfId="13544"/>
    <cellStyle name="Input 6 2 2 6" xfId="13545"/>
    <cellStyle name="Input 6 2 2 7" xfId="13546"/>
    <cellStyle name="Input 6 2 2 8" xfId="13547"/>
    <cellStyle name="Input 6 2 2 9" xfId="13548"/>
    <cellStyle name="Input 6 2 3" xfId="13549"/>
    <cellStyle name="Input 6 2 3 10" xfId="13550"/>
    <cellStyle name="Input 6 2 3 11" xfId="13551"/>
    <cellStyle name="Input 6 2 3 12" xfId="13552"/>
    <cellStyle name="Input 6 2 3 13" xfId="13553"/>
    <cellStyle name="Input 6 2 3 14" xfId="13554"/>
    <cellStyle name="Input 6 2 3 15" xfId="13555"/>
    <cellStyle name="Input 6 2 3 16" xfId="13556"/>
    <cellStyle name="Input 6 2 3 2" xfId="13557"/>
    <cellStyle name="Input 6 2 3 2 2" xfId="13558"/>
    <cellStyle name="Input 6 2 3 2 3" xfId="13559"/>
    <cellStyle name="Input 6 2 3 2 4" xfId="13560"/>
    <cellStyle name="Input 6 2 3 3" xfId="13561"/>
    <cellStyle name="Input 6 2 3 4" xfId="13562"/>
    <cellStyle name="Input 6 2 3 5" xfId="13563"/>
    <cellStyle name="Input 6 2 3 6" xfId="13564"/>
    <cellStyle name="Input 6 2 3 7" xfId="13565"/>
    <cellStyle name="Input 6 2 3 8" xfId="13566"/>
    <cellStyle name="Input 6 2 3 9" xfId="13567"/>
    <cellStyle name="Input 6 2 4" xfId="13568"/>
    <cellStyle name="Input 6 2 4 2" xfId="13569"/>
    <cellStyle name="Input 6 2 4 3" xfId="13570"/>
    <cellStyle name="Input 6 2 4 4" xfId="13571"/>
    <cellStyle name="Input 6 2 5" xfId="13572"/>
    <cellStyle name="Input 6 2 6" xfId="13573"/>
    <cellStyle name="Input 6 2 7" xfId="13574"/>
    <cellStyle name="Input 6 2 8" xfId="13575"/>
    <cellStyle name="Input 6 2 9" xfId="13576"/>
    <cellStyle name="Input 6 3" xfId="13577"/>
    <cellStyle name="Input 6 3 10" xfId="13578"/>
    <cellStyle name="Input 6 3 11" xfId="13579"/>
    <cellStyle name="Input 6 3 12" xfId="13580"/>
    <cellStyle name="Input 6 3 13" xfId="13581"/>
    <cellStyle name="Input 6 3 14" xfId="13582"/>
    <cellStyle name="Input 6 3 15" xfId="13583"/>
    <cellStyle name="Input 6 3 16" xfId="13584"/>
    <cellStyle name="Input 6 3 17" xfId="13585"/>
    <cellStyle name="Input 6 3 18" xfId="13586"/>
    <cellStyle name="Input 6 3 2" xfId="13587"/>
    <cellStyle name="Input 6 3 2 10" xfId="13588"/>
    <cellStyle name="Input 6 3 2 11" xfId="13589"/>
    <cellStyle name="Input 6 3 2 12" xfId="13590"/>
    <cellStyle name="Input 6 3 2 13" xfId="13591"/>
    <cellStyle name="Input 6 3 2 14" xfId="13592"/>
    <cellStyle name="Input 6 3 2 15" xfId="13593"/>
    <cellStyle name="Input 6 3 2 16" xfId="13594"/>
    <cellStyle name="Input 6 3 2 2" xfId="13595"/>
    <cellStyle name="Input 6 3 2 2 2" xfId="13596"/>
    <cellStyle name="Input 6 3 2 2 3" xfId="13597"/>
    <cellStyle name="Input 6 3 2 2 4" xfId="13598"/>
    <cellStyle name="Input 6 3 2 3" xfId="13599"/>
    <cellStyle name="Input 6 3 2 4" xfId="13600"/>
    <cellStyle name="Input 6 3 2 5" xfId="13601"/>
    <cellStyle name="Input 6 3 2 6" xfId="13602"/>
    <cellStyle name="Input 6 3 2 7" xfId="13603"/>
    <cellStyle name="Input 6 3 2 8" xfId="13604"/>
    <cellStyle name="Input 6 3 2 9" xfId="13605"/>
    <cellStyle name="Input 6 3 3" xfId="13606"/>
    <cellStyle name="Input 6 3 3 10" xfId="13607"/>
    <cellStyle name="Input 6 3 3 11" xfId="13608"/>
    <cellStyle name="Input 6 3 3 12" xfId="13609"/>
    <cellStyle name="Input 6 3 3 13" xfId="13610"/>
    <cellStyle name="Input 6 3 3 14" xfId="13611"/>
    <cellStyle name="Input 6 3 3 15" xfId="13612"/>
    <cellStyle name="Input 6 3 3 16" xfId="13613"/>
    <cellStyle name="Input 6 3 3 2" xfId="13614"/>
    <cellStyle name="Input 6 3 3 2 2" xfId="13615"/>
    <cellStyle name="Input 6 3 3 2 3" xfId="13616"/>
    <cellStyle name="Input 6 3 3 2 4" xfId="13617"/>
    <cellStyle name="Input 6 3 3 3" xfId="13618"/>
    <cellStyle name="Input 6 3 3 4" xfId="13619"/>
    <cellStyle name="Input 6 3 3 5" xfId="13620"/>
    <cellStyle name="Input 6 3 3 6" xfId="13621"/>
    <cellStyle name="Input 6 3 3 7" xfId="13622"/>
    <cellStyle name="Input 6 3 3 8" xfId="13623"/>
    <cellStyle name="Input 6 3 3 9" xfId="13624"/>
    <cellStyle name="Input 6 3 4" xfId="13625"/>
    <cellStyle name="Input 6 3 4 2" xfId="13626"/>
    <cellStyle name="Input 6 3 4 3" xfId="13627"/>
    <cellStyle name="Input 6 3 4 4" xfId="13628"/>
    <cellStyle name="Input 6 3 5" xfId="13629"/>
    <cellStyle name="Input 6 3 6" xfId="13630"/>
    <cellStyle name="Input 6 3 7" xfId="13631"/>
    <cellStyle name="Input 6 3 8" xfId="13632"/>
    <cellStyle name="Input 6 3 9" xfId="13633"/>
    <cellStyle name="Input 6 4" xfId="13634"/>
    <cellStyle name="Input 6 4 10" xfId="13635"/>
    <cellStyle name="Input 6 4 11" xfId="13636"/>
    <cellStyle name="Input 6 4 12" xfId="13637"/>
    <cellStyle name="Input 6 4 13" xfId="13638"/>
    <cellStyle name="Input 6 4 14" xfId="13639"/>
    <cellStyle name="Input 6 4 15" xfId="13640"/>
    <cellStyle name="Input 6 4 16" xfId="13641"/>
    <cellStyle name="Input 6 4 17" xfId="13642"/>
    <cellStyle name="Input 6 4 18" xfId="13643"/>
    <cellStyle name="Input 6 4 2" xfId="13644"/>
    <cellStyle name="Input 6 4 2 10" xfId="13645"/>
    <cellStyle name="Input 6 4 2 11" xfId="13646"/>
    <cellStyle name="Input 6 4 2 12" xfId="13647"/>
    <cellStyle name="Input 6 4 2 13" xfId="13648"/>
    <cellStyle name="Input 6 4 2 14" xfId="13649"/>
    <cellStyle name="Input 6 4 2 15" xfId="13650"/>
    <cellStyle name="Input 6 4 2 16" xfId="13651"/>
    <cellStyle name="Input 6 4 2 2" xfId="13652"/>
    <cellStyle name="Input 6 4 2 2 2" xfId="13653"/>
    <cellStyle name="Input 6 4 2 2 3" xfId="13654"/>
    <cellStyle name="Input 6 4 2 2 4" xfId="13655"/>
    <cellStyle name="Input 6 4 2 3" xfId="13656"/>
    <cellStyle name="Input 6 4 2 4" xfId="13657"/>
    <cellStyle name="Input 6 4 2 5" xfId="13658"/>
    <cellStyle name="Input 6 4 2 6" xfId="13659"/>
    <cellStyle name="Input 6 4 2 7" xfId="13660"/>
    <cellStyle name="Input 6 4 2 8" xfId="13661"/>
    <cellStyle name="Input 6 4 2 9" xfId="13662"/>
    <cellStyle name="Input 6 4 3" xfId="13663"/>
    <cellStyle name="Input 6 4 3 10" xfId="13664"/>
    <cellStyle name="Input 6 4 3 11" xfId="13665"/>
    <cellStyle name="Input 6 4 3 12" xfId="13666"/>
    <cellStyle name="Input 6 4 3 13" xfId="13667"/>
    <cellStyle name="Input 6 4 3 14" xfId="13668"/>
    <cellStyle name="Input 6 4 3 15" xfId="13669"/>
    <cellStyle name="Input 6 4 3 16" xfId="13670"/>
    <cellStyle name="Input 6 4 3 2" xfId="13671"/>
    <cellStyle name="Input 6 4 3 2 2" xfId="13672"/>
    <cellStyle name="Input 6 4 3 2 3" xfId="13673"/>
    <cellStyle name="Input 6 4 3 2 4" xfId="13674"/>
    <cellStyle name="Input 6 4 3 3" xfId="13675"/>
    <cellStyle name="Input 6 4 3 4" xfId="13676"/>
    <cellStyle name="Input 6 4 3 5" xfId="13677"/>
    <cellStyle name="Input 6 4 3 6" xfId="13678"/>
    <cellStyle name="Input 6 4 3 7" xfId="13679"/>
    <cellStyle name="Input 6 4 3 8" xfId="13680"/>
    <cellStyle name="Input 6 4 3 9" xfId="13681"/>
    <cellStyle name="Input 6 4 4" xfId="13682"/>
    <cellStyle name="Input 6 4 4 2" xfId="13683"/>
    <cellStyle name="Input 6 4 4 3" xfId="13684"/>
    <cellStyle name="Input 6 4 4 4" xfId="13685"/>
    <cellStyle name="Input 6 4 5" xfId="13686"/>
    <cellStyle name="Input 6 4 6" xfId="13687"/>
    <cellStyle name="Input 6 4 7" xfId="13688"/>
    <cellStyle name="Input 6 4 8" xfId="13689"/>
    <cellStyle name="Input 6 4 9" xfId="13690"/>
    <cellStyle name="Input 6 5" xfId="13691"/>
    <cellStyle name="Input 6 5 2" xfId="13692"/>
    <cellStyle name="Input 6 5 3" xfId="13693"/>
    <cellStyle name="Input 6 5 4" xfId="13694"/>
    <cellStyle name="Input 6 6" xfId="13695"/>
    <cellStyle name="Input 6 7" xfId="13696"/>
    <cellStyle name="Input 6 8" xfId="13697"/>
    <cellStyle name="Input 6 9" xfId="13698"/>
    <cellStyle name="Input 7" xfId="13699"/>
    <cellStyle name="Input 7 10" xfId="13700"/>
    <cellStyle name="Input 7 11" xfId="13701"/>
    <cellStyle name="Input 7 12" xfId="13702"/>
    <cellStyle name="Input 7 13" xfId="13703"/>
    <cellStyle name="Input 7 14" xfId="13704"/>
    <cellStyle name="Input 7 15" xfId="13705"/>
    <cellStyle name="Input 7 16" xfId="13706"/>
    <cellStyle name="Input 7 17" xfId="13707"/>
    <cellStyle name="Input 7 18" xfId="13708"/>
    <cellStyle name="Input 7 19" xfId="13709"/>
    <cellStyle name="Input 7 2" xfId="13710"/>
    <cellStyle name="Input 7 2 10" xfId="13711"/>
    <cellStyle name="Input 7 2 11" xfId="13712"/>
    <cellStyle name="Input 7 2 12" xfId="13713"/>
    <cellStyle name="Input 7 2 13" xfId="13714"/>
    <cellStyle name="Input 7 2 14" xfId="13715"/>
    <cellStyle name="Input 7 2 15" xfId="13716"/>
    <cellStyle name="Input 7 2 16" xfId="13717"/>
    <cellStyle name="Input 7 2 17" xfId="13718"/>
    <cellStyle name="Input 7 2 18" xfId="13719"/>
    <cellStyle name="Input 7 2 2" xfId="13720"/>
    <cellStyle name="Input 7 2 2 10" xfId="13721"/>
    <cellStyle name="Input 7 2 2 11" xfId="13722"/>
    <cellStyle name="Input 7 2 2 12" xfId="13723"/>
    <cellStyle name="Input 7 2 2 13" xfId="13724"/>
    <cellStyle name="Input 7 2 2 14" xfId="13725"/>
    <cellStyle name="Input 7 2 2 15" xfId="13726"/>
    <cellStyle name="Input 7 2 2 16" xfId="13727"/>
    <cellStyle name="Input 7 2 2 2" xfId="13728"/>
    <cellStyle name="Input 7 2 2 2 2" xfId="13729"/>
    <cellStyle name="Input 7 2 2 2 3" xfId="13730"/>
    <cellStyle name="Input 7 2 2 2 4" xfId="13731"/>
    <cellStyle name="Input 7 2 2 3" xfId="13732"/>
    <cellStyle name="Input 7 2 2 4" xfId="13733"/>
    <cellStyle name="Input 7 2 2 5" xfId="13734"/>
    <cellStyle name="Input 7 2 2 6" xfId="13735"/>
    <cellStyle name="Input 7 2 2 7" xfId="13736"/>
    <cellStyle name="Input 7 2 2 8" xfId="13737"/>
    <cellStyle name="Input 7 2 2 9" xfId="13738"/>
    <cellStyle name="Input 7 2 3" xfId="13739"/>
    <cellStyle name="Input 7 2 3 10" xfId="13740"/>
    <cellStyle name="Input 7 2 3 11" xfId="13741"/>
    <cellStyle name="Input 7 2 3 12" xfId="13742"/>
    <cellStyle name="Input 7 2 3 13" xfId="13743"/>
    <cellStyle name="Input 7 2 3 14" xfId="13744"/>
    <cellStyle name="Input 7 2 3 15" xfId="13745"/>
    <cellStyle name="Input 7 2 3 16" xfId="13746"/>
    <cellStyle name="Input 7 2 3 2" xfId="13747"/>
    <cellStyle name="Input 7 2 3 2 2" xfId="13748"/>
    <cellStyle name="Input 7 2 3 2 3" xfId="13749"/>
    <cellStyle name="Input 7 2 3 2 4" xfId="13750"/>
    <cellStyle name="Input 7 2 3 3" xfId="13751"/>
    <cellStyle name="Input 7 2 3 4" xfId="13752"/>
    <cellStyle name="Input 7 2 3 5" xfId="13753"/>
    <cellStyle name="Input 7 2 3 6" xfId="13754"/>
    <cellStyle name="Input 7 2 3 7" xfId="13755"/>
    <cellStyle name="Input 7 2 3 8" xfId="13756"/>
    <cellStyle name="Input 7 2 3 9" xfId="13757"/>
    <cellStyle name="Input 7 2 4" xfId="13758"/>
    <cellStyle name="Input 7 2 4 2" xfId="13759"/>
    <cellStyle name="Input 7 2 4 3" xfId="13760"/>
    <cellStyle name="Input 7 2 4 4" xfId="13761"/>
    <cellStyle name="Input 7 2 5" xfId="13762"/>
    <cellStyle name="Input 7 2 6" xfId="13763"/>
    <cellStyle name="Input 7 2 7" xfId="13764"/>
    <cellStyle name="Input 7 2 8" xfId="13765"/>
    <cellStyle name="Input 7 2 9" xfId="13766"/>
    <cellStyle name="Input 7 3" xfId="13767"/>
    <cellStyle name="Input 7 3 10" xfId="13768"/>
    <cellStyle name="Input 7 3 11" xfId="13769"/>
    <cellStyle name="Input 7 3 12" xfId="13770"/>
    <cellStyle name="Input 7 3 13" xfId="13771"/>
    <cellStyle name="Input 7 3 14" xfId="13772"/>
    <cellStyle name="Input 7 3 15" xfId="13773"/>
    <cellStyle name="Input 7 3 16" xfId="13774"/>
    <cellStyle name="Input 7 3 17" xfId="13775"/>
    <cellStyle name="Input 7 3 18" xfId="13776"/>
    <cellStyle name="Input 7 3 2" xfId="13777"/>
    <cellStyle name="Input 7 3 2 10" xfId="13778"/>
    <cellStyle name="Input 7 3 2 11" xfId="13779"/>
    <cellStyle name="Input 7 3 2 12" xfId="13780"/>
    <cellStyle name="Input 7 3 2 13" xfId="13781"/>
    <cellStyle name="Input 7 3 2 14" xfId="13782"/>
    <cellStyle name="Input 7 3 2 15" xfId="13783"/>
    <cellStyle name="Input 7 3 2 16" xfId="13784"/>
    <cellStyle name="Input 7 3 2 2" xfId="13785"/>
    <cellStyle name="Input 7 3 2 2 2" xfId="13786"/>
    <cellStyle name="Input 7 3 2 2 3" xfId="13787"/>
    <cellStyle name="Input 7 3 2 2 4" xfId="13788"/>
    <cellStyle name="Input 7 3 2 3" xfId="13789"/>
    <cellStyle name="Input 7 3 2 4" xfId="13790"/>
    <cellStyle name="Input 7 3 2 5" xfId="13791"/>
    <cellStyle name="Input 7 3 2 6" xfId="13792"/>
    <cellStyle name="Input 7 3 2 7" xfId="13793"/>
    <cellStyle name="Input 7 3 2 8" xfId="13794"/>
    <cellStyle name="Input 7 3 2 9" xfId="13795"/>
    <cellStyle name="Input 7 3 3" xfId="13796"/>
    <cellStyle name="Input 7 3 3 10" xfId="13797"/>
    <cellStyle name="Input 7 3 3 11" xfId="13798"/>
    <cellStyle name="Input 7 3 3 12" xfId="13799"/>
    <cellStyle name="Input 7 3 3 13" xfId="13800"/>
    <cellStyle name="Input 7 3 3 14" xfId="13801"/>
    <cellStyle name="Input 7 3 3 15" xfId="13802"/>
    <cellStyle name="Input 7 3 3 16" xfId="13803"/>
    <cellStyle name="Input 7 3 3 2" xfId="13804"/>
    <cellStyle name="Input 7 3 3 2 2" xfId="13805"/>
    <cellStyle name="Input 7 3 3 2 3" xfId="13806"/>
    <cellStyle name="Input 7 3 3 2 4" xfId="13807"/>
    <cellStyle name="Input 7 3 3 3" xfId="13808"/>
    <cellStyle name="Input 7 3 3 4" xfId="13809"/>
    <cellStyle name="Input 7 3 3 5" xfId="13810"/>
    <cellStyle name="Input 7 3 3 6" xfId="13811"/>
    <cellStyle name="Input 7 3 3 7" xfId="13812"/>
    <cellStyle name="Input 7 3 3 8" xfId="13813"/>
    <cellStyle name="Input 7 3 3 9" xfId="13814"/>
    <cellStyle name="Input 7 3 4" xfId="13815"/>
    <cellStyle name="Input 7 3 4 2" xfId="13816"/>
    <cellStyle name="Input 7 3 4 3" xfId="13817"/>
    <cellStyle name="Input 7 3 4 4" xfId="13818"/>
    <cellStyle name="Input 7 3 5" xfId="13819"/>
    <cellStyle name="Input 7 3 6" xfId="13820"/>
    <cellStyle name="Input 7 3 7" xfId="13821"/>
    <cellStyle name="Input 7 3 8" xfId="13822"/>
    <cellStyle name="Input 7 3 9" xfId="13823"/>
    <cellStyle name="Input 7 4" xfId="13824"/>
    <cellStyle name="Input 7 4 10" xfId="13825"/>
    <cellStyle name="Input 7 4 11" xfId="13826"/>
    <cellStyle name="Input 7 4 12" xfId="13827"/>
    <cellStyle name="Input 7 4 13" xfId="13828"/>
    <cellStyle name="Input 7 4 14" xfId="13829"/>
    <cellStyle name="Input 7 4 15" xfId="13830"/>
    <cellStyle name="Input 7 4 16" xfId="13831"/>
    <cellStyle name="Input 7 4 17" xfId="13832"/>
    <cellStyle name="Input 7 4 18" xfId="13833"/>
    <cellStyle name="Input 7 4 2" xfId="13834"/>
    <cellStyle name="Input 7 4 2 10" xfId="13835"/>
    <cellStyle name="Input 7 4 2 11" xfId="13836"/>
    <cellStyle name="Input 7 4 2 12" xfId="13837"/>
    <cellStyle name="Input 7 4 2 13" xfId="13838"/>
    <cellStyle name="Input 7 4 2 14" xfId="13839"/>
    <cellStyle name="Input 7 4 2 15" xfId="13840"/>
    <cellStyle name="Input 7 4 2 16" xfId="13841"/>
    <cellStyle name="Input 7 4 2 2" xfId="13842"/>
    <cellStyle name="Input 7 4 2 2 2" xfId="13843"/>
    <cellStyle name="Input 7 4 2 2 3" xfId="13844"/>
    <cellStyle name="Input 7 4 2 2 4" xfId="13845"/>
    <cellStyle name="Input 7 4 2 3" xfId="13846"/>
    <cellStyle name="Input 7 4 2 4" xfId="13847"/>
    <cellStyle name="Input 7 4 2 5" xfId="13848"/>
    <cellStyle name="Input 7 4 2 6" xfId="13849"/>
    <cellStyle name="Input 7 4 2 7" xfId="13850"/>
    <cellStyle name="Input 7 4 2 8" xfId="13851"/>
    <cellStyle name="Input 7 4 2 9" xfId="13852"/>
    <cellStyle name="Input 7 4 3" xfId="13853"/>
    <cellStyle name="Input 7 4 3 10" xfId="13854"/>
    <cellStyle name="Input 7 4 3 11" xfId="13855"/>
    <cellStyle name="Input 7 4 3 12" xfId="13856"/>
    <cellStyle name="Input 7 4 3 13" xfId="13857"/>
    <cellStyle name="Input 7 4 3 14" xfId="13858"/>
    <cellStyle name="Input 7 4 3 15" xfId="13859"/>
    <cellStyle name="Input 7 4 3 16" xfId="13860"/>
    <cellStyle name="Input 7 4 3 2" xfId="13861"/>
    <cellStyle name="Input 7 4 3 2 2" xfId="13862"/>
    <cellStyle name="Input 7 4 3 2 3" xfId="13863"/>
    <cellStyle name="Input 7 4 3 2 4" xfId="13864"/>
    <cellStyle name="Input 7 4 3 3" xfId="13865"/>
    <cellStyle name="Input 7 4 3 4" xfId="13866"/>
    <cellStyle name="Input 7 4 3 5" xfId="13867"/>
    <cellStyle name="Input 7 4 3 6" xfId="13868"/>
    <cellStyle name="Input 7 4 3 7" xfId="13869"/>
    <cellStyle name="Input 7 4 3 8" xfId="13870"/>
    <cellStyle name="Input 7 4 3 9" xfId="13871"/>
    <cellStyle name="Input 7 4 4" xfId="13872"/>
    <cellStyle name="Input 7 4 4 2" xfId="13873"/>
    <cellStyle name="Input 7 4 4 3" xfId="13874"/>
    <cellStyle name="Input 7 4 4 4" xfId="13875"/>
    <cellStyle name="Input 7 4 5" xfId="13876"/>
    <cellStyle name="Input 7 4 6" xfId="13877"/>
    <cellStyle name="Input 7 4 7" xfId="13878"/>
    <cellStyle name="Input 7 4 8" xfId="13879"/>
    <cellStyle name="Input 7 4 9" xfId="13880"/>
    <cellStyle name="Input 7 5" xfId="13881"/>
    <cellStyle name="Input 7 5 2" xfId="13882"/>
    <cellStyle name="Input 7 5 3" xfId="13883"/>
    <cellStyle name="Input 7 5 4" xfId="13884"/>
    <cellStyle name="Input 7 6" xfId="13885"/>
    <cellStyle name="Input 7 7" xfId="13886"/>
    <cellStyle name="Input 7 8" xfId="13887"/>
    <cellStyle name="Input 7 9" xfId="13888"/>
    <cellStyle name="Input 8" xfId="13889"/>
    <cellStyle name="Input 8 10" xfId="13890"/>
    <cellStyle name="Input 8 11" xfId="13891"/>
    <cellStyle name="Input 8 12" xfId="13892"/>
    <cellStyle name="Input 8 13" xfId="13893"/>
    <cellStyle name="Input 8 14" xfId="13894"/>
    <cellStyle name="Input 8 15" xfId="13895"/>
    <cellStyle name="Input 8 16" xfId="13896"/>
    <cellStyle name="Input 8 17" xfId="13897"/>
    <cellStyle name="Input 8 18" xfId="13898"/>
    <cellStyle name="Input 8 19" xfId="13899"/>
    <cellStyle name="Input 8 2" xfId="13900"/>
    <cellStyle name="Input 8 2 10" xfId="13901"/>
    <cellStyle name="Input 8 2 11" xfId="13902"/>
    <cellStyle name="Input 8 2 12" xfId="13903"/>
    <cellStyle name="Input 8 2 13" xfId="13904"/>
    <cellStyle name="Input 8 2 14" xfId="13905"/>
    <cellStyle name="Input 8 2 15" xfId="13906"/>
    <cellStyle name="Input 8 2 16" xfId="13907"/>
    <cellStyle name="Input 8 2 17" xfId="13908"/>
    <cellStyle name="Input 8 2 18" xfId="13909"/>
    <cellStyle name="Input 8 2 2" xfId="13910"/>
    <cellStyle name="Input 8 2 2 10" xfId="13911"/>
    <cellStyle name="Input 8 2 2 11" xfId="13912"/>
    <cellStyle name="Input 8 2 2 12" xfId="13913"/>
    <cellStyle name="Input 8 2 2 13" xfId="13914"/>
    <cellStyle name="Input 8 2 2 14" xfId="13915"/>
    <cellStyle name="Input 8 2 2 15" xfId="13916"/>
    <cellStyle name="Input 8 2 2 16" xfId="13917"/>
    <cellStyle name="Input 8 2 2 2" xfId="13918"/>
    <cellStyle name="Input 8 2 2 2 2" xfId="13919"/>
    <cellStyle name="Input 8 2 2 2 3" xfId="13920"/>
    <cellStyle name="Input 8 2 2 2 4" xfId="13921"/>
    <cellStyle name="Input 8 2 2 3" xfId="13922"/>
    <cellStyle name="Input 8 2 2 4" xfId="13923"/>
    <cellStyle name="Input 8 2 2 5" xfId="13924"/>
    <cellStyle name="Input 8 2 2 6" xfId="13925"/>
    <cellStyle name="Input 8 2 2 7" xfId="13926"/>
    <cellStyle name="Input 8 2 2 8" xfId="13927"/>
    <cellStyle name="Input 8 2 2 9" xfId="13928"/>
    <cellStyle name="Input 8 2 3" xfId="13929"/>
    <cellStyle name="Input 8 2 3 10" xfId="13930"/>
    <cellStyle name="Input 8 2 3 11" xfId="13931"/>
    <cellStyle name="Input 8 2 3 12" xfId="13932"/>
    <cellStyle name="Input 8 2 3 13" xfId="13933"/>
    <cellStyle name="Input 8 2 3 14" xfId="13934"/>
    <cellStyle name="Input 8 2 3 15" xfId="13935"/>
    <cellStyle name="Input 8 2 3 16" xfId="13936"/>
    <cellStyle name="Input 8 2 3 2" xfId="13937"/>
    <cellStyle name="Input 8 2 3 2 2" xfId="13938"/>
    <cellStyle name="Input 8 2 3 2 3" xfId="13939"/>
    <cellStyle name="Input 8 2 3 2 4" xfId="13940"/>
    <cellStyle name="Input 8 2 3 3" xfId="13941"/>
    <cellStyle name="Input 8 2 3 4" xfId="13942"/>
    <cellStyle name="Input 8 2 3 5" xfId="13943"/>
    <cellStyle name="Input 8 2 3 6" xfId="13944"/>
    <cellStyle name="Input 8 2 3 7" xfId="13945"/>
    <cellStyle name="Input 8 2 3 8" xfId="13946"/>
    <cellStyle name="Input 8 2 3 9" xfId="13947"/>
    <cellStyle name="Input 8 2 4" xfId="13948"/>
    <cellStyle name="Input 8 2 4 2" xfId="13949"/>
    <cellStyle name="Input 8 2 4 3" xfId="13950"/>
    <cellStyle name="Input 8 2 4 4" xfId="13951"/>
    <cellStyle name="Input 8 2 5" xfId="13952"/>
    <cellStyle name="Input 8 2 6" xfId="13953"/>
    <cellStyle name="Input 8 2 7" xfId="13954"/>
    <cellStyle name="Input 8 2 8" xfId="13955"/>
    <cellStyle name="Input 8 2 9" xfId="13956"/>
    <cellStyle name="Input 8 3" xfId="13957"/>
    <cellStyle name="Input 8 3 10" xfId="13958"/>
    <cellStyle name="Input 8 3 11" xfId="13959"/>
    <cellStyle name="Input 8 3 12" xfId="13960"/>
    <cellStyle name="Input 8 3 13" xfId="13961"/>
    <cellStyle name="Input 8 3 14" xfId="13962"/>
    <cellStyle name="Input 8 3 15" xfId="13963"/>
    <cellStyle name="Input 8 3 16" xfId="13964"/>
    <cellStyle name="Input 8 3 17" xfId="13965"/>
    <cellStyle name="Input 8 3 18" xfId="13966"/>
    <cellStyle name="Input 8 3 2" xfId="13967"/>
    <cellStyle name="Input 8 3 2 10" xfId="13968"/>
    <cellStyle name="Input 8 3 2 11" xfId="13969"/>
    <cellStyle name="Input 8 3 2 12" xfId="13970"/>
    <cellStyle name="Input 8 3 2 13" xfId="13971"/>
    <cellStyle name="Input 8 3 2 14" xfId="13972"/>
    <cellStyle name="Input 8 3 2 15" xfId="13973"/>
    <cellStyle name="Input 8 3 2 16" xfId="13974"/>
    <cellStyle name="Input 8 3 2 2" xfId="13975"/>
    <cellStyle name="Input 8 3 2 2 2" xfId="13976"/>
    <cellStyle name="Input 8 3 2 2 3" xfId="13977"/>
    <cellStyle name="Input 8 3 2 2 4" xfId="13978"/>
    <cellStyle name="Input 8 3 2 3" xfId="13979"/>
    <cellStyle name="Input 8 3 2 4" xfId="13980"/>
    <cellStyle name="Input 8 3 2 5" xfId="13981"/>
    <cellStyle name="Input 8 3 2 6" xfId="13982"/>
    <cellStyle name="Input 8 3 2 7" xfId="13983"/>
    <cellStyle name="Input 8 3 2 8" xfId="13984"/>
    <cellStyle name="Input 8 3 2 9" xfId="13985"/>
    <cellStyle name="Input 8 3 3" xfId="13986"/>
    <cellStyle name="Input 8 3 3 10" xfId="13987"/>
    <cellStyle name="Input 8 3 3 11" xfId="13988"/>
    <cellStyle name="Input 8 3 3 12" xfId="13989"/>
    <cellStyle name="Input 8 3 3 13" xfId="13990"/>
    <cellStyle name="Input 8 3 3 14" xfId="13991"/>
    <cellStyle name="Input 8 3 3 15" xfId="13992"/>
    <cellStyle name="Input 8 3 3 16" xfId="13993"/>
    <cellStyle name="Input 8 3 3 2" xfId="13994"/>
    <cellStyle name="Input 8 3 3 2 2" xfId="13995"/>
    <cellStyle name="Input 8 3 3 2 3" xfId="13996"/>
    <cellStyle name="Input 8 3 3 2 4" xfId="13997"/>
    <cellStyle name="Input 8 3 3 3" xfId="13998"/>
    <cellStyle name="Input 8 3 3 4" xfId="13999"/>
    <cellStyle name="Input 8 3 3 5" xfId="14000"/>
    <cellStyle name="Input 8 3 3 6" xfId="14001"/>
    <cellStyle name="Input 8 3 3 7" xfId="14002"/>
    <cellStyle name="Input 8 3 3 8" xfId="14003"/>
    <cellStyle name="Input 8 3 3 9" xfId="14004"/>
    <cellStyle name="Input 8 3 4" xfId="14005"/>
    <cellStyle name="Input 8 3 4 2" xfId="14006"/>
    <cellStyle name="Input 8 3 4 3" xfId="14007"/>
    <cellStyle name="Input 8 3 4 4" xfId="14008"/>
    <cellStyle name="Input 8 3 5" xfId="14009"/>
    <cellStyle name="Input 8 3 6" xfId="14010"/>
    <cellStyle name="Input 8 3 7" xfId="14011"/>
    <cellStyle name="Input 8 3 8" xfId="14012"/>
    <cellStyle name="Input 8 3 9" xfId="14013"/>
    <cellStyle name="Input 8 4" xfId="14014"/>
    <cellStyle name="Input 8 4 10" xfId="14015"/>
    <cellStyle name="Input 8 4 11" xfId="14016"/>
    <cellStyle name="Input 8 4 12" xfId="14017"/>
    <cellStyle name="Input 8 4 13" xfId="14018"/>
    <cellStyle name="Input 8 4 14" xfId="14019"/>
    <cellStyle name="Input 8 4 15" xfId="14020"/>
    <cellStyle name="Input 8 4 16" xfId="14021"/>
    <cellStyle name="Input 8 4 17" xfId="14022"/>
    <cellStyle name="Input 8 4 18" xfId="14023"/>
    <cellStyle name="Input 8 4 2" xfId="14024"/>
    <cellStyle name="Input 8 4 2 10" xfId="14025"/>
    <cellStyle name="Input 8 4 2 11" xfId="14026"/>
    <cellStyle name="Input 8 4 2 12" xfId="14027"/>
    <cellStyle name="Input 8 4 2 13" xfId="14028"/>
    <cellStyle name="Input 8 4 2 14" xfId="14029"/>
    <cellStyle name="Input 8 4 2 15" xfId="14030"/>
    <cellStyle name="Input 8 4 2 16" xfId="14031"/>
    <cellStyle name="Input 8 4 2 2" xfId="14032"/>
    <cellStyle name="Input 8 4 2 2 2" xfId="14033"/>
    <cellStyle name="Input 8 4 2 2 3" xfId="14034"/>
    <cellStyle name="Input 8 4 2 2 4" xfId="14035"/>
    <cellStyle name="Input 8 4 2 3" xfId="14036"/>
    <cellStyle name="Input 8 4 2 4" xfId="14037"/>
    <cellStyle name="Input 8 4 2 5" xfId="14038"/>
    <cellStyle name="Input 8 4 2 6" xfId="14039"/>
    <cellStyle name="Input 8 4 2 7" xfId="14040"/>
    <cellStyle name="Input 8 4 2 8" xfId="14041"/>
    <cellStyle name="Input 8 4 2 9" xfId="14042"/>
    <cellStyle name="Input 8 4 3" xfId="14043"/>
    <cellStyle name="Input 8 4 3 10" xfId="14044"/>
    <cellStyle name="Input 8 4 3 11" xfId="14045"/>
    <cellStyle name="Input 8 4 3 12" xfId="14046"/>
    <cellStyle name="Input 8 4 3 13" xfId="14047"/>
    <cellStyle name="Input 8 4 3 14" xfId="14048"/>
    <cellStyle name="Input 8 4 3 15" xfId="14049"/>
    <cellStyle name="Input 8 4 3 16" xfId="14050"/>
    <cellStyle name="Input 8 4 3 2" xfId="14051"/>
    <cellStyle name="Input 8 4 3 2 2" xfId="14052"/>
    <cellStyle name="Input 8 4 3 2 3" xfId="14053"/>
    <cellStyle name="Input 8 4 3 2 4" xfId="14054"/>
    <cellStyle name="Input 8 4 3 3" xfId="14055"/>
    <cellStyle name="Input 8 4 3 4" xfId="14056"/>
    <cellStyle name="Input 8 4 3 5" xfId="14057"/>
    <cellStyle name="Input 8 4 3 6" xfId="14058"/>
    <cellStyle name="Input 8 4 3 7" xfId="14059"/>
    <cellStyle name="Input 8 4 3 8" xfId="14060"/>
    <cellStyle name="Input 8 4 3 9" xfId="14061"/>
    <cellStyle name="Input 8 4 4" xfId="14062"/>
    <cellStyle name="Input 8 4 4 2" xfId="14063"/>
    <cellStyle name="Input 8 4 4 3" xfId="14064"/>
    <cellStyle name="Input 8 4 4 4" xfId="14065"/>
    <cellStyle name="Input 8 4 5" xfId="14066"/>
    <cellStyle name="Input 8 4 6" xfId="14067"/>
    <cellStyle name="Input 8 4 7" xfId="14068"/>
    <cellStyle name="Input 8 4 8" xfId="14069"/>
    <cellStyle name="Input 8 4 9" xfId="14070"/>
    <cellStyle name="Input 8 5" xfId="14071"/>
    <cellStyle name="Input 8 5 2" xfId="14072"/>
    <cellStyle name="Input 8 5 3" xfId="14073"/>
    <cellStyle name="Input 8 5 4" xfId="14074"/>
    <cellStyle name="Input 8 6" xfId="14075"/>
    <cellStyle name="Input 8 7" xfId="14076"/>
    <cellStyle name="Input 8 8" xfId="14077"/>
    <cellStyle name="Input 8 9" xfId="14078"/>
    <cellStyle name="Input 9" xfId="14079"/>
    <cellStyle name="Input 9 10" xfId="14080"/>
    <cellStyle name="Input 9 11" xfId="14081"/>
    <cellStyle name="Input 9 12" xfId="14082"/>
    <cellStyle name="Input 9 13" xfId="14083"/>
    <cellStyle name="Input 9 14" xfId="14084"/>
    <cellStyle name="Input 9 15" xfId="14085"/>
    <cellStyle name="Input 9 16" xfId="14086"/>
    <cellStyle name="Input 9 17" xfId="14087"/>
    <cellStyle name="Input 9 18" xfId="14088"/>
    <cellStyle name="Input 9 19" xfId="14089"/>
    <cellStyle name="Input 9 2" xfId="14090"/>
    <cellStyle name="Input 9 2 10" xfId="14091"/>
    <cellStyle name="Input 9 2 11" xfId="14092"/>
    <cellStyle name="Input 9 2 12" xfId="14093"/>
    <cellStyle name="Input 9 2 13" xfId="14094"/>
    <cellStyle name="Input 9 2 14" xfId="14095"/>
    <cellStyle name="Input 9 2 15" xfId="14096"/>
    <cellStyle name="Input 9 2 16" xfId="14097"/>
    <cellStyle name="Input 9 2 17" xfId="14098"/>
    <cellStyle name="Input 9 2 18" xfId="14099"/>
    <cellStyle name="Input 9 2 2" xfId="14100"/>
    <cellStyle name="Input 9 2 2 10" xfId="14101"/>
    <cellStyle name="Input 9 2 2 11" xfId="14102"/>
    <cellStyle name="Input 9 2 2 12" xfId="14103"/>
    <cellStyle name="Input 9 2 2 13" xfId="14104"/>
    <cellStyle name="Input 9 2 2 14" xfId="14105"/>
    <cellStyle name="Input 9 2 2 15" xfId="14106"/>
    <cellStyle name="Input 9 2 2 16" xfId="14107"/>
    <cellStyle name="Input 9 2 2 2" xfId="14108"/>
    <cellStyle name="Input 9 2 2 2 2" xfId="14109"/>
    <cellStyle name="Input 9 2 2 2 3" xfId="14110"/>
    <cellStyle name="Input 9 2 2 2 4" xfId="14111"/>
    <cellStyle name="Input 9 2 2 3" xfId="14112"/>
    <cellStyle name="Input 9 2 2 4" xfId="14113"/>
    <cellStyle name="Input 9 2 2 5" xfId="14114"/>
    <cellStyle name="Input 9 2 2 6" xfId="14115"/>
    <cellStyle name="Input 9 2 2 7" xfId="14116"/>
    <cellStyle name="Input 9 2 2 8" xfId="14117"/>
    <cellStyle name="Input 9 2 2 9" xfId="14118"/>
    <cellStyle name="Input 9 2 3" xfId="14119"/>
    <cellStyle name="Input 9 2 3 10" xfId="14120"/>
    <cellStyle name="Input 9 2 3 11" xfId="14121"/>
    <cellStyle name="Input 9 2 3 12" xfId="14122"/>
    <cellStyle name="Input 9 2 3 13" xfId="14123"/>
    <cellStyle name="Input 9 2 3 14" xfId="14124"/>
    <cellStyle name="Input 9 2 3 15" xfId="14125"/>
    <cellStyle name="Input 9 2 3 16" xfId="14126"/>
    <cellStyle name="Input 9 2 3 2" xfId="14127"/>
    <cellStyle name="Input 9 2 3 2 2" xfId="14128"/>
    <cellStyle name="Input 9 2 3 2 3" xfId="14129"/>
    <cellStyle name="Input 9 2 3 2 4" xfId="14130"/>
    <cellStyle name="Input 9 2 3 3" xfId="14131"/>
    <cellStyle name="Input 9 2 3 4" xfId="14132"/>
    <cellStyle name="Input 9 2 3 5" xfId="14133"/>
    <cellStyle name="Input 9 2 3 6" xfId="14134"/>
    <cellStyle name="Input 9 2 3 7" xfId="14135"/>
    <cellStyle name="Input 9 2 3 8" xfId="14136"/>
    <cellStyle name="Input 9 2 3 9" xfId="14137"/>
    <cellStyle name="Input 9 2 4" xfId="14138"/>
    <cellStyle name="Input 9 2 4 2" xfId="14139"/>
    <cellStyle name="Input 9 2 4 3" xfId="14140"/>
    <cellStyle name="Input 9 2 4 4" xfId="14141"/>
    <cellStyle name="Input 9 2 5" xfId="14142"/>
    <cellStyle name="Input 9 2 6" xfId="14143"/>
    <cellStyle name="Input 9 2 7" xfId="14144"/>
    <cellStyle name="Input 9 2 8" xfId="14145"/>
    <cellStyle name="Input 9 2 9" xfId="14146"/>
    <cellStyle name="Input 9 3" xfId="14147"/>
    <cellStyle name="Input 9 3 10" xfId="14148"/>
    <cellStyle name="Input 9 3 11" xfId="14149"/>
    <cellStyle name="Input 9 3 12" xfId="14150"/>
    <cellStyle name="Input 9 3 13" xfId="14151"/>
    <cellStyle name="Input 9 3 14" xfId="14152"/>
    <cellStyle name="Input 9 3 15" xfId="14153"/>
    <cellStyle name="Input 9 3 16" xfId="14154"/>
    <cellStyle name="Input 9 3 17" xfId="14155"/>
    <cellStyle name="Input 9 3 18" xfId="14156"/>
    <cellStyle name="Input 9 3 2" xfId="14157"/>
    <cellStyle name="Input 9 3 2 10" xfId="14158"/>
    <cellStyle name="Input 9 3 2 11" xfId="14159"/>
    <cellStyle name="Input 9 3 2 12" xfId="14160"/>
    <cellStyle name="Input 9 3 2 13" xfId="14161"/>
    <cellStyle name="Input 9 3 2 14" xfId="14162"/>
    <cellStyle name="Input 9 3 2 15" xfId="14163"/>
    <cellStyle name="Input 9 3 2 16" xfId="14164"/>
    <cellStyle name="Input 9 3 2 2" xfId="14165"/>
    <cellStyle name="Input 9 3 2 2 2" xfId="14166"/>
    <cellStyle name="Input 9 3 2 2 3" xfId="14167"/>
    <cellStyle name="Input 9 3 2 2 4" xfId="14168"/>
    <cellStyle name="Input 9 3 2 3" xfId="14169"/>
    <cellStyle name="Input 9 3 2 4" xfId="14170"/>
    <cellStyle name="Input 9 3 2 5" xfId="14171"/>
    <cellStyle name="Input 9 3 2 6" xfId="14172"/>
    <cellStyle name="Input 9 3 2 7" xfId="14173"/>
    <cellStyle name="Input 9 3 2 8" xfId="14174"/>
    <cellStyle name="Input 9 3 2 9" xfId="14175"/>
    <cellStyle name="Input 9 3 3" xfId="14176"/>
    <cellStyle name="Input 9 3 3 10" xfId="14177"/>
    <cellStyle name="Input 9 3 3 11" xfId="14178"/>
    <cellStyle name="Input 9 3 3 12" xfId="14179"/>
    <cellStyle name="Input 9 3 3 13" xfId="14180"/>
    <cellStyle name="Input 9 3 3 14" xfId="14181"/>
    <cellStyle name="Input 9 3 3 15" xfId="14182"/>
    <cellStyle name="Input 9 3 3 16" xfId="14183"/>
    <cellStyle name="Input 9 3 3 2" xfId="14184"/>
    <cellStyle name="Input 9 3 3 2 2" xfId="14185"/>
    <cellStyle name="Input 9 3 3 2 3" xfId="14186"/>
    <cellStyle name="Input 9 3 3 2 4" xfId="14187"/>
    <cellStyle name="Input 9 3 3 3" xfId="14188"/>
    <cellStyle name="Input 9 3 3 4" xfId="14189"/>
    <cellStyle name="Input 9 3 3 5" xfId="14190"/>
    <cellStyle name="Input 9 3 3 6" xfId="14191"/>
    <cellStyle name="Input 9 3 3 7" xfId="14192"/>
    <cellStyle name="Input 9 3 3 8" xfId="14193"/>
    <cellStyle name="Input 9 3 3 9" xfId="14194"/>
    <cellStyle name="Input 9 3 4" xfId="14195"/>
    <cellStyle name="Input 9 3 4 2" xfId="14196"/>
    <cellStyle name="Input 9 3 4 3" xfId="14197"/>
    <cellStyle name="Input 9 3 4 4" xfId="14198"/>
    <cellStyle name="Input 9 3 5" xfId="14199"/>
    <cellStyle name="Input 9 3 6" xfId="14200"/>
    <cellStyle name="Input 9 3 7" xfId="14201"/>
    <cellStyle name="Input 9 3 8" xfId="14202"/>
    <cellStyle name="Input 9 3 9" xfId="14203"/>
    <cellStyle name="Input 9 4" xfId="14204"/>
    <cellStyle name="Input 9 4 10" xfId="14205"/>
    <cellStyle name="Input 9 4 11" xfId="14206"/>
    <cellStyle name="Input 9 4 12" xfId="14207"/>
    <cellStyle name="Input 9 4 13" xfId="14208"/>
    <cellStyle name="Input 9 4 14" xfId="14209"/>
    <cellStyle name="Input 9 4 15" xfId="14210"/>
    <cellStyle name="Input 9 4 16" xfId="14211"/>
    <cellStyle name="Input 9 4 17" xfId="14212"/>
    <cellStyle name="Input 9 4 18" xfId="14213"/>
    <cellStyle name="Input 9 4 2" xfId="14214"/>
    <cellStyle name="Input 9 4 2 10" xfId="14215"/>
    <cellStyle name="Input 9 4 2 11" xfId="14216"/>
    <cellStyle name="Input 9 4 2 12" xfId="14217"/>
    <cellStyle name="Input 9 4 2 13" xfId="14218"/>
    <cellStyle name="Input 9 4 2 14" xfId="14219"/>
    <cellStyle name="Input 9 4 2 15" xfId="14220"/>
    <cellStyle name="Input 9 4 2 16" xfId="14221"/>
    <cellStyle name="Input 9 4 2 2" xfId="14222"/>
    <cellStyle name="Input 9 4 2 2 2" xfId="14223"/>
    <cellStyle name="Input 9 4 2 2 3" xfId="14224"/>
    <cellStyle name="Input 9 4 2 2 4" xfId="14225"/>
    <cellStyle name="Input 9 4 2 3" xfId="14226"/>
    <cellStyle name="Input 9 4 2 4" xfId="14227"/>
    <cellStyle name="Input 9 4 2 5" xfId="14228"/>
    <cellStyle name="Input 9 4 2 6" xfId="14229"/>
    <cellStyle name="Input 9 4 2 7" xfId="14230"/>
    <cellStyle name="Input 9 4 2 8" xfId="14231"/>
    <cellStyle name="Input 9 4 2 9" xfId="14232"/>
    <cellStyle name="Input 9 4 3" xfId="14233"/>
    <cellStyle name="Input 9 4 3 10" xfId="14234"/>
    <cellStyle name="Input 9 4 3 11" xfId="14235"/>
    <cellStyle name="Input 9 4 3 12" xfId="14236"/>
    <cellStyle name="Input 9 4 3 13" xfId="14237"/>
    <cellStyle name="Input 9 4 3 14" xfId="14238"/>
    <cellStyle name="Input 9 4 3 15" xfId="14239"/>
    <cellStyle name="Input 9 4 3 16" xfId="14240"/>
    <cellStyle name="Input 9 4 3 2" xfId="14241"/>
    <cellStyle name="Input 9 4 3 2 2" xfId="14242"/>
    <cellStyle name="Input 9 4 3 2 3" xfId="14243"/>
    <cellStyle name="Input 9 4 3 2 4" xfId="14244"/>
    <cellStyle name="Input 9 4 3 3" xfId="14245"/>
    <cellStyle name="Input 9 4 3 4" xfId="14246"/>
    <cellStyle name="Input 9 4 3 5" xfId="14247"/>
    <cellStyle name="Input 9 4 3 6" xfId="14248"/>
    <cellStyle name="Input 9 4 3 7" xfId="14249"/>
    <cellStyle name="Input 9 4 3 8" xfId="14250"/>
    <cellStyle name="Input 9 4 3 9" xfId="14251"/>
    <cellStyle name="Input 9 4 4" xfId="14252"/>
    <cellStyle name="Input 9 4 4 2" xfId="14253"/>
    <cellStyle name="Input 9 4 4 3" xfId="14254"/>
    <cellStyle name="Input 9 4 4 4" xfId="14255"/>
    <cellStyle name="Input 9 4 5" xfId="14256"/>
    <cellStyle name="Input 9 4 6" xfId="14257"/>
    <cellStyle name="Input 9 4 7" xfId="14258"/>
    <cellStyle name="Input 9 4 8" xfId="14259"/>
    <cellStyle name="Input 9 4 9" xfId="14260"/>
    <cellStyle name="Input 9 5" xfId="14261"/>
    <cellStyle name="Input 9 5 2" xfId="14262"/>
    <cellStyle name="Input 9 5 3" xfId="14263"/>
    <cellStyle name="Input 9 5 4" xfId="14264"/>
    <cellStyle name="Input 9 6" xfId="14265"/>
    <cellStyle name="Input 9 7" xfId="14266"/>
    <cellStyle name="Input 9 8" xfId="14267"/>
    <cellStyle name="Input 9 9" xfId="14268"/>
    <cellStyle name="Input Cells" xfId="14269"/>
    <cellStyle name="Insatisfaisant" xfId="14270"/>
    <cellStyle name="Item_Current" xfId="14271"/>
    <cellStyle name="Lien hypertexte" xfId="14272"/>
    <cellStyle name="Lien hypertexte visit?" xfId="14273"/>
    <cellStyle name="Lien hypertexte visite" xfId="14274"/>
    <cellStyle name="Lien hypertexte visité" xfId="14275"/>
    <cellStyle name="Link Currency (0)" xfId="14276"/>
    <cellStyle name="Link Currency (0) 2" xfId="14277"/>
    <cellStyle name="Link Currency (0) 3" xfId="14278"/>
    <cellStyle name="Link Currency (0) 4" xfId="14279"/>
    <cellStyle name="Link Currency (0) 5" xfId="14280"/>
    <cellStyle name="Link Currency (0) 6" xfId="14281"/>
    <cellStyle name="Link Currency (0) 7" xfId="14282"/>
    <cellStyle name="Link Currency (0) 8" xfId="14283"/>
    <cellStyle name="Link Currency (2)" xfId="14284"/>
    <cellStyle name="Link Currency (2) 2" xfId="14285"/>
    <cellStyle name="Link Currency (2) 3" xfId="14286"/>
    <cellStyle name="Link Currency (2) 4" xfId="14287"/>
    <cellStyle name="Link Currency (2) 5" xfId="14288"/>
    <cellStyle name="Link Currency (2) 6" xfId="14289"/>
    <cellStyle name="Link Currency (2) 7" xfId="14290"/>
    <cellStyle name="Link Currency (2) 8" xfId="14291"/>
    <cellStyle name="Link Units (0)" xfId="14292"/>
    <cellStyle name="Link Units (0) 2" xfId="14293"/>
    <cellStyle name="Link Units (0) 3" xfId="14294"/>
    <cellStyle name="Link Units (0) 4" xfId="14295"/>
    <cellStyle name="Link Units (0) 5" xfId="14296"/>
    <cellStyle name="Link Units (0) 6" xfId="14297"/>
    <cellStyle name="Link Units (0) 7" xfId="14298"/>
    <cellStyle name="Link Units (0) 8" xfId="14299"/>
    <cellStyle name="Link Units (1)" xfId="14300"/>
    <cellStyle name="Link Units (1) 2" xfId="14301"/>
    <cellStyle name="Link Units (1) 3" xfId="14302"/>
    <cellStyle name="Link Units (1) 4" xfId="14303"/>
    <cellStyle name="Link Units (1) 5" xfId="14304"/>
    <cellStyle name="Link Units (1) 6" xfId="14305"/>
    <cellStyle name="Link Units (1) 7" xfId="14306"/>
    <cellStyle name="Link Units (1) 8" xfId="14307"/>
    <cellStyle name="Link Units (2)" xfId="14308"/>
    <cellStyle name="Link Units (2) 2" xfId="14309"/>
    <cellStyle name="Link Units (2) 3" xfId="14310"/>
    <cellStyle name="Link Units (2) 4" xfId="14311"/>
    <cellStyle name="Link Units (2) 5" xfId="14312"/>
    <cellStyle name="Link Units (2) 6" xfId="14313"/>
    <cellStyle name="Link Units (2) 7" xfId="14314"/>
    <cellStyle name="Link Units (2) 8" xfId="14315"/>
    <cellStyle name="Linked Cell 1" xfId="14316"/>
    <cellStyle name="Linked Cell 10 2" xfId="14317"/>
    <cellStyle name="Linked Cell 10 3" xfId="14318"/>
    <cellStyle name="Linked Cell 10 4" xfId="14319"/>
    <cellStyle name="Linked Cell 11 2" xfId="14320"/>
    <cellStyle name="Linked Cell 11 3" xfId="14321"/>
    <cellStyle name="Linked Cell 11 4" xfId="14322"/>
    <cellStyle name="Linked Cell 12 2" xfId="14323"/>
    <cellStyle name="Linked Cell 12 3" xfId="14324"/>
    <cellStyle name="Linked Cell 12 4" xfId="14325"/>
    <cellStyle name="Linked Cell 13 2" xfId="14326"/>
    <cellStyle name="Linked Cell 13 3" xfId="14327"/>
    <cellStyle name="Linked Cell 13 4" xfId="14328"/>
    <cellStyle name="Linked Cell 14 2" xfId="14329"/>
    <cellStyle name="Linked Cell 14 3" xfId="14330"/>
    <cellStyle name="Linked Cell 14 4" xfId="14331"/>
    <cellStyle name="Linked Cell 15 2" xfId="14332"/>
    <cellStyle name="Linked Cell 15 3" xfId="14333"/>
    <cellStyle name="Linked Cell 15 4" xfId="14334"/>
    <cellStyle name="Linked Cell 16 2" xfId="14335"/>
    <cellStyle name="Linked Cell 16 3" xfId="14336"/>
    <cellStyle name="Linked Cell 16 4" xfId="14337"/>
    <cellStyle name="Linked Cell 17 2" xfId="14338"/>
    <cellStyle name="Linked Cell 17 3" xfId="14339"/>
    <cellStyle name="Linked Cell 17 4" xfId="14340"/>
    <cellStyle name="Linked Cell 2" xfId="14341"/>
    <cellStyle name="Linked Cell 2 2" xfId="14342"/>
    <cellStyle name="Linked Cell 2 3" xfId="14343"/>
    <cellStyle name="Linked Cell 2 4" xfId="14344"/>
    <cellStyle name="Linked Cell 3" xfId="14345"/>
    <cellStyle name="Linked Cell 3 2" xfId="14346"/>
    <cellStyle name="Linked Cell 3 3" xfId="14347"/>
    <cellStyle name="Linked Cell 3 4" xfId="14348"/>
    <cellStyle name="Linked Cell 4" xfId="14349"/>
    <cellStyle name="Linked Cell 4 2" xfId="14350"/>
    <cellStyle name="Linked Cell 4 3" xfId="14351"/>
    <cellStyle name="Linked Cell 4 4" xfId="14352"/>
    <cellStyle name="Linked Cell 5" xfId="14353"/>
    <cellStyle name="Linked Cell 5 2" xfId="14354"/>
    <cellStyle name="Linked Cell 5 3" xfId="14355"/>
    <cellStyle name="Linked Cell 5 4" xfId="14356"/>
    <cellStyle name="Linked Cell 6" xfId="14357"/>
    <cellStyle name="Linked Cell 6 2" xfId="14358"/>
    <cellStyle name="Linked Cell 6 3" xfId="14359"/>
    <cellStyle name="Linked Cell 6 4" xfId="14360"/>
    <cellStyle name="Linked Cell 7 2" xfId="14361"/>
    <cellStyle name="Linked Cell 7 3" xfId="14362"/>
    <cellStyle name="Linked Cell 7 4" xfId="14363"/>
    <cellStyle name="Linked Cell 8 2" xfId="14364"/>
    <cellStyle name="Linked Cell 8 3" xfId="14365"/>
    <cellStyle name="Linked Cell 8 4" xfId="14366"/>
    <cellStyle name="Linked Cell 9 2" xfId="14367"/>
    <cellStyle name="Linked Cell 9 3" xfId="14368"/>
    <cellStyle name="Linked Cell 9 4" xfId="14369"/>
    <cellStyle name="Linked Cells" xfId="14370"/>
    <cellStyle name="LISAM" xfId="14371"/>
    <cellStyle name="Millares [0]_Grade Differentiators" xfId="14372"/>
    <cellStyle name="Millares_Grade Differentiators" xfId="14373"/>
    <cellStyle name="Milliers [0]_1" xfId="14374"/>
    <cellStyle name="Milliers_~9720173" xfId="14375"/>
    <cellStyle name="Model" xfId="14376"/>
    <cellStyle name="Moneda [0]_Grade Differentiators" xfId="14377"/>
    <cellStyle name="Moneda_Grade Differentiators" xfId="14378"/>
    <cellStyle name="Monétaire [0]_1" xfId="14379"/>
    <cellStyle name="Monétaire_~9720173" xfId="14380"/>
    <cellStyle name="ＭＳゴシック" xfId="14381"/>
    <cellStyle name="n" xfId="14382"/>
    <cellStyle name="n_Bao cao KT tuan 36" xfId="14383"/>
    <cellStyle name="N_Intimex-2007" xfId="14384"/>
    <cellStyle name="N_Intimex-2007 2" xfId="14385"/>
    <cellStyle name="N_Intimex-2007 3" xfId="14386"/>
    <cellStyle name="N_Intimex-2007 4" xfId="14387"/>
    <cellStyle name="N_Intimex-2007 5" xfId="14388"/>
    <cellStyle name="Neutral 1" xfId="14389"/>
    <cellStyle name="Neutral 10 2" xfId="14390"/>
    <cellStyle name="Neutral 10 3" xfId="14391"/>
    <cellStyle name="Neutral 10 4" xfId="14392"/>
    <cellStyle name="Neutral 11 2" xfId="14393"/>
    <cellStyle name="Neutral 11 3" xfId="14394"/>
    <cellStyle name="Neutral 11 4" xfId="14395"/>
    <cellStyle name="Neutral 12 2" xfId="14396"/>
    <cellStyle name="Neutral 12 3" xfId="14397"/>
    <cellStyle name="Neutral 12 4" xfId="14398"/>
    <cellStyle name="Neutral 13 2" xfId="14399"/>
    <cellStyle name="Neutral 13 3" xfId="14400"/>
    <cellStyle name="Neutral 13 4" xfId="14401"/>
    <cellStyle name="Neutral 14 2" xfId="14402"/>
    <cellStyle name="Neutral 14 3" xfId="14403"/>
    <cellStyle name="Neutral 14 4" xfId="14404"/>
    <cellStyle name="Neutral 15 2" xfId="14405"/>
    <cellStyle name="Neutral 15 3" xfId="14406"/>
    <cellStyle name="Neutral 15 4" xfId="14407"/>
    <cellStyle name="Neutral 16 2" xfId="14408"/>
    <cellStyle name="Neutral 16 3" xfId="14409"/>
    <cellStyle name="Neutral 16 4" xfId="14410"/>
    <cellStyle name="Neutral 17 2" xfId="14411"/>
    <cellStyle name="Neutral 17 3" xfId="14412"/>
    <cellStyle name="Neutral 17 4" xfId="14413"/>
    <cellStyle name="Neutral 2" xfId="14414"/>
    <cellStyle name="Neutral 2 2" xfId="14415"/>
    <cellStyle name="Neutral 2 3" xfId="14416"/>
    <cellStyle name="Neutral 2 4" xfId="14417"/>
    <cellStyle name="Neutral 3" xfId="14418"/>
    <cellStyle name="Neutral 3 2" xfId="14419"/>
    <cellStyle name="Neutral 3 3" xfId="14420"/>
    <cellStyle name="Neutral 3 4" xfId="14421"/>
    <cellStyle name="Neutral 4" xfId="14422"/>
    <cellStyle name="Neutral 4 2" xfId="14423"/>
    <cellStyle name="Neutral 4 3" xfId="14424"/>
    <cellStyle name="Neutral 4 4" xfId="14425"/>
    <cellStyle name="Neutral 5" xfId="14426"/>
    <cellStyle name="Neutral 5 2" xfId="14427"/>
    <cellStyle name="Neutral 5 3" xfId="14428"/>
    <cellStyle name="Neutral 5 4" xfId="14429"/>
    <cellStyle name="Neutral 6" xfId="14430"/>
    <cellStyle name="Neutral 6 2" xfId="14431"/>
    <cellStyle name="Neutral 6 3" xfId="14432"/>
    <cellStyle name="Neutral 6 4" xfId="14433"/>
    <cellStyle name="Neutral 7 2" xfId="14434"/>
    <cellStyle name="Neutral 7 3" xfId="14435"/>
    <cellStyle name="Neutral 7 4" xfId="14436"/>
    <cellStyle name="Neutral 8 2" xfId="14437"/>
    <cellStyle name="Neutral 8 3" xfId="14438"/>
    <cellStyle name="Neutral 8 4" xfId="14439"/>
    <cellStyle name="Neutral 9 2" xfId="14440"/>
    <cellStyle name="Neutral 9 3" xfId="14441"/>
    <cellStyle name="Neutral 9 4" xfId="14442"/>
    <cellStyle name="Neutre" xfId="14443"/>
    <cellStyle name="No" xfId="14444"/>
    <cellStyle name="no dec" xfId="14445"/>
    <cellStyle name="no dec 2" xfId="14446"/>
    <cellStyle name="no dec 3" xfId="14447"/>
    <cellStyle name="no dec 4" xfId="14448"/>
    <cellStyle name="no dec 5" xfId="14449"/>
    <cellStyle name="no dec 6" xfId="14450"/>
    <cellStyle name="no dec 7" xfId="14451"/>
    <cellStyle name="no dec 8" xfId="14452"/>
    <cellStyle name="ÑONVÒ" xfId="14453"/>
    <cellStyle name="ÑONVÒ 2" xfId="14454"/>
    <cellStyle name="ÑONVÒ 2 2" xfId="14455"/>
    <cellStyle name="ÑONVÒ 2 3" xfId="14456"/>
    <cellStyle name="ÑONVÒ 3" xfId="14457"/>
    <cellStyle name="ÑONVÒ 4" xfId="14458"/>
    <cellStyle name="ÑONVÒ 5" xfId="14459"/>
    <cellStyle name="ÑONVÒ 6" xfId="14460"/>
    <cellStyle name="ÑONVÒ 7" xfId="14461"/>
    <cellStyle name="Normal" xfId="0" builtinId="0"/>
    <cellStyle name="Normal - Style1" xfId="14462"/>
    <cellStyle name="Normal - Style5" xfId="14463"/>
    <cellStyle name="Normal 1" xfId="14464"/>
    <cellStyle name="Normal 10" xfId="14465"/>
    <cellStyle name="Normal 10 10" xfId="14466"/>
    <cellStyle name="Normal 10 11" xfId="14467"/>
    <cellStyle name="Normal 10 2" xfId="14468"/>
    <cellStyle name="Normal 10 2 2" xfId="14469"/>
    <cellStyle name="Normal 10 2 3" xfId="14470"/>
    <cellStyle name="Normal 10 2 3 2" xfId="14471"/>
    <cellStyle name="Normal 10 2 4" xfId="14472"/>
    <cellStyle name="Normal 10 2 5" xfId="14473"/>
    <cellStyle name="Normal 10 2 6" xfId="14474"/>
    <cellStyle name="Normal 10 3" xfId="14475"/>
    <cellStyle name="Normal 10 3 10" xfId="14476"/>
    <cellStyle name="Normal 10 3 10 2" xfId="14477"/>
    <cellStyle name="Normal 10 3 10 2 2" xfId="14478"/>
    <cellStyle name="Normal 10 3 10 3" xfId="14479"/>
    <cellStyle name="Normal 10 3 10 3 2" xfId="14480"/>
    <cellStyle name="Normal 10 3 10 4" xfId="14481"/>
    <cellStyle name="Normal 10 3 10 4 2" xfId="14482"/>
    <cellStyle name="Normal 10 3 10 5" xfId="14483"/>
    <cellStyle name="Normal 10 3 10 5 2" xfId="14484"/>
    <cellStyle name="Normal 10 3 11" xfId="14485"/>
    <cellStyle name="Normal 10 3 12" xfId="14486"/>
    <cellStyle name="Normal 10 3 12 2" xfId="14487"/>
    <cellStyle name="Normal 10 3 13" xfId="14488"/>
    <cellStyle name="Normal 10 3 13 2" xfId="14489"/>
    <cellStyle name="Normal 10 3 14" xfId="14490"/>
    <cellStyle name="Normal 10 3 14 2" xfId="14491"/>
    <cellStyle name="Normal 10 3 15" xfId="14492"/>
    <cellStyle name="Normal 10 3 15 2" xfId="14493"/>
    <cellStyle name="Normal 10 3 16" xfId="14494"/>
    <cellStyle name="Normal 10 3 17" xfId="14495"/>
    <cellStyle name="Normal 10 3 17 2" xfId="14496"/>
    <cellStyle name="Normal 10 3 18" xfId="14497"/>
    <cellStyle name="Normal 10 3 2" xfId="14498"/>
    <cellStyle name="Normal 10 3 2 10" xfId="14499"/>
    <cellStyle name="Normal 10 3 2 10 2" xfId="14500"/>
    <cellStyle name="Normal 10 3 2 2" xfId="14501"/>
    <cellStyle name="Normal 10 3 2 2 2" xfId="14502"/>
    <cellStyle name="Normal 10 3 2 2 2 2" xfId="14503"/>
    <cellStyle name="Normal 10 3 2 2 2 3" xfId="14504"/>
    <cellStyle name="Normal 10 3 2 2 2 4" xfId="14505"/>
    <cellStyle name="Normal 10 3 2 2 3" xfId="14506"/>
    <cellStyle name="Normal 10 3 2 2 4" xfId="14507"/>
    <cellStyle name="Normal 10 3 2 2 5" xfId="14508"/>
    <cellStyle name="Normal 10 3 2 2 6" xfId="14509"/>
    <cellStyle name="Normal 10 3 2 2 6 2" xfId="14510"/>
    <cellStyle name="Normal 10 3 2 2 7" xfId="14511"/>
    <cellStyle name="Normal 10 3 2 2 7 2" xfId="14512"/>
    <cellStyle name="Normal 10 3 2 2 8" xfId="14513"/>
    <cellStyle name="Normal 10 3 2 2 8 2" xfId="14514"/>
    <cellStyle name="Normal 10 3 2 2 9" xfId="14515"/>
    <cellStyle name="Normal 10 3 2 2 9 2" xfId="14516"/>
    <cellStyle name="Normal 10 3 2 3" xfId="14517"/>
    <cellStyle name="Normal 10 3 2 3 2" xfId="14518"/>
    <cellStyle name="Normal 10 3 2 3 3" xfId="14519"/>
    <cellStyle name="Normal 10 3 2 3 4" xfId="14520"/>
    <cellStyle name="Normal 10 3 2 3 5" xfId="14521"/>
    <cellStyle name="Normal 10 3 2 3 5 2" xfId="14522"/>
    <cellStyle name="Normal 10 3 2 3 6" xfId="14523"/>
    <cellStyle name="Normal 10 3 2 3 6 2" xfId="14524"/>
    <cellStyle name="Normal 10 3 2 3 7" xfId="14525"/>
    <cellStyle name="Normal 10 3 2 3 7 2" xfId="14526"/>
    <cellStyle name="Normal 10 3 2 3 8" xfId="14527"/>
    <cellStyle name="Normal 10 3 2 3 8 2" xfId="14528"/>
    <cellStyle name="Normal 10 3 2 4" xfId="14529"/>
    <cellStyle name="Normal 10 3 2 5" xfId="14530"/>
    <cellStyle name="Normal 10 3 2 6" xfId="14531"/>
    <cellStyle name="Normal 10 3 2 7" xfId="14532"/>
    <cellStyle name="Normal 10 3 2 7 2" xfId="14533"/>
    <cellStyle name="Normal 10 3 2 8" xfId="14534"/>
    <cellStyle name="Normal 10 3 2 8 2" xfId="14535"/>
    <cellStyle name="Normal 10 3 2 9" xfId="14536"/>
    <cellStyle name="Normal 10 3 2 9 2" xfId="14537"/>
    <cellStyle name="Normal 10 3 3" xfId="14538"/>
    <cellStyle name="Normal 10 3 3 10" xfId="14539"/>
    <cellStyle name="Normal 10 3 3 10 2" xfId="14540"/>
    <cellStyle name="Normal 10 3 3 2" xfId="14541"/>
    <cellStyle name="Normal 10 3 3 2 2" xfId="14542"/>
    <cellStyle name="Normal 10 3 3 2 2 2" xfId="14543"/>
    <cellStyle name="Normal 10 3 3 2 2 3" xfId="14544"/>
    <cellStyle name="Normal 10 3 3 2 2 4" xfId="14545"/>
    <cellStyle name="Normal 10 3 3 2 3" xfId="14546"/>
    <cellStyle name="Normal 10 3 3 2 4" xfId="14547"/>
    <cellStyle name="Normal 10 3 3 2 5" xfId="14548"/>
    <cellStyle name="Normal 10 3 3 2 6" xfId="14549"/>
    <cellStyle name="Normal 10 3 3 2 6 2" xfId="14550"/>
    <cellStyle name="Normal 10 3 3 2 7" xfId="14551"/>
    <cellStyle name="Normal 10 3 3 2 7 2" xfId="14552"/>
    <cellStyle name="Normal 10 3 3 2 8" xfId="14553"/>
    <cellStyle name="Normal 10 3 3 2 8 2" xfId="14554"/>
    <cellStyle name="Normal 10 3 3 2 9" xfId="14555"/>
    <cellStyle name="Normal 10 3 3 2 9 2" xfId="14556"/>
    <cellStyle name="Normal 10 3 3 3" xfId="14557"/>
    <cellStyle name="Normal 10 3 3 3 2" xfId="14558"/>
    <cellStyle name="Normal 10 3 3 3 3" xfId="14559"/>
    <cellStyle name="Normal 10 3 3 3 4" xfId="14560"/>
    <cellStyle name="Normal 10 3 3 3 5" xfId="14561"/>
    <cellStyle name="Normal 10 3 3 3 5 2" xfId="14562"/>
    <cellStyle name="Normal 10 3 3 3 6" xfId="14563"/>
    <cellStyle name="Normal 10 3 3 3 6 2" xfId="14564"/>
    <cellStyle name="Normal 10 3 3 3 7" xfId="14565"/>
    <cellStyle name="Normal 10 3 3 3 7 2" xfId="14566"/>
    <cellStyle name="Normal 10 3 3 3 8" xfId="14567"/>
    <cellStyle name="Normal 10 3 3 3 8 2" xfId="14568"/>
    <cellStyle name="Normal 10 3 3 4" xfId="14569"/>
    <cellStyle name="Normal 10 3 3 5" xfId="14570"/>
    <cellStyle name="Normal 10 3 3 6" xfId="14571"/>
    <cellStyle name="Normal 10 3 3 7" xfId="14572"/>
    <cellStyle name="Normal 10 3 3 7 2" xfId="14573"/>
    <cellStyle name="Normal 10 3 3 8" xfId="14574"/>
    <cellStyle name="Normal 10 3 3 8 2" xfId="14575"/>
    <cellStyle name="Normal 10 3 3 9" xfId="14576"/>
    <cellStyle name="Normal 10 3 3 9 2" xfId="14577"/>
    <cellStyle name="Normal 10 3 4" xfId="14578"/>
    <cellStyle name="Normal 10 3 4 2" xfId="14579"/>
    <cellStyle name="Normal 10 3 4 2 2" xfId="14580"/>
    <cellStyle name="Normal 10 3 4 2 3" xfId="14581"/>
    <cellStyle name="Normal 10 3 4 2 4" xfId="14582"/>
    <cellStyle name="Normal 10 3 4 2 5" xfId="14583"/>
    <cellStyle name="Normal 10 3 4 2 5 2" xfId="14584"/>
    <cellStyle name="Normal 10 3 4 2 6" xfId="14585"/>
    <cellStyle name="Normal 10 3 4 2 6 2" xfId="14586"/>
    <cellStyle name="Normal 10 3 4 2 7" xfId="14587"/>
    <cellStyle name="Normal 10 3 4 2 7 2" xfId="14588"/>
    <cellStyle name="Normal 10 3 4 2 8" xfId="14589"/>
    <cellStyle name="Normal 10 3 4 2 8 2" xfId="14590"/>
    <cellStyle name="Normal 10 3 4 3" xfId="14591"/>
    <cellStyle name="Normal 10 3 4 3 2" xfId="14592"/>
    <cellStyle name="Normal 10 3 4 3 2 2" xfId="14593"/>
    <cellStyle name="Normal 10 3 4 3 3" xfId="14594"/>
    <cellStyle name="Normal 10 3 4 3 3 2" xfId="14595"/>
    <cellStyle name="Normal 10 3 4 3 4" xfId="14596"/>
    <cellStyle name="Normal 10 3 4 3 4 2" xfId="14597"/>
    <cellStyle name="Normal 10 3 4 3 5" xfId="14598"/>
    <cellStyle name="Normal 10 3 4 3 5 2" xfId="14599"/>
    <cellStyle name="Normal 10 3 4 4" xfId="14600"/>
    <cellStyle name="Normal 10 3 4 5" xfId="14601"/>
    <cellStyle name="Normal 10 3 4 6" xfId="14602"/>
    <cellStyle name="Normal 10 3 4 6 2" xfId="14603"/>
    <cellStyle name="Normal 10 3 4 7" xfId="14604"/>
    <cellStyle name="Normal 10 3 4 7 2" xfId="14605"/>
    <cellStyle name="Normal 10 3 4 8" xfId="14606"/>
    <cellStyle name="Normal 10 3 4 8 2" xfId="14607"/>
    <cellStyle name="Normal 10 3 4 9" xfId="14608"/>
    <cellStyle name="Normal 10 3 4 9 2" xfId="14609"/>
    <cellStyle name="Normal 10 3 5" xfId="14610"/>
    <cellStyle name="Normal 10 3 5 2" xfId="14611"/>
    <cellStyle name="Normal 10 3 5 2 2" xfId="14612"/>
    <cellStyle name="Normal 10 3 5 2 3" xfId="14613"/>
    <cellStyle name="Normal 10 3 5 2 4" xfId="14614"/>
    <cellStyle name="Normal 10 3 5 3" xfId="14615"/>
    <cellStyle name="Normal 10 3 5 4" xfId="14616"/>
    <cellStyle name="Normal 10 3 5 5" xfId="14617"/>
    <cellStyle name="Normal 10 3 5 6" xfId="14618"/>
    <cellStyle name="Normal 10 3 5 6 2" xfId="14619"/>
    <cellStyle name="Normal 10 3 5 7" xfId="14620"/>
    <cellStyle name="Normal 10 3 5 7 2" xfId="14621"/>
    <cellStyle name="Normal 10 3 5 8" xfId="14622"/>
    <cellStyle name="Normal 10 3 5 8 2" xfId="14623"/>
    <cellStyle name="Normal 10 3 5 9" xfId="14624"/>
    <cellStyle name="Normal 10 3 5 9 2" xfId="14625"/>
    <cellStyle name="Normal 10 3 6" xfId="14626"/>
    <cellStyle name="Normal 10 3 6 2" xfId="14627"/>
    <cellStyle name="Normal 10 3 6 3" xfId="14628"/>
    <cellStyle name="Normal 10 3 6 4" xfId="14629"/>
    <cellStyle name="Normal 10 3 6 5" xfId="14630"/>
    <cellStyle name="Normal 10 3 6 5 2" xfId="14631"/>
    <cellStyle name="Normal 10 3 6 6" xfId="14632"/>
    <cellStyle name="Normal 10 3 6 6 2" xfId="14633"/>
    <cellStyle name="Normal 10 3 6 7" xfId="14634"/>
    <cellStyle name="Normal 10 3 6 7 2" xfId="14635"/>
    <cellStyle name="Normal 10 3 6 8" xfId="14636"/>
    <cellStyle name="Normal 10 3 6 8 2" xfId="14637"/>
    <cellStyle name="Normal 10 3 7" xfId="14638"/>
    <cellStyle name="Normal 10 3 7 2" xfId="14639"/>
    <cellStyle name="Normal 10 3 7 3" xfId="14640"/>
    <cellStyle name="Normal 10 3 7 4" xfId="14641"/>
    <cellStyle name="Normal 10 3 7 5" xfId="14642"/>
    <cellStyle name="Normal 10 3 7 5 2" xfId="14643"/>
    <cellStyle name="Normal 10 3 7 6" xfId="14644"/>
    <cellStyle name="Normal 10 3 7 6 2" xfId="14645"/>
    <cellStyle name="Normal 10 3 7 7" xfId="14646"/>
    <cellStyle name="Normal 10 3 7 7 2" xfId="14647"/>
    <cellStyle name="Normal 10 3 7 8" xfId="14648"/>
    <cellStyle name="Normal 10 3 7 8 2" xfId="14649"/>
    <cellStyle name="Normal 10 3 8" xfId="14650"/>
    <cellStyle name="Normal 10 3 8 10" xfId="14651"/>
    <cellStyle name="Normal 10 3 8 2" xfId="14652"/>
    <cellStyle name="Normal 10 3 8 3" xfId="14653"/>
    <cellStyle name="Normal 10 3 8 4" xfId="14654"/>
    <cellStyle name="Normal 10 3 8 5" xfId="14655"/>
    <cellStyle name="Normal 10 3 8 5 2" xfId="14656"/>
    <cellStyle name="Normal 10 3 8 6" xfId="14657"/>
    <cellStyle name="Normal 10 3 8 6 2" xfId="14658"/>
    <cellStyle name="Normal 10 3 8 7" xfId="14659"/>
    <cellStyle name="Normal 10 3 8 7 2" xfId="14660"/>
    <cellStyle name="Normal 10 3 8 8" xfId="14661"/>
    <cellStyle name="Normal 10 3 8 8 2" xfId="14662"/>
    <cellStyle name="Normal 10 3 8 9" xfId="14663"/>
    <cellStyle name="Normal 10 3 9" xfId="14664"/>
    <cellStyle name="Normal 10 3 9 2" xfId="14665"/>
    <cellStyle name="Normal 10 3 9 2 2" xfId="14666"/>
    <cellStyle name="Normal 10 3 9 3" xfId="14667"/>
    <cellStyle name="Normal 10 3 9 3 2" xfId="14668"/>
    <cellStyle name="Normal 10 3 9 4" xfId="14669"/>
    <cellStyle name="Normal 10 3 9 4 2" xfId="14670"/>
    <cellStyle name="Normal 10 3 9 5" xfId="14671"/>
    <cellStyle name="Normal 10 3 9 5 2" xfId="14672"/>
    <cellStyle name="Normal 10 4" xfId="14673"/>
    <cellStyle name="Normal 10 4 2" xfId="14674"/>
    <cellStyle name="Normal 10 4 3" xfId="14675"/>
    <cellStyle name="Normal 10 4 4" xfId="14676"/>
    <cellStyle name="Normal 10 4 5" xfId="14677"/>
    <cellStyle name="Normal 10 5" xfId="14678"/>
    <cellStyle name="Normal 10 5 2" xfId="14679"/>
    <cellStyle name="Normal 10 5 3" xfId="14680"/>
    <cellStyle name="Normal 10 5 4" xfId="14681"/>
    <cellStyle name="Normal 10 5 5" xfId="14682"/>
    <cellStyle name="Normal 10 6" xfId="14683"/>
    <cellStyle name="Normal 10 7" xfId="14684"/>
    <cellStyle name="Normal 10 8" xfId="14685"/>
    <cellStyle name="Normal 10 9" xfId="14686"/>
    <cellStyle name="Normal 100" xfId="14687"/>
    <cellStyle name="Normal 101" xfId="14688"/>
    <cellStyle name="Normal 102" xfId="14689"/>
    <cellStyle name="Normal 103" xfId="14690"/>
    <cellStyle name="Normal 104" xfId="14691"/>
    <cellStyle name="Normal 105" xfId="14692"/>
    <cellStyle name="Normal 106" xfId="14693"/>
    <cellStyle name="Normal 107" xfId="14694"/>
    <cellStyle name="Normal 108" xfId="14695"/>
    <cellStyle name="Normal 109" xfId="14696"/>
    <cellStyle name="Normal 10pt" xfId="14697"/>
    <cellStyle name="Normal 10pt 2" xfId="14698"/>
    <cellStyle name="Normal 10pt 2 2" xfId="14699"/>
    <cellStyle name="Normal 10pt 2 3" xfId="14700"/>
    <cellStyle name="Normal 10pt 3" xfId="14701"/>
    <cellStyle name="Normal 10pt 4" xfId="14702"/>
    <cellStyle name="Normal 10pt 5" xfId="14703"/>
    <cellStyle name="Normal 10pt 6" xfId="14704"/>
    <cellStyle name="Normal 10pt 7" xfId="14705"/>
    <cellStyle name="Normal 11" xfId="14706"/>
    <cellStyle name="Normal 11 10" xfId="14707"/>
    <cellStyle name="Normal 11 11" xfId="14708"/>
    <cellStyle name="Normal 11 12" xfId="14709"/>
    <cellStyle name="Normal 11 13" xfId="14710"/>
    <cellStyle name="Normal 11 14" xfId="14711"/>
    <cellStyle name="Normal 11 15" xfId="14712"/>
    <cellStyle name="Normal 11 16" xfId="14713"/>
    <cellStyle name="Normal 11 17" xfId="14714"/>
    <cellStyle name="Normal 11 18" xfId="14715"/>
    <cellStyle name="Normal 11 2" xfId="14716"/>
    <cellStyle name="Normal 11 2 10" xfId="14717"/>
    <cellStyle name="Normal 11 2 11" xfId="14718"/>
    <cellStyle name="Normal 11 2 12" xfId="14719"/>
    <cellStyle name="Normal 11 2 13" xfId="14720"/>
    <cellStyle name="Normal 11 2 14" xfId="14721"/>
    <cellStyle name="Normal 11 2 14 2" xfId="14722"/>
    <cellStyle name="Normal 11 2 2" xfId="14723"/>
    <cellStyle name="Normal 11 2 2 2" xfId="14724"/>
    <cellStyle name="Normal 11 2 2 3" xfId="14725"/>
    <cellStyle name="Normal 11 2 2 4" xfId="14726"/>
    <cellStyle name="Normal 11 2 2 5" xfId="14727"/>
    <cellStyle name="Normal 11 2 3" xfId="14728"/>
    <cellStyle name="Normal 11 2 3 2" xfId="14729"/>
    <cellStyle name="Normal 11 2 3 3" xfId="14730"/>
    <cellStyle name="Normal 11 2 3 4" xfId="14731"/>
    <cellStyle name="Normal 11 2 3 5" xfId="14732"/>
    <cellStyle name="Normal 11 2 4" xfId="14733"/>
    <cellStyle name="Normal 11 2 5" xfId="14734"/>
    <cellStyle name="Normal 11 2 6" xfId="14735"/>
    <cellStyle name="Normal 11 2 7" xfId="14736"/>
    <cellStyle name="Normal 11 2 8" xfId="14737"/>
    <cellStyle name="Normal 11 2 9" xfId="14738"/>
    <cellStyle name="Normal 11 3" xfId="14739"/>
    <cellStyle name="Normal 11 3 10" xfId="14740"/>
    <cellStyle name="Normal 11 3 11" xfId="14741"/>
    <cellStyle name="Normal 11 3 2" xfId="14742"/>
    <cellStyle name="Normal 11 3 2 2" xfId="14743"/>
    <cellStyle name="Normal 11 3 2 2 2" xfId="14744"/>
    <cellStyle name="Normal 11 3 2 2 3" xfId="14745"/>
    <cellStyle name="Normal 11 3 2 2 4" xfId="14746"/>
    <cellStyle name="Normal 11 3 2 3" xfId="14747"/>
    <cellStyle name="Normal 11 3 2 4" xfId="14748"/>
    <cellStyle name="Normal 11 3 2 5" xfId="14749"/>
    <cellStyle name="Normal 11 3 2 6" xfId="14750"/>
    <cellStyle name="Normal 11 3 2 7" xfId="14751"/>
    <cellStyle name="Normal 11 3 2 8" xfId="14752"/>
    <cellStyle name="Normal 11 3 2 9" xfId="14753"/>
    <cellStyle name="Normal 11 3 3" xfId="14754"/>
    <cellStyle name="Normal 11 3 3 2" xfId="14755"/>
    <cellStyle name="Normal 11 3 3 3" xfId="14756"/>
    <cellStyle name="Normal 11 3 3 4" xfId="14757"/>
    <cellStyle name="Normal 11 3 3 5" xfId="14758"/>
    <cellStyle name="Normal 11 3 3 6" xfId="14759"/>
    <cellStyle name="Normal 11 3 3 7" xfId="14760"/>
    <cellStyle name="Normal 11 3 3 8" xfId="14761"/>
    <cellStyle name="Normal 11 3 4" xfId="14762"/>
    <cellStyle name="Normal 11 3 4 2" xfId="14763"/>
    <cellStyle name="Normal 11 3 4 3" xfId="14764"/>
    <cellStyle name="Normal 11 3 4 4" xfId="14765"/>
    <cellStyle name="Normal 11 3 4 5" xfId="14766"/>
    <cellStyle name="Normal 11 3 5" xfId="14767"/>
    <cellStyle name="Normal 11 3 5 2" xfId="14768"/>
    <cellStyle name="Normal 11 3 5 3" xfId="14769"/>
    <cellStyle name="Normal 11 3 5 4" xfId="14770"/>
    <cellStyle name="Normal 11 3 5 5" xfId="14771"/>
    <cellStyle name="Normal 11 3 6" xfId="14772"/>
    <cellStyle name="Normal 11 3 6 2" xfId="14773"/>
    <cellStyle name="Normal 11 3 6 3" xfId="14774"/>
    <cellStyle name="Normal 11 3 6 4" xfId="14775"/>
    <cellStyle name="Normal 11 3 6 5" xfId="14776"/>
    <cellStyle name="Normal 11 3 7" xfId="14777"/>
    <cellStyle name="Normal 11 3 8" xfId="14778"/>
    <cellStyle name="Normal 11 3 9" xfId="14779"/>
    <cellStyle name="Normal 11 4" xfId="14780"/>
    <cellStyle name="Normal 11 4 10" xfId="14781"/>
    <cellStyle name="Normal 11 4 11" xfId="14782"/>
    <cellStyle name="Normal 11 4 2" xfId="14783"/>
    <cellStyle name="Normal 11 4 2 2" xfId="14784"/>
    <cellStyle name="Normal 11 4 2 2 2" xfId="14785"/>
    <cellStyle name="Normal 11 4 2 2 3" xfId="14786"/>
    <cellStyle name="Normal 11 4 2 2 4" xfId="14787"/>
    <cellStyle name="Normal 11 4 2 3" xfId="14788"/>
    <cellStyle name="Normal 11 4 2 4" xfId="14789"/>
    <cellStyle name="Normal 11 4 2 5" xfId="14790"/>
    <cellStyle name="Normal 11 4 2 6" xfId="14791"/>
    <cellStyle name="Normal 11 4 2 7" xfId="14792"/>
    <cellStyle name="Normal 11 4 2 8" xfId="14793"/>
    <cellStyle name="Normal 11 4 2 9" xfId="14794"/>
    <cellStyle name="Normal 11 4 3" xfId="14795"/>
    <cellStyle name="Normal 11 4 3 2" xfId="14796"/>
    <cellStyle name="Normal 11 4 3 3" xfId="14797"/>
    <cellStyle name="Normal 11 4 3 4" xfId="14798"/>
    <cellStyle name="Normal 11 4 3 5" xfId="14799"/>
    <cellStyle name="Normal 11 4 3 6" xfId="14800"/>
    <cellStyle name="Normal 11 4 3 7" xfId="14801"/>
    <cellStyle name="Normal 11 4 3 8" xfId="14802"/>
    <cellStyle name="Normal 11 4 4" xfId="14803"/>
    <cellStyle name="Normal 11 4 4 2" xfId="14804"/>
    <cellStyle name="Normal 11 4 4 3" xfId="14805"/>
    <cellStyle name="Normal 11 4 4 4" xfId="14806"/>
    <cellStyle name="Normal 11 4 4 5" xfId="14807"/>
    <cellStyle name="Normal 11 4 5" xfId="14808"/>
    <cellStyle name="Normal 11 4 5 2" xfId="14809"/>
    <cellStyle name="Normal 11 4 5 3" xfId="14810"/>
    <cellStyle name="Normal 11 4 5 4" xfId="14811"/>
    <cellStyle name="Normal 11 4 5 5" xfId="14812"/>
    <cellStyle name="Normal 11 4 6" xfId="14813"/>
    <cellStyle name="Normal 11 4 6 2" xfId="14814"/>
    <cellStyle name="Normal 11 4 6 3" xfId="14815"/>
    <cellStyle name="Normal 11 4 6 4" xfId="14816"/>
    <cellStyle name="Normal 11 4 6 5" xfId="14817"/>
    <cellStyle name="Normal 11 4 7" xfId="14818"/>
    <cellStyle name="Normal 11 4 8" xfId="14819"/>
    <cellStyle name="Normal 11 4 9" xfId="14820"/>
    <cellStyle name="Normal 11 5" xfId="14821"/>
    <cellStyle name="Normal 11 5 2" xfId="14822"/>
    <cellStyle name="Normal 11 5 2 2" xfId="14823"/>
    <cellStyle name="Normal 11 5 2 3" xfId="14824"/>
    <cellStyle name="Normal 11 5 2 4" xfId="14825"/>
    <cellStyle name="Normal 11 5 3" xfId="14826"/>
    <cellStyle name="Normal 11 5 4" xfId="14827"/>
    <cellStyle name="Normal 11 5 5" xfId="14828"/>
    <cellStyle name="Normal 11 5 6" xfId="14829"/>
    <cellStyle name="Normal 11 5 7" xfId="14830"/>
    <cellStyle name="Normal 11 5 8" xfId="14831"/>
    <cellStyle name="Normal 11 5 9" xfId="14832"/>
    <cellStyle name="Normal 11 6" xfId="14833"/>
    <cellStyle name="Normal 11 6 2" xfId="14834"/>
    <cellStyle name="Normal 11 6 2 2" xfId="14835"/>
    <cellStyle name="Normal 11 6 2 3" xfId="14836"/>
    <cellStyle name="Normal 11 6 2 4" xfId="14837"/>
    <cellStyle name="Normal 11 6 3" xfId="14838"/>
    <cellStyle name="Normal 11 6 4" xfId="14839"/>
    <cellStyle name="Normal 11 6 5" xfId="14840"/>
    <cellStyle name="Normal 11 6 6" xfId="14841"/>
    <cellStyle name="Normal 11 6 7" xfId="14842"/>
    <cellStyle name="Normal 11 6 8" xfId="14843"/>
    <cellStyle name="Normal 11 6 9" xfId="14844"/>
    <cellStyle name="Normal 11 7" xfId="14845"/>
    <cellStyle name="Normal 11 7 2" xfId="14846"/>
    <cellStyle name="Normal 11 7 3" xfId="14847"/>
    <cellStyle name="Normal 11 7 4" xfId="14848"/>
    <cellStyle name="Normal 11 7 5" xfId="14849"/>
    <cellStyle name="Normal 11 7 5 2" xfId="14850"/>
    <cellStyle name="Normal 11 7 6" xfId="14851"/>
    <cellStyle name="Normal 11 7 6 2" xfId="14852"/>
    <cellStyle name="Normal 11 7 7" xfId="14853"/>
    <cellStyle name="Normal 11 7 7 2" xfId="14854"/>
    <cellStyle name="Normal 11 7 8" xfId="14855"/>
    <cellStyle name="Normal 11 7 8 2" xfId="14856"/>
    <cellStyle name="Normal 11 8" xfId="14857"/>
    <cellStyle name="Normal 11 8 2" xfId="14858"/>
    <cellStyle name="Normal 11 8 3" xfId="14859"/>
    <cellStyle name="Normal 11 8 4" xfId="14860"/>
    <cellStyle name="Normal 11 9" xfId="14861"/>
    <cellStyle name="Normal 11 9 2" xfId="14862"/>
    <cellStyle name="Normal 11 9 3" xfId="14863"/>
    <cellStyle name="Normal 11 9 4" xfId="14864"/>
    <cellStyle name="Normal 110" xfId="14865"/>
    <cellStyle name="Normal 111" xfId="14866"/>
    <cellStyle name="Normal 112" xfId="14867"/>
    <cellStyle name="Normal 113" xfId="14868"/>
    <cellStyle name="Normal 114" xfId="14869"/>
    <cellStyle name="Normal 115" xfId="14870"/>
    <cellStyle name="Normal 116" xfId="14871"/>
    <cellStyle name="Normal 117" xfId="14872"/>
    <cellStyle name="Normal 118" xfId="14873"/>
    <cellStyle name="Normal 119" xfId="14874"/>
    <cellStyle name="Normal 12" xfId="14875"/>
    <cellStyle name="Normal 12 10" xfId="14876"/>
    <cellStyle name="Normal 12 11" xfId="14877"/>
    <cellStyle name="Normal 12 12" xfId="14878"/>
    <cellStyle name="Normal 12 12 2" xfId="14879"/>
    <cellStyle name="Normal 12 13" xfId="14880"/>
    <cellStyle name="Normal 12 13 2" xfId="14881"/>
    <cellStyle name="Normal 12 14" xfId="14882"/>
    <cellStyle name="Normal 12 14 2" xfId="14883"/>
    <cellStyle name="Normal 12 15" xfId="14884"/>
    <cellStyle name="Normal 12 15 2" xfId="14885"/>
    <cellStyle name="Normal 12 16" xfId="14886"/>
    <cellStyle name="Normal 12 2" xfId="14887"/>
    <cellStyle name="Normal 12 2 10" xfId="14888"/>
    <cellStyle name="Normal 12 2 11" xfId="14889"/>
    <cellStyle name="Normal 12 2 2" xfId="14890"/>
    <cellStyle name="Normal 12 2 2 2" xfId="14891"/>
    <cellStyle name="Normal 12 2 2 2 2" xfId="14892"/>
    <cellStyle name="Normal 12 2 2 2 3" xfId="14893"/>
    <cellStyle name="Normal 12 2 2 2 4" xfId="14894"/>
    <cellStyle name="Normal 12 2 2 3" xfId="14895"/>
    <cellStyle name="Normal 12 2 2 4" xfId="14896"/>
    <cellStyle name="Normal 12 2 2 5" xfId="14897"/>
    <cellStyle name="Normal 12 2 2 6" xfId="14898"/>
    <cellStyle name="Normal 12 2 2 7" xfId="14899"/>
    <cellStyle name="Normal 12 2 2 8" xfId="14900"/>
    <cellStyle name="Normal 12 2 2 9" xfId="14901"/>
    <cellStyle name="Normal 12 2 3" xfId="14902"/>
    <cellStyle name="Normal 12 2 3 2" xfId="14903"/>
    <cellStyle name="Normal 12 2 3 3" xfId="14904"/>
    <cellStyle name="Normal 12 2 3 4" xfId="14905"/>
    <cellStyle name="Normal 12 2 3 5" xfId="14906"/>
    <cellStyle name="Normal 12 2 3 6" xfId="14907"/>
    <cellStyle name="Normal 12 2 3 7" xfId="14908"/>
    <cellStyle name="Normal 12 2 3 8" xfId="14909"/>
    <cellStyle name="Normal 12 2 4" xfId="14910"/>
    <cellStyle name="Normal 12 2 4 2" xfId="14911"/>
    <cellStyle name="Normal 12 2 4 3" xfId="14912"/>
    <cellStyle name="Normal 12 2 4 4" xfId="14913"/>
    <cellStyle name="Normal 12 2 4 5" xfId="14914"/>
    <cellStyle name="Normal 12 2 5" xfId="14915"/>
    <cellStyle name="Normal 12 2 5 2" xfId="14916"/>
    <cellStyle name="Normal 12 2 5 3" xfId="14917"/>
    <cellStyle name="Normal 12 2 5 4" xfId="14918"/>
    <cellStyle name="Normal 12 2 5 5" xfId="14919"/>
    <cellStyle name="Normal 12 2 6" xfId="14920"/>
    <cellStyle name="Normal 12 2 6 2" xfId="14921"/>
    <cellStyle name="Normal 12 2 6 3" xfId="14922"/>
    <cellStyle name="Normal 12 2 6 4" xfId="14923"/>
    <cellStyle name="Normal 12 2 6 5" xfId="14924"/>
    <cellStyle name="Normal 12 2 7" xfId="14925"/>
    <cellStyle name="Normal 12 2 8" xfId="14926"/>
    <cellStyle name="Normal 12 2 9" xfId="14927"/>
    <cellStyle name="Normal 12 3" xfId="14928"/>
    <cellStyle name="Normal 12 3 10" xfId="14929"/>
    <cellStyle name="Normal 12 3 11" xfId="14930"/>
    <cellStyle name="Normal 12 3 2" xfId="14931"/>
    <cellStyle name="Normal 12 3 2 2" xfId="14932"/>
    <cellStyle name="Normal 12 3 2 2 2" xfId="14933"/>
    <cellStyle name="Normal 12 3 2 2 3" xfId="14934"/>
    <cellStyle name="Normal 12 3 2 2 4" xfId="14935"/>
    <cellStyle name="Normal 12 3 2 3" xfId="14936"/>
    <cellStyle name="Normal 12 3 2 4" xfId="14937"/>
    <cellStyle name="Normal 12 3 2 5" xfId="14938"/>
    <cellStyle name="Normal 12 3 2 6" xfId="14939"/>
    <cellStyle name="Normal 12 3 2 7" xfId="14940"/>
    <cellStyle name="Normal 12 3 2 8" xfId="14941"/>
    <cellStyle name="Normal 12 3 2 9" xfId="14942"/>
    <cellStyle name="Normal 12 3 3" xfId="14943"/>
    <cellStyle name="Normal 12 3 3 2" xfId="14944"/>
    <cellStyle name="Normal 12 3 3 3" xfId="14945"/>
    <cellStyle name="Normal 12 3 3 4" xfId="14946"/>
    <cellStyle name="Normal 12 3 3 5" xfId="14947"/>
    <cellStyle name="Normal 12 3 3 6" xfId="14948"/>
    <cellStyle name="Normal 12 3 3 7" xfId="14949"/>
    <cellStyle name="Normal 12 3 3 8" xfId="14950"/>
    <cellStyle name="Normal 12 3 4" xfId="14951"/>
    <cellStyle name="Normal 12 3 4 2" xfId="14952"/>
    <cellStyle name="Normal 12 3 4 3" xfId="14953"/>
    <cellStyle name="Normal 12 3 4 4" xfId="14954"/>
    <cellStyle name="Normal 12 3 4 5" xfId="14955"/>
    <cellStyle name="Normal 12 3 5" xfId="14956"/>
    <cellStyle name="Normal 12 3 5 2" xfId="14957"/>
    <cellStyle name="Normal 12 3 5 3" xfId="14958"/>
    <cellStyle name="Normal 12 3 5 4" xfId="14959"/>
    <cellStyle name="Normal 12 3 5 5" xfId="14960"/>
    <cellStyle name="Normal 12 3 6" xfId="14961"/>
    <cellStyle name="Normal 12 3 6 2" xfId="14962"/>
    <cellStyle name="Normal 12 3 6 3" xfId="14963"/>
    <cellStyle name="Normal 12 3 6 4" xfId="14964"/>
    <cellStyle name="Normal 12 3 6 5" xfId="14965"/>
    <cellStyle name="Normal 12 3 7" xfId="14966"/>
    <cellStyle name="Normal 12 3 8" xfId="14967"/>
    <cellStyle name="Normal 12 3 9" xfId="14968"/>
    <cellStyle name="Normal 12 4" xfId="14969"/>
    <cellStyle name="Normal 12 4 10" xfId="14970"/>
    <cellStyle name="Normal 12 4 11" xfId="14971"/>
    <cellStyle name="Normal 12 4 2" xfId="14972"/>
    <cellStyle name="Normal 12 4 2 2" xfId="14973"/>
    <cellStyle name="Normal 12 4 2 3" xfId="14974"/>
    <cellStyle name="Normal 12 4 2 4" xfId="14975"/>
    <cellStyle name="Normal 12 4 2 5" xfId="14976"/>
    <cellStyle name="Normal 12 4 2 6" xfId="14977"/>
    <cellStyle name="Normal 12 4 2 7" xfId="14978"/>
    <cellStyle name="Normal 12 4 2 8" xfId="14979"/>
    <cellStyle name="Normal 12 4 3" xfId="14980"/>
    <cellStyle name="Normal 12 4 3 2" xfId="14981"/>
    <cellStyle name="Normal 12 4 3 3" xfId="14982"/>
    <cellStyle name="Normal 12 4 3 4" xfId="14983"/>
    <cellStyle name="Normal 12 4 3 5" xfId="14984"/>
    <cellStyle name="Normal 12 4 4" xfId="14985"/>
    <cellStyle name="Normal 12 4 4 2" xfId="14986"/>
    <cellStyle name="Normal 12 4 4 3" xfId="14987"/>
    <cellStyle name="Normal 12 4 4 4" xfId="14988"/>
    <cellStyle name="Normal 12 4 4 5" xfId="14989"/>
    <cellStyle name="Normal 12 4 5" xfId="14990"/>
    <cellStyle name="Normal 12 4 5 2" xfId="14991"/>
    <cellStyle name="Normal 12 4 5 3" xfId="14992"/>
    <cellStyle name="Normal 12 4 5 4" xfId="14993"/>
    <cellStyle name="Normal 12 4 5 5" xfId="14994"/>
    <cellStyle name="Normal 12 4 6" xfId="14995"/>
    <cellStyle name="Normal 12 4 7" xfId="14996"/>
    <cellStyle name="Normal 12 4 8" xfId="14997"/>
    <cellStyle name="Normal 12 4 9" xfId="14998"/>
    <cellStyle name="Normal 12 5" xfId="14999"/>
    <cellStyle name="Normal 12 5 2" xfId="15000"/>
    <cellStyle name="Normal 12 5 2 2" xfId="15001"/>
    <cellStyle name="Normal 12 5 2 3" xfId="15002"/>
    <cellStyle name="Normal 12 5 2 4" xfId="15003"/>
    <cellStyle name="Normal 12 5 3" xfId="15004"/>
    <cellStyle name="Normal 12 5 4" xfId="15005"/>
    <cellStyle name="Normal 12 5 5" xfId="15006"/>
    <cellStyle name="Normal 12 5 6" xfId="15007"/>
    <cellStyle name="Normal 12 5 7" xfId="15008"/>
    <cellStyle name="Normal 12 5 8" xfId="15009"/>
    <cellStyle name="Normal 12 5 9" xfId="15010"/>
    <cellStyle name="Normal 12 6" xfId="15011"/>
    <cellStyle name="Normal 12 6 2" xfId="15012"/>
    <cellStyle name="Normal 12 6 3" xfId="15013"/>
    <cellStyle name="Normal 12 6 4" xfId="15014"/>
    <cellStyle name="Normal 12 6 5" xfId="15015"/>
    <cellStyle name="Normal 12 6 5 2" xfId="15016"/>
    <cellStyle name="Normal 12 6 6" xfId="15017"/>
    <cellStyle name="Normal 12 6 6 2" xfId="15018"/>
    <cellStyle name="Normal 12 6 7" xfId="15019"/>
    <cellStyle name="Normal 12 6 7 2" xfId="15020"/>
    <cellStyle name="Normal 12 6 8" xfId="15021"/>
    <cellStyle name="Normal 12 6 8 2" xfId="15022"/>
    <cellStyle name="Normal 12 7" xfId="15023"/>
    <cellStyle name="Normal 12 7 2" xfId="15024"/>
    <cellStyle name="Normal 12 7 3" xfId="15025"/>
    <cellStyle name="Normal 12 7 4" xfId="15026"/>
    <cellStyle name="Normal 12 8" xfId="15027"/>
    <cellStyle name="Normal 12 8 2" xfId="15028"/>
    <cellStyle name="Normal 12 8 3" xfId="15029"/>
    <cellStyle name="Normal 12 8 4" xfId="15030"/>
    <cellStyle name="Normal 12 9" xfId="15031"/>
    <cellStyle name="Normal 120" xfId="15032"/>
    <cellStyle name="Normal 121" xfId="15033"/>
    <cellStyle name="Normal 122" xfId="15034"/>
    <cellStyle name="Normal 123" xfId="15035"/>
    <cellStyle name="Normal 124" xfId="15036"/>
    <cellStyle name="Normal 125" xfId="15037"/>
    <cellStyle name="Normal 126" xfId="15038"/>
    <cellStyle name="Normal 127" xfId="15039"/>
    <cellStyle name="Normal 128" xfId="15040"/>
    <cellStyle name="Normal 129" xfId="15041"/>
    <cellStyle name="Normal 13" xfId="15042"/>
    <cellStyle name="Normal 13 10" xfId="15043"/>
    <cellStyle name="Normal 13 10 2" xfId="15044"/>
    <cellStyle name="Normal 13 10 3" xfId="15045"/>
    <cellStyle name="Normal 13 10 4" xfId="15046"/>
    <cellStyle name="Normal 13 10 5" xfId="15047"/>
    <cellStyle name="Normal 13 11" xfId="15048"/>
    <cellStyle name="Normal 13 11 2" xfId="15049"/>
    <cellStyle name="Normal 13 11 3" xfId="15050"/>
    <cellStyle name="Normal 13 11 4" xfId="15051"/>
    <cellStyle name="Normal 13 11 5" xfId="15052"/>
    <cellStyle name="Normal 13 12" xfId="15053"/>
    <cellStyle name="Normal 13 12 2" xfId="15054"/>
    <cellStyle name="Normal 13 12 3" xfId="15055"/>
    <cellStyle name="Normal 13 12 4" xfId="15056"/>
    <cellStyle name="Normal 13 12 5" xfId="15057"/>
    <cellStyle name="Normal 13 13" xfId="15058"/>
    <cellStyle name="Normal 13 14" xfId="15059"/>
    <cellStyle name="Normal 13 15" xfId="15060"/>
    <cellStyle name="Normal 13 16" xfId="15061"/>
    <cellStyle name="Normal 13 17" xfId="15062"/>
    <cellStyle name="Normal 13 2" xfId="15063"/>
    <cellStyle name="Normal 13 2 10" xfId="15064"/>
    <cellStyle name="Normal 13 2 11" xfId="15065"/>
    <cellStyle name="Normal 13 2 2" xfId="15066"/>
    <cellStyle name="Normal 13 2 2 2" xfId="15067"/>
    <cellStyle name="Normal 13 2 2 2 2" xfId="15068"/>
    <cellStyle name="Normal 13 2 2 2 3" xfId="15069"/>
    <cellStyle name="Normal 13 2 2 2 4" xfId="15070"/>
    <cellStyle name="Normal 13 2 2 3" xfId="15071"/>
    <cellStyle name="Normal 13 2 2 4" xfId="15072"/>
    <cellStyle name="Normal 13 2 2 5" xfId="15073"/>
    <cellStyle name="Normal 13 2 2 6" xfId="15074"/>
    <cellStyle name="Normal 13 2 2 7" xfId="15075"/>
    <cellStyle name="Normal 13 2 2 8" xfId="15076"/>
    <cellStyle name="Normal 13 2 2 9" xfId="15077"/>
    <cellStyle name="Normal 13 2 3" xfId="15078"/>
    <cellStyle name="Normal 13 2 3 2" xfId="15079"/>
    <cellStyle name="Normal 13 2 3 3" xfId="15080"/>
    <cellStyle name="Normal 13 2 3 4" xfId="15081"/>
    <cellStyle name="Normal 13 2 3 5" xfId="15082"/>
    <cellStyle name="Normal 13 2 3 6" xfId="15083"/>
    <cellStyle name="Normal 13 2 3 7" xfId="15084"/>
    <cellStyle name="Normal 13 2 3 8" xfId="15085"/>
    <cellStyle name="Normal 13 2 4" xfId="15086"/>
    <cellStyle name="Normal 13 2 4 2" xfId="15087"/>
    <cellStyle name="Normal 13 2 4 3" xfId="15088"/>
    <cellStyle name="Normal 13 2 4 4" xfId="15089"/>
    <cellStyle name="Normal 13 2 4 5" xfId="15090"/>
    <cellStyle name="Normal 13 2 5" xfId="15091"/>
    <cellStyle name="Normal 13 2 5 2" xfId="15092"/>
    <cellStyle name="Normal 13 2 5 3" xfId="15093"/>
    <cellStyle name="Normal 13 2 5 4" xfId="15094"/>
    <cellStyle name="Normal 13 2 5 5" xfId="15095"/>
    <cellStyle name="Normal 13 2 6" xfId="15096"/>
    <cellStyle name="Normal 13 2 6 2" xfId="15097"/>
    <cellStyle name="Normal 13 2 6 3" xfId="15098"/>
    <cellStyle name="Normal 13 2 6 4" xfId="15099"/>
    <cellStyle name="Normal 13 2 6 5" xfId="15100"/>
    <cellStyle name="Normal 13 2 7" xfId="15101"/>
    <cellStyle name="Normal 13 2 8" xfId="15102"/>
    <cellStyle name="Normal 13 2 9" xfId="15103"/>
    <cellStyle name="Normal 13 3" xfId="15104"/>
    <cellStyle name="Normal 13 3 10" xfId="15105"/>
    <cellStyle name="Normal 13 3 11" xfId="15106"/>
    <cellStyle name="Normal 13 3 2" xfId="15107"/>
    <cellStyle name="Normal 13 3 2 2" xfId="15108"/>
    <cellStyle name="Normal 13 3 2 2 2" xfId="15109"/>
    <cellStyle name="Normal 13 3 2 2 3" xfId="15110"/>
    <cellStyle name="Normal 13 3 2 2 4" xfId="15111"/>
    <cellStyle name="Normal 13 3 2 3" xfId="15112"/>
    <cellStyle name="Normal 13 3 2 4" xfId="15113"/>
    <cellStyle name="Normal 13 3 2 5" xfId="15114"/>
    <cellStyle name="Normal 13 3 2 6" xfId="15115"/>
    <cellStyle name="Normal 13 3 2 7" xfId="15116"/>
    <cellStyle name="Normal 13 3 2 8" xfId="15117"/>
    <cellStyle name="Normal 13 3 2 9" xfId="15118"/>
    <cellStyle name="Normal 13 3 3" xfId="15119"/>
    <cellStyle name="Normal 13 3 3 2" xfId="15120"/>
    <cellStyle name="Normal 13 3 3 3" xfId="15121"/>
    <cellStyle name="Normal 13 3 3 4" xfId="15122"/>
    <cellStyle name="Normal 13 3 3 5" xfId="15123"/>
    <cellStyle name="Normal 13 3 3 6" xfId="15124"/>
    <cellStyle name="Normal 13 3 3 7" xfId="15125"/>
    <cellStyle name="Normal 13 3 3 8" xfId="15126"/>
    <cellStyle name="Normal 13 3 4" xfId="15127"/>
    <cellStyle name="Normal 13 3 4 2" xfId="15128"/>
    <cellStyle name="Normal 13 3 4 3" xfId="15129"/>
    <cellStyle name="Normal 13 3 4 4" xfId="15130"/>
    <cellStyle name="Normal 13 3 4 5" xfId="15131"/>
    <cellStyle name="Normal 13 3 5" xfId="15132"/>
    <cellStyle name="Normal 13 3 5 2" xfId="15133"/>
    <cellStyle name="Normal 13 3 5 3" xfId="15134"/>
    <cellStyle name="Normal 13 3 5 4" xfId="15135"/>
    <cellStyle name="Normal 13 3 5 5" xfId="15136"/>
    <cellStyle name="Normal 13 3 6" xfId="15137"/>
    <cellStyle name="Normal 13 3 6 2" xfId="15138"/>
    <cellStyle name="Normal 13 3 6 3" xfId="15139"/>
    <cellStyle name="Normal 13 3 6 4" xfId="15140"/>
    <cellStyle name="Normal 13 3 6 5" xfId="15141"/>
    <cellStyle name="Normal 13 3 7" xfId="15142"/>
    <cellStyle name="Normal 13 3 8" xfId="15143"/>
    <cellStyle name="Normal 13 3 9" xfId="15144"/>
    <cellStyle name="Normal 13 4" xfId="15145"/>
    <cellStyle name="Normal 13 4 10" xfId="15146"/>
    <cellStyle name="Normal 13 4 11" xfId="15147"/>
    <cellStyle name="Normal 13 4 2" xfId="15148"/>
    <cellStyle name="Normal 13 4 2 2" xfId="15149"/>
    <cellStyle name="Normal 13 4 2 3" xfId="15150"/>
    <cellStyle name="Normal 13 4 2 4" xfId="15151"/>
    <cellStyle name="Normal 13 4 2 5" xfId="15152"/>
    <cellStyle name="Normal 13 4 2 6" xfId="15153"/>
    <cellStyle name="Normal 13 4 2 7" xfId="15154"/>
    <cellStyle name="Normal 13 4 2 8" xfId="15155"/>
    <cellStyle name="Normal 13 4 3" xfId="15156"/>
    <cellStyle name="Normal 13 4 3 2" xfId="15157"/>
    <cellStyle name="Normal 13 4 3 3" xfId="15158"/>
    <cellStyle name="Normal 13 4 3 4" xfId="15159"/>
    <cellStyle name="Normal 13 4 3 5" xfId="15160"/>
    <cellStyle name="Normal 13 4 4" xfId="15161"/>
    <cellStyle name="Normal 13 4 4 2" xfId="15162"/>
    <cellStyle name="Normal 13 4 4 3" xfId="15163"/>
    <cellStyle name="Normal 13 4 4 4" xfId="15164"/>
    <cellStyle name="Normal 13 4 4 5" xfId="15165"/>
    <cellStyle name="Normal 13 4 5" xfId="15166"/>
    <cellStyle name="Normal 13 4 5 2" xfId="15167"/>
    <cellStyle name="Normal 13 4 5 3" xfId="15168"/>
    <cellStyle name="Normal 13 4 5 4" xfId="15169"/>
    <cellStyle name="Normal 13 4 5 5" xfId="15170"/>
    <cellStyle name="Normal 13 4 6" xfId="15171"/>
    <cellStyle name="Normal 13 4 7" xfId="15172"/>
    <cellStyle name="Normal 13 4 8" xfId="15173"/>
    <cellStyle name="Normal 13 4 9" xfId="15174"/>
    <cellStyle name="Normal 13 5" xfId="15175"/>
    <cellStyle name="Normal 13 5 10" xfId="15176"/>
    <cellStyle name="Normal 13 5 2" xfId="15177"/>
    <cellStyle name="Normal 13 5 2 2" xfId="15178"/>
    <cellStyle name="Normal 13 5 2 2 2" xfId="15179"/>
    <cellStyle name="Normal 13 5 2 2 3" xfId="15180"/>
    <cellStyle name="Normal 13 5 2 2 4" xfId="15181"/>
    <cellStyle name="Normal 13 5 2 3" xfId="15182"/>
    <cellStyle name="Normal 13 5 2 4" xfId="15183"/>
    <cellStyle name="Normal 13 5 2 5" xfId="15184"/>
    <cellStyle name="Normal 13 5 3" xfId="15185"/>
    <cellStyle name="Normal 13 5 3 2" xfId="15186"/>
    <cellStyle name="Normal 13 5 3 3" xfId="15187"/>
    <cellStyle name="Normal 13 5 3 4" xfId="15188"/>
    <cellStyle name="Normal 13 5 4" xfId="15189"/>
    <cellStyle name="Normal 13 5 5" xfId="15190"/>
    <cellStyle name="Normal 13 5 6" xfId="15191"/>
    <cellStyle name="Normal 13 5 7" xfId="15192"/>
    <cellStyle name="Normal 13 5 8" xfId="15193"/>
    <cellStyle name="Normal 13 5 9" xfId="15194"/>
    <cellStyle name="Normal 13 6" xfId="15195"/>
    <cellStyle name="Normal 13 6 2" xfId="15196"/>
    <cellStyle name="Normal 13 6 2 2" xfId="15197"/>
    <cellStyle name="Normal 13 6 2 3" xfId="15198"/>
    <cellStyle name="Normal 13 6 2 4" xfId="15199"/>
    <cellStyle name="Normal 13 6 3" xfId="15200"/>
    <cellStyle name="Normal 13 6 4" xfId="15201"/>
    <cellStyle name="Normal 13 6 5" xfId="15202"/>
    <cellStyle name="Normal 13 6 6" xfId="15203"/>
    <cellStyle name="Normal 13 6 7" xfId="15204"/>
    <cellStyle name="Normal 13 6 8" xfId="15205"/>
    <cellStyle name="Normal 13 6 9" xfId="15206"/>
    <cellStyle name="Normal 13 7" xfId="15207"/>
    <cellStyle name="Normal 13 7 2" xfId="15208"/>
    <cellStyle name="Normal 13 7 3" xfId="15209"/>
    <cellStyle name="Normal 13 7 4" xfId="15210"/>
    <cellStyle name="Normal 13 7 5" xfId="15211"/>
    <cellStyle name="Normal 13 7 6" xfId="15212"/>
    <cellStyle name="Normal 13 7 7" xfId="15213"/>
    <cellStyle name="Normal 13 7 8" xfId="15214"/>
    <cellStyle name="Normal 13 8" xfId="15215"/>
    <cellStyle name="Normal 13 8 2" xfId="15216"/>
    <cellStyle name="Normal 13 8 3" xfId="15217"/>
    <cellStyle name="Normal 13 8 4" xfId="15218"/>
    <cellStyle name="Normal 13 8 5" xfId="15219"/>
    <cellStyle name="Normal 13 8 6" xfId="15220"/>
    <cellStyle name="Normal 13 8 7" xfId="15221"/>
    <cellStyle name="Normal 13 8 8" xfId="15222"/>
    <cellStyle name="Normal 13 9" xfId="15223"/>
    <cellStyle name="Normal 13 9 2" xfId="15224"/>
    <cellStyle name="Normal 13 9 3" xfId="15225"/>
    <cellStyle name="Normal 13 9 4" xfId="15226"/>
    <cellStyle name="Normal 13 9 5" xfId="15227"/>
    <cellStyle name="Normal 13 9 6" xfId="15228"/>
    <cellStyle name="Normal 13 9 7" xfId="15229"/>
    <cellStyle name="Normal 13 9 8" xfId="15230"/>
    <cellStyle name="Normal 130" xfId="15231"/>
    <cellStyle name="Normal 131" xfId="15232"/>
    <cellStyle name="Normal 132" xfId="15233"/>
    <cellStyle name="Normal 133" xfId="15234"/>
    <cellStyle name="Normal 134" xfId="15235"/>
    <cellStyle name="Normal 135" xfId="15236"/>
    <cellStyle name="Normal 136" xfId="15237"/>
    <cellStyle name="Normal 137" xfId="15238"/>
    <cellStyle name="Normal 138" xfId="15239"/>
    <cellStyle name="Normal 139" xfId="15240"/>
    <cellStyle name="Normal 14" xfId="15241"/>
    <cellStyle name="Normal 14 10" xfId="15242"/>
    <cellStyle name="Normal 14 11" xfId="15243"/>
    <cellStyle name="Normal 14 12" xfId="15244"/>
    <cellStyle name="Normal 14 13" xfId="15245"/>
    <cellStyle name="Normal 14 14" xfId="15246"/>
    <cellStyle name="Normal 14 15" xfId="15247"/>
    <cellStyle name="Normal 14 2" xfId="15248"/>
    <cellStyle name="Normal 14 2 10" xfId="15249"/>
    <cellStyle name="Normal 14 2 11" xfId="15250"/>
    <cellStyle name="Normal 14 2 2" xfId="15251"/>
    <cellStyle name="Normal 14 2 2 2" xfId="15252"/>
    <cellStyle name="Normal 14 2 2 2 2" xfId="15253"/>
    <cellStyle name="Normal 14 2 2 2 3" xfId="15254"/>
    <cellStyle name="Normal 14 2 2 2 4" xfId="15255"/>
    <cellStyle name="Normal 14 2 2 3" xfId="15256"/>
    <cellStyle name="Normal 14 2 2 4" xfId="15257"/>
    <cellStyle name="Normal 14 2 2 5" xfId="15258"/>
    <cellStyle name="Normal 14 2 2 6" xfId="15259"/>
    <cellStyle name="Normal 14 2 2 7" xfId="15260"/>
    <cellStyle name="Normal 14 2 2 8" xfId="15261"/>
    <cellStyle name="Normal 14 2 2 9" xfId="15262"/>
    <cellStyle name="Normal 14 2 3" xfId="15263"/>
    <cellStyle name="Normal 14 2 3 2" xfId="15264"/>
    <cellStyle name="Normal 14 2 3 3" xfId="15265"/>
    <cellStyle name="Normal 14 2 3 4" xfId="15266"/>
    <cellStyle name="Normal 14 2 3 5" xfId="15267"/>
    <cellStyle name="Normal 14 2 3 6" xfId="15268"/>
    <cellStyle name="Normal 14 2 3 7" xfId="15269"/>
    <cellStyle name="Normal 14 2 3 8" xfId="15270"/>
    <cellStyle name="Normal 14 2 4" xfId="15271"/>
    <cellStyle name="Normal 14 2 4 2" xfId="15272"/>
    <cellStyle name="Normal 14 2 4 3" xfId="15273"/>
    <cellStyle name="Normal 14 2 4 4" xfId="15274"/>
    <cellStyle name="Normal 14 2 4 5" xfId="15275"/>
    <cellStyle name="Normal 14 2 5" xfId="15276"/>
    <cellStyle name="Normal 14 2 5 2" xfId="15277"/>
    <cellStyle name="Normal 14 2 5 3" xfId="15278"/>
    <cellStyle name="Normal 14 2 5 4" xfId="15279"/>
    <cellStyle name="Normal 14 2 5 5" xfId="15280"/>
    <cellStyle name="Normal 14 2 6" xfId="15281"/>
    <cellStyle name="Normal 14 2 6 2" xfId="15282"/>
    <cellStyle name="Normal 14 2 6 3" xfId="15283"/>
    <cellStyle name="Normal 14 2 6 4" xfId="15284"/>
    <cellStyle name="Normal 14 2 6 5" xfId="15285"/>
    <cellStyle name="Normal 14 2 7" xfId="15286"/>
    <cellStyle name="Normal 14 2 8" xfId="15287"/>
    <cellStyle name="Normal 14 2 9" xfId="15288"/>
    <cellStyle name="Normal 14 3" xfId="15289"/>
    <cellStyle name="Normal 14 3 10" xfId="15290"/>
    <cellStyle name="Normal 14 3 11" xfId="15291"/>
    <cellStyle name="Normal 14 3 2" xfId="15292"/>
    <cellStyle name="Normal 14 3 2 2" xfId="15293"/>
    <cellStyle name="Normal 14 3 2 2 2" xfId="15294"/>
    <cellStyle name="Normal 14 3 2 2 3" xfId="15295"/>
    <cellStyle name="Normal 14 3 2 2 4" xfId="15296"/>
    <cellStyle name="Normal 14 3 2 3" xfId="15297"/>
    <cellStyle name="Normal 14 3 2 4" xfId="15298"/>
    <cellStyle name="Normal 14 3 2 5" xfId="15299"/>
    <cellStyle name="Normal 14 3 2 6" xfId="15300"/>
    <cellStyle name="Normal 14 3 2 7" xfId="15301"/>
    <cellStyle name="Normal 14 3 2 8" xfId="15302"/>
    <cellStyle name="Normal 14 3 2 9" xfId="15303"/>
    <cellStyle name="Normal 14 3 3" xfId="15304"/>
    <cellStyle name="Normal 14 3 3 2" xfId="15305"/>
    <cellStyle name="Normal 14 3 3 3" xfId="15306"/>
    <cellStyle name="Normal 14 3 3 4" xfId="15307"/>
    <cellStyle name="Normal 14 3 3 5" xfId="15308"/>
    <cellStyle name="Normal 14 3 3 6" xfId="15309"/>
    <cellStyle name="Normal 14 3 3 7" xfId="15310"/>
    <cellStyle name="Normal 14 3 3 8" xfId="15311"/>
    <cellStyle name="Normal 14 3 4" xfId="15312"/>
    <cellStyle name="Normal 14 3 4 2" xfId="15313"/>
    <cellStyle name="Normal 14 3 4 3" xfId="15314"/>
    <cellStyle name="Normal 14 3 4 4" xfId="15315"/>
    <cellStyle name="Normal 14 3 4 5" xfId="15316"/>
    <cellStyle name="Normal 14 3 5" xfId="15317"/>
    <cellStyle name="Normal 14 3 5 2" xfId="15318"/>
    <cellStyle name="Normal 14 3 5 3" xfId="15319"/>
    <cellStyle name="Normal 14 3 5 4" xfId="15320"/>
    <cellStyle name="Normal 14 3 5 5" xfId="15321"/>
    <cellStyle name="Normal 14 3 6" xfId="15322"/>
    <cellStyle name="Normal 14 3 6 2" xfId="15323"/>
    <cellStyle name="Normal 14 3 6 3" xfId="15324"/>
    <cellStyle name="Normal 14 3 6 4" xfId="15325"/>
    <cellStyle name="Normal 14 3 6 5" xfId="15326"/>
    <cellStyle name="Normal 14 3 7" xfId="15327"/>
    <cellStyle name="Normal 14 3 8" xfId="15328"/>
    <cellStyle name="Normal 14 3 9" xfId="15329"/>
    <cellStyle name="Normal 14 4" xfId="15330"/>
    <cellStyle name="Normal 14 4 10" xfId="15331"/>
    <cellStyle name="Normal 14 4 11" xfId="15332"/>
    <cellStyle name="Normal 14 4 2" xfId="15333"/>
    <cellStyle name="Normal 14 4 2 2" xfId="15334"/>
    <cellStyle name="Normal 14 4 2 3" xfId="15335"/>
    <cellStyle name="Normal 14 4 2 4" xfId="15336"/>
    <cellStyle name="Normal 14 4 2 5" xfId="15337"/>
    <cellStyle name="Normal 14 4 2 6" xfId="15338"/>
    <cellStyle name="Normal 14 4 2 7" xfId="15339"/>
    <cellStyle name="Normal 14 4 2 8" xfId="15340"/>
    <cellStyle name="Normal 14 4 3" xfId="15341"/>
    <cellStyle name="Normal 14 4 3 2" xfId="15342"/>
    <cellStyle name="Normal 14 4 3 3" xfId="15343"/>
    <cellStyle name="Normal 14 4 3 4" xfId="15344"/>
    <cellStyle name="Normal 14 4 3 5" xfId="15345"/>
    <cellStyle name="Normal 14 4 4" xfId="15346"/>
    <cellStyle name="Normal 14 4 4 2" xfId="15347"/>
    <cellStyle name="Normal 14 4 4 3" xfId="15348"/>
    <cellStyle name="Normal 14 4 4 4" xfId="15349"/>
    <cellStyle name="Normal 14 4 4 5" xfId="15350"/>
    <cellStyle name="Normal 14 4 5" xfId="15351"/>
    <cellStyle name="Normal 14 4 5 2" xfId="15352"/>
    <cellStyle name="Normal 14 4 5 3" xfId="15353"/>
    <cellStyle name="Normal 14 4 5 4" xfId="15354"/>
    <cellStyle name="Normal 14 4 5 5" xfId="15355"/>
    <cellStyle name="Normal 14 4 6" xfId="15356"/>
    <cellStyle name="Normal 14 4 7" xfId="15357"/>
    <cellStyle name="Normal 14 4 8" xfId="15358"/>
    <cellStyle name="Normal 14 4 9" xfId="15359"/>
    <cellStyle name="Normal 14 5" xfId="15360"/>
    <cellStyle name="Normal 14 5 2" xfId="15361"/>
    <cellStyle name="Normal 14 5 2 2" xfId="15362"/>
    <cellStyle name="Normal 14 5 2 3" xfId="15363"/>
    <cellStyle name="Normal 14 5 2 4" xfId="15364"/>
    <cellStyle name="Normal 14 5 3" xfId="15365"/>
    <cellStyle name="Normal 14 5 4" xfId="15366"/>
    <cellStyle name="Normal 14 5 5" xfId="15367"/>
    <cellStyle name="Normal 14 5 6" xfId="15368"/>
    <cellStyle name="Normal 14 5 6 2" xfId="15369"/>
    <cellStyle name="Normal 14 5 7" xfId="15370"/>
    <cellStyle name="Normal 14 5 7 2" xfId="15371"/>
    <cellStyle name="Normal 14 5 8" xfId="15372"/>
    <cellStyle name="Normal 14 5 8 2" xfId="15373"/>
    <cellStyle name="Normal 14 5 9" xfId="15374"/>
    <cellStyle name="Normal 14 5 9 2" xfId="15375"/>
    <cellStyle name="Normal 14 6" xfId="15376"/>
    <cellStyle name="Normal 14 6 2" xfId="15377"/>
    <cellStyle name="Normal 14 6 3" xfId="15378"/>
    <cellStyle name="Normal 14 6 4" xfId="15379"/>
    <cellStyle name="Normal 14 7" xfId="15380"/>
    <cellStyle name="Normal 14 7 2" xfId="15381"/>
    <cellStyle name="Normal 14 7 3" xfId="15382"/>
    <cellStyle name="Normal 14 7 4" xfId="15383"/>
    <cellStyle name="Normal 14 8" xfId="15384"/>
    <cellStyle name="Normal 14 8 2" xfId="15385"/>
    <cellStyle name="Normal 14 8 3" xfId="15386"/>
    <cellStyle name="Normal 14 8 4" xfId="15387"/>
    <cellStyle name="Normal 14 9" xfId="15388"/>
    <cellStyle name="Normal 140" xfId="15389"/>
    <cellStyle name="Normal 141" xfId="15390"/>
    <cellStyle name="Normal 142" xfId="15391"/>
    <cellStyle name="Normal 143" xfId="15392"/>
    <cellStyle name="Normal 144" xfId="15393"/>
    <cellStyle name="Normal 145" xfId="15394"/>
    <cellStyle name="Normal 146" xfId="15395"/>
    <cellStyle name="Normal 147" xfId="15396"/>
    <cellStyle name="Normal 148" xfId="15397"/>
    <cellStyle name="Normal 149" xfId="15398"/>
    <cellStyle name="Normal 15" xfId="15399"/>
    <cellStyle name="Normal 15 10" xfId="15400"/>
    <cellStyle name="Normal 15 10 2" xfId="15401"/>
    <cellStyle name="Normal 15 10 2 2" xfId="15402"/>
    <cellStyle name="Normal 15 10 3" xfId="15403"/>
    <cellStyle name="Normal 15 10 3 2" xfId="15404"/>
    <cellStyle name="Normal 15 10 4" xfId="15405"/>
    <cellStyle name="Normal 15 10 4 2" xfId="15406"/>
    <cellStyle name="Normal 15 10 5" xfId="15407"/>
    <cellStyle name="Normal 15 10 5 2" xfId="15408"/>
    <cellStyle name="Normal 15 11" xfId="15409"/>
    <cellStyle name="Normal 15 12" xfId="15410"/>
    <cellStyle name="Normal 15 12 2" xfId="15411"/>
    <cellStyle name="Normal 15 13" xfId="15412"/>
    <cellStyle name="Normal 15 13 2" xfId="15413"/>
    <cellStyle name="Normal 15 14" xfId="15414"/>
    <cellStyle name="Normal 15 14 2" xfId="15415"/>
    <cellStyle name="Normal 15 15" xfId="15416"/>
    <cellStyle name="Normal 15 15 2" xfId="15417"/>
    <cellStyle name="Normal 15 2" xfId="15418"/>
    <cellStyle name="Normal 15 2 10" xfId="15419"/>
    <cellStyle name="Normal 15 2 10 2" xfId="15420"/>
    <cellStyle name="Normal 15 2 2" xfId="15421"/>
    <cellStyle name="Normal 15 2 2 2" xfId="15422"/>
    <cellStyle name="Normal 15 2 2 2 2" xfId="15423"/>
    <cellStyle name="Normal 15 2 2 2 3" xfId="15424"/>
    <cellStyle name="Normal 15 2 2 2 4" xfId="15425"/>
    <cellStyle name="Normal 15 2 2 3" xfId="15426"/>
    <cellStyle name="Normal 15 2 2 4" xfId="15427"/>
    <cellStyle name="Normal 15 2 2 5" xfId="15428"/>
    <cellStyle name="Normal 15 2 2 6" xfId="15429"/>
    <cellStyle name="Normal 15 2 2 6 2" xfId="15430"/>
    <cellStyle name="Normal 15 2 2 7" xfId="15431"/>
    <cellStyle name="Normal 15 2 2 7 2" xfId="15432"/>
    <cellStyle name="Normal 15 2 2 8" xfId="15433"/>
    <cellStyle name="Normal 15 2 2 8 2" xfId="15434"/>
    <cellStyle name="Normal 15 2 2 9" xfId="15435"/>
    <cellStyle name="Normal 15 2 2 9 2" xfId="15436"/>
    <cellStyle name="Normal 15 2 3" xfId="15437"/>
    <cellStyle name="Normal 15 2 3 2" xfId="15438"/>
    <cellStyle name="Normal 15 2 3 3" xfId="15439"/>
    <cellStyle name="Normal 15 2 3 4" xfId="15440"/>
    <cellStyle name="Normal 15 2 3 5" xfId="15441"/>
    <cellStyle name="Normal 15 2 3 5 2" xfId="15442"/>
    <cellStyle name="Normal 15 2 3 6" xfId="15443"/>
    <cellStyle name="Normal 15 2 3 6 2" xfId="15444"/>
    <cellStyle name="Normal 15 2 3 7" xfId="15445"/>
    <cellStyle name="Normal 15 2 3 7 2" xfId="15446"/>
    <cellStyle name="Normal 15 2 3 8" xfId="15447"/>
    <cellStyle name="Normal 15 2 3 8 2" xfId="15448"/>
    <cellStyle name="Normal 15 2 4" xfId="15449"/>
    <cellStyle name="Normal 15 2 5" xfId="15450"/>
    <cellStyle name="Normal 15 2 6" xfId="15451"/>
    <cellStyle name="Normal 15 2 7" xfId="15452"/>
    <cellStyle name="Normal 15 2 7 2" xfId="15453"/>
    <cellStyle name="Normal 15 2 8" xfId="15454"/>
    <cellStyle name="Normal 15 2 8 2" xfId="15455"/>
    <cellStyle name="Normal 15 2 9" xfId="15456"/>
    <cellStyle name="Normal 15 2 9 2" xfId="15457"/>
    <cellStyle name="Normal 15 3" xfId="15458"/>
    <cellStyle name="Normal 15 3 10" xfId="15459"/>
    <cellStyle name="Normal 15 3 10 2" xfId="15460"/>
    <cellStyle name="Normal 15 3 2" xfId="15461"/>
    <cellStyle name="Normal 15 3 2 2" xfId="15462"/>
    <cellStyle name="Normal 15 3 2 2 2" xfId="15463"/>
    <cellStyle name="Normal 15 3 2 2 3" xfId="15464"/>
    <cellStyle name="Normal 15 3 2 2 4" xfId="15465"/>
    <cellStyle name="Normal 15 3 2 3" xfId="15466"/>
    <cellStyle name="Normal 15 3 2 4" xfId="15467"/>
    <cellStyle name="Normal 15 3 2 5" xfId="15468"/>
    <cellStyle name="Normal 15 3 2 6" xfId="15469"/>
    <cellStyle name="Normal 15 3 2 6 2" xfId="15470"/>
    <cellStyle name="Normal 15 3 2 7" xfId="15471"/>
    <cellStyle name="Normal 15 3 2 7 2" xfId="15472"/>
    <cellStyle name="Normal 15 3 2 8" xfId="15473"/>
    <cellStyle name="Normal 15 3 2 8 2" xfId="15474"/>
    <cellStyle name="Normal 15 3 2 9" xfId="15475"/>
    <cellStyle name="Normal 15 3 2 9 2" xfId="15476"/>
    <cellStyle name="Normal 15 3 3" xfId="15477"/>
    <cellStyle name="Normal 15 3 3 2" xfId="15478"/>
    <cellStyle name="Normal 15 3 3 3" xfId="15479"/>
    <cellStyle name="Normal 15 3 3 4" xfId="15480"/>
    <cellStyle name="Normal 15 3 3 5" xfId="15481"/>
    <cellStyle name="Normal 15 3 3 5 2" xfId="15482"/>
    <cellStyle name="Normal 15 3 3 6" xfId="15483"/>
    <cellStyle name="Normal 15 3 3 6 2" xfId="15484"/>
    <cellStyle name="Normal 15 3 3 7" xfId="15485"/>
    <cellStyle name="Normal 15 3 3 7 2" xfId="15486"/>
    <cellStyle name="Normal 15 3 3 8" xfId="15487"/>
    <cellStyle name="Normal 15 3 3 8 2" xfId="15488"/>
    <cellStyle name="Normal 15 3 4" xfId="15489"/>
    <cellStyle name="Normal 15 3 5" xfId="15490"/>
    <cellStyle name="Normal 15 3 6" xfId="15491"/>
    <cellStyle name="Normal 15 3 7" xfId="15492"/>
    <cellStyle name="Normal 15 3 7 2" xfId="15493"/>
    <cellStyle name="Normal 15 3 8" xfId="15494"/>
    <cellStyle name="Normal 15 3 8 2" xfId="15495"/>
    <cellStyle name="Normal 15 3 9" xfId="15496"/>
    <cellStyle name="Normal 15 3 9 2" xfId="15497"/>
    <cellStyle name="Normal 15 4" xfId="15498"/>
    <cellStyle name="Normal 15 4 2" xfId="15499"/>
    <cellStyle name="Normal 15 4 2 2" xfId="15500"/>
    <cellStyle name="Normal 15 4 2 3" xfId="15501"/>
    <cellStyle name="Normal 15 4 2 4" xfId="15502"/>
    <cellStyle name="Normal 15 4 2 5" xfId="15503"/>
    <cellStyle name="Normal 15 4 2 5 2" xfId="15504"/>
    <cellStyle name="Normal 15 4 2 6" xfId="15505"/>
    <cellStyle name="Normal 15 4 2 6 2" xfId="15506"/>
    <cellStyle name="Normal 15 4 2 7" xfId="15507"/>
    <cellStyle name="Normal 15 4 2 7 2" xfId="15508"/>
    <cellStyle name="Normal 15 4 2 8" xfId="15509"/>
    <cellStyle name="Normal 15 4 2 8 2" xfId="15510"/>
    <cellStyle name="Normal 15 4 3" xfId="15511"/>
    <cellStyle name="Normal 15 4 3 2" xfId="15512"/>
    <cellStyle name="Normal 15 4 3 2 2" xfId="15513"/>
    <cellStyle name="Normal 15 4 3 3" xfId="15514"/>
    <cellStyle name="Normal 15 4 3 3 2" xfId="15515"/>
    <cellStyle name="Normal 15 4 3 4" xfId="15516"/>
    <cellStyle name="Normal 15 4 3 4 2" xfId="15517"/>
    <cellStyle name="Normal 15 4 3 5" xfId="15518"/>
    <cellStyle name="Normal 15 4 3 5 2" xfId="15519"/>
    <cellStyle name="Normal 15 4 4" xfId="15520"/>
    <cellStyle name="Normal 15 4 5" xfId="15521"/>
    <cellStyle name="Normal 15 4 6" xfId="15522"/>
    <cellStyle name="Normal 15 4 6 2" xfId="15523"/>
    <cellStyle name="Normal 15 4 7" xfId="15524"/>
    <cellStyle name="Normal 15 4 7 2" xfId="15525"/>
    <cellStyle name="Normal 15 4 7 2 2" xfId="15526"/>
    <cellStyle name="Normal 15 4 7 3" xfId="15527"/>
    <cellStyle name="Normal 15 4 8" xfId="15528"/>
    <cellStyle name="Normal 15 4 8 2" xfId="15529"/>
    <cellStyle name="Normal 15 4 9" xfId="15530"/>
    <cellStyle name="Normal 15 4 9 2" xfId="15531"/>
    <cellStyle name="Normal 15 5" xfId="15532"/>
    <cellStyle name="Normal 15 5 2" xfId="15533"/>
    <cellStyle name="Normal 15 5 2 2" xfId="15534"/>
    <cellStyle name="Normal 15 5 2 3" xfId="15535"/>
    <cellStyle name="Normal 15 5 2 4" xfId="15536"/>
    <cellStyle name="Normal 15 5 3" xfId="15537"/>
    <cellStyle name="Normal 15 5 4" xfId="15538"/>
    <cellStyle name="Normal 15 5 5" xfId="15539"/>
    <cellStyle name="Normal 15 5 6" xfId="15540"/>
    <cellStyle name="Normal 15 5 6 2" xfId="15541"/>
    <cellStyle name="Normal 15 5 7" xfId="15542"/>
    <cellStyle name="Normal 15 5 7 2" xfId="15543"/>
    <cellStyle name="Normal 15 5 8" xfId="15544"/>
    <cellStyle name="Normal 15 5 8 2" xfId="15545"/>
    <cellStyle name="Normal 15 5 9" xfId="15546"/>
    <cellStyle name="Normal 15 5 9 2" xfId="15547"/>
    <cellStyle name="Normal 15 6" xfId="15548"/>
    <cellStyle name="Normal 15 6 2" xfId="15549"/>
    <cellStyle name="Normal 15 6 3" xfId="15550"/>
    <cellStyle name="Normal 15 6 4" xfId="15551"/>
    <cellStyle name="Normal 15 6 5" xfId="15552"/>
    <cellStyle name="Normal 15 6 5 2" xfId="15553"/>
    <cellStyle name="Normal 15 6 6" xfId="15554"/>
    <cellStyle name="Normal 15 6 6 2" xfId="15555"/>
    <cellStyle name="Normal 15 6 7" xfId="15556"/>
    <cellStyle name="Normal 15 6 7 2" xfId="15557"/>
    <cellStyle name="Normal 15 6 8" xfId="15558"/>
    <cellStyle name="Normal 15 6 8 2" xfId="15559"/>
    <cellStyle name="Normal 15 7" xfId="15560"/>
    <cellStyle name="Normal 15 7 2" xfId="15561"/>
    <cellStyle name="Normal 15 7 3" xfId="15562"/>
    <cellStyle name="Normal 15 7 4" xfId="15563"/>
    <cellStyle name="Normal 15 7 5" xfId="15564"/>
    <cellStyle name="Normal 15 7 5 2" xfId="15565"/>
    <cellStyle name="Normal 15 7 6" xfId="15566"/>
    <cellStyle name="Normal 15 7 6 2" xfId="15567"/>
    <cellStyle name="Normal 15 7 7" xfId="15568"/>
    <cellStyle name="Normal 15 7 7 2" xfId="15569"/>
    <cellStyle name="Normal 15 7 8" xfId="15570"/>
    <cellStyle name="Normal 15 7 8 2" xfId="15571"/>
    <cellStyle name="Normal 15 8" xfId="15572"/>
    <cellStyle name="Normal 15 8 2" xfId="15573"/>
    <cellStyle name="Normal 15 8 3" xfId="15574"/>
    <cellStyle name="Normal 15 8 4" xfId="15575"/>
    <cellStyle name="Normal 15 8 5" xfId="15576"/>
    <cellStyle name="Normal 15 8 5 2" xfId="15577"/>
    <cellStyle name="Normal 15 8 6" xfId="15578"/>
    <cellStyle name="Normal 15 8 6 2" xfId="15579"/>
    <cellStyle name="Normal 15 8 7" xfId="15580"/>
    <cellStyle name="Normal 15 8 7 2" xfId="15581"/>
    <cellStyle name="Normal 15 8 8" xfId="15582"/>
    <cellStyle name="Normal 15 8 8 2" xfId="15583"/>
    <cellStyle name="Normal 15 9" xfId="15584"/>
    <cellStyle name="Normal 15 9 2" xfId="15585"/>
    <cellStyle name="Normal 15 9 2 2" xfId="15586"/>
    <cellStyle name="Normal 15 9 3" xfId="15587"/>
    <cellStyle name="Normal 15 9 3 2" xfId="15588"/>
    <cellStyle name="Normal 15 9 4" xfId="15589"/>
    <cellStyle name="Normal 15 9 4 2" xfId="15590"/>
    <cellStyle name="Normal 15 9 5" xfId="15591"/>
    <cellStyle name="Normal 15 9 5 2" xfId="15592"/>
    <cellStyle name="Normal 150" xfId="15593"/>
    <cellStyle name="Normal 151" xfId="15594"/>
    <cellStyle name="Normal 152" xfId="15595"/>
    <cellStyle name="Normal 153" xfId="15596"/>
    <cellStyle name="Normal 154" xfId="15597"/>
    <cellStyle name="Normal 155" xfId="15598"/>
    <cellStyle name="Normal 156" xfId="15599"/>
    <cellStyle name="Normal 157" xfId="15600"/>
    <cellStyle name="Normal 158" xfId="15601"/>
    <cellStyle name="Normal 159" xfId="15602"/>
    <cellStyle name="Normal 16" xfId="15603"/>
    <cellStyle name="Normal 16 10" xfId="15604"/>
    <cellStyle name="Normal 16 11" xfId="15605"/>
    <cellStyle name="Normal 16 12" xfId="15606"/>
    <cellStyle name="Normal 16 13" xfId="15607"/>
    <cellStyle name="Normal 16 14" xfId="15608"/>
    <cellStyle name="Normal 16 15" xfId="15609"/>
    <cellStyle name="Normal 16 2" xfId="15610"/>
    <cellStyle name="Normal 16 2 10" xfId="15611"/>
    <cellStyle name="Normal 16 2 11" xfId="15612"/>
    <cellStyle name="Normal 16 2 2" xfId="15613"/>
    <cellStyle name="Normal 16 2 2 2" xfId="15614"/>
    <cellStyle name="Normal 16 2 2 2 2" xfId="15615"/>
    <cellStyle name="Normal 16 2 2 2 3" xfId="15616"/>
    <cellStyle name="Normal 16 2 2 2 4" xfId="15617"/>
    <cellStyle name="Normal 16 2 2 3" xfId="15618"/>
    <cellStyle name="Normal 16 2 2 4" xfId="15619"/>
    <cellStyle name="Normal 16 2 2 5" xfId="15620"/>
    <cellStyle name="Normal 16 2 2 6" xfId="15621"/>
    <cellStyle name="Normal 16 2 2 7" xfId="15622"/>
    <cellStyle name="Normal 16 2 2 8" xfId="15623"/>
    <cellStyle name="Normal 16 2 2 9" xfId="15624"/>
    <cellStyle name="Normal 16 2 3" xfId="15625"/>
    <cellStyle name="Normal 16 2 3 2" xfId="15626"/>
    <cellStyle name="Normal 16 2 3 3" xfId="15627"/>
    <cellStyle name="Normal 16 2 3 4" xfId="15628"/>
    <cellStyle name="Normal 16 2 3 5" xfId="15629"/>
    <cellStyle name="Normal 16 2 3 6" xfId="15630"/>
    <cellStyle name="Normal 16 2 3 7" xfId="15631"/>
    <cellStyle name="Normal 16 2 3 8" xfId="15632"/>
    <cellStyle name="Normal 16 2 4" xfId="15633"/>
    <cellStyle name="Normal 16 2 4 2" xfId="15634"/>
    <cellStyle name="Normal 16 2 4 3" xfId="15635"/>
    <cellStyle name="Normal 16 2 4 4" xfId="15636"/>
    <cellStyle name="Normal 16 2 4 5" xfId="15637"/>
    <cellStyle name="Normal 16 2 5" xfId="15638"/>
    <cellStyle name="Normal 16 2 5 2" xfId="15639"/>
    <cellStyle name="Normal 16 2 5 3" xfId="15640"/>
    <cellStyle name="Normal 16 2 5 4" xfId="15641"/>
    <cellStyle name="Normal 16 2 5 5" xfId="15642"/>
    <cellStyle name="Normal 16 2 6" xfId="15643"/>
    <cellStyle name="Normal 16 2 6 2" xfId="15644"/>
    <cellStyle name="Normal 16 2 6 3" xfId="15645"/>
    <cellStyle name="Normal 16 2 6 4" xfId="15646"/>
    <cellStyle name="Normal 16 2 6 5" xfId="15647"/>
    <cellStyle name="Normal 16 2 7" xfId="15648"/>
    <cellStyle name="Normal 16 2 8" xfId="15649"/>
    <cellStyle name="Normal 16 2 9" xfId="15650"/>
    <cellStyle name="Normal 16 3" xfId="15651"/>
    <cellStyle name="Normal 16 3 10" xfId="15652"/>
    <cellStyle name="Normal 16 3 11" xfId="15653"/>
    <cellStyle name="Normal 16 3 2" xfId="15654"/>
    <cellStyle name="Normal 16 3 2 2" xfId="15655"/>
    <cellStyle name="Normal 16 3 2 2 2" xfId="15656"/>
    <cellStyle name="Normal 16 3 2 2 3" xfId="15657"/>
    <cellStyle name="Normal 16 3 2 2 4" xfId="15658"/>
    <cellStyle name="Normal 16 3 2 3" xfId="15659"/>
    <cellStyle name="Normal 16 3 2 4" xfId="15660"/>
    <cellStyle name="Normal 16 3 2 5" xfId="15661"/>
    <cellStyle name="Normal 16 3 2 6" xfId="15662"/>
    <cellStyle name="Normal 16 3 2 7" xfId="15663"/>
    <cellStyle name="Normal 16 3 2 8" xfId="15664"/>
    <cellStyle name="Normal 16 3 2 9" xfId="15665"/>
    <cellStyle name="Normal 16 3 3" xfId="15666"/>
    <cellStyle name="Normal 16 3 3 2" xfId="15667"/>
    <cellStyle name="Normal 16 3 3 3" xfId="15668"/>
    <cellStyle name="Normal 16 3 3 4" xfId="15669"/>
    <cellStyle name="Normal 16 3 3 5" xfId="15670"/>
    <cellStyle name="Normal 16 3 3 6" xfId="15671"/>
    <cellStyle name="Normal 16 3 3 7" xfId="15672"/>
    <cellStyle name="Normal 16 3 3 8" xfId="15673"/>
    <cellStyle name="Normal 16 3 4" xfId="15674"/>
    <cellStyle name="Normal 16 3 4 2" xfId="15675"/>
    <cellStyle name="Normal 16 3 4 3" xfId="15676"/>
    <cellStyle name="Normal 16 3 4 4" xfId="15677"/>
    <cellStyle name="Normal 16 3 4 5" xfId="15678"/>
    <cellStyle name="Normal 16 3 5" xfId="15679"/>
    <cellStyle name="Normal 16 3 5 2" xfId="15680"/>
    <cellStyle name="Normal 16 3 5 3" xfId="15681"/>
    <cellStyle name="Normal 16 3 5 4" xfId="15682"/>
    <cellStyle name="Normal 16 3 5 5" xfId="15683"/>
    <cellStyle name="Normal 16 3 6" xfId="15684"/>
    <cellStyle name="Normal 16 3 6 2" xfId="15685"/>
    <cellStyle name="Normal 16 3 6 3" xfId="15686"/>
    <cellStyle name="Normal 16 3 6 4" xfId="15687"/>
    <cellStyle name="Normal 16 3 6 5" xfId="15688"/>
    <cellStyle name="Normal 16 3 7" xfId="15689"/>
    <cellStyle name="Normal 16 3 8" xfId="15690"/>
    <cellStyle name="Normal 16 3 9" xfId="15691"/>
    <cellStyle name="Normal 16 4" xfId="15692"/>
    <cellStyle name="Normal 16 4 10" xfId="15693"/>
    <cellStyle name="Normal 16 4 11" xfId="15694"/>
    <cellStyle name="Normal 16 4 2" xfId="15695"/>
    <cellStyle name="Normal 16 4 2 2" xfId="15696"/>
    <cellStyle name="Normal 16 4 2 3" xfId="15697"/>
    <cellStyle name="Normal 16 4 2 4" xfId="15698"/>
    <cellStyle name="Normal 16 4 2 5" xfId="15699"/>
    <cellStyle name="Normal 16 4 2 6" xfId="15700"/>
    <cellStyle name="Normal 16 4 2 7" xfId="15701"/>
    <cellStyle name="Normal 16 4 2 8" xfId="15702"/>
    <cellStyle name="Normal 16 4 3" xfId="15703"/>
    <cellStyle name="Normal 16 4 3 2" xfId="15704"/>
    <cellStyle name="Normal 16 4 3 3" xfId="15705"/>
    <cellStyle name="Normal 16 4 3 4" xfId="15706"/>
    <cellStyle name="Normal 16 4 3 5" xfId="15707"/>
    <cellStyle name="Normal 16 4 4" xfId="15708"/>
    <cellStyle name="Normal 16 4 4 2" xfId="15709"/>
    <cellStyle name="Normal 16 4 4 3" xfId="15710"/>
    <cellStyle name="Normal 16 4 4 4" xfId="15711"/>
    <cellStyle name="Normal 16 4 4 5" xfId="15712"/>
    <cellStyle name="Normal 16 4 5" xfId="15713"/>
    <cellStyle name="Normal 16 4 5 2" xfId="15714"/>
    <cellStyle name="Normal 16 4 5 3" xfId="15715"/>
    <cellStyle name="Normal 16 4 5 4" xfId="15716"/>
    <cellStyle name="Normal 16 4 5 5" xfId="15717"/>
    <cellStyle name="Normal 16 4 6" xfId="15718"/>
    <cellStyle name="Normal 16 4 7" xfId="15719"/>
    <cellStyle name="Normal 16 4 8" xfId="15720"/>
    <cellStyle name="Normal 16 4 9" xfId="15721"/>
    <cellStyle name="Normal 16 5" xfId="15722"/>
    <cellStyle name="Normal 16 5 2" xfId="15723"/>
    <cellStyle name="Normal 16 5 2 2" xfId="15724"/>
    <cellStyle name="Normal 16 5 2 3" xfId="15725"/>
    <cellStyle name="Normal 16 5 2 4" xfId="15726"/>
    <cellStyle name="Normal 16 5 3" xfId="15727"/>
    <cellStyle name="Normal 16 5 4" xfId="15728"/>
    <cellStyle name="Normal 16 5 5" xfId="15729"/>
    <cellStyle name="Normal 16 5 6" xfId="15730"/>
    <cellStyle name="Normal 16 5 6 2" xfId="15731"/>
    <cellStyle name="Normal 16 5 7" xfId="15732"/>
    <cellStyle name="Normal 16 5 7 2" xfId="15733"/>
    <cellStyle name="Normal 16 5 8" xfId="15734"/>
    <cellStyle name="Normal 16 5 8 2" xfId="15735"/>
    <cellStyle name="Normal 16 5 9" xfId="15736"/>
    <cellStyle name="Normal 16 5 9 2" xfId="15737"/>
    <cellStyle name="Normal 16 6" xfId="15738"/>
    <cellStyle name="Normal 16 6 2" xfId="15739"/>
    <cellStyle name="Normal 16 6 3" xfId="15740"/>
    <cellStyle name="Normal 16 6 4" xfId="15741"/>
    <cellStyle name="Normal 16 7" xfId="15742"/>
    <cellStyle name="Normal 16 7 2" xfId="15743"/>
    <cellStyle name="Normal 16 7 3" xfId="15744"/>
    <cellStyle name="Normal 16 7 4" xfId="15745"/>
    <cellStyle name="Normal 16 8" xfId="15746"/>
    <cellStyle name="Normal 16 8 2" xfId="15747"/>
    <cellStyle name="Normal 16 8 3" xfId="15748"/>
    <cellStyle name="Normal 16 8 4" xfId="15749"/>
    <cellStyle name="Normal 16 9" xfId="15750"/>
    <cellStyle name="Normal 160" xfId="15751"/>
    <cellStyle name="Normal 161" xfId="15752"/>
    <cellStyle name="Normal 162" xfId="15753"/>
    <cellStyle name="Normal 163" xfId="15754"/>
    <cellStyle name="Normal 164" xfId="15755"/>
    <cellStyle name="Normal 165" xfId="15756"/>
    <cellStyle name="Normal 166" xfId="15757"/>
    <cellStyle name="Normal 167" xfId="15758"/>
    <cellStyle name="Normal 168" xfId="15759"/>
    <cellStyle name="Normal 169" xfId="15760"/>
    <cellStyle name="Normal 17" xfId="15761"/>
    <cellStyle name="Normal 17 10" xfId="15762"/>
    <cellStyle name="Normal 17 10 2" xfId="15763"/>
    <cellStyle name="Normal 17 10 2 2" xfId="15764"/>
    <cellStyle name="Normal 17 10 3" xfId="15765"/>
    <cellStyle name="Normal 17 10 3 2" xfId="15766"/>
    <cellStyle name="Normal 17 10 4" xfId="15767"/>
    <cellStyle name="Normal 17 10 4 2" xfId="15768"/>
    <cellStyle name="Normal 17 10 5" xfId="15769"/>
    <cellStyle name="Normal 17 10 5 2" xfId="15770"/>
    <cellStyle name="Normal 17 11" xfId="15771"/>
    <cellStyle name="Normal 17 11 2" xfId="15772"/>
    <cellStyle name="Normal 17 11 2 2" xfId="15773"/>
    <cellStyle name="Normal 17 11 3" xfId="15774"/>
    <cellStyle name="Normal 17 11 3 2" xfId="15775"/>
    <cellStyle name="Normal 17 11 4" xfId="15776"/>
    <cellStyle name="Normal 17 11 4 2" xfId="15777"/>
    <cellStyle name="Normal 17 11 5" xfId="15778"/>
    <cellStyle name="Normal 17 11 5 2" xfId="15779"/>
    <cellStyle name="Normal 17 12" xfId="15780"/>
    <cellStyle name="Normal 17 12 2" xfId="15781"/>
    <cellStyle name="Normal 17 12 2 2" xfId="15782"/>
    <cellStyle name="Normal 17 12 3" xfId="15783"/>
    <cellStyle name="Normal 17 13" xfId="15784"/>
    <cellStyle name="Normal 17 13 2" xfId="15785"/>
    <cellStyle name="Normal 17 13 2 2" xfId="15786"/>
    <cellStyle name="Normal 17 13 3" xfId="15787"/>
    <cellStyle name="Normal 17 14" xfId="15788"/>
    <cellStyle name="Normal 17 14 2" xfId="15789"/>
    <cellStyle name="Normal 17 15" xfId="15790"/>
    <cellStyle name="Normal 17 15 2" xfId="15791"/>
    <cellStyle name="Normal 17 16" xfId="15792"/>
    <cellStyle name="Normal 17 16 2" xfId="15793"/>
    <cellStyle name="Normal 17 2" xfId="15794"/>
    <cellStyle name="Normal 17 2 10" xfId="15795"/>
    <cellStyle name="Normal 17 2 11" xfId="15796"/>
    <cellStyle name="Normal 17 2 2" xfId="15797"/>
    <cellStyle name="Normal 17 2 2 2" xfId="15798"/>
    <cellStyle name="Normal 17 2 2 2 2" xfId="15799"/>
    <cellStyle name="Normal 17 2 2 2 3" xfId="15800"/>
    <cellStyle name="Normal 17 2 2 2 4" xfId="15801"/>
    <cellStyle name="Normal 17 2 2 3" xfId="15802"/>
    <cellStyle name="Normal 17 2 2 4" xfId="15803"/>
    <cellStyle name="Normal 17 2 2 5" xfId="15804"/>
    <cellStyle name="Normal 17 2 2 6" xfId="15805"/>
    <cellStyle name="Normal 17 2 2 7" xfId="15806"/>
    <cellStyle name="Normal 17 2 2 8" xfId="15807"/>
    <cellStyle name="Normal 17 2 2 9" xfId="15808"/>
    <cellStyle name="Normal 17 2 3" xfId="15809"/>
    <cellStyle name="Normal 17 2 3 2" xfId="15810"/>
    <cellStyle name="Normal 17 2 3 3" xfId="15811"/>
    <cellStyle name="Normal 17 2 3 4" xfId="15812"/>
    <cellStyle name="Normal 17 2 3 5" xfId="15813"/>
    <cellStyle name="Normal 17 2 3 6" xfId="15814"/>
    <cellStyle name="Normal 17 2 3 7" xfId="15815"/>
    <cellStyle name="Normal 17 2 3 8" xfId="15816"/>
    <cellStyle name="Normal 17 2 4" xfId="15817"/>
    <cellStyle name="Normal 17 2 4 2" xfId="15818"/>
    <cellStyle name="Normal 17 2 4 3" xfId="15819"/>
    <cellStyle name="Normal 17 2 4 4" xfId="15820"/>
    <cellStyle name="Normal 17 2 4 5" xfId="15821"/>
    <cellStyle name="Normal 17 2 5" xfId="15822"/>
    <cellStyle name="Normal 17 2 5 2" xfId="15823"/>
    <cellStyle name="Normal 17 2 5 3" xfId="15824"/>
    <cellStyle name="Normal 17 2 5 4" xfId="15825"/>
    <cellStyle name="Normal 17 2 5 5" xfId="15826"/>
    <cellStyle name="Normal 17 2 6" xfId="15827"/>
    <cellStyle name="Normal 17 2 6 2" xfId="15828"/>
    <cellStyle name="Normal 17 2 6 3" xfId="15829"/>
    <cellStyle name="Normal 17 2 6 4" xfId="15830"/>
    <cellStyle name="Normal 17 2 6 5" xfId="15831"/>
    <cellStyle name="Normal 17 2 7" xfId="15832"/>
    <cellStyle name="Normal 17 2 8" xfId="15833"/>
    <cellStyle name="Normal 17 2 9" xfId="15834"/>
    <cellStyle name="Normal 17 3" xfId="15835"/>
    <cellStyle name="Normal 17 3 10" xfId="15836"/>
    <cellStyle name="Normal 17 3 11" xfId="15837"/>
    <cellStyle name="Normal 17 3 2" xfId="15838"/>
    <cellStyle name="Normal 17 3 2 2" xfId="15839"/>
    <cellStyle name="Normal 17 3 2 2 2" xfId="15840"/>
    <cellStyle name="Normal 17 3 2 2 3" xfId="15841"/>
    <cellStyle name="Normal 17 3 2 2 4" xfId="15842"/>
    <cellStyle name="Normal 17 3 2 3" xfId="15843"/>
    <cellStyle name="Normal 17 3 2 4" xfId="15844"/>
    <cellStyle name="Normal 17 3 2 5" xfId="15845"/>
    <cellStyle name="Normal 17 3 2 6" xfId="15846"/>
    <cellStyle name="Normal 17 3 2 7" xfId="15847"/>
    <cellStyle name="Normal 17 3 2 8" xfId="15848"/>
    <cellStyle name="Normal 17 3 2 9" xfId="15849"/>
    <cellStyle name="Normal 17 3 3" xfId="15850"/>
    <cellStyle name="Normal 17 3 3 2" xfId="15851"/>
    <cellStyle name="Normal 17 3 3 3" xfId="15852"/>
    <cellStyle name="Normal 17 3 3 4" xfId="15853"/>
    <cellStyle name="Normal 17 3 3 5" xfId="15854"/>
    <cellStyle name="Normal 17 3 3 6" xfId="15855"/>
    <cellStyle name="Normal 17 3 3 7" xfId="15856"/>
    <cellStyle name="Normal 17 3 3 8" xfId="15857"/>
    <cellStyle name="Normal 17 3 4" xfId="15858"/>
    <cellStyle name="Normal 17 3 4 2" xfId="15859"/>
    <cellStyle name="Normal 17 3 4 3" xfId="15860"/>
    <cellStyle name="Normal 17 3 4 4" xfId="15861"/>
    <cellStyle name="Normal 17 3 4 5" xfId="15862"/>
    <cellStyle name="Normal 17 3 5" xfId="15863"/>
    <cellStyle name="Normal 17 3 5 2" xfId="15864"/>
    <cellStyle name="Normal 17 3 5 3" xfId="15865"/>
    <cellStyle name="Normal 17 3 5 4" xfId="15866"/>
    <cellStyle name="Normal 17 3 5 5" xfId="15867"/>
    <cellStyle name="Normal 17 3 6" xfId="15868"/>
    <cellStyle name="Normal 17 3 6 2" xfId="15869"/>
    <cellStyle name="Normal 17 3 6 3" xfId="15870"/>
    <cellStyle name="Normal 17 3 6 4" xfId="15871"/>
    <cellStyle name="Normal 17 3 6 5" xfId="15872"/>
    <cellStyle name="Normal 17 3 7" xfId="15873"/>
    <cellStyle name="Normal 17 3 8" xfId="15874"/>
    <cellStyle name="Normal 17 3 9" xfId="15875"/>
    <cellStyle name="Normal 17 4" xfId="15876"/>
    <cellStyle name="Normal 17 4 10" xfId="15877"/>
    <cellStyle name="Normal 17 4 11" xfId="15878"/>
    <cellStyle name="Normal 17 4 2" xfId="15879"/>
    <cellStyle name="Normal 17 4 2 2" xfId="15880"/>
    <cellStyle name="Normal 17 4 2 3" xfId="15881"/>
    <cellStyle name="Normal 17 4 2 4" xfId="15882"/>
    <cellStyle name="Normal 17 4 2 5" xfId="15883"/>
    <cellStyle name="Normal 17 4 2 6" xfId="15884"/>
    <cellStyle name="Normal 17 4 2 7" xfId="15885"/>
    <cellStyle name="Normal 17 4 2 8" xfId="15886"/>
    <cellStyle name="Normal 17 4 3" xfId="15887"/>
    <cellStyle name="Normal 17 4 3 2" xfId="15888"/>
    <cellStyle name="Normal 17 4 3 3" xfId="15889"/>
    <cellStyle name="Normal 17 4 3 4" xfId="15890"/>
    <cellStyle name="Normal 17 4 3 5" xfId="15891"/>
    <cellStyle name="Normal 17 4 4" xfId="15892"/>
    <cellStyle name="Normal 17 4 4 2" xfId="15893"/>
    <cellStyle name="Normal 17 4 4 3" xfId="15894"/>
    <cellStyle name="Normal 17 4 4 4" xfId="15895"/>
    <cellStyle name="Normal 17 4 4 5" xfId="15896"/>
    <cellStyle name="Normal 17 4 5" xfId="15897"/>
    <cellStyle name="Normal 17 4 5 2" xfId="15898"/>
    <cellStyle name="Normal 17 4 5 3" xfId="15899"/>
    <cellStyle name="Normal 17 4 5 4" xfId="15900"/>
    <cellStyle name="Normal 17 4 5 5" xfId="15901"/>
    <cellStyle name="Normal 17 4 6" xfId="15902"/>
    <cellStyle name="Normal 17 4 7" xfId="15903"/>
    <cellStyle name="Normal 17 4 8" xfId="15904"/>
    <cellStyle name="Normal 17 4 9" xfId="15905"/>
    <cellStyle name="Normal 17 5" xfId="15906"/>
    <cellStyle name="Normal 17 5 2" xfId="15907"/>
    <cellStyle name="Normal 17 5 2 2" xfId="15908"/>
    <cellStyle name="Normal 17 5 2 3" xfId="15909"/>
    <cellStyle name="Normal 17 5 2 4" xfId="15910"/>
    <cellStyle name="Normal 17 5 2 5" xfId="15911"/>
    <cellStyle name="Normal 17 5 2 5 2" xfId="15912"/>
    <cellStyle name="Normal 17 5 2 6" xfId="15913"/>
    <cellStyle name="Normal 17 5 2 6 2" xfId="15914"/>
    <cellStyle name="Normal 17 5 2 7" xfId="15915"/>
    <cellStyle name="Normal 17 5 2 7 2" xfId="15916"/>
    <cellStyle name="Normal 17 5 2 8" xfId="15917"/>
    <cellStyle name="Normal 17 5 2 8 2" xfId="15918"/>
    <cellStyle name="Normal 17 5 3" xfId="15919"/>
    <cellStyle name="Normal 17 5 3 2" xfId="15920"/>
    <cellStyle name="Normal 17 5 3 2 2" xfId="15921"/>
    <cellStyle name="Normal 17 5 3 3" xfId="15922"/>
    <cellStyle name="Normal 17 5 3 3 2" xfId="15923"/>
    <cellStyle name="Normal 17 5 3 4" xfId="15924"/>
    <cellStyle name="Normal 17 5 3 4 2" xfId="15925"/>
    <cellStyle name="Normal 17 5 3 5" xfId="15926"/>
    <cellStyle name="Normal 17 5 3 5 2" xfId="15927"/>
    <cellStyle name="Normal 17 5 4" xfId="15928"/>
    <cellStyle name="Normal 17 5 5" xfId="15929"/>
    <cellStyle name="Normal 17 5 6" xfId="15930"/>
    <cellStyle name="Normal 17 5 6 2" xfId="15931"/>
    <cellStyle name="Normal 17 5 7" xfId="15932"/>
    <cellStyle name="Normal 17 5 7 2" xfId="15933"/>
    <cellStyle name="Normal 17 5 8" xfId="15934"/>
    <cellStyle name="Normal 17 5 8 2" xfId="15935"/>
    <cellStyle name="Normal 17 5 9" xfId="15936"/>
    <cellStyle name="Normal 17 5 9 2" xfId="15937"/>
    <cellStyle name="Normal 17 6" xfId="15938"/>
    <cellStyle name="Normal 17 6 2" xfId="15939"/>
    <cellStyle name="Normal 17 6 2 2" xfId="15940"/>
    <cellStyle name="Normal 17 6 2 2 2" xfId="15941"/>
    <cellStyle name="Normal 17 6 2 3" xfId="15942"/>
    <cellStyle name="Normal 17 6 2 3 2" xfId="15943"/>
    <cellStyle name="Normal 17 6 2 4" xfId="15944"/>
    <cellStyle name="Normal 17 6 2 4 2" xfId="15945"/>
    <cellStyle name="Normal 17 6 2 5" xfId="15946"/>
    <cellStyle name="Normal 17 6 2 5 2" xfId="15947"/>
    <cellStyle name="Normal 17 6 3" xfId="15948"/>
    <cellStyle name="Normal 17 6 3 2" xfId="15949"/>
    <cellStyle name="Normal 17 6 3 2 2" xfId="15950"/>
    <cellStyle name="Normal 17 6 3 3" xfId="15951"/>
    <cellStyle name="Normal 17 6 3 3 2" xfId="15952"/>
    <cellStyle name="Normal 17 6 3 4" xfId="15953"/>
    <cellStyle name="Normal 17 6 3 4 2" xfId="15954"/>
    <cellStyle name="Normal 17 6 3 5" xfId="15955"/>
    <cellStyle name="Normal 17 6 3 5 2" xfId="15956"/>
    <cellStyle name="Normal 17 6 4" xfId="15957"/>
    <cellStyle name="Normal 17 6 5" xfId="15958"/>
    <cellStyle name="Normal 17 6 5 2" xfId="15959"/>
    <cellStyle name="Normal 17 6 6" xfId="15960"/>
    <cellStyle name="Normal 17 6 6 2" xfId="15961"/>
    <cellStyle name="Normal 17 6 7" xfId="15962"/>
    <cellStyle name="Normal 17 6 7 2" xfId="15963"/>
    <cellStyle name="Normal 17 6 8" xfId="15964"/>
    <cellStyle name="Normal 17 6 8 2" xfId="15965"/>
    <cellStyle name="Normal 17 7" xfId="15966"/>
    <cellStyle name="Normal 17 7 2" xfId="15967"/>
    <cellStyle name="Normal 17 7 2 2" xfId="15968"/>
    <cellStyle name="Normal 17 7 2 2 2" xfId="15969"/>
    <cellStyle name="Normal 17 7 2 3" xfId="15970"/>
    <cellStyle name="Normal 17 7 2 3 2" xfId="15971"/>
    <cellStyle name="Normal 17 7 2 4" xfId="15972"/>
    <cellStyle name="Normal 17 7 2 4 2" xfId="15973"/>
    <cellStyle name="Normal 17 7 2 5" xfId="15974"/>
    <cellStyle name="Normal 17 7 2 5 2" xfId="15975"/>
    <cellStyle name="Normal 17 7 3" xfId="15976"/>
    <cellStyle name="Normal 17 7 3 2" xfId="15977"/>
    <cellStyle name="Normal 17 7 3 2 2" xfId="15978"/>
    <cellStyle name="Normal 17 7 3 3" xfId="15979"/>
    <cellStyle name="Normal 17 7 3 3 2" xfId="15980"/>
    <cellStyle name="Normal 17 7 3 4" xfId="15981"/>
    <cellStyle name="Normal 17 7 3 4 2" xfId="15982"/>
    <cellStyle name="Normal 17 7 3 5" xfId="15983"/>
    <cellStyle name="Normal 17 7 3 5 2" xfId="15984"/>
    <cellStyle name="Normal 17 7 4" xfId="15985"/>
    <cellStyle name="Normal 17 7 5" xfId="15986"/>
    <cellStyle name="Normal 17 7 5 2" xfId="15987"/>
    <cellStyle name="Normal 17 7 6" xfId="15988"/>
    <cellStyle name="Normal 17 7 6 2" xfId="15989"/>
    <cellStyle name="Normal 17 7 7" xfId="15990"/>
    <cellStyle name="Normal 17 7 7 2" xfId="15991"/>
    <cellStyle name="Normal 17 7 8" xfId="15992"/>
    <cellStyle name="Normal 17 7 8 2" xfId="15993"/>
    <cellStyle name="Normal 17 8" xfId="15994"/>
    <cellStyle name="Normal 17 8 2" xfId="15995"/>
    <cellStyle name="Normal 17 8 3" xfId="15996"/>
    <cellStyle name="Normal 17 8 4" xfId="15997"/>
    <cellStyle name="Normal 17 8 5" xfId="15998"/>
    <cellStyle name="Normal 17 8 5 2" xfId="15999"/>
    <cellStyle name="Normal 17 8 6" xfId="16000"/>
    <cellStyle name="Normal 17 8 6 2" xfId="16001"/>
    <cellStyle name="Normal 17 8 7" xfId="16002"/>
    <cellStyle name="Normal 17 8 7 2" xfId="16003"/>
    <cellStyle name="Normal 17 8 8" xfId="16004"/>
    <cellStyle name="Normal 17 8 8 2" xfId="16005"/>
    <cellStyle name="Normal 17 9" xfId="16006"/>
    <cellStyle name="Normal 17 9 2" xfId="16007"/>
    <cellStyle name="Normal 17 9 2 2" xfId="16008"/>
    <cellStyle name="Normal 17 9 3" xfId="16009"/>
    <cellStyle name="Normal 17 9 3 2" xfId="16010"/>
    <cellStyle name="Normal 17 9 4" xfId="16011"/>
    <cellStyle name="Normal 17 9 4 2" xfId="16012"/>
    <cellStyle name="Normal 17 9 5" xfId="16013"/>
    <cellStyle name="Normal 17 9 5 2" xfId="16014"/>
    <cellStyle name="Normal 170" xfId="16015"/>
    <cellStyle name="Normal 171" xfId="16016"/>
    <cellStyle name="Normal 172" xfId="16017"/>
    <cellStyle name="Normal 173" xfId="16018"/>
    <cellStyle name="Normal 174" xfId="16019"/>
    <cellStyle name="Normal 175" xfId="16020"/>
    <cellStyle name="Normal 176" xfId="16021"/>
    <cellStyle name="Normal 177" xfId="16022"/>
    <cellStyle name="Normal 178" xfId="16023"/>
    <cellStyle name="Normal 179" xfId="16024"/>
    <cellStyle name="Normal 18" xfId="16025"/>
    <cellStyle name="Normal 18 10" xfId="16026"/>
    <cellStyle name="Normal 18 10 2" xfId="16027"/>
    <cellStyle name="Normal 18 10 2 2" xfId="16028"/>
    <cellStyle name="Normal 18 10 3" xfId="16029"/>
    <cellStyle name="Normal 18 10 3 2" xfId="16030"/>
    <cellStyle name="Normal 18 10 4" xfId="16031"/>
    <cellStyle name="Normal 18 10 4 2" xfId="16032"/>
    <cellStyle name="Normal 18 10 5" xfId="16033"/>
    <cellStyle name="Normal 18 10 5 2" xfId="16034"/>
    <cellStyle name="Normal 18 11" xfId="16035"/>
    <cellStyle name="Normal 18 11 2" xfId="16036"/>
    <cellStyle name="Normal 18 11 2 2" xfId="16037"/>
    <cellStyle name="Normal 18 11 3" xfId="16038"/>
    <cellStyle name="Normal 18 11 3 2" xfId="16039"/>
    <cellStyle name="Normal 18 11 4" xfId="16040"/>
    <cellStyle name="Normal 18 11 4 2" xfId="16041"/>
    <cellStyle name="Normal 18 11 5" xfId="16042"/>
    <cellStyle name="Normal 18 11 5 2" xfId="16043"/>
    <cellStyle name="Normal 18 12" xfId="16044"/>
    <cellStyle name="Normal 18 12 2" xfId="16045"/>
    <cellStyle name="Normal 18 12 2 2" xfId="16046"/>
    <cellStyle name="Normal 18 12 3" xfId="16047"/>
    <cellStyle name="Normal 18 13" xfId="16048"/>
    <cellStyle name="Normal 18 13 2" xfId="16049"/>
    <cellStyle name="Normal 18 13 2 2" xfId="16050"/>
    <cellStyle name="Normal 18 13 3" xfId="16051"/>
    <cellStyle name="Normal 18 14" xfId="16052"/>
    <cellStyle name="Normal 18 14 2" xfId="16053"/>
    <cellStyle name="Normal 18 15" xfId="16054"/>
    <cellStyle name="Normal 18 15 2" xfId="16055"/>
    <cellStyle name="Normal 18 16" xfId="16056"/>
    <cellStyle name="Normal 18 16 2" xfId="16057"/>
    <cellStyle name="Normal 18 2" xfId="16058"/>
    <cellStyle name="Normal 18 2 10" xfId="16059"/>
    <cellStyle name="Normal 18 2 11" xfId="16060"/>
    <cellStyle name="Normal 18 2 2" xfId="16061"/>
    <cellStyle name="Normal 18 2 2 2" xfId="16062"/>
    <cellStyle name="Normal 18 2 2 2 2" xfId="16063"/>
    <cellStyle name="Normal 18 2 2 2 3" xfId="16064"/>
    <cellStyle name="Normal 18 2 2 2 4" xfId="16065"/>
    <cellStyle name="Normal 18 2 2 3" xfId="16066"/>
    <cellStyle name="Normal 18 2 2 4" xfId="16067"/>
    <cellStyle name="Normal 18 2 2 5" xfId="16068"/>
    <cellStyle name="Normal 18 2 2 6" xfId="16069"/>
    <cellStyle name="Normal 18 2 2 7" xfId="16070"/>
    <cellStyle name="Normal 18 2 2 8" xfId="16071"/>
    <cellStyle name="Normal 18 2 2 9" xfId="16072"/>
    <cellStyle name="Normal 18 2 3" xfId="16073"/>
    <cellStyle name="Normal 18 2 3 2" xfId="16074"/>
    <cellStyle name="Normal 18 2 3 3" xfId="16075"/>
    <cellStyle name="Normal 18 2 3 4" xfId="16076"/>
    <cellStyle name="Normal 18 2 3 5" xfId="16077"/>
    <cellStyle name="Normal 18 2 3 6" xfId="16078"/>
    <cellStyle name="Normal 18 2 3 7" xfId="16079"/>
    <cellStyle name="Normal 18 2 3 8" xfId="16080"/>
    <cellStyle name="Normal 18 2 4" xfId="16081"/>
    <cellStyle name="Normal 18 2 4 2" xfId="16082"/>
    <cellStyle name="Normal 18 2 4 3" xfId="16083"/>
    <cellStyle name="Normal 18 2 4 4" xfId="16084"/>
    <cellStyle name="Normal 18 2 4 5" xfId="16085"/>
    <cellStyle name="Normal 18 2 5" xfId="16086"/>
    <cellStyle name="Normal 18 2 5 2" xfId="16087"/>
    <cellStyle name="Normal 18 2 5 3" xfId="16088"/>
    <cellStyle name="Normal 18 2 5 4" xfId="16089"/>
    <cellStyle name="Normal 18 2 5 5" xfId="16090"/>
    <cellStyle name="Normal 18 2 6" xfId="16091"/>
    <cellStyle name="Normal 18 2 6 2" xfId="16092"/>
    <cellStyle name="Normal 18 2 6 3" xfId="16093"/>
    <cellStyle name="Normal 18 2 6 4" xfId="16094"/>
    <cellStyle name="Normal 18 2 6 5" xfId="16095"/>
    <cellStyle name="Normal 18 2 7" xfId="16096"/>
    <cellStyle name="Normal 18 2 8" xfId="16097"/>
    <cellStyle name="Normal 18 2 9" xfId="16098"/>
    <cellStyle name="Normal 18 3" xfId="16099"/>
    <cellStyle name="Normal 18 3 10" xfId="16100"/>
    <cellStyle name="Normal 18 3 11" xfId="16101"/>
    <cellStyle name="Normal 18 3 2" xfId="16102"/>
    <cellStyle name="Normal 18 3 2 2" xfId="16103"/>
    <cellStyle name="Normal 18 3 2 2 2" xfId="16104"/>
    <cellStyle name="Normal 18 3 2 2 3" xfId="16105"/>
    <cellStyle name="Normal 18 3 2 2 4" xfId="16106"/>
    <cellStyle name="Normal 18 3 2 3" xfId="16107"/>
    <cellStyle name="Normal 18 3 2 4" xfId="16108"/>
    <cellStyle name="Normal 18 3 2 5" xfId="16109"/>
    <cellStyle name="Normal 18 3 2 6" xfId="16110"/>
    <cellStyle name="Normal 18 3 2 7" xfId="16111"/>
    <cellStyle name="Normal 18 3 2 8" xfId="16112"/>
    <cellStyle name="Normal 18 3 2 9" xfId="16113"/>
    <cellStyle name="Normal 18 3 3" xfId="16114"/>
    <cellStyle name="Normal 18 3 3 2" xfId="16115"/>
    <cellStyle name="Normal 18 3 3 3" xfId="16116"/>
    <cellStyle name="Normal 18 3 3 4" xfId="16117"/>
    <cellStyle name="Normal 18 3 3 5" xfId="16118"/>
    <cellStyle name="Normal 18 3 3 6" xfId="16119"/>
    <cellStyle name="Normal 18 3 3 7" xfId="16120"/>
    <cellStyle name="Normal 18 3 3 8" xfId="16121"/>
    <cellStyle name="Normal 18 3 4" xfId="16122"/>
    <cellStyle name="Normal 18 3 4 2" xfId="16123"/>
    <cellStyle name="Normal 18 3 4 3" xfId="16124"/>
    <cellStyle name="Normal 18 3 4 4" xfId="16125"/>
    <cellStyle name="Normal 18 3 4 5" xfId="16126"/>
    <cellStyle name="Normal 18 3 5" xfId="16127"/>
    <cellStyle name="Normal 18 3 5 2" xfId="16128"/>
    <cellStyle name="Normal 18 3 5 3" xfId="16129"/>
    <cellStyle name="Normal 18 3 5 4" xfId="16130"/>
    <cellStyle name="Normal 18 3 5 5" xfId="16131"/>
    <cellStyle name="Normal 18 3 6" xfId="16132"/>
    <cellStyle name="Normal 18 3 6 2" xfId="16133"/>
    <cellStyle name="Normal 18 3 6 3" xfId="16134"/>
    <cellStyle name="Normal 18 3 6 4" xfId="16135"/>
    <cellStyle name="Normal 18 3 6 5" xfId="16136"/>
    <cellStyle name="Normal 18 3 7" xfId="16137"/>
    <cellStyle name="Normal 18 3 8" xfId="16138"/>
    <cellStyle name="Normal 18 3 9" xfId="16139"/>
    <cellStyle name="Normal 18 4" xfId="16140"/>
    <cellStyle name="Normal 18 4 10" xfId="16141"/>
    <cellStyle name="Normal 18 4 11" xfId="16142"/>
    <cellStyle name="Normal 18 4 2" xfId="16143"/>
    <cellStyle name="Normal 18 4 2 2" xfId="16144"/>
    <cellStyle name="Normal 18 4 2 3" xfId="16145"/>
    <cellStyle name="Normal 18 4 2 4" xfId="16146"/>
    <cellStyle name="Normal 18 4 2 5" xfId="16147"/>
    <cellStyle name="Normal 18 4 2 6" xfId="16148"/>
    <cellStyle name="Normal 18 4 2 7" xfId="16149"/>
    <cellStyle name="Normal 18 4 2 8" xfId="16150"/>
    <cellStyle name="Normal 18 4 3" xfId="16151"/>
    <cellStyle name="Normal 18 4 3 2" xfId="16152"/>
    <cellStyle name="Normal 18 4 3 3" xfId="16153"/>
    <cellStyle name="Normal 18 4 3 4" xfId="16154"/>
    <cellStyle name="Normal 18 4 3 5" xfId="16155"/>
    <cellStyle name="Normal 18 4 4" xfId="16156"/>
    <cellStyle name="Normal 18 4 4 2" xfId="16157"/>
    <cellStyle name="Normal 18 4 4 3" xfId="16158"/>
    <cellStyle name="Normal 18 4 4 4" xfId="16159"/>
    <cellStyle name="Normal 18 4 4 5" xfId="16160"/>
    <cellStyle name="Normal 18 4 5" xfId="16161"/>
    <cellStyle name="Normal 18 4 5 2" xfId="16162"/>
    <cellStyle name="Normal 18 4 5 3" xfId="16163"/>
    <cellStyle name="Normal 18 4 5 4" xfId="16164"/>
    <cellStyle name="Normal 18 4 5 5" xfId="16165"/>
    <cellStyle name="Normal 18 4 6" xfId="16166"/>
    <cellStyle name="Normal 18 4 7" xfId="16167"/>
    <cellStyle name="Normal 18 4 8" xfId="16168"/>
    <cellStyle name="Normal 18 4 9" xfId="16169"/>
    <cellStyle name="Normal 18 5" xfId="16170"/>
    <cellStyle name="Normal 18 5 2" xfId="16171"/>
    <cellStyle name="Normal 18 5 2 2" xfId="16172"/>
    <cellStyle name="Normal 18 5 2 3" xfId="16173"/>
    <cellStyle name="Normal 18 5 2 4" xfId="16174"/>
    <cellStyle name="Normal 18 5 2 5" xfId="16175"/>
    <cellStyle name="Normal 18 5 2 5 2" xfId="16176"/>
    <cellStyle name="Normal 18 5 2 6" xfId="16177"/>
    <cellStyle name="Normal 18 5 2 6 2" xfId="16178"/>
    <cellStyle name="Normal 18 5 2 7" xfId="16179"/>
    <cellStyle name="Normal 18 5 2 7 2" xfId="16180"/>
    <cellStyle name="Normal 18 5 2 8" xfId="16181"/>
    <cellStyle name="Normal 18 5 2 8 2" xfId="16182"/>
    <cellStyle name="Normal 18 5 3" xfId="16183"/>
    <cellStyle name="Normal 18 5 3 2" xfId="16184"/>
    <cellStyle name="Normal 18 5 3 2 2" xfId="16185"/>
    <cellStyle name="Normal 18 5 3 3" xfId="16186"/>
    <cellStyle name="Normal 18 5 3 3 2" xfId="16187"/>
    <cellStyle name="Normal 18 5 3 4" xfId="16188"/>
    <cellStyle name="Normal 18 5 3 4 2" xfId="16189"/>
    <cellStyle name="Normal 18 5 3 5" xfId="16190"/>
    <cellStyle name="Normal 18 5 3 5 2" xfId="16191"/>
    <cellStyle name="Normal 18 5 4" xfId="16192"/>
    <cellStyle name="Normal 18 5 5" xfId="16193"/>
    <cellStyle name="Normal 18 5 6" xfId="16194"/>
    <cellStyle name="Normal 18 5 6 2" xfId="16195"/>
    <cellStyle name="Normal 18 5 7" xfId="16196"/>
    <cellStyle name="Normal 18 5 7 2" xfId="16197"/>
    <cellStyle name="Normal 18 5 8" xfId="16198"/>
    <cellStyle name="Normal 18 5 8 2" xfId="16199"/>
    <cellStyle name="Normal 18 5 9" xfId="16200"/>
    <cellStyle name="Normal 18 5 9 2" xfId="16201"/>
    <cellStyle name="Normal 18 6" xfId="16202"/>
    <cellStyle name="Normal 18 6 2" xfId="16203"/>
    <cellStyle name="Normal 18 6 2 2" xfId="16204"/>
    <cellStyle name="Normal 18 6 2 2 2" xfId="16205"/>
    <cellStyle name="Normal 18 6 2 3" xfId="16206"/>
    <cellStyle name="Normal 18 6 2 3 2" xfId="16207"/>
    <cellStyle name="Normal 18 6 2 4" xfId="16208"/>
    <cellStyle name="Normal 18 6 2 4 2" xfId="16209"/>
    <cellStyle name="Normal 18 6 2 5" xfId="16210"/>
    <cellStyle name="Normal 18 6 2 5 2" xfId="16211"/>
    <cellStyle name="Normal 18 6 3" xfId="16212"/>
    <cellStyle name="Normal 18 6 3 2" xfId="16213"/>
    <cellStyle name="Normal 18 6 3 2 2" xfId="16214"/>
    <cellStyle name="Normal 18 6 3 3" xfId="16215"/>
    <cellStyle name="Normal 18 6 3 3 2" xfId="16216"/>
    <cellStyle name="Normal 18 6 3 4" xfId="16217"/>
    <cellStyle name="Normal 18 6 3 4 2" xfId="16218"/>
    <cellStyle name="Normal 18 6 3 5" xfId="16219"/>
    <cellStyle name="Normal 18 6 3 5 2" xfId="16220"/>
    <cellStyle name="Normal 18 6 4" xfId="16221"/>
    <cellStyle name="Normal 18 6 5" xfId="16222"/>
    <cellStyle name="Normal 18 6 5 2" xfId="16223"/>
    <cellStyle name="Normal 18 6 6" xfId="16224"/>
    <cellStyle name="Normal 18 6 6 2" xfId="16225"/>
    <cellStyle name="Normal 18 6 7" xfId="16226"/>
    <cellStyle name="Normal 18 6 7 2" xfId="16227"/>
    <cellStyle name="Normal 18 6 8" xfId="16228"/>
    <cellStyle name="Normal 18 6 8 2" xfId="16229"/>
    <cellStyle name="Normal 18 7" xfId="16230"/>
    <cellStyle name="Normal 18 7 2" xfId="16231"/>
    <cellStyle name="Normal 18 7 2 2" xfId="16232"/>
    <cellStyle name="Normal 18 7 2 2 2" xfId="16233"/>
    <cellStyle name="Normal 18 7 2 3" xfId="16234"/>
    <cellStyle name="Normal 18 7 2 3 2" xfId="16235"/>
    <cellStyle name="Normal 18 7 2 4" xfId="16236"/>
    <cellStyle name="Normal 18 7 2 4 2" xfId="16237"/>
    <cellStyle name="Normal 18 7 2 5" xfId="16238"/>
    <cellStyle name="Normal 18 7 2 5 2" xfId="16239"/>
    <cellStyle name="Normal 18 7 3" xfId="16240"/>
    <cellStyle name="Normal 18 7 3 2" xfId="16241"/>
    <cellStyle name="Normal 18 7 3 2 2" xfId="16242"/>
    <cellStyle name="Normal 18 7 3 3" xfId="16243"/>
    <cellStyle name="Normal 18 7 3 3 2" xfId="16244"/>
    <cellStyle name="Normal 18 7 3 4" xfId="16245"/>
    <cellStyle name="Normal 18 7 3 4 2" xfId="16246"/>
    <cellStyle name="Normal 18 7 3 5" xfId="16247"/>
    <cellStyle name="Normal 18 7 3 5 2" xfId="16248"/>
    <cellStyle name="Normal 18 7 4" xfId="16249"/>
    <cellStyle name="Normal 18 7 5" xfId="16250"/>
    <cellStyle name="Normal 18 7 5 2" xfId="16251"/>
    <cellStyle name="Normal 18 7 6" xfId="16252"/>
    <cellStyle name="Normal 18 7 6 2" xfId="16253"/>
    <cellStyle name="Normal 18 7 7" xfId="16254"/>
    <cellStyle name="Normal 18 7 7 2" xfId="16255"/>
    <cellStyle name="Normal 18 7 8" xfId="16256"/>
    <cellStyle name="Normal 18 7 8 2" xfId="16257"/>
    <cellStyle name="Normal 18 8" xfId="16258"/>
    <cellStyle name="Normal 18 8 2" xfId="16259"/>
    <cellStyle name="Normal 18 8 3" xfId="16260"/>
    <cellStyle name="Normal 18 8 4" xfId="16261"/>
    <cellStyle name="Normal 18 8 5" xfId="16262"/>
    <cellStyle name="Normal 18 8 5 2" xfId="16263"/>
    <cellStyle name="Normal 18 8 6" xfId="16264"/>
    <cellStyle name="Normal 18 8 6 2" xfId="16265"/>
    <cellStyle name="Normal 18 8 7" xfId="16266"/>
    <cellStyle name="Normal 18 8 7 2" xfId="16267"/>
    <cellStyle name="Normal 18 8 8" xfId="16268"/>
    <cellStyle name="Normal 18 8 8 2" xfId="16269"/>
    <cellStyle name="Normal 18 9" xfId="16270"/>
    <cellStyle name="Normal 18 9 2" xfId="16271"/>
    <cellStyle name="Normal 18 9 2 2" xfId="16272"/>
    <cellStyle name="Normal 18 9 3" xfId="16273"/>
    <cellStyle name="Normal 18 9 3 2" xfId="16274"/>
    <cellStyle name="Normal 18 9 4" xfId="16275"/>
    <cellStyle name="Normal 18 9 4 2" xfId="16276"/>
    <cellStyle name="Normal 18 9 5" xfId="16277"/>
    <cellStyle name="Normal 18 9 5 2" xfId="16278"/>
    <cellStyle name="Normal 180" xfId="16279"/>
    <cellStyle name="Normal 181" xfId="16280"/>
    <cellStyle name="Normal 182" xfId="16281"/>
    <cellStyle name="Normal 183" xfId="16282"/>
    <cellStyle name="Normal 183 2" xfId="16283"/>
    <cellStyle name="Normal 183 2 2" xfId="16284"/>
    <cellStyle name="Normal 183 3" xfId="16285"/>
    <cellStyle name="Normal 184" xfId="16286"/>
    <cellStyle name="Normal 184 2" xfId="16287"/>
    <cellStyle name="Normal 184 3" xfId="16288"/>
    <cellStyle name="Normal 185" xfId="16289"/>
    <cellStyle name="Normal 185 2" xfId="16290"/>
    <cellStyle name="Normal 186" xfId="16291"/>
    <cellStyle name="Normal 187" xfId="16292"/>
    <cellStyle name="Normal 187 2" xfId="16293"/>
    <cellStyle name="Normal 188" xfId="16294"/>
    <cellStyle name="Normal 188 2" xfId="16295"/>
    <cellStyle name="Normal 189" xfId="16296"/>
    <cellStyle name="Normal 189 2" xfId="16297"/>
    <cellStyle name="Normal 19" xfId="16298"/>
    <cellStyle name="Normal 19 10" xfId="16299"/>
    <cellStyle name="Normal 19 11" xfId="16300"/>
    <cellStyle name="Normal 19 12" xfId="16301"/>
    <cellStyle name="Normal 19 12 2" xfId="16302"/>
    <cellStyle name="Normal 19 13" xfId="16303"/>
    <cellStyle name="Normal 19 13 2" xfId="16304"/>
    <cellStyle name="Normal 19 14" xfId="16305"/>
    <cellStyle name="Normal 19 14 2" xfId="16306"/>
    <cellStyle name="Normal 19 15" xfId="16307"/>
    <cellStyle name="Normal 19 15 2" xfId="16308"/>
    <cellStyle name="Normal 19 2" xfId="16309"/>
    <cellStyle name="Normal 19 2 10" xfId="16310"/>
    <cellStyle name="Normal 19 2 10 2" xfId="16311"/>
    <cellStyle name="Normal 19 2 2" xfId="16312"/>
    <cellStyle name="Normal 19 2 2 2" xfId="16313"/>
    <cellStyle name="Normal 19 2 2 2 2" xfId="16314"/>
    <cellStyle name="Normal 19 2 2 2 3" xfId="16315"/>
    <cellStyle name="Normal 19 2 2 2 4" xfId="16316"/>
    <cellStyle name="Normal 19 2 2 3" xfId="16317"/>
    <cellStyle name="Normal 19 2 2 4" xfId="16318"/>
    <cellStyle name="Normal 19 2 2 5" xfId="16319"/>
    <cellStyle name="Normal 19 2 3" xfId="16320"/>
    <cellStyle name="Normal 19 2 3 2" xfId="16321"/>
    <cellStyle name="Normal 19 2 3 3" xfId="16322"/>
    <cellStyle name="Normal 19 2 3 4" xfId="16323"/>
    <cellStyle name="Normal 19 2 4" xfId="16324"/>
    <cellStyle name="Normal 19 2 5" xfId="16325"/>
    <cellStyle name="Normal 19 2 6" xfId="16326"/>
    <cellStyle name="Normal 19 2 7" xfId="16327"/>
    <cellStyle name="Normal 19 2 7 2" xfId="16328"/>
    <cellStyle name="Normal 19 2 8" xfId="16329"/>
    <cellStyle name="Normal 19 2 8 2" xfId="16330"/>
    <cellStyle name="Normal 19 2 9" xfId="16331"/>
    <cellStyle name="Normal 19 2 9 2" xfId="16332"/>
    <cellStyle name="Normal 19 3" xfId="16333"/>
    <cellStyle name="Normal 19 3 2" xfId="16334"/>
    <cellStyle name="Normal 19 3 2 2" xfId="16335"/>
    <cellStyle name="Normal 19 3 2 2 2" xfId="16336"/>
    <cellStyle name="Normal 19 3 2 2 3" xfId="16337"/>
    <cellStyle name="Normal 19 3 2 2 4" xfId="16338"/>
    <cellStyle name="Normal 19 3 2 3" xfId="16339"/>
    <cellStyle name="Normal 19 3 2 4" xfId="16340"/>
    <cellStyle name="Normal 19 3 2 5" xfId="16341"/>
    <cellStyle name="Normal 19 3 3" xfId="16342"/>
    <cellStyle name="Normal 19 3 3 2" xfId="16343"/>
    <cellStyle name="Normal 19 3 3 3" xfId="16344"/>
    <cellStyle name="Normal 19 3 3 4" xfId="16345"/>
    <cellStyle name="Normal 19 3 4" xfId="16346"/>
    <cellStyle name="Normal 19 3 5" xfId="16347"/>
    <cellStyle name="Normal 19 3 6" xfId="16348"/>
    <cellStyle name="Normal 19 4" xfId="16349"/>
    <cellStyle name="Normal 19 4 2" xfId="16350"/>
    <cellStyle name="Normal 19 4 2 2" xfId="16351"/>
    <cellStyle name="Normal 19 4 2 3" xfId="16352"/>
    <cellStyle name="Normal 19 4 2 4" xfId="16353"/>
    <cellStyle name="Normal 19 4 3" xfId="16354"/>
    <cellStyle name="Normal 19 4 4" xfId="16355"/>
    <cellStyle name="Normal 19 4 5" xfId="16356"/>
    <cellStyle name="Normal 19 5" xfId="16357"/>
    <cellStyle name="Normal 19 5 2" xfId="16358"/>
    <cellStyle name="Normal 19 5 2 2" xfId="16359"/>
    <cellStyle name="Normal 19 5 2 3" xfId="16360"/>
    <cellStyle name="Normal 19 5 2 4" xfId="16361"/>
    <cellStyle name="Normal 19 5 3" xfId="16362"/>
    <cellStyle name="Normal 19 5 4" xfId="16363"/>
    <cellStyle name="Normal 19 5 5" xfId="16364"/>
    <cellStyle name="Normal 19 6" xfId="16365"/>
    <cellStyle name="Normal 19 6 2" xfId="16366"/>
    <cellStyle name="Normal 19 6 3" xfId="16367"/>
    <cellStyle name="Normal 19 6 4" xfId="16368"/>
    <cellStyle name="Normal 19 7" xfId="16369"/>
    <cellStyle name="Normal 19 7 2" xfId="16370"/>
    <cellStyle name="Normal 19 7 3" xfId="16371"/>
    <cellStyle name="Normal 19 7 4" xfId="16372"/>
    <cellStyle name="Normal 19 8" xfId="16373"/>
    <cellStyle name="Normal 19 8 2" xfId="16374"/>
    <cellStyle name="Normal 19 8 3" xfId="16375"/>
    <cellStyle name="Normal 19 8 4" xfId="16376"/>
    <cellStyle name="Normal 19 9" xfId="16377"/>
    <cellStyle name="Normal 190" xfId="16378"/>
    <cellStyle name="Normal 190 2" xfId="16379"/>
    <cellStyle name="Normal 191" xfId="16380"/>
    <cellStyle name="Normal 192" xfId="16381"/>
    <cellStyle name="Normal 192 2" xfId="16382"/>
    <cellStyle name="Normal 192 2 2" xfId="16383"/>
    <cellStyle name="Normal 193" xfId="16384"/>
    <cellStyle name="Normal 194" xfId="16385"/>
    <cellStyle name="Normal 195" xfId="16386"/>
    <cellStyle name="Normal 196" xfId="16387"/>
    <cellStyle name="Normal 197" xfId="16388"/>
    <cellStyle name="Normal 198" xfId="16389"/>
    <cellStyle name="Normal 199" xfId="16390"/>
    <cellStyle name="Normal 2" xfId="16391"/>
    <cellStyle name="Normal 2 10" xfId="16392"/>
    <cellStyle name="Normal 2 10 10" xfId="16393"/>
    <cellStyle name="Normal 2 10 10 2" xfId="16394"/>
    <cellStyle name="Normal 2 10 10 3" xfId="16395"/>
    <cellStyle name="Normal 2 10 10 4" xfId="16396"/>
    <cellStyle name="Normal 2 10 10 5" xfId="16397"/>
    <cellStyle name="Normal 2 10 11" xfId="16398"/>
    <cellStyle name="Normal 2 10 12" xfId="16399"/>
    <cellStyle name="Normal 2 10 13" xfId="16400"/>
    <cellStyle name="Normal 2 10 14" xfId="16401"/>
    <cellStyle name="Normal 2 10 15" xfId="16402"/>
    <cellStyle name="Normal 2 10 16" xfId="16403"/>
    <cellStyle name="Normal 2 10 2" xfId="16404"/>
    <cellStyle name="Normal 2 10 2 10" xfId="16405"/>
    <cellStyle name="Normal 2 10 2 2" xfId="16406"/>
    <cellStyle name="Normal 2 10 2 2 2" xfId="16407"/>
    <cellStyle name="Normal 2 10 2 2 3" xfId="16408"/>
    <cellStyle name="Normal 2 10 2 2 4" xfId="16409"/>
    <cellStyle name="Normal 2 10 2 3" xfId="16410"/>
    <cellStyle name="Normal 2 10 2 4" xfId="16411"/>
    <cellStyle name="Normal 2 10 2 5" xfId="16412"/>
    <cellStyle name="Normal 2 10 2 6" xfId="16413"/>
    <cellStyle name="Normal 2 10 2 7" xfId="16414"/>
    <cellStyle name="Normal 2 10 2 8" xfId="16415"/>
    <cellStyle name="Normal 2 10 2 9" xfId="16416"/>
    <cellStyle name="Normal 2 10 3" xfId="16417"/>
    <cellStyle name="Normal 2 10 3 2" xfId="16418"/>
    <cellStyle name="Normal 2 10 3 3" xfId="16419"/>
    <cellStyle name="Normal 2 10 3 4" xfId="16420"/>
    <cellStyle name="Normal 2 10 3 5" xfId="16421"/>
    <cellStyle name="Normal 2 10 3 6" xfId="16422"/>
    <cellStyle name="Normal 2 10 3 7" xfId="16423"/>
    <cellStyle name="Normal 2 10 4" xfId="16424"/>
    <cellStyle name="Normal 2 10 4 10" xfId="16425"/>
    <cellStyle name="Normal 2 10 4 2" xfId="16426"/>
    <cellStyle name="Normal 2 10 4 2 2" xfId="16427"/>
    <cellStyle name="Normal 2 10 4 2 2 2" xfId="16428"/>
    <cellStyle name="Normal 2 10 4 2 2 3" xfId="16429"/>
    <cellStyle name="Normal 2 10 4 2 2 4" xfId="16430"/>
    <cellStyle name="Normal 2 10 4 2 3" xfId="16431"/>
    <cellStyle name="Normal 2 10 4 2 4" xfId="16432"/>
    <cellStyle name="Normal 2 10 4 2 5" xfId="16433"/>
    <cellStyle name="Normal 2 10 4 3" xfId="16434"/>
    <cellStyle name="Normal 2 10 4 3 2" xfId="16435"/>
    <cellStyle name="Normal 2 10 4 3 3" xfId="16436"/>
    <cellStyle name="Normal 2 10 4 3 4" xfId="16437"/>
    <cellStyle name="Normal 2 10 4 4" xfId="16438"/>
    <cellStyle name="Normal 2 10 4 5" xfId="16439"/>
    <cellStyle name="Normal 2 10 4 6" xfId="16440"/>
    <cellStyle name="Normal 2 10 4 7" xfId="16441"/>
    <cellStyle name="Normal 2 10 4 8" xfId="16442"/>
    <cellStyle name="Normal 2 10 4 9" xfId="16443"/>
    <cellStyle name="Normal 2 10 5" xfId="16444"/>
    <cellStyle name="Normal 2 10 5 10" xfId="16445"/>
    <cellStyle name="Normal 2 10 5 2" xfId="16446"/>
    <cellStyle name="Normal 2 10 5 2 2" xfId="16447"/>
    <cellStyle name="Normal 2 10 5 2 2 2" xfId="16448"/>
    <cellStyle name="Normal 2 10 5 2 2 3" xfId="16449"/>
    <cellStyle name="Normal 2 10 5 2 2 4" xfId="16450"/>
    <cellStyle name="Normal 2 10 5 2 3" xfId="16451"/>
    <cellStyle name="Normal 2 10 5 2 4" xfId="16452"/>
    <cellStyle name="Normal 2 10 5 2 5" xfId="16453"/>
    <cellStyle name="Normal 2 10 5 3" xfId="16454"/>
    <cellStyle name="Normal 2 10 5 3 2" xfId="16455"/>
    <cellStyle name="Normal 2 10 5 3 3" xfId="16456"/>
    <cellStyle name="Normal 2 10 5 3 4" xfId="16457"/>
    <cellStyle name="Normal 2 10 5 4" xfId="16458"/>
    <cellStyle name="Normal 2 10 5 5" xfId="16459"/>
    <cellStyle name="Normal 2 10 5 6" xfId="16460"/>
    <cellStyle name="Normal 2 10 5 7" xfId="16461"/>
    <cellStyle name="Normal 2 10 5 8" xfId="16462"/>
    <cellStyle name="Normal 2 10 5 9" xfId="16463"/>
    <cellStyle name="Normal 2 10 6" xfId="16464"/>
    <cellStyle name="Normal 2 10 6 2" xfId="16465"/>
    <cellStyle name="Normal 2 10 6 2 2" xfId="16466"/>
    <cellStyle name="Normal 2 10 6 2 3" xfId="16467"/>
    <cellStyle name="Normal 2 10 6 2 4" xfId="16468"/>
    <cellStyle name="Normal 2 10 6 3" xfId="16469"/>
    <cellStyle name="Normal 2 10 6 4" xfId="16470"/>
    <cellStyle name="Normal 2 10 6 5" xfId="16471"/>
    <cellStyle name="Normal 2 10 6 6" xfId="16472"/>
    <cellStyle name="Normal 2 10 6 7" xfId="16473"/>
    <cellStyle name="Normal 2 10 6 8" xfId="16474"/>
    <cellStyle name="Normal 2 10 6 9" xfId="16475"/>
    <cellStyle name="Normal 2 10 7" xfId="16476"/>
    <cellStyle name="Normal 2 10 7 2" xfId="16477"/>
    <cellStyle name="Normal 2 10 7 2 2" xfId="16478"/>
    <cellStyle name="Normal 2 10 7 2 3" xfId="16479"/>
    <cellStyle name="Normal 2 10 7 2 4" xfId="16480"/>
    <cellStyle name="Normal 2 10 7 3" xfId="16481"/>
    <cellStyle name="Normal 2 10 7 4" xfId="16482"/>
    <cellStyle name="Normal 2 10 7 5" xfId="16483"/>
    <cellStyle name="Normal 2 10 7 6" xfId="16484"/>
    <cellStyle name="Normal 2 10 7 7" xfId="16485"/>
    <cellStyle name="Normal 2 10 7 8" xfId="16486"/>
    <cellStyle name="Normal 2 10 7 9" xfId="16487"/>
    <cellStyle name="Normal 2 10 8" xfId="16488"/>
    <cellStyle name="Normal 2 10 8 2" xfId="16489"/>
    <cellStyle name="Normal 2 10 8 3" xfId="16490"/>
    <cellStyle name="Normal 2 10 8 4" xfId="16491"/>
    <cellStyle name="Normal 2 10 8 5" xfId="16492"/>
    <cellStyle name="Normal 2 10 8 6" xfId="16493"/>
    <cellStyle name="Normal 2 10 8 7" xfId="16494"/>
    <cellStyle name="Normal 2 10 8 8" xfId="16495"/>
    <cellStyle name="Normal 2 10 9" xfId="16496"/>
    <cellStyle name="Normal 2 10 9 2" xfId="16497"/>
    <cellStyle name="Normal 2 10 9 3" xfId="16498"/>
    <cellStyle name="Normal 2 10 9 4" xfId="16499"/>
    <cellStyle name="Normal 2 10 9 5" xfId="16500"/>
    <cellStyle name="Normal 2 10 9 6" xfId="16501"/>
    <cellStyle name="Normal 2 10 9 7" xfId="16502"/>
    <cellStyle name="Normal 2 10 9 8" xfId="16503"/>
    <cellStyle name="Normal 2 101" xfId="16504"/>
    <cellStyle name="Normal 2 11" xfId="16505"/>
    <cellStyle name="Normal 2 11 10" xfId="16506"/>
    <cellStyle name="Normal 2 11 11" xfId="16507"/>
    <cellStyle name="Normal 2 11 12" xfId="16508"/>
    <cellStyle name="Normal 2 11 13" xfId="16509"/>
    <cellStyle name="Normal 2 11 14" xfId="16510"/>
    <cellStyle name="Normal 2 11 15" xfId="16511"/>
    <cellStyle name="Normal 2 11 2" xfId="16512"/>
    <cellStyle name="Normal 2 11 2 2" xfId="16513"/>
    <cellStyle name="Normal 2 11 2 3" xfId="16514"/>
    <cellStyle name="Normal 2 11 2 4" xfId="16515"/>
    <cellStyle name="Normal 2 11 2 5" xfId="16516"/>
    <cellStyle name="Normal 2 11 3" xfId="16517"/>
    <cellStyle name="Normal 2 11 3 10" xfId="16518"/>
    <cellStyle name="Normal 2 11 3 2" xfId="16519"/>
    <cellStyle name="Normal 2 11 3 2 2" xfId="16520"/>
    <cellStyle name="Normal 2 11 3 2 2 2" xfId="16521"/>
    <cellStyle name="Normal 2 11 3 2 2 3" xfId="16522"/>
    <cellStyle name="Normal 2 11 3 2 2 4" xfId="16523"/>
    <cellStyle name="Normal 2 11 3 2 3" xfId="16524"/>
    <cellStyle name="Normal 2 11 3 2 4" xfId="16525"/>
    <cellStyle name="Normal 2 11 3 2 5" xfId="16526"/>
    <cellStyle name="Normal 2 11 3 3" xfId="16527"/>
    <cellStyle name="Normal 2 11 3 3 2" xfId="16528"/>
    <cellStyle name="Normal 2 11 3 3 3" xfId="16529"/>
    <cellStyle name="Normal 2 11 3 3 4" xfId="16530"/>
    <cellStyle name="Normal 2 11 3 4" xfId="16531"/>
    <cellStyle name="Normal 2 11 3 5" xfId="16532"/>
    <cellStyle name="Normal 2 11 3 6" xfId="16533"/>
    <cellStyle name="Normal 2 11 3 7" xfId="16534"/>
    <cellStyle name="Normal 2 11 3 8" xfId="16535"/>
    <cellStyle name="Normal 2 11 3 9" xfId="16536"/>
    <cellStyle name="Normal 2 11 4" xfId="16537"/>
    <cellStyle name="Normal 2 11 4 10" xfId="16538"/>
    <cellStyle name="Normal 2 11 4 2" xfId="16539"/>
    <cellStyle name="Normal 2 11 4 2 2" xfId="16540"/>
    <cellStyle name="Normal 2 11 4 2 2 2" xfId="16541"/>
    <cellStyle name="Normal 2 11 4 2 2 3" xfId="16542"/>
    <cellStyle name="Normal 2 11 4 2 2 4" xfId="16543"/>
    <cellStyle name="Normal 2 11 4 2 3" xfId="16544"/>
    <cellStyle name="Normal 2 11 4 2 4" xfId="16545"/>
    <cellStyle name="Normal 2 11 4 2 5" xfId="16546"/>
    <cellStyle name="Normal 2 11 4 3" xfId="16547"/>
    <cellStyle name="Normal 2 11 4 3 2" xfId="16548"/>
    <cellStyle name="Normal 2 11 4 3 3" xfId="16549"/>
    <cellStyle name="Normal 2 11 4 3 4" xfId="16550"/>
    <cellStyle name="Normal 2 11 4 4" xfId="16551"/>
    <cellStyle name="Normal 2 11 4 5" xfId="16552"/>
    <cellStyle name="Normal 2 11 4 6" xfId="16553"/>
    <cellStyle name="Normal 2 11 4 7" xfId="16554"/>
    <cellStyle name="Normal 2 11 4 8" xfId="16555"/>
    <cellStyle name="Normal 2 11 4 9" xfId="16556"/>
    <cellStyle name="Normal 2 11 5" xfId="16557"/>
    <cellStyle name="Normal 2 11 5 2" xfId="16558"/>
    <cellStyle name="Normal 2 11 5 2 2" xfId="16559"/>
    <cellStyle name="Normal 2 11 5 2 3" xfId="16560"/>
    <cellStyle name="Normal 2 11 5 2 4" xfId="16561"/>
    <cellStyle name="Normal 2 11 5 3" xfId="16562"/>
    <cellStyle name="Normal 2 11 5 4" xfId="16563"/>
    <cellStyle name="Normal 2 11 5 5" xfId="16564"/>
    <cellStyle name="Normal 2 11 5 6" xfId="16565"/>
    <cellStyle name="Normal 2 11 5 7" xfId="16566"/>
    <cellStyle name="Normal 2 11 5 8" xfId="16567"/>
    <cellStyle name="Normal 2 11 5 9" xfId="16568"/>
    <cellStyle name="Normal 2 11 6" xfId="16569"/>
    <cellStyle name="Normal 2 11 6 2" xfId="16570"/>
    <cellStyle name="Normal 2 11 6 2 2" xfId="16571"/>
    <cellStyle name="Normal 2 11 6 2 3" xfId="16572"/>
    <cellStyle name="Normal 2 11 6 2 4" xfId="16573"/>
    <cellStyle name="Normal 2 11 6 3" xfId="16574"/>
    <cellStyle name="Normal 2 11 6 4" xfId="16575"/>
    <cellStyle name="Normal 2 11 6 5" xfId="16576"/>
    <cellStyle name="Normal 2 11 6 6" xfId="16577"/>
    <cellStyle name="Normal 2 11 6 7" xfId="16578"/>
    <cellStyle name="Normal 2 11 6 8" xfId="16579"/>
    <cellStyle name="Normal 2 11 6 9" xfId="16580"/>
    <cellStyle name="Normal 2 11 7" xfId="16581"/>
    <cellStyle name="Normal 2 11 7 2" xfId="16582"/>
    <cellStyle name="Normal 2 11 7 3" xfId="16583"/>
    <cellStyle name="Normal 2 11 7 4" xfId="16584"/>
    <cellStyle name="Normal 2 11 7 5" xfId="16585"/>
    <cellStyle name="Normal 2 11 7 6" xfId="16586"/>
    <cellStyle name="Normal 2 11 7 7" xfId="16587"/>
    <cellStyle name="Normal 2 11 7 8" xfId="16588"/>
    <cellStyle name="Normal 2 11 8" xfId="16589"/>
    <cellStyle name="Normal 2 11 8 2" xfId="16590"/>
    <cellStyle name="Normal 2 11 8 3" xfId="16591"/>
    <cellStyle name="Normal 2 11 8 4" xfId="16592"/>
    <cellStyle name="Normal 2 11 8 5" xfId="16593"/>
    <cellStyle name="Normal 2 11 8 6" xfId="16594"/>
    <cellStyle name="Normal 2 11 8 7" xfId="16595"/>
    <cellStyle name="Normal 2 11 8 8" xfId="16596"/>
    <cellStyle name="Normal 2 11 9" xfId="16597"/>
    <cellStyle name="Normal 2 12" xfId="16598"/>
    <cellStyle name="Normal 2 12 10" xfId="16599"/>
    <cellStyle name="Normal 2 12 11" xfId="16600"/>
    <cellStyle name="Normal 2 12 12" xfId="16601"/>
    <cellStyle name="Normal 2 12 13" xfId="16602"/>
    <cellStyle name="Normal 2 12 14" xfId="16603"/>
    <cellStyle name="Normal 2 12 2" xfId="16604"/>
    <cellStyle name="Normal 2 12 2 10" xfId="16605"/>
    <cellStyle name="Normal 2 12 2 2" xfId="16606"/>
    <cellStyle name="Normal 2 12 2 2 2" xfId="16607"/>
    <cellStyle name="Normal 2 12 2 2 2 2" xfId="16608"/>
    <cellStyle name="Normal 2 12 2 2 2 3" xfId="16609"/>
    <cellStyle name="Normal 2 12 2 2 2 4" xfId="16610"/>
    <cellStyle name="Normal 2 12 2 2 3" xfId="16611"/>
    <cellStyle name="Normal 2 12 2 2 4" xfId="16612"/>
    <cellStyle name="Normal 2 12 2 2 5" xfId="16613"/>
    <cellStyle name="Normal 2 12 2 3" xfId="16614"/>
    <cellStyle name="Normal 2 12 2 3 2" xfId="16615"/>
    <cellStyle name="Normal 2 12 2 3 3" xfId="16616"/>
    <cellStyle name="Normal 2 12 2 3 4" xfId="16617"/>
    <cellStyle name="Normal 2 12 2 4" xfId="16618"/>
    <cellStyle name="Normal 2 12 2 5" xfId="16619"/>
    <cellStyle name="Normal 2 12 2 6" xfId="16620"/>
    <cellStyle name="Normal 2 12 2 7" xfId="16621"/>
    <cellStyle name="Normal 2 12 2 8" xfId="16622"/>
    <cellStyle name="Normal 2 12 2 9" xfId="16623"/>
    <cellStyle name="Normal 2 12 3" xfId="16624"/>
    <cellStyle name="Normal 2 12 3 10" xfId="16625"/>
    <cellStyle name="Normal 2 12 3 2" xfId="16626"/>
    <cellStyle name="Normal 2 12 3 2 2" xfId="16627"/>
    <cellStyle name="Normal 2 12 3 2 2 2" xfId="16628"/>
    <cellStyle name="Normal 2 12 3 2 2 3" xfId="16629"/>
    <cellStyle name="Normal 2 12 3 2 2 4" xfId="16630"/>
    <cellStyle name="Normal 2 12 3 2 3" xfId="16631"/>
    <cellStyle name="Normal 2 12 3 2 4" xfId="16632"/>
    <cellStyle name="Normal 2 12 3 2 5" xfId="16633"/>
    <cellStyle name="Normal 2 12 3 3" xfId="16634"/>
    <cellStyle name="Normal 2 12 3 3 2" xfId="16635"/>
    <cellStyle name="Normal 2 12 3 3 3" xfId="16636"/>
    <cellStyle name="Normal 2 12 3 3 4" xfId="16637"/>
    <cellStyle name="Normal 2 12 3 4" xfId="16638"/>
    <cellStyle name="Normal 2 12 3 5" xfId="16639"/>
    <cellStyle name="Normal 2 12 3 6" xfId="16640"/>
    <cellStyle name="Normal 2 12 3 7" xfId="16641"/>
    <cellStyle name="Normal 2 12 3 8" xfId="16642"/>
    <cellStyle name="Normal 2 12 3 9" xfId="16643"/>
    <cellStyle name="Normal 2 12 4" xfId="16644"/>
    <cellStyle name="Normal 2 12 4 2" xfId="16645"/>
    <cellStyle name="Normal 2 12 4 2 2" xfId="16646"/>
    <cellStyle name="Normal 2 12 4 2 3" xfId="16647"/>
    <cellStyle name="Normal 2 12 4 2 4" xfId="16648"/>
    <cellStyle name="Normal 2 12 4 3" xfId="16649"/>
    <cellStyle name="Normal 2 12 4 4" xfId="16650"/>
    <cellStyle name="Normal 2 12 4 5" xfId="16651"/>
    <cellStyle name="Normal 2 12 4 6" xfId="16652"/>
    <cellStyle name="Normal 2 12 4 7" xfId="16653"/>
    <cellStyle name="Normal 2 12 4 8" xfId="16654"/>
    <cellStyle name="Normal 2 12 4 9" xfId="16655"/>
    <cellStyle name="Normal 2 12 5" xfId="16656"/>
    <cellStyle name="Normal 2 12 5 2" xfId="16657"/>
    <cellStyle name="Normal 2 12 5 2 2" xfId="16658"/>
    <cellStyle name="Normal 2 12 5 2 3" xfId="16659"/>
    <cellStyle name="Normal 2 12 5 2 4" xfId="16660"/>
    <cellStyle name="Normal 2 12 5 3" xfId="16661"/>
    <cellStyle name="Normal 2 12 5 4" xfId="16662"/>
    <cellStyle name="Normal 2 12 5 5" xfId="16663"/>
    <cellStyle name="Normal 2 12 5 6" xfId="16664"/>
    <cellStyle name="Normal 2 12 5 7" xfId="16665"/>
    <cellStyle name="Normal 2 12 5 8" xfId="16666"/>
    <cellStyle name="Normal 2 12 5 9" xfId="16667"/>
    <cellStyle name="Normal 2 12 6" xfId="16668"/>
    <cellStyle name="Normal 2 12 6 2" xfId="16669"/>
    <cellStyle name="Normal 2 12 6 3" xfId="16670"/>
    <cellStyle name="Normal 2 12 6 4" xfId="16671"/>
    <cellStyle name="Normal 2 12 6 5" xfId="16672"/>
    <cellStyle name="Normal 2 12 6 6" xfId="16673"/>
    <cellStyle name="Normal 2 12 6 7" xfId="16674"/>
    <cellStyle name="Normal 2 12 6 8" xfId="16675"/>
    <cellStyle name="Normal 2 12 7" xfId="16676"/>
    <cellStyle name="Normal 2 12 7 2" xfId="16677"/>
    <cellStyle name="Normal 2 12 7 3" xfId="16678"/>
    <cellStyle name="Normal 2 12 7 4" xfId="16679"/>
    <cellStyle name="Normal 2 12 7 5" xfId="16680"/>
    <cellStyle name="Normal 2 12 7 6" xfId="16681"/>
    <cellStyle name="Normal 2 12 7 7" xfId="16682"/>
    <cellStyle name="Normal 2 12 7 8" xfId="16683"/>
    <cellStyle name="Normal 2 12 8" xfId="16684"/>
    <cellStyle name="Normal 2 12 8 2" xfId="16685"/>
    <cellStyle name="Normal 2 12 8 3" xfId="16686"/>
    <cellStyle name="Normal 2 12 8 4" xfId="16687"/>
    <cellStyle name="Normal 2 12 8 5" xfId="16688"/>
    <cellStyle name="Normal 2 12 9" xfId="16689"/>
    <cellStyle name="Normal 2 13" xfId="16690"/>
    <cellStyle name="Normal 2 13 10" xfId="16691"/>
    <cellStyle name="Normal 2 13 11" xfId="16692"/>
    <cellStyle name="Normal 2 13 12" xfId="16693"/>
    <cellStyle name="Normal 2 13 13" xfId="16694"/>
    <cellStyle name="Normal 2 13 14" xfId="16695"/>
    <cellStyle name="Normal 2 13 15" xfId="16696"/>
    <cellStyle name="Normal 2 13 16" xfId="16697"/>
    <cellStyle name="Normal 2 13 17" xfId="16698"/>
    <cellStyle name="Normal 2 13 18" xfId="16699"/>
    <cellStyle name="Normal 2 13 2" xfId="16700"/>
    <cellStyle name="Normal 2 13 2 10" xfId="16701"/>
    <cellStyle name="Normal 2 13 2 10 2" xfId="16702"/>
    <cellStyle name="Normal 2 13 2 10 2 2" xfId="16703"/>
    <cellStyle name="Normal 2 13 2 10 3" xfId="16704"/>
    <cellStyle name="Normal 2 13 2 11" xfId="16705"/>
    <cellStyle name="Normal 2 13 2 11 2" xfId="16706"/>
    <cellStyle name="Normal 2 13 2 12" xfId="16707"/>
    <cellStyle name="Normal 2 13 2 12 2" xfId="16708"/>
    <cellStyle name="Normal 2 13 2 13" xfId="16709"/>
    <cellStyle name="Normal 2 13 2 13 2" xfId="16710"/>
    <cellStyle name="Normal 2 13 2 14" xfId="16711"/>
    <cellStyle name="Normal 2 13 2 15" xfId="16712"/>
    <cellStyle name="Normal 2 13 2 2" xfId="16713"/>
    <cellStyle name="Normal 2 13 2 2 2" xfId="16714"/>
    <cellStyle name="Normal 2 13 2 2 2 2" xfId="16715"/>
    <cellStyle name="Normal 2 13 2 2 2 2 2" xfId="16716"/>
    <cellStyle name="Normal 2 13 2 2 2 3" xfId="16717"/>
    <cellStyle name="Normal 2 13 2 2 3" xfId="16718"/>
    <cellStyle name="Normal 2 13 2 2 3 2" xfId="16719"/>
    <cellStyle name="Normal 2 13 2 2 3 2 2" xfId="16720"/>
    <cellStyle name="Normal 2 13 2 2 3 3" xfId="16721"/>
    <cellStyle name="Normal 2 13 2 2 4" xfId="16722"/>
    <cellStyle name="Normal 2 13 2 2 4 2" xfId="16723"/>
    <cellStyle name="Normal 2 13 2 2 5" xfId="16724"/>
    <cellStyle name="Normal 2 13 2 2 5 2" xfId="16725"/>
    <cellStyle name="Normal 2 13 2 2 6" xfId="16726"/>
    <cellStyle name="Normal 2 13 2 2 6 2" xfId="16727"/>
    <cellStyle name="Normal 2 13 2 3" xfId="16728"/>
    <cellStyle name="Normal 2 13 2 3 2" xfId="16729"/>
    <cellStyle name="Normal 2 13 2 3 2 2" xfId="16730"/>
    <cellStyle name="Normal 2 13 2 3 2 2 2" xfId="16731"/>
    <cellStyle name="Normal 2 13 2 3 2 3" xfId="16732"/>
    <cellStyle name="Normal 2 13 2 3 3" xfId="16733"/>
    <cellStyle name="Normal 2 13 2 3 3 2" xfId="16734"/>
    <cellStyle name="Normal 2 13 2 3 3 2 2" xfId="16735"/>
    <cellStyle name="Normal 2 13 2 3 3 3" xfId="16736"/>
    <cellStyle name="Normal 2 13 2 3 4" xfId="16737"/>
    <cellStyle name="Normal 2 13 2 3 4 2" xfId="16738"/>
    <cellStyle name="Normal 2 13 2 3 5" xfId="16739"/>
    <cellStyle name="Normal 2 13 2 3 5 2" xfId="16740"/>
    <cellStyle name="Normal 2 13 2 3 6" xfId="16741"/>
    <cellStyle name="Normal 2 13 2 3 6 2" xfId="16742"/>
    <cellStyle name="Normal 2 13 2 4" xfId="16743"/>
    <cellStyle name="Normal 2 13 2 4 2" xfId="16744"/>
    <cellStyle name="Normal 2 13 2 4 2 2" xfId="16745"/>
    <cellStyle name="Normal 2 13 2 4 2 2 2" xfId="16746"/>
    <cellStyle name="Normal 2 13 2 4 2 3" xfId="16747"/>
    <cellStyle name="Normal 2 13 2 4 3" xfId="16748"/>
    <cellStyle name="Normal 2 13 2 4 3 2" xfId="16749"/>
    <cellStyle name="Normal 2 13 2 4 3 2 2" xfId="16750"/>
    <cellStyle name="Normal 2 13 2 4 3 3" xfId="16751"/>
    <cellStyle name="Normal 2 13 2 4 4" xfId="16752"/>
    <cellStyle name="Normal 2 13 2 4 4 2" xfId="16753"/>
    <cellStyle name="Normal 2 13 2 4 5" xfId="16754"/>
    <cellStyle name="Normal 2 13 2 5" xfId="16755"/>
    <cellStyle name="Normal 2 13 2 5 2" xfId="16756"/>
    <cellStyle name="Normal 2 13 2 5 2 2" xfId="16757"/>
    <cellStyle name="Normal 2 13 2 5 3" xfId="16758"/>
    <cellStyle name="Normal 2 13 2 6" xfId="16759"/>
    <cellStyle name="Normal 2 13 2 6 2" xfId="16760"/>
    <cellStyle name="Normal 2 13 2 6 2 2" xfId="16761"/>
    <cellStyle name="Normal 2 13 2 6 3" xfId="16762"/>
    <cellStyle name="Normal 2 13 2 7" xfId="16763"/>
    <cellStyle name="Normal 2 13 2 7 2" xfId="16764"/>
    <cellStyle name="Normal 2 13 2 7 2 2" xfId="16765"/>
    <cellStyle name="Normal 2 13 2 7 3" xfId="16766"/>
    <cellStyle name="Normal 2 13 2 8" xfId="16767"/>
    <cellStyle name="Normal 2 13 2 8 2" xfId="16768"/>
    <cellStyle name="Normal 2 13 2 8 2 2" xfId="16769"/>
    <cellStyle name="Normal 2 13 2 8 3" xfId="16770"/>
    <cellStyle name="Normal 2 13 2 9" xfId="16771"/>
    <cellStyle name="Normal 2 13 2 9 2" xfId="16772"/>
    <cellStyle name="Normal 2 13 2 9 2 2" xfId="16773"/>
    <cellStyle name="Normal 2 13 2 9 3" xfId="16774"/>
    <cellStyle name="Normal 2 13 3" xfId="16775"/>
    <cellStyle name="Normal 2 13 3 10" xfId="16776"/>
    <cellStyle name="Normal 2 13 3 2" xfId="16777"/>
    <cellStyle name="Normal 2 13 3 2 2" xfId="16778"/>
    <cellStyle name="Normal 2 13 3 2 2 2" xfId="16779"/>
    <cellStyle name="Normal 2 13 3 2 2 3" xfId="16780"/>
    <cellStyle name="Normal 2 13 3 2 2 4" xfId="16781"/>
    <cellStyle name="Normal 2 13 3 2 3" xfId="16782"/>
    <cellStyle name="Normal 2 13 3 2 4" xfId="16783"/>
    <cellStyle name="Normal 2 13 3 2 5" xfId="16784"/>
    <cellStyle name="Normal 2 13 3 3" xfId="16785"/>
    <cellStyle name="Normal 2 13 3 3 2" xfId="16786"/>
    <cellStyle name="Normal 2 13 3 3 3" xfId="16787"/>
    <cellStyle name="Normal 2 13 3 3 4" xfId="16788"/>
    <cellStyle name="Normal 2 13 3 4" xfId="16789"/>
    <cellStyle name="Normal 2 13 3 5" xfId="16790"/>
    <cellStyle name="Normal 2 13 3 6" xfId="16791"/>
    <cellStyle name="Normal 2 13 3 7" xfId="16792"/>
    <cellStyle name="Normal 2 13 3 8" xfId="16793"/>
    <cellStyle name="Normal 2 13 3 9" xfId="16794"/>
    <cellStyle name="Normal 2 13 4" xfId="16795"/>
    <cellStyle name="Normal 2 13 4 10" xfId="16796"/>
    <cellStyle name="Normal 2 13 4 2" xfId="16797"/>
    <cellStyle name="Normal 2 13 4 2 2" xfId="16798"/>
    <cellStyle name="Normal 2 13 4 2 2 2" xfId="16799"/>
    <cellStyle name="Normal 2 13 4 2 2 3" xfId="16800"/>
    <cellStyle name="Normal 2 13 4 2 2 4" xfId="16801"/>
    <cellStyle name="Normal 2 13 4 2 3" xfId="16802"/>
    <cellStyle name="Normal 2 13 4 2 4" xfId="16803"/>
    <cellStyle name="Normal 2 13 4 2 5" xfId="16804"/>
    <cellStyle name="Normal 2 13 4 3" xfId="16805"/>
    <cellStyle name="Normal 2 13 4 3 2" xfId="16806"/>
    <cellStyle name="Normal 2 13 4 3 3" xfId="16807"/>
    <cellStyle name="Normal 2 13 4 3 4" xfId="16808"/>
    <cellStyle name="Normal 2 13 4 4" xfId="16809"/>
    <cellStyle name="Normal 2 13 4 5" xfId="16810"/>
    <cellStyle name="Normal 2 13 4 6" xfId="16811"/>
    <cellStyle name="Normal 2 13 4 7" xfId="16812"/>
    <cellStyle name="Normal 2 13 4 8" xfId="16813"/>
    <cellStyle name="Normal 2 13 4 9" xfId="16814"/>
    <cellStyle name="Normal 2 13 5" xfId="16815"/>
    <cellStyle name="Normal 2 13 5 2" xfId="16816"/>
    <cellStyle name="Normal 2 13 5 2 2" xfId="16817"/>
    <cellStyle name="Normal 2 13 5 2 3" xfId="16818"/>
    <cellStyle name="Normal 2 13 5 2 4" xfId="16819"/>
    <cellStyle name="Normal 2 13 5 3" xfId="16820"/>
    <cellStyle name="Normal 2 13 5 4" xfId="16821"/>
    <cellStyle name="Normal 2 13 5 5" xfId="16822"/>
    <cellStyle name="Normal 2 13 5 6" xfId="16823"/>
    <cellStyle name="Normal 2 13 5 7" xfId="16824"/>
    <cellStyle name="Normal 2 13 5 8" xfId="16825"/>
    <cellStyle name="Normal 2 13 5 9" xfId="16826"/>
    <cellStyle name="Normal 2 13 6" xfId="16827"/>
    <cellStyle name="Normal 2 13 6 2" xfId="16828"/>
    <cellStyle name="Normal 2 13 6 2 2" xfId="16829"/>
    <cellStyle name="Normal 2 13 6 2 3" xfId="16830"/>
    <cellStyle name="Normal 2 13 6 2 4" xfId="16831"/>
    <cellStyle name="Normal 2 13 6 3" xfId="16832"/>
    <cellStyle name="Normal 2 13 6 4" xfId="16833"/>
    <cellStyle name="Normal 2 13 6 5" xfId="16834"/>
    <cellStyle name="Normal 2 13 6 6" xfId="16835"/>
    <cellStyle name="Normal 2 13 6 7" xfId="16836"/>
    <cellStyle name="Normal 2 13 6 8" xfId="16837"/>
    <cellStyle name="Normal 2 13 6 9" xfId="16838"/>
    <cellStyle name="Normal 2 13 7" xfId="16839"/>
    <cellStyle name="Normal 2 13 7 2" xfId="16840"/>
    <cellStyle name="Normal 2 13 7 3" xfId="16841"/>
    <cellStyle name="Normal 2 13 7 4" xfId="16842"/>
    <cellStyle name="Normal 2 13 7 5" xfId="16843"/>
    <cellStyle name="Normal 2 13 7 6" xfId="16844"/>
    <cellStyle name="Normal 2 13 7 7" xfId="16845"/>
    <cellStyle name="Normal 2 13 7 8" xfId="16846"/>
    <cellStyle name="Normal 2 13 8" xfId="16847"/>
    <cellStyle name="Normal 2 13 8 2" xfId="16848"/>
    <cellStyle name="Normal 2 13 8 3" xfId="16849"/>
    <cellStyle name="Normal 2 13 8 4" xfId="16850"/>
    <cellStyle name="Normal 2 13 8 5" xfId="16851"/>
    <cellStyle name="Normal 2 13 8 6" xfId="16852"/>
    <cellStyle name="Normal 2 13 8 7" xfId="16853"/>
    <cellStyle name="Normal 2 13 8 8" xfId="16854"/>
    <cellStyle name="Normal 2 13 9" xfId="16855"/>
    <cellStyle name="Normal 2 13 9 2" xfId="16856"/>
    <cellStyle name="Normal 2 13 9 3" xfId="16857"/>
    <cellStyle name="Normal 2 13 9 4" xfId="16858"/>
    <cellStyle name="Normal 2 13 9 5" xfId="16859"/>
    <cellStyle name="Normal 2 13 9 6" xfId="16860"/>
    <cellStyle name="Normal 2 13 9 7" xfId="16861"/>
    <cellStyle name="Normal 2 13 9 8" xfId="16862"/>
    <cellStyle name="Normal 2 14" xfId="16863"/>
    <cellStyle name="Normal 2 14 10" xfId="16864"/>
    <cellStyle name="Normal 2 14 11" xfId="16865"/>
    <cellStyle name="Normal 2 14 2" xfId="16866"/>
    <cellStyle name="Normal 2 14 3" xfId="16867"/>
    <cellStyle name="Normal 2 14 4" xfId="16868"/>
    <cellStyle name="Normal 2 14 5" xfId="16869"/>
    <cellStyle name="Normal 2 14 6" xfId="16870"/>
    <cellStyle name="Normal 2 14 7" xfId="16871"/>
    <cellStyle name="Normal 2 14 8" xfId="16872"/>
    <cellStyle name="Normal 2 14 9" xfId="16873"/>
    <cellStyle name="Normal 2 15" xfId="16874"/>
    <cellStyle name="Normal 2 15 10" xfId="16875"/>
    <cellStyle name="Normal 2 15 11" xfId="16876"/>
    <cellStyle name="Normal 2 15 2" xfId="16877"/>
    <cellStyle name="Normal 2 15 2 2" xfId="16878"/>
    <cellStyle name="Normal 2 15 2 2 2" xfId="16879"/>
    <cellStyle name="Normal 2 15 2 2 3" xfId="16880"/>
    <cellStyle name="Normal 2 15 2 2 4" xfId="16881"/>
    <cellStyle name="Normal 2 15 2 3" xfId="16882"/>
    <cellStyle name="Normal 2 15 2 4" xfId="16883"/>
    <cellStyle name="Normal 2 15 2 5" xfId="16884"/>
    <cellStyle name="Normal 2 15 2 6" xfId="16885"/>
    <cellStyle name="Normal 2 15 2 7" xfId="16886"/>
    <cellStyle name="Normal 2 15 2 8" xfId="16887"/>
    <cellStyle name="Normal 2 15 2 9" xfId="16888"/>
    <cellStyle name="Normal 2 15 3" xfId="16889"/>
    <cellStyle name="Normal 2 15 3 2" xfId="16890"/>
    <cellStyle name="Normal 2 15 3 3" xfId="16891"/>
    <cellStyle name="Normal 2 15 3 4" xfId="16892"/>
    <cellStyle name="Normal 2 15 3 5" xfId="16893"/>
    <cellStyle name="Normal 2 15 3 6" xfId="16894"/>
    <cellStyle name="Normal 2 15 3 7" xfId="16895"/>
    <cellStyle name="Normal 2 15 3 8" xfId="16896"/>
    <cellStyle name="Normal 2 15 4" xfId="16897"/>
    <cellStyle name="Normal 2 15 4 2" xfId="16898"/>
    <cellStyle name="Normal 2 15 4 3" xfId="16899"/>
    <cellStyle name="Normal 2 15 4 4" xfId="16900"/>
    <cellStyle name="Normal 2 15 4 5" xfId="16901"/>
    <cellStyle name="Normal 2 15 5" xfId="16902"/>
    <cellStyle name="Normal 2 15 5 2" xfId="16903"/>
    <cellStyle name="Normal 2 15 5 3" xfId="16904"/>
    <cellStyle name="Normal 2 15 5 4" xfId="16905"/>
    <cellStyle name="Normal 2 15 5 5" xfId="16906"/>
    <cellStyle name="Normal 2 15 6" xfId="16907"/>
    <cellStyle name="Normal 2 15 6 2" xfId="16908"/>
    <cellStyle name="Normal 2 15 6 3" xfId="16909"/>
    <cellStyle name="Normal 2 15 6 4" xfId="16910"/>
    <cellStyle name="Normal 2 15 6 5" xfId="16911"/>
    <cellStyle name="Normal 2 15 7" xfId="16912"/>
    <cellStyle name="Normal 2 15 8" xfId="16913"/>
    <cellStyle name="Normal 2 15 9" xfId="16914"/>
    <cellStyle name="Normal 2 16" xfId="16915"/>
    <cellStyle name="Normal 2 16 10" xfId="16916"/>
    <cellStyle name="Normal 2 16 11" xfId="16917"/>
    <cellStyle name="Normal 2 16 2" xfId="16918"/>
    <cellStyle name="Normal 2 16 2 2" xfId="16919"/>
    <cellStyle name="Normal 2 16 2 2 2" xfId="16920"/>
    <cellStyle name="Normal 2 16 2 2 3" xfId="16921"/>
    <cellStyle name="Normal 2 16 2 2 4" xfId="16922"/>
    <cellStyle name="Normal 2 16 2 3" xfId="16923"/>
    <cellStyle name="Normal 2 16 2 4" xfId="16924"/>
    <cellStyle name="Normal 2 16 2 5" xfId="16925"/>
    <cellStyle name="Normal 2 16 2 6" xfId="16926"/>
    <cellStyle name="Normal 2 16 2 7" xfId="16927"/>
    <cellStyle name="Normal 2 16 2 8" xfId="16928"/>
    <cellStyle name="Normal 2 16 2 9" xfId="16929"/>
    <cellStyle name="Normal 2 16 3" xfId="16930"/>
    <cellStyle name="Normal 2 16 3 2" xfId="16931"/>
    <cellStyle name="Normal 2 16 3 3" xfId="16932"/>
    <cellStyle name="Normal 2 16 3 4" xfId="16933"/>
    <cellStyle name="Normal 2 16 3 5" xfId="16934"/>
    <cellStyle name="Normal 2 16 3 6" xfId="16935"/>
    <cellStyle name="Normal 2 16 3 7" xfId="16936"/>
    <cellStyle name="Normal 2 16 3 8" xfId="16937"/>
    <cellStyle name="Normal 2 16 4" xfId="16938"/>
    <cellStyle name="Normal 2 16 4 2" xfId="16939"/>
    <cellStyle name="Normal 2 16 4 3" xfId="16940"/>
    <cellStyle name="Normal 2 16 4 4" xfId="16941"/>
    <cellStyle name="Normal 2 16 4 5" xfId="16942"/>
    <cellStyle name="Normal 2 16 5" xfId="16943"/>
    <cellStyle name="Normal 2 16 5 2" xfId="16944"/>
    <cellStyle name="Normal 2 16 5 3" xfId="16945"/>
    <cellStyle name="Normal 2 16 5 4" xfId="16946"/>
    <cellStyle name="Normal 2 16 5 5" xfId="16947"/>
    <cellStyle name="Normal 2 16 6" xfId="16948"/>
    <cellStyle name="Normal 2 16 6 2" xfId="16949"/>
    <cellStyle name="Normal 2 16 6 3" xfId="16950"/>
    <cellStyle name="Normal 2 16 6 4" xfId="16951"/>
    <cellStyle name="Normal 2 16 6 5" xfId="16952"/>
    <cellStyle name="Normal 2 16 7" xfId="16953"/>
    <cellStyle name="Normal 2 16 8" xfId="16954"/>
    <cellStyle name="Normal 2 16 9" xfId="16955"/>
    <cellStyle name="Normal 2 17" xfId="16956"/>
    <cellStyle name="Normal 2 17 10" xfId="16957"/>
    <cellStyle name="Normal 2 17 11" xfId="16958"/>
    <cellStyle name="Normal 2 17 2" xfId="16959"/>
    <cellStyle name="Normal 2 17 2 2" xfId="16960"/>
    <cellStyle name="Normal 2 17 2 2 2" xfId="16961"/>
    <cellStyle name="Normal 2 17 2 2 3" xfId="16962"/>
    <cellStyle name="Normal 2 17 2 2 4" xfId="16963"/>
    <cellStyle name="Normal 2 17 2 3" xfId="16964"/>
    <cellStyle name="Normal 2 17 2 4" xfId="16965"/>
    <cellStyle name="Normal 2 17 2 5" xfId="16966"/>
    <cellStyle name="Normal 2 17 2 6" xfId="16967"/>
    <cellStyle name="Normal 2 17 2 7" xfId="16968"/>
    <cellStyle name="Normal 2 17 2 8" xfId="16969"/>
    <cellStyle name="Normal 2 17 2 9" xfId="16970"/>
    <cellStyle name="Normal 2 17 3" xfId="16971"/>
    <cellStyle name="Normal 2 17 3 2" xfId="16972"/>
    <cellStyle name="Normal 2 17 3 3" xfId="16973"/>
    <cellStyle name="Normal 2 17 3 4" xfId="16974"/>
    <cellStyle name="Normal 2 17 3 5" xfId="16975"/>
    <cellStyle name="Normal 2 17 3 6" xfId="16976"/>
    <cellStyle name="Normal 2 17 3 7" xfId="16977"/>
    <cellStyle name="Normal 2 17 3 8" xfId="16978"/>
    <cellStyle name="Normal 2 17 4" xfId="16979"/>
    <cellStyle name="Normal 2 17 4 2" xfId="16980"/>
    <cellStyle name="Normal 2 17 4 3" xfId="16981"/>
    <cellStyle name="Normal 2 17 4 4" xfId="16982"/>
    <cellStyle name="Normal 2 17 4 5" xfId="16983"/>
    <cellStyle name="Normal 2 17 5" xfId="16984"/>
    <cellStyle name="Normal 2 17 5 2" xfId="16985"/>
    <cellStyle name="Normal 2 17 5 3" xfId="16986"/>
    <cellStyle name="Normal 2 17 5 4" xfId="16987"/>
    <cellStyle name="Normal 2 17 5 5" xfId="16988"/>
    <cellStyle name="Normal 2 17 6" xfId="16989"/>
    <cellStyle name="Normal 2 17 6 2" xfId="16990"/>
    <cellStyle name="Normal 2 17 6 3" xfId="16991"/>
    <cellStyle name="Normal 2 17 6 4" xfId="16992"/>
    <cellStyle name="Normal 2 17 6 5" xfId="16993"/>
    <cellStyle name="Normal 2 17 7" xfId="16994"/>
    <cellStyle name="Normal 2 17 8" xfId="16995"/>
    <cellStyle name="Normal 2 17 9" xfId="16996"/>
    <cellStyle name="Normal 2 18" xfId="16997"/>
    <cellStyle name="Normal 2 18 10" xfId="16998"/>
    <cellStyle name="Normal 2 18 11" xfId="16999"/>
    <cellStyle name="Normal 2 18 2" xfId="17000"/>
    <cellStyle name="Normal 2 18 2 2" xfId="17001"/>
    <cellStyle name="Normal 2 18 2 3" xfId="17002"/>
    <cellStyle name="Normal 2 18 2 4" xfId="17003"/>
    <cellStyle name="Normal 2 18 2 5" xfId="17004"/>
    <cellStyle name="Normal 2 18 2 6" xfId="17005"/>
    <cellStyle name="Normal 2 18 2 7" xfId="17006"/>
    <cellStyle name="Normal 2 18 2 8" xfId="17007"/>
    <cellStyle name="Normal 2 18 3" xfId="17008"/>
    <cellStyle name="Normal 2 18 3 2" xfId="17009"/>
    <cellStyle name="Normal 2 18 3 3" xfId="17010"/>
    <cellStyle name="Normal 2 18 3 4" xfId="17011"/>
    <cellStyle name="Normal 2 18 3 5" xfId="17012"/>
    <cellStyle name="Normal 2 18 4" xfId="17013"/>
    <cellStyle name="Normal 2 18 4 2" xfId="17014"/>
    <cellStyle name="Normal 2 18 4 3" xfId="17015"/>
    <cellStyle name="Normal 2 18 4 4" xfId="17016"/>
    <cellStyle name="Normal 2 18 4 5" xfId="17017"/>
    <cellStyle name="Normal 2 18 5" xfId="17018"/>
    <cellStyle name="Normal 2 18 5 2" xfId="17019"/>
    <cellStyle name="Normal 2 18 5 3" xfId="17020"/>
    <cellStyle name="Normal 2 18 5 4" xfId="17021"/>
    <cellStyle name="Normal 2 18 5 5" xfId="17022"/>
    <cellStyle name="Normal 2 18 6" xfId="17023"/>
    <cellStyle name="Normal 2 18 7" xfId="17024"/>
    <cellStyle name="Normal 2 18 8" xfId="17025"/>
    <cellStyle name="Normal 2 18 9" xfId="17026"/>
    <cellStyle name="Normal 2 19" xfId="17027"/>
    <cellStyle name="Normal 2 19 10" xfId="17028"/>
    <cellStyle name="Normal 2 19 11" xfId="17029"/>
    <cellStyle name="Normal 2 19 2" xfId="17030"/>
    <cellStyle name="Normal 2 19 2 2" xfId="17031"/>
    <cellStyle name="Normal 2 19 2 3" xfId="17032"/>
    <cellStyle name="Normal 2 19 2 4" xfId="17033"/>
    <cellStyle name="Normal 2 19 2 5" xfId="17034"/>
    <cellStyle name="Normal 2 19 2 6" xfId="17035"/>
    <cellStyle name="Normal 2 19 2 7" xfId="17036"/>
    <cellStyle name="Normal 2 19 2 8" xfId="17037"/>
    <cellStyle name="Normal 2 19 3" xfId="17038"/>
    <cellStyle name="Normal 2 19 3 2" xfId="17039"/>
    <cellStyle name="Normal 2 19 3 3" xfId="17040"/>
    <cellStyle name="Normal 2 19 3 4" xfId="17041"/>
    <cellStyle name="Normal 2 19 3 5" xfId="17042"/>
    <cellStyle name="Normal 2 19 4" xfId="17043"/>
    <cellStyle name="Normal 2 19 4 2" xfId="17044"/>
    <cellStyle name="Normal 2 19 4 3" xfId="17045"/>
    <cellStyle name="Normal 2 19 4 4" xfId="17046"/>
    <cellStyle name="Normal 2 19 4 5" xfId="17047"/>
    <cellStyle name="Normal 2 19 5" xfId="17048"/>
    <cellStyle name="Normal 2 19 5 2" xfId="17049"/>
    <cellStyle name="Normal 2 19 5 3" xfId="17050"/>
    <cellStyle name="Normal 2 19 5 4" xfId="17051"/>
    <cellStyle name="Normal 2 19 5 5" xfId="17052"/>
    <cellStyle name="Normal 2 19 6" xfId="17053"/>
    <cellStyle name="Normal 2 19 7" xfId="17054"/>
    <cellStyle name="Normal 2 19 8" xfId="17055"/>
    <cellStyle name="Normal 2 19 9" xfId="17056"/>
    <cellStyle name="Normal 2 2" xfId="17057"/>
    <cellStyle name="Normal 2 2 10" xfId="17058"/>
    <cellStyle name="Normal 2 2 11" xfId="17059"/>
    <cellStyle name="Normal 2 2 12" xfId="17060"/>
    <cellStyle name="Normal 2 2 13" xfId="17061"/>
    <cellStyle name="Normal 2 2 14" xfId="17062"/>
    <cellStyle name="Normal 2 2 15" xfId="17063"/>
    <cellStyle name="Normal 2 2 16" xfId="17064"/>
    <cellStyle name="Normal 2 2 17" xfId="17065"/>
    <cellStyle name="Normal 2 2 18" xfId="17066"/>
    <cellStyle name="Normal 2 2 19" xfId="17067"/>
    <cellStyle name="Normal 2 2 2" xfId="17068"/>
    <cellStyle name="Normal 2 2 2 10" xfId="17069"/>
    <cellStyle name="Normal 2 2 2 10 2" xfId="17070"/>
    <cellStyle name="Normal 2 2 2 11" xfId="17071"/>
    <cellStyle name="Normal 2 2 2 11 2" xfId="17072"/>
    <cellStyle name="Normal 2 2 2 12" xfId="17073"/>
    <cellStyle name="Normal 2 2 2 12 2" xfId="17074"/>
    <cellStyle name="Normal 2 2 2 13" xfId="17075"/>
    <cellStyle name="Normal 2 2 2 14" xfId="17076"/>
    <cellStyle name="Normal 2 2 2 15" xfId="17077"/>
    <cellStyle name="Normal 2 2 2 2" xfId="17078"/>
    <cellStyle name="Normal 2 2 2 2 2" xfId="17079"/>
    <cellStyle name="Normal 2 2 2 2 3" xfId="17080"/>
    <cellStyle name="Normal 2 2 2 2 4" xfId="17081"/>
    <cellStyle name="Normal 2 2 2 2 5" xfId="17082"/>
    <cellStyle name="Normal 2 2 2 2 6" xfId="17083"/>
    <cellStyle name="Normal 2 2 2 2 7" xfId="17084"/>
    <cellStyle name="Normal 2 2 2 2 8" xfId="17085"/>
    <cellStyle name="Normal 2 2 2 3" xfId="17086"/>
    <cellStyle name="Normal 2 2 2 3 2" xfId="17087"/>
    <cellStyle name="Normal 2 2 2 3 2 2" xfId="17088"/>
    <cellStyle name="Normal 2 2 2 3 3" xfId="17089"/>
    <cellStyle name="Normal 2 2 2 3 3 2" xfId="17090"/>
    <cellStyle name="Normal 2 2 2 3 4" xfId="17091"/>
    <cellStyle name="Normal 2 2 2 3 4 2" xfId="17092"/>
    <cellStyle name="Normal 2 2 2 3 5" xfId="17093"/>
    <cellStyle name="Normal 2 2 2 3 5 2" xfId="17094"/>
    <cellStyle name="Normal 2 2 2 4" xfId="17095"/>
    <cellStyle name="Normal 2 2 2 4 2" xfId="17096"/>
    <cellStyle name="Normal 2 2 2 4 2 2" xfId="17097"/>
    <cellStyle name="Normal 2 2 2 4 3" xfId="17098"/>
    <cellStyle name="Normal 2 2 2 4 3 2" xfId="17099"/>
    <cellStyle name="Normal 2 2 2 4 4" xfId="17100"/>
    <cellStyle name="Normal 2 2 2 4 4 2" xfId="17101"/>
    <cellStyle name="Normal 2 2 2 4 5" xfId="17102"/>
    <cellStyle name="Normal 2 2 2 4 5 2" xfId="17103"/>
    <cellStyle name="Normal 2 2 2 5" xfId="17104"/>
    <cellStyle name="Normal 2 2 2 5 2" xfId="17105"/>
    <cellStyle name="Normal 2 2 2 5 2 2" xfId="17106"/>
    <cellStyle name="Normal 2 2 2 5 3" xfId="17107"/>
    <cellStyle name="Normal 2 2 2 5 3 2" xfId="17108"/>
    <cellStyle name="Normal 2 2 2 5 4" xfId="17109"/>
    <cellStyle name="Normal 2 2 2 5 4 2" xfId="17110"/>
    <cellStyle name="Normal 2 2 2 5 5" xfId="17111"/>
    <cellStyle name="Normal 2 2 2 5 5 2" xfId="17112"/>
    <cellStyle name="Normal 2 2 2 6" xfId="17113"/>
    <cellStyle name="Normal 2 2 2 6 2" xfId="17114"/>
    <cellStyle name="Normal 2 2 2 6 2 2" xfId="17115"/>
    <cellStyle name="Normal 2 2 2 6 3" xfId="17116"/>
    <cellStyle name="Normal 2 2 2 6 3 2" xfId="17117"/>
    <cellStyle name="Normal 2 2 2 6 4" xfId="17118"/>
    <cellStyle name="Normal 2 2 2 6 4 2" xfId="17119"/>
    <cellStyle name="Normal 2 2 2 6 5" xfId="17120"/>
    <cellStyle name="Normal 2 2 2 6 5 2" xfId="17121"/>
    <cellStyle name="Normal 2 2 2 7" xfId="17122"/>
    <cellStyle name="Normal 2 2 2 7 2" xfId="17123"/>
    <cellStyle name="Normal 2 2 2 7 2 2" xfId="17124"/>
    <cellStyle name="Normal 2 2 2 7 3" xfId="17125"/>
    <cellStyle name="Normal 2 2 2 7 3 2" xfId="17126"/>
    <cellStyle name="Normal 2 2 2 7 4" xfId="17127"/>
    <cellStyle name="Normal 2 2 2 7 4 2" xfId="17128"/>
    <cellStyle name="Normal 2 2 2 7 5" xfId="17129"/>
    <cellStyle name="Normal 2 2 2 7 5 2" xfId="17130"/>
    <cellStyle name="Normal 2 2 2 8" xfId="17131"/>
    <cellStyle name="Normal 2 2 2 8 2" xfId="17132"/>
    <cellStyle name="Normal 2 2 2 9" xfId="17133"/>
    <cellStyle name="Normal 2 2 2 9 2" xfId="17134"/>
    <cellStyle name="Normal 2 2 2_PL Oktober" xfId="17135"/>
    <cellStyle name="Normal 2 2 20" xfId="17136"/>
    <cellStyle name="Normal 2 2 21" xfId="17137"/>
    <cellStyle name="Normal 2 2 22" xfId="17138"/>
    <cellStyle name="Normal 2 2 23" xfId="17139"/>
    <cellStyle name="Normal 2 2 24" xfId="17140"/>
    <cellStyle name="Normal 2 2 25" xfId="17141"/>
    <cellStyle name="Normal 2 2 26" xfId="17142"/>
    <cellStyle name="Normal 2 2 27" xfId="17143"/>
    <cellStyle name="Normal 2 2 28" xfId="17144"/>
    <cellStyle name="Normal 2 2 29" xfId="17145"/>
    <cellStyle name="Normal 2 2 3" xfId="17146"/>
    <cellStyle name="Normal 2 2 3 2" xfId="17147"/>
    <cellStyle name="Normal 2 2 3 3" xfId="17148"/>
    <cellStyle name="Normal 2 2 3 4" xfId="17149"/>
    <cellStyle name="Normal 2 2 3 5" xfId="17150"/>
    <cellStyle name="Normal 2 2 3 6" xfId="17151"/>
    <cellStyle name="Normal 2 2 3 7" xfId="17152"/>
    <cellStyle name="Normal 2 2 3 8" xfId="17153"/>
    <cellStyle name="Normal 2 2 30" xfId="17154"/>
    <cellStyle name="Normal 2 2 31" xfId="17155"/>
    <cellStyle name="Normal 2 2 32" xfId="17156"/>
    <cellStyle name="Normal 2 2 33" xfId="17157"/>
    <cellStyle name="Normal 2 2 34" xfId="17158"/>
    <cellStyle name="Normal 2 2 35" xfId="17159"/>
    <cellStyle name="Normal 2 2 36" xfId="17160"/>
    <cellStyle name="Normal 2 2 37" xfId="17161"/>
    <cellStyle name="Normal 2 2 38" xfId="17162"/>
    <cellStyle name="Normal 2 2 39" xfId="17163"/>
    <cellStyle name="Normal 2 2 4" xfId="17164"/>
    <cellStyle name="Normal 2 2 4 2" xfId="17165"/>
    <cellStyle name="Normal 2 2 4 3" xfId="17166"/>
    <cellStyle name="Normal 2 2 4 4" xfId="17167"/>
    <cellStyle name="Normal 2 2 4 5" xfId="17168"/>
    <cellStyle name="Normal 2 2 40" xfId="17169"/>
    <cellStyle name="Normal 2 2 41" xfId="17170"/>
    <cellStyle name="Normal 2 2 42" xfId="17171"/>
    <cellStyle name="Normal 2 2 43" xfId="17172"/>
    <cellStyle name="Normal 2 2 44" xfId="17173"/>
    <cellStyle name="Normal 2 2 45" xfId="17174"/>
    <cellStyle name="Normal 2 2 46" xfId="17175"/>
    <cellStyle name="Normal 2 2 47" xfId="17176"/>
    <cellStyle name="Normal 2 2 47 2" xfId="17177"/>
    <cellStyle name="Normal 2 2 48" xfId="17178"/>
    <cellStyle name="Normal 2 2 5" xfId="17179"/>
    <cellStyle name="Normal 2 2 5 2" xfId="17180"/>
    <cellStyle name="Normal 2 2 5 3" xfId="17181"/>
    <cellStyle name="Normal 2 2 5 4" xfId="17182"/>
    <cellStyle name="Normal 2 2 5 5" xfId="17183"/>
    <cellStyle name="Normal 2 2 6" xfId="17184"/>
    <cellStyle name="Normal 2 2 6 2" xfId="17185"/>
    <cellStyle name="Normal 2 2 6 3" xfId="17186"/>
    <cellStyle name="Normal 2 2 6 4" xfId="17187"/>
    <cellStyle name="Normal 2 2 6 5" xfId="17188"/>
    <cellStyle name="Normal 2 2 7" xfId="17189"/>
    <cellStyle name="Normal 2 2 7 2" xfId="17190"/>
    <cellStyle name="Normal 2 2 7 3" xfId="17191"/>
    <cellStyle name="Normal 2 2 7 4" xfId="17192"/>
    <cellStyle name="Normal 2 2 7 5" xfId="17193"/>
    <cellStyle name="Normal 2 2 8" xfId="17194"/>
    <cellStyle name="Normal 2 2 9" xfId="17195"/>
    <cellStyle name="Normal 2 2_9_Compare DtBASE_Sept'10 Nasional" xfId="17196"/>
    <cellStyle name="Normal 2 20" xfId="17197"/>
    <cellStyle name="Normal 2 20 10" xfId="17198"/>
    <cellStyle name="Normal 2 20 11" xfId="17199"/>
    <cellStyle name="Normal 2 20 2" xfId="17200"/>
    <cellStyle name="Normal 2 20 2 2" xfId="17201"/>
    <cellStyle name="Normal 2 20 2 3" xfId="17202"/>
    <cellStyle name="Normal 2 20 2 4" xfId="17203"/>
    <cellStyle name="Normal 2 20 2 5" xfId="17204"/>
    <cellStyle name="Normal 2 20 2 6" xfId="17205"/>
    <cellStyle name="Normal 2 20 2 7" xfId="17206"/>
    <cellStyle name="Normal 2 20 2 8" xfId="17207"/>
    <cellStyle name="Normal 2 20 3" xfId="17208"/>
    <cellStyle name="Normal 2 20 3 2" xfId="17209"/>
    <cellStyle name="Normal 2 20 3 3" xfId="17210"/>
    <cellStyle name="Normal 2 20 3 4" xfId="17211"/>
    <cellStyle name="Normal 2 20 3 5" xfId="17212"/>
    <cellStyle name="Normal 2 20 4" xfId="17213"/>
    <cellStyle name="Normal 2 20 4 2" xfId="17214"/>
    <cellStyle name="Normal 2 20 4 3" xfId="17215"/>
    <cellStyle name="Normal 2 20 4 4" xfId="17216"/>
    <cellStyle name="Normal 2 20 4 5" xfId="17217"/>
    <cellStyle name="Normal 2 20 5" xfId="17218"/>
    <cellStyle name="Normal 2 20 5 2" xfId="17219"/>
    <cellStyle name="Normal 2 20 5 3" xfId="17220"/>
    <cellStyle name="Normal 2 20 5 4" xfId="17221"/>
    <cellStyle name="Normal 2 20 5 5" xfId="17222"/>
    <cellStyle name="Normal 2 20 6" xfId="17223"/>
    <cellStyle name="Normal 2 20 7" xfId="17224"/>
    <cellStyle name="Normal 2 20 8" xfId="17225"/>
    <cellStyle name="Normal 2 20 9" xfId="17226"/>
    <cellStyle name="Normal 2 21" xfId="17227"/>
    <cellStyle name="Normal 2 21 10" xfId="17228"/>
    <cellStyle name="Normal 2 21 11" xfId="17229"/>
    <cellStyle name="Normal 2 21 2" xfId="17230"/>
    <cellStyle name="Normal 2 21 2 2" xfId="17231"/>
    <cellStyle name="Normal 2 21 2 3" xfId="17232"/>
    <cellStyle name="Normal 2 21 2 4" xfId="17233"/>
    <cellStyle name="Normal 2 21 2 5" xfId="17234"/>
    <cellStyle name="Normal 2 21 2 6" xfId="17235"/>
    <cellStyle name="Normal 2 21 2 7" xfId="17236"/>
    <cellStyle name="Normal 2 21 2 8" xfId="17237"/>
    <cellStyle name="Normal 2 21 3" xfId="17238"/>
    <cellStyle name="Normal 2 21 3 2" xfId="17239"/>
    <cellStyle name="Normal 2 21 3 3" xfId="17240"/>
    <cellStyle name="Normal 2 21 3 4" xfId="17241"/>
    <cellStyle name="Normal 2 21 3 5" xfId="17242"/>
    <cellStyle name="Normal 2 21 4" xfId="17243"/>
    <cellStyle name="Normal 2 21 4 2" xfId="17244"/>
    <cellStyle name="Normal 2 21 4 3" xfId="17245"/>
    <cellStyle name="Normal 2 21 4 4" xfId="17246"/>
    <cellStyle name="Normal 2 21 4 5" xfId="17247"/>
    <cellStyle name="Normal 2 21 5" xfId="17248"/>
    <cellStyle name="Normal 2 21 5 2" xfId="17249"/>
    <cellStyle name="Normal 2 21 5 3" xfId="17250"/>
    <cellStyle name="Normal 2 21 5 4" xfId="17251"/>
    <cellStyle name="Normal 2 21 5 5" xfId="17252"/>
    <cellStyle name="Normal 2 21 6" xfId="17253"/>
    <cellStyle name="Normal 2 21 7" xfId="17254"/>
    <cellStyle name="Normal 2 21 8" xfId="17255"/>
    <cellStyle name="Normal 2 21 9" xfId="17256"/>
    <cellStyle name="Normal 2 22" xfId="17257"/>
    <cellStyle name="Normal 2 22 10" xfId="17258"/>
    <cellStyle name="Normal 2 22 11" xfId="17259"/>
    <cellStyle name="Normal 2 22 2" xfId="17260"/>
    <cellStyle name="Normal 2 22 2 2" xfId="17261"/>
    <cellStyle name="Normal 2 22 2 3" xfId="17262"/>
    <cellStyle name="Normal 2 22 2 4" xfId="17263"/>
    <cellStyle name="Normal 2 22 2 5" xfId="17264"/>
    <cellStyle name="Normal 2 22 3" xfId="17265"/>
    <cellStyle name="Normal 2 22 3 2" xfId="17266"/>
    <cellStyle name="Normal 2 22 3 3" xfId="17267"/>
    <cellStyle name="Normal 2 22 3 4" xfId="17268"/>
    <cellStyle name="Normal 2 22 3 5" xfId="17269"/>
    <cellStyle name="Normal 2 22 4" xfId="17270"/>
    <cellStyle name="Normal 2 22 4 2" xfId="17271"/>
    <cellStyle name="Normal 2 22 4 3" xfId="17272"/>
    <cellStyle name="Normal 2 22 4 4" xfId="17273"/>
    <cellStyle name="Normal 2 22 4 5" xfId="17274"/>
    <cellStyle name="Normal 2 22 5" xfId="17275"/>
    <cellStyle name="Normal 2 22 6" xfId="17276"/>
    <cellStyle name="Normal 2 22 7" xfId="17277"/>
    <cellStyle name="Normal 2 22 8" xfId="17278"/>
    <cellStyle name="Normal 2 22 9" xfId="17279"/>
    <cellStyle name="Normal 2 23" xfId="17280"/>
    <cellStyle name="Normal 2 23 10" xfId="17281"/>
    <cellStyle name="Normal 2 23 11" xfId="17282"/>
    <cellStyle name="Normal 2 23 2" xfId="17283"/>
    <cellStyle name="Normal 2 23 2 2" xfId="17284"/>
    <cellStyle name="Normal 2 23 2 3" xfId="17285"/>
    <cellStyle name="Normal 2 23 2 4" xfId="17286"/>
    <cellStyle name="Normal 2 23 2 5" xfId="17287"/>
    <cellStyle name="Normal 2 23 3" xfId="17288"/>
    <cellStyle name="Normal 2 23 3 2" xfId="17289"/>
    <cellStyle name="Normal 2 23 3 3" xfId="17290"/>
    <cellStyle name="Normal 2 23 3 4" xfId="17291"/>
    <cellStyle name="Normal 2 23 3 5" xfId="17292"/>
    <cellStyle name="Normal 2 23 4" xfId="17293"/>
    <cellStyle name="Normal 2 23 4 2" xfId="17294"/>
    <cellStyle name="Normal 2 23 4 3" xfId="17295"/>
    <cellStyle name="Normal 2 23 4 4" xfId="17296"/>
    <cellStyle name="Normal 2 23 4 5" xfId="17297"/>
    <cellStyle name="Normal 2 23 5" xfId="17298"/>
    <cellStyle name="Normal 2 23 6" xfId="17299"/>
    <cellStyle name="Normal 2 23 7" xfId="17300"/>
    <cellStyle name="Normal 2 23 8" xfId="17301"/>
    <cellStyle name="Normal 2 23 9" xfId="17302"/>
    <cellStyle name="Normal 2 24" xfId="17303"/>
    <cellStyle name="Normal 2 24 10" xfId="17304"/>
    <cellStyle name="Normal 2 24 11" xfId="17305"/>
    <cellStyle name="Normal 2 24 2" xfId="17306"/>
    <cellStyle name="Normal 2 24 2 2" xfId="17307"/>
    <cellStyle name="Normal 2 24 2 3" xfId="17308"/>
    <cellStyle name="Normal 2 24 2 4" xfId="17309"/>
    <cellStyle name="Normal 2 24 2 5" xfId="17310"/>
    <cellStyle name="Normal 2 24 3" xfId="17311"/>
    <cellStyle name="Normal 2 24 3 2" xfId="17312"/>
    <cellStyle name="Normal 2 24 3 3" xfId="17313"/>
    <cellStyle name="Normal 2 24 3 4" xfId="17314"/>
    <cellStyle name="Normal 2 24 3 5" xfId="17315"/>
    <cellStyle name="Normal 2 24 4" xfId="17316"/>
    <cellStyle name="Normal 2 24 4 2" xfId="17317"/>
    <cellStyle name="Normal 2 24 4 3" xfId="17318"/>
    <cellStyle name="Normal 2 24 4 4" xfId="17319"/>
    <cellStyle name="Normal 2 24 4 5" xfId="17320"/>
    <cellStyle name="Normal 2 24 5" xfId="17321"/>
    <cellStyle name="Normal 2 24 6" xfId="17322"/>
    <cellStyle name="Normal 2 24 7" xfId="17323"/>
    <cellStyle name="Normal 2 24 8" xfId="17324"/>
    <cellStyle name="Normal 2 24 9" xfId="17325"/>
    <cellStyle name="Normal 2 25" xfId="17326"/>
    <cellStyle name="Normal 2 25 10" xfId="17327"/>
    <cellStyle name="Normal 2 25 11" xfId="17328"/>
    <cellStyle name="Normal 2 25 2" xfId="17329"/>
    <cellStyle name="Normal 2 25 2 2" xfId="17330"/>
    <cellStyle name="Normal 2 25 2 3" xfId="17331"/>
    <cellStyle name="Normal 2 25 2 4" xfId="17332"/>
    <cellStyle name="Normal 2 25 2 5" xfId="17333"/>
    <cellStyle name="Normal 2 25 3" xfId="17334"/>
    <cellStyle name="Normal 2 25 3 2" xfId="17335"/>
    <cellStyle name="Normal 2 25 3 3" xfId="17336"/>
    <cellStyle name="Normal 2 25 3 4" xfId="17337"/>
    <cellStyle name="Normal 2 25 3 5" xfId="17338"/>
    <cellStyle name="Normal 2 25 4" xfId="17339"/>
    <cellStyle name="Normal 2 25 4 2" xfId="17340"/>
    <cellStyle name="Normal 2 25 4 3" xfId="17341"/>
    <cellStyle name="Normal 2 25 4 4" xfId="17342"/>
    <cellStyle name="Normal 2 25 4 5" xfId="17343"/>
    <cellStyle name="Normal 2 25 5" xfId="17344"/>
    <cellStyle name="Normal 2 25 6" xfId="17345"/>
    <cellStyle name="Normal 2 25 7" xfId="17346"/>
    <cellStyle name="Normal 2 25 8" xfId="17347"/>
    <cellStyle name="Normal 2 25 9" xfId="17348"/>
    <cellStyle name="Normal 2 26" xfId="17349"/>
    <cellStyle name="Normal 2 26 10" xfId="17350"/>
    <cellStyle name="Normal 2 26 11" xfId="17351"/>
    <cellStyle name="Normal 2 26 2" xfId="17352"/>
    <cellStyle name="Normal 2 26 2 2" xfId="17353"/>
    <cellStyle name="Normal 2 26 2 3" xfId="17354"/>
    <cellStyle name="Normal 2 26 2 4" xfId="17355"/>
    <cellStyle name="Normal 2 26 2 5" xfId="17356"/>
    <cellStyle name="Normal 2 26 3" xfId="17357"/>
    <cellStyle name="Normal 2 26 3 2" xfId="17358"/>
    <cellStyle name="Normal 2 26 3 3" xfId="17359"/>
    <cellStyle name="Normal 2 26 3 4" xfId="17360"/>
    <cellStyle name="Normal 2 26 3 5" xfId="17361"/>
    <cellStyle name="Normal 2 26 4" xfId="17362"/>
    <cellStyle name="Normal 2 26 4 2" xfId="17363"/>
    <cellStyle name="Normal 2 26 4 3" xfId="17364"/>
    <cellStyle name="Normal 2 26 4 4" xfId="17365"/>
    <cellStyle name="Normal 2 26 4 5" xfId="17366"/>
    <cellStyle name="Normal 2 26 5" xfId="17367"/>
    <cellStyle name="Normal 2 26 6" xfId="17368"/>
    <cellStyle name="Normal 2 26 7" xfId="17369"/>
    <cellStyle name="Normal 2 26 8" xfId="17370"/>
    <cellStyle name="Normal 2 26 9" xfId="17371"/>
    <cellStyle name="Normal 2 27" xfId="17372"/>
    <cellStyle name="Normal 2 27 10" xfId="17373"/>
    <cellStyle name="Normal 2 27 11" xfId="17374"/>
    <cellStyle name="Normal 2 27 2" xfId="17375"/>
    <cellStyle name="Normal 2 27 3" xfId="17376"/>
    <cellStyle name="Normal 2 27 4" xfId="17377"/>
    <cellStyle name="Normal 2 27 5" xfId="17378"/>
    <cellStyle name="Normal 2 27 6" xfId="17379"/>
    <cellStyle name="Normal 2 27 7" xfId="17380"/>
    <cellStyle name="Normal 2 27 8" xfId="17381"/>
    <cellStyle name="Normal 2 27 9" xfId="17382"/>
    <cellStyle name="Normal 2 28" xfId="17383"/>
    <cellStyle name="Normal 2 28 10" xfId="17384"/>
    <cellStyle name="Normal 2 28 11" xfId="17385"/>
    <cellStyle name="Normal 2 28 2" xfId="17386"/>
    <cellStyle name="Normal 2 28 3" xfId="17387"/>
    <cellStyle name="Normal 2 28 4" xfId="17388"/>
    <cellStyle name="Normal 2 28 5" xfId="17389"/>
    <cellStyle name="Normal 2 28 6" xfId="17390"/>
    <cellStyle name="Normal 2 28 7" xfId="17391"/>
    <cellStyle name="Normal 2 28 8" xfId="17392"/>
    <cellStyle name="Normal 2 28 9" xfId="17393"/>
    <cellStyle name="Normal 2 29" xfId="17394"/>
    <cellStyle name="Normal 2 29 10" xfId="17395"/>
    <cellStyle name="Normal 2 29 11" xfId="17396"/>
    <cellStyle name="Normal 2 29 2" xfId="17397"/>
    <cellStyle name="Normal 2 29 3" xfId="17398"/>
    <cellStyle name="Normal 2 29 4" xfId="17399"/>
    <cellStyle name="Normal 2 29 5" xfId="17400"/>
    <cellStyle name="Normal 2 29 6" xfId="17401"/>
    <cellStyle name="Normal 2 29 7" xfId="17402"/>
    <cellStyle name="Normal 2 29 8" xfId="17403"/>
    <cellStyle name="Normal 2 29 9" xfId="17404"/>
    <cellStyle name="Normal 2 3" xfId="17405"/>
    <cellStyle name="Normal 2 3 10" xfId="17406"/>
    <cellStyle name="Normal 2 3 11" xfId="17407"/>
    <cellStyle name="Normal 2 3 12" xfId="17408"/>
    <cellStyle name="Normal 2 3 13" xfId="17409"/>
    <cellStyle name="Normal 2 3 14" xfId="17410"/>
    <cellStyle name="Normal 2 3 2" xfId="17411"/>
    <cellStyle name="Normal 2 3 2 2" xfId="17412"/>
    <cellStyle name="Normal 2 3 2 2 2" xfId="17413"/>
    <cellStyle name="Normal 2 3 2 2 3" xfId="17414"/>
    <cellStyle name="Normal 2 3 2 2 4" xfId="17415"/>
    <cellStyle name="Normal 2 3 2 3" xfId="17416"/>
    <cellStyle name="Normal 2 3 2 4" xfId="17417"/>
    <cellStyle name="Normal 2 3 2 5" xfId="17418"/>
    <cellStyle name="Normal 2 3 2 6" xfId="17419"/>
    <cellStyle name="Normal 2 3 3" xfId="17420"/>
    <cellStyle name="Normal 2 3 3 2" xfId="17421"/>
    <cellStyle name="Normal 2 3 3 3" xfId="17422"/>
    <cellStyle name="Normal 2 3 3 4" xfId="17423"/>
    <cellStyle name="Normal 2 3 4" xfId="17424"/>
    <cellStyle name="Normal 2 3 4 2" xfId="17425"/>
    <cellStyle name="Normal 2 3 4 3" xfId="17426"/>
    <cellStyle name="Normal 2 3 4 4" xfId="17427"/>
    <cellStyle name="Normal 2 3 4 5" xfId="17428"/>
    <cellStyle name="Normal 2 3 4 6" xfId="17429"/>
    <cellStyle name="Normal 2 3 4 7" xfId="17430"/>
    <cellStyle name="Normal 2 3 4 8" xfId="17431"/>
    <cellStyle name="Normal 2 3 5" xfId="17432"/>
    <cellStyle name="Normal 2 3 6" xfId="17433"/>
    <cellStyle name="Normal 2 3 6 2" xfId="17434"/>
    <cellStyle name="Normal 2 3 6 3" xfId="17435"/>
    <cellStyle name="Normal 2 3 6 4" xfId="17436"/>
    <cellStyle name="Normal 2 3 6 5" xfId="17437"/>
    <cellStyle name="Normal 2 3 7" xfId="17438"/>
    <cellStyle name="Normal 2 3 7 2" xfId="17439"/>
    <cellStyle name="Normal 2 3 7 3" xfId="17440"/>
    <cellStyle name="Normal 2 3 7 4" xfId="17441"/>
    <cellStyle name="Normal 2 3 7 5" xfId="17442"/>
    <cellStyle name="Normal 2 3 8" xfId="17443"/>
    <cellStyle name="Normal 2 3 9" xfId="17444"/>
    <cellStyle name="Normal 2 30" xfId="17445"/>
    <cellStyle name="Normal 2 30 10" xfId="17446"/>
    <cellStyle name="Normal 2 30 11" xfId="17447"/>
    <cellStyle name="Normal 2 30 2" xfId="17448"/>
    <cellStyle name="Normal 2 30 3" xfId="17449"/>
    <cellStyle name="Normal 2 30 4" xfId="17450"/>
    <cellStyle name="Normal 2 30 5" xfId="17451"/>
    <cellStyle name="Normal 2 30 6" xfId="17452"/>
    <cellStyle name="Normal 2 30 7" xfId="17453"/>
    <cellStyle name="Normal 2 30 8" xfId="17454"/>
    <cellStyle name="Normal 2 30 9" xfId="17455"/>
    <cellStyle name="Normal 2 31" xfId="17456"/>
    <cellStyle name="Normal 2 31 10" xfId="17457"/>
    <cellStyle name="Normal 2 31 11" xfId="17458"/>
    <cellStyle name="Normal 2 31 2" xfId="17459"/>
    <cellStyle name="Normal 2 31 3" xfId="17460"/>
    <cellStyle name="Normal 2 31 4" xfId="17461"/>
    <cellStyle name="Normal 2 31 5" xfId="17462"/>
    <cellStyle name="Normal 2 31 6" xfId="17463"/>
    <cellStyle name="Normal 2 31 7" xfId="17464"/>
    <cellStyle name="Normal 2 31 8" xfId="17465"/>
    <cellStyle name="Normal 2 31 9" xfId="17466"/>
    <cellStyle name="Normal 2 32" xfId="17467"/>
    <cellStyle name="Normal 2 32 10" xfId="17468"/>
    <cellStyle name="Normal 2 32 11" xfId="17469"/>
    <cellStyle name="Normal 2 32 2" xfId="17470"/>
    <cellStyle name="Normal 2 32 3" xfId="17471"/>
    <cellStyle name="Normal 2 32 4" xfId="17472"/>
    <cellStyle name="Normal 2 32 5" xfId="17473"/>
    <cellStyle name="Normal 2 32 6" xfId="17474"/>
    <cellStyle name="Normal 2 32 7" xfId="17475"/>
    <cellStyle name="Normal 2 32 8" xfId="17476"/>
    <cellStyle name="Normal 2 32 9" xfId="17477"/>
    <cellStyle name="Normal 2 33" xfId="17478"/>
    <cellStyle name="Normal 2 33 10" xfId="17479"/>
    <cellStyle name="Normal 2 33 11" xfId="17480"/>
    <cellStyle name="Normal 2 33 2" xfId="17481"/>
    <cellStyle name="Normal 2 33 3" xfId="17482"/>
    <cellStyle name="Normal 2 33 4" xfId="17483"/>
    <cellStyle name="Normal 2 33 5" xfId="17484"/>
    <cellStyle name="Normal 2 33 6" xfId="17485"/>
    <cellStyle name="Normal 2 33 7" xfId="17486"/>
    <cellStyle name="Normal 2 33 8" xfId="17487"/>
    <cellStyle name="Normal 2 33 9" xfId="17488"/>
    <cellStyle name="Normal 2 34" xfId="17489"/>
    <cellStyle name="Normal 2 34 2" xfId="17490"/>
    <cellStyle name="Normal 2 34 3" xfId="17491"/>
    <cellStyle name="Normal 2 34 4" xfId="17492"/>
    <cellStyle name="Normal 2 34 5" xfId="17493"/>
    <cellStyle name="Normal 2 34 6" xfId="17494"/>
    <cellStyle name="Normal 2 35" xfId="17495"/>
    <cellStyle name="Normal 2 35 10" xfId="17496"/>
    <cellStyle name="Normal 2 35 10 2" xfId="17497"/>
    <cellStyle name="Normal 2 35 10 2 2" xfId="17498"/>
    <cellStyle name="Normal 2 35 10 3" xfId="17499"/>
    <cellStyle name="Normal 2 35 11" xfId="17500"/>
    <cellStyle name="Normal 2 35 11 2" xfId="17501"/>
    <cellStyle name="Normal 2 35 12" xfId="17502"/>
    <cellStyle name="Normal 2 35 2" xfId="17503"/>
    <cellStyle name="Normal 2 35 2 2" xfId="17504"/>
    <cellStyle name="Normal 2 35 2 2 2" xfId="17505"/>
    <cellStyle name="Normal 2 35 2 2 2 2" xfId="17506"/>
    <cellStyle name="Normal 2 35 2 2 3" xfId="17507"/>
    <cellStyle name="Normal 2 35 2 3" xfId="17508"/>
    <cellStyle name="Normal 2 35 2 3 2" xfId="17509"/>
    <cellStyle name="Normal 2 35 2 3 2 2" xfId="17510"/>
    <cellStyle name="Normal 2 35 2 3 3" xfId="17511"/>
    <cellStyle name="Normal 2 35 2 4" xfId="17512"/>
    <cellStyle name="Normal 2 35 2 4 2" xfId="17513"/>
    <cellStyle name="Normal 2 35 2 5" xfId="17514"/>
    <cellStyle name="Normal 2 35 3" xfId="17515"/>
    <cellStyle name="Normal 2 35 3 2" xfId="17516"/>
    <cellStyle name="Normal 2 35 3 2 2" xfId="17517"/>
    <cellStyle name="Normal 2 35 3 2 2 2" xfId="17518"/>
    <cellStyle name="Normal 2 35 3 2 3" xfId="17519"/>
    <cellStyle name="Normal 2 35 3 3" xfId="17520"/>
    <cellStyle name="Normal 2 35 3 3 2" xfId="17521"/>
    <cellStyle name="Normal 2 35 3 3 2 2" xfId="17522"/>
    <cellStyle name="Normal 2 35 3 3 3" xfId="17523"/>
    <cellStyle name="Normal 2 35 3 4" xfId="17524"/>
    <cellStyle name="Normal 2 35 3 4 2" xfId="17525"/>
    <cellStyle name="Normal 2 35 3 5" xfId="17526"/>
    <cellStyle name="Normal 2 35 4" xfId="17527"/>
    <cellStyle name="Normal 2 35 4 2" xfId="17528"/>
    <cellStyle name="Normal 2 35 4 2 2" xfId="17529"/>
    <cellStyle name="Normal 2 35 4 2 2 2" xfId="17530"/>
    <cellStyle name="Normal 2 35 4 2 3" xfId="17531"/>
    <cellStyle name="Normal 2 35 4 3" xfId="17532"/>
    <cellStyle name="Normal 2 35 4 3 2" xfId="17533"/>
    <cellStyle name="Normal 2 35 4 3 2 2" xfId="17534"/>
    <cellStyle name="Normal 2 35 4 3 3" xfId="17535"/>
    <cellStyle name="Normal 2 35 4 4" xfId="17536"/>
    <cellStyle name="Normal 2 35 4 4 2" xfId="17537"/>
    <cellStyle name="Normal 2 35 4 5" xfId="17538"/>
    <cellStyle name="Normal 2 35 5" xfId="17539"/>
    <cellStyle name="Normal 2 35 5 2" xfId="17540"/>
    <cellStyle name="Normal 2 35 5 2 2" xfId="17541"/>
    <cellStyle name="Normal 2 35 5 3" xfId="17542"/>
    <cellStyle name="Normal 2 35 6" xfId="17543"/>
    <cellStyle name="Normal 2 35 6 2" xfId="17544"/>
    <cellStyle name="Normal 2 35 6 2 2" xfId="17545"/>
    <cellStyle name="Normal 2 35 6 3" xfId="17546"/>
    <cellStyle name="Normal 2 35 7" xfId="17547"/>
    <cellStyle name="Normal 2 35 7 2" xfId="17548"/>
    <cellStyle name="Normal 2 35 7 2 2" xfId="17549"/>
    <cellStyle name="Normal 2 35 7 3" xfId="17550"/>
    <cellStyle name="Normal 2 35 8" xfId="17551"/>
    <cellStyle name="Normal 2 35 8 2" xfId="17552"/>
    <cellStyle name="Normal 2 35 8 2 2" xfId="17553"/>
    <cellStyle name="Normal 2 35 8 3" xfId="17554"/>
    <cellStyle name="Normal 2 35 9" xfId="17555"/>
    <cellStyle name="Normal 2 35 9 2" xfId="17556"/>
    <cellStyle name="Normal 2 35 9 2 2" xfId="17557"/>
    <cellStyle name="Normal 2 35 9 3" xfId="17558"/>
    <cellStyle name="Normal 2 36" xfId="17559"/>
    <cellStyle name="Normal 2 37" xfId="17560"/>
    <cellStyle name="Normal 2 38" xfId="17561"/>
    <cellStyle name="Normal 2 39" xfId="17562"/>
    <cellStyle name="Normal 2 4" xfId="17563"/>
    <cellStyle name="Normal 2 4 10" xfId="17564"/>
    <cellStyle name="Normal 2 4 11" xfId="17565"/>
    <cellStyle name="Normal 2 4 2" xfId="17566"/>
    <cellStyle name="Normal 2 4 2 2" xfId="17567"/>
    <cellStyle name="Normal 2 4 2 3" xfId="17568"/>
    <cellStyle name="Normal 2 4 2 4" xfId="17569"/>
    <cellStyle name="Normal 2 4 2 5" xfId="17570"/>
    <cellStyle name="Normal 2 4 2 6" xfId="17571"/>
    <cellStyle name="Normal 2 4 3" xfId="17572"/>
    <cellStyle name="Normal 2 4 3 2" xfId="17573"/>
    <cellStyle name="Normal 2 4 3 2 2" xfId="17574"/>
    <cellStyle name="Normal 2 4 3 3" xfId="17575"/>
    <cellStyle name="Normal 2 4 3 4" xfId="17576"/>
    <cellStyle name="Normal 2 4 4" xfId="17577"/>
    <cellStyle name="Normal 2 4 5" xfId="17578"/>
    <cellStyle name="Normal 2 4 5 2" xfId="17579"/>
    <cellStyle name="Normal 2 4 5 3" xfId="17580"/>
    <cellStyle name="Normal 2 4 5 4" xfId="17581"/>
    <cellStyle name="Normal 2 4 5 5" xfId="17582"/>
    <cellStyle name="Normal 2 4 6" xfId="17583"/>
    <cellStyle name="Normal 2 4 6 2" xfId="17584"/>
    <cellStyle name="Normal 2 4 6 3" xfId="17585"/>
    <cellStyle name="Normal 2 4 6 4" xfId="17586"/>
    <cellStyle name="Normal 2 4 6 5" xfId="17587"/>
    <cellStyle name="Normal 2 4 7" xfId="17588"/>
    <cellStyle name="Normal 2 4 8" xfId="17589"/>
    <cellStyle name="Normal 2 4 9" xfId="17590"/>
    <cellStyle name="Normal 2 40" xfId="17591"/>
    <cellStyle name="Normal 2 41" xfId="17592"/>
    <cellStyle name="Normal 2 42" xfId="17593"/>
    <cellStyle name="Normal 2 43" xfId="17594"/>
    <cellStyle name="Normal 2 44" xfId="17595"/>
    <cellStyle name="Normal 2 45" xfId="17596"/>
    <cellStyle name="Normal 2 46" xfId="17597"/>
    <cellStyle name="Normal 2 47" xfId="17598"/>
    <cellStyle name="Normal 2 48" xfId="17599"/>
    <cellStyle name="Normal 2 49" xfId="17600"/>
    <cellStyle name="Normal 2 49 2" xfId="17601"/>
    <cellStyle name="Normal 2 49 3" xfId="17602"/>
    <cellStyle name="Normal 2 5" xfId="17603"/>
    <cellStyle name="Normal 2 5 10" xfId="17604"/>
    <cellStyle name="Normal 2 5 11" xfId="17605"/>
    <cellStyle name="Normal 2 5 14 5" xfId="17606"/>
    <cellStyle name="Normal 2 5 14 5 2" xfId="17607"/>
    <cellStyle name="Normal 2 5 2" xfId="17608"/>
    <cellStyle name="Normal 2 5 2 2" xfId="17609"/>
    <cellStyle name="Normal 2 5 2 3" xfId="17610"/>
    <cellStyle name="Normal 2 5 2 4" xfId="17611"/>
    <cellStyle name="Normal 2 5 3" xfId="17612"/>
    <cellStyle name="Normal 2 5 4" xfId="17613"/>
    <cellStyle name="Normal 2 5 5" xfId="17614"/>
    <cellStyle name="Normal 2 5 5 2" xfId="17615"/>
    <cellStyle name="Normal 2 5 5 3" xfId="17616"/>
    <cellStyle name="Normal 2 5 5 4" xfId="17617"/>
    <cellStyle name="Normal 2 5 5 5" xfId="17618"/>
    <cellStyle name="Normal 2 5 6" xfId="17619"/>
    <cellStyle name="Normal 2 5 6 2" xfId="17620"/>
    <cellStyle name="Normal 2 5 6 3" xfId="17621"/>
    <cellStyle name="Normal 2 5 6 4" xfId="17622"/>
    <cellStyle name="Normal 2 5 6 5" xfId="17623"/>
    <cellStyle name="Normal 2 5 7" xfId="17624"/>
    <cellStyle name="Normal 2 5 8" xfId="17625"/>
    <cellStyle name="Normal 2 5 9" xfId="17626"/>
    <cellStyle name="Normal 2 50" xfId="17627"/>
    <cellStyle name="Normal 2 50 2" xfId="17628"/>
    <cellStyle name="Normal 2 51" xfId="17629"/>
    <cellStyle name="Normal 2 51 2" xfId="17630"/>
    <cellStyle name="Normal 2 52" xfId="17631"/>
    <cellStyle name="Normal 2 52 2" xfId="17632"/>
    <cellStyle name="Normal 2 53" xfId="17633"/>
    <cellStyle name="Normal 2 53 2" xfId="17634"/>
    <cellStyle name="Normal 2 54" xfId="17635"/>
    <cellStyle name="Normal 2 54 2" xfId="17636"/>
    <cellStyle name="Normal 2 55" xfId="17637"/>
    <cellStyle name="Normal 2 56" xfId="17638"/>
    <cellStyle name="Normal 2 57" xfId="17639"/>
    <cellStyle name="Normal 2 58" xfId="17640"/>
    <cellStyle name="Normal 2 59" xfId="17641"/>
    <cellStyle name="Normal 2 6" xfId="17642"/>
    <cellStyle name="Normal 2 6 2" xfId="17643"/>
    <cellStyle name="Normal 2 6 2 2" xfId="17644"/>
    <cellStyle name="Normal 2 6 2 3" xfId="17645"/>
    <cellStyle name="Normal 2 6 2 4" xfId="17646"/>
    <cellStyle name="Normal 2 6 2 5" xfId="17647"/>
    <cellStyle name="Normal 2 6 3" xfId="17648"/>
    <cellStyle name="Normal 2 6 3 2" xfId="17649"/>
    <cellStyle name="Normal 2 6 3 3" xfId="17650"/>
    <cellStyle name="Normal 2 6 3 4" xfId="17651"/>
    <cellStyle name="Normal 2 6 3 5" xfId="17652"/>
    <cellStyle name="Normal 2 6 4" xfId="17653"/>
    <cellStyle name="Normal 2 6 4 2" xfId="17654"/>
    <cellStyle name="Normal 2 6 4 3" xfId="17655"/>
    <cellStyle name="Normal 2 6 4 4" xfId="17656"/>
    <cellStyle name="Normal 2 6 4 5" xfId="17657"/>
    <cellStyle name="Normal 2 6 5" xfId="17658"/>
    <cellStyle name="Normal 2 6 6" xfId="17659"/>
    <cellStyle name="Normal 2 6 7" xfId="17660"/>
    <cellStyle name="Normal 2 6 8" xfId="17661"/>
    <cellStyle name="Normal 2 60" xfId="17662"/>
    <cellStyle name="Normal 2 61" xfId="17663"/>
    <cellStyle name="Normal 2 62" xfId="17664"/>
    <cellStyle name="Normal 2 63" xfId="17665"/>
    <cellStyle name="Normal 2 64" xfId="17666"/>
    <cellStyle name="Normal 2 65" xfId="17667"/>
    <cellStyle name="Normal 2 66" xfId="17668"/>
    <cellStyle name="Normal 2 67" xfId="17669"/>
    <cellStyle name="Normal 2 68" xfId="17670"/>
    <cellStyle name="Normal 2 7" xfId="17671"/>
    <cellStyle name="Normal 2 7 10" xfId="17672"/>
    <cellStyle name="Normal 2 7 10 2" xfId="17673"/>
    <cellStyle name="Normal 2 7 10 2 2" xfId="17674"/>
    <cellStyle name="Normal 2 7 10 2 3" xfId="17675"/>
    <cellStyle name="Normal 2 7 10 2 4" xfId="17676"/>
    <cellStyle name="Normal 2 7 10 3" xfId="17677"/>
    <cellStyle name="Normal 2 7 10 4" xfId="17678"/>
    <cellStyle name="Normal 2 7 10 5" xfId="17679"/>
    <cellStyle name="Normal 2 7 10 6" xfId="17680"/>
    <cellStyle name="Normal 2 7 10 7" xfId="17681"/>
    <cellStyle name="Normal 2 7 10 8" xfId="17682"/>
    <cellStyle name="Normal 2 7 10 9" xfId="17683"/>
    <cellStyle name="Normal 2 7 11" xfId="17684"/>
    <cellStyle name="Normal 2 7 11 2" xfId="17685"/>
    <cellStyle name="Normal 2 7 11 3" xfId="17686"/>
    <cellStyle name="Normal 2 7 11 4" xfId="17687"/>
    <cellStyle name="Normal 2 7 12" xfId="17688"/>
    <cellStyle name="Normal 2 7 12 2" xfId="17689"/>
    <cellStyle name="Normal 2 7 12 3" xfId="17690"/>
    <cellStyle name="Normal 2 7 13" xfId="17691"/>
    <cellStyle name="Normal 2 7 13 2" xfId="17692"/>
    <cellStyle name="Normal 2 7 13 3" xfId="17693"/>
    <cellStyle name="Normal 2 7 13 4" xfId="17694"/>
    <cellStyle name="Normal 2 7 14" xfId="17695"/>
    <cellStyle name="Normal 2 7 15" xfId="17696"/>
    <cellStyle name="Normal 2 7 16" xfId="17697"/>
    <cellStyle name="Normal 2 7 16 6" xfId="17698"/>
    <cellStyle name="Normal 2 7 16 6 2" xfId="17699"/>
    <cellStyle name="Normal 2 7 17" xfId="17700"/>
    <cellStyle name="Normal 2 7 2" xfId="17701"/>
    <cellStyle name="Normal 2 7 2 10" xfId="17702"/>
    <cellStyle name="Normal 2 7 2 11" xfId="17703"/>
    <cellStyle name="Normal 2 7 2 12" xfId="17704"/>
    <cellStyle name="Normal 2 7 2 13" xfId="17705"/>
    <cellStyle name="Normal 2 7 2 14" xfId="17706"/>
    <cellStyle name="Normal 2 7 2 2" xfId="17707"/>
    <cellStyle name="Normal 2 7 2 2 2" xfId="17708"/>
    <cellStyle name="Normal 2 7 2 2 3" xfId="17709"/>
    <cellStyle name="Normal 2 7 2 2 4" xfId="17710"/>
    <cellStyle name="Normal 2 7 2 2 5" xfId="17711"/>
    <cellStyle name="Normal 2 7 2 2 6" xfId="17712"/>
    <cellStyle name="Normal 2 7 2 2 7" xfId="17713"/>
    <cellStyle name="Normal 2 7 2 2 8" xfId="17714"/>
    <cellStyle name="Normal 2 7 2 3" xfId="17715"/>
    <cellStyle name="Normal 2 7 2 3 2" xfId="17716"/>
    <cellStyle name="Normal 2 7 2 3 3" xfId="17717"/>
    <cellStyle name="Normal 2 7 2 3 4" xfId="17718"/>
    <cellStyle name="Normal 2 7 2 3 5" xfId="17719"/>
    <cellStyle name="Normal 2 7 2 4" xfId="17720"/>
    <cellStyle name="Normal 2 7 2 4 10" xfId="17721"/>
    <cellStyle name="Normal 2 7 2 4 2" xfId="17722"/>
    <cellStyle name="Normal 2 7 2 4 2 2" xfId="17723"/>
    <cellStyle name="Normal 2 7 2 4 2 2 2" xfId="17724"/>
    <cellStyle name="Normal 2 7 2 4 2 2 3" xfId="17725"/>
    <cellStyle name="Normal 2 7 2 4 2 2 4" xfId="17726"/>
    <cellStyle name="Normal 2 7 2 4 2 3" xfId="17727"/>
    <cellStyle name="Normal 2 7 2 4 2 4" xfId="17728"/>
    <cellStyle name="Normal 2 7 2 4 2 5" xfId="17729"/>
    <cellStyle name="Normal 2 7 2 4 2 6" xfId="17730"/>
    <cellStyle name="Normal 2 7 2 4 2 6 2" xfId="17731"/>
    <cellStyle name="Normal 2 7 2 4 2 7" xfId="17732"/>
    <cellStyle name="Normal 2 7 2 4 2 7 2" xfId="17733"/>
    <cellStyle name="Normal 2 7 2 4 2 8" xfId="17734"/>
    <cellStyle name="Normal 2 7 2 4 2 8 2" xfId="17735"/>
    <cellStyle name="Normal 2 7 2 4 2 9" xfId="17736"/>
    <cellStyle name="Normal 2 7 2 4 2 9 2" xfId="17737"/>
    <cellStyle name="Normal 2 7 2 4 3" xfId="17738"/>
    <cellStyle name="Normal 2 7 2 4 3 2" xfId="17739"/>
    <cellStyle name="Normal 2 7 2 4 3 3" xfId="17740"/>
    <cellStyle name="Normal 2 7 2 4 3 4" xfId="17741"/>
    <cellStyle name="Normal 2 7 2 4 4" xfId="17742"/>
    <cellStyle name="Normal 2 7 2 4 5" xfId="17743"/>
    <cellStyle name="Normal 2 7 2 4 6" xfId="17744"/>
    <cellStyle name="Normal 2 7 2 4 7" xfId="17745"/>
    <cellStyle name="Normal 2 7 2 4 8" xfId="17746"/>
    <cellStyle name="Normal 2 7 2 4 9" xfId="17747"/>
    <cellStyle name="Normal 2 7 2 5" xfId="17748"/>
    <cellStyle name="Normal 2 7 2 5 2" xfId="17749"/>
    <cellStyle name="Normal 2 7 2 5 2 2" xfId="17750"/>
    <cellStyle name="Normal 2 7 2 5 2 2 2" xfId="17751"/>
    <cellStyle name="Normal 2 7 2 5 2 2 3" xfId="17752"/>
    <cellStyle name="Normal 2 7 2 5 2 2 4" xfId="17753"/>
    <cellStyle name="Normal 2 7 2 5 2 3" xfId="17754"/>
    <cellStyle name="Normal 2 7 2 5 2 4" xfId="17755"/>
    <cellStyle name="Normal 2 7 2 5 2 5" xfId="17756"/>
    <cellStyle name="Normal 2 7 2 5 3" xfId="17757"/>
    <cellStyle name="Normal 2 7 2 5 3 2" xfId="17758"/>
    <cellStyle name="Normal 2 7 2 5 3 3" xfId="17759"/>
    <cellStyle name="Normal 2 7 2 5 3 4" xfId="17760"/>
    <cellStyle name="Normal 2 7 2 5 4" xfId="17761"/>
    <cellStyle name="Normal 2 7 2 5 5" xfId="17762"/>
    <cellStyle name="Normal 2 7 2 5 6" xfId="17763"/>
    <cellStyle name="Normal 2 7 2 6" xfId="17764"/>
    <cellStyle name="Normal 2 7 2 6 2" xfId="17765"/>
    <cellStyle name="Normal 2 7 2 6 2 2" xfId="17766"/>
    <cellStyle name="Normal 2 7 2 6 2 3" xfId="17767"/>
    <cellStyle name="Normal 2 7 2 6 2 4" xfId="17768"/>
    <cellStyle name="Normal 2 7 2 6 3" xfId="17769"/>
    <cellStyle name="Normal 2 7 2 6 4" xfId="17770"/>
    <cellStyle name="Normal 2 7 2 6 5" xfId="17771"/>
    <cellStyle name="Normal 2 7 2 7" xfId="17772"/>
    <cellStyle name="Normal 2 7 2 7 2" xfId="17773"/>
    <cellStyle name="Normal 2 7 2 7 2 2" xfId="17774"/>
    <cellStyle name="Normal 2 7 2 7 2 3" xfId="17775"/>
    <cellStyle name="Normal 2 7 2 7 2 4" xfId="17776"/>
    <cellStyle name="Normal 2 7 2 7 3" xfId="17777"/>
    <cellStyle name="Normal 2 7 2 7 4" xfId="17778"/>
    <cellStyle name="Normal 2 7 2 7 5" xfId="17779"/>
    <cellStyle name="Normal 2 7 2 8" xfId="17780"/>
    <cellStyle name="Normal 2 7 2 8 2" xfId="17781"/>
    <cellStyle name="Normal 2 7 2 8 3" xfId="17782"/>
    <cellStyle name="Normal 2 7 2 8 4" xfId="17783"/>
    <cellStyle name="Normal 2 7 2 9" xfId="17784"/>
    <cellStyle name="Normal 2 7 2 9 2" xfId="17785"/>
    <cellStyle name="Normal 2 7 2 9 3" xfId="17786"/>
    <cellStyle name="Normal 2 7 2 9 4" xfId="17787"/>
    <cellStyle name="Normal 2 7 3" xfId="17788"/>
    <cellStyle name="Normal 2 7 3 10" xfId="17789"/>
    <cellStyle name="Normal 2 7 3 10 2" xfId="17790"/>
    <cellStyle name="Normal 2 7 3 10 3" xfId="17791"/>
    <cellStyle name="Normal 2 7 3 10 4" xfId="17792"/>
    <cellStyle name="Normal 2 7 3 10 5" xfId="17793"/>
    <cellStyle name="Normal 2 7 3 10 5 2" xfId="17794"/>
    <cellStyle name="Normal 2 7 3 10 6" xfId="17795"/>
    <cellStyle name="Normal 2 7 3 10 6 2" xfId="17796"/>
    <cellStyle name="Normal 2 7 3 10 7" xfId="17797"/>
    <cellStyle name="Normal 2 7 3 10 7 2" xfId="17798"/>
    <cellStyle name="Normal 2 7 3 10 8" xfId="17799"/>
    <cellStyle name="Normal 2 7 3 10 8 2" xfId="17800"/>
    <cellStyle name="Normal 2 7 3 11" xfId="17801"/>
    <cellStyle name="Normal 2 7 3 12" xfId="17802"/>
    <cellStyle name="Normal 2 7 3 13" xfId="17803"/>
    <cellStyle name="Normal 2 7 3 14" xfId="17804"/>
    <cellStyle name="Normal 2 7 3 14 2" xfId="17805"/>
    <cellStyle name="Normal 2 7 3 15" xfId="17806"/>
    <cellStyle name="Normal 2 7 3 15 2" xfId="17807"/>
    <cellStyle name="Normal 2 7 3 16" xfId="17808"/>
    <cellStyle name="Normal 2 7 3 16 2" xfId="17809"/>
    <cellStyle name="Normal 2 7 3 17" xfId="17810"/>
    <cellStyle name="Normal 2 7 3 17 2" xfId="17811"/>
    <cellStyle name="Normal 2 7 3 18" xfId="17812"/>
    <cellStyle name="Normal 2 7 3 19" xfId="17813"/>
    <cellStyle name="Normal 2 7 3 19 2" xfId="17814"/>
    <cellStyle name="Normal 2 7 3 2" xfId="17815"/>
    <cellStyle name="Normal 2 7 3 2 10" xfId="17816"/>
    <cellStyle name="Normal 2 7 3 2 11" xfId="17817"/>
    <cellStyle name="Normal 2 7 3 2 11 2" xfId="17818"/>
    <cellStyle name="Normal 2 7 3 2 12" xfId="17819"/>
    <cellStyle name="Normal 2 7 3 2 12 2" xfId="17820"/>
    <cellStyle name="Normal 2 7 3 2 13" xfId="17821"/>
    <cellStyle name="Normal 2 7 3 2 13 2" xfId="17822"/>
    <cellStyle name="Normal 2 7 3 2 14" xfId="17823"/>
    <cellStyle name="Normal 2 7 3 2 14 2" xfId="17824"/>
    <cellStyle name="Normal 2 7 3 2 2" xfId="17825"/>
    <cellStyle name="Normal 2 7 3 2 2 10" xfId="17826"/>
    <cellStyle name="Normal 2 7 3 2 2 10 2" xfId="17827"/>
    <cellStyle name="Normal 2 7 3 2 2 2" xfId="17828"/>
    <cellStyle name="Normal 2 7 3 2 2 2 2" xfId="17829"/>
    <cellStyle name="Normal 2 7 3 2 2 2 2 2" xfId="17830"/>
    <cellStyle name="Normal 2 7 3 2 2 2 2 3" xfId="17831"/>
    <cellStyle name="Normal 2 7 3 2 2 2 2 4" xfId="17832"/>
    <cellStyle name="Normal 2 7 3 2 2 2 3" xfId="17833"/>
    <cellStyle name="Normal 2 7 3 2 2 2 4" xfId="17834"/>
    <cellStyle name="Normal 2 7 3 2 2 2 5" xfId="17835"/>
    <cellStyle name="Normal 2 7 3 2 2 3" xfId="17836"/>
    <cellStyle name="Normal 2 7 3 2 2 3 2" xfId="17837"/>
    <cellStyle name="Normal 2 7 3 2 2 3 3" xfId="17838"/>
    <cellStyle name="Normal 2 7 3 2 2 3 4" xfId="17839"/>
    <cellStyle name="Normal 2 7 3 2 2 4" xfId="17840"/>
    <cellStyle name="Normal 2 7 3 2 2 5" xfId="17841"/>
    <cellStyle name="Normal 2 7 3 2 2 6" xfId="17842"/>
    <cellStyle name="Normal 2 7 3 2 2 7" xfId="17843"/>
    <cellStyle name="Normal 2 7 3 2 2 7 2" xfId="17844"/>
    <cellStyle name="Normal 2 7 3 2 2 8" xfId="17845"/>
    <cellStyle name="Normal 2 7 3 2 2 8 2" xfId="17846"/>
    <cellStyle name="Normal 2 7 3 2 2 9" xfId="17847"/>
    <cellStyle name="Normal 2 7 3 2 2 9 2" xfId="17848"/>
    <cellStyle name="Normal 2 7 3 2 3" xfId="17849"/>
    <cellStyle name="Normal 2 7 3 2 3 10" xfId="17850"/>
    <cellStyle name="Normal 2 7 3 2 3 10 2" xfId="17851"/>
    <cellStyle name="Normal 2 7 3 2 3 2" xfId="17852"/>
    <cellStyle name="Normal 2 7 3 2 3 2 2" xfId="17853"/>
    <cellStyle name="Normal 2 7 3 2 3 2 2 2" xfId="17854"/>
    <cellStyle name="Normal 2 7 3 2 3 2 2 3" xfId="17855"/>
    <cellStyle name="Normal 2 7 3 2 3 2 2 4" xfId="17856"/>
    <cellStyle name="Normal 2 7 3 2 3 2 3" xfId="17857"/>
    <cellStyle name="Normal 2 7 3 2 3 2 4" xfId="17858"/>
    <cellStyle name="Normal 2 7 3 2 3 2 5" xfId="17859"/>
    <cellStyle name="Normal 2 7 3 2 3 3" xfId="17860"/>
    <cellStyle name="Normal 2 7 3 2 3 3 2" xfId="17861"/>
    <cellStyle name="Normal 2 7 3 2 3 3 3" xfId="17862"/>
    <cellStyle name="Normal 2 7 3 2 3 3 4" xfId="17863"/>
    <cellStyle name="Normal 2 7 3 2 3 4" xfId="17864"/>
    <cellStyle name="Normal 2 7 3 2 3 5" xfId="17865"/>
    <cellStyle name="Normal 2 7 3 2 3 6" xfId="17866"/>
    <cellStyle name="Normal 2 7 3 2 3 7" xfId="17867"/>
    <cellStyle name="Normal 2 7 3 2 3 7 2" xfId="17868"/>
    <cellStyle name="Normal 2 7 3 2 3 8" xfId="17869"/>
    <cellStyle name="Normal 2 7 3 2 3 8 2" xfId="17870"/>
    <cellStyle name="Normal 2 7 3 2 3 9" xfId="17871"/>
    <cellStyle name="Normal 2 7 3 2 3 9 2" xfId="17872"/>
    <cellStyle name="Normal 2 7 3 2 4" xfId="17873"/>
    <cellStyle name="Normal 2 7 3 2 4 2" xfId="17874"/>
    <cellStyle name="Normal 2 7 3 2 4 2 2" xfId="17875"/>
    <cellStyle name="Normal 2 7 3 2 4 2 3" xfId="17876"/>
    <cellStyle name="Normal 2 7 3 2 4 2 4" xfId="17877"/>
    <cellStyle name="Normal 2 7 3 2 4 3" xfId="17878"/>
    <cellStyle name="Normal 2 7 3 2 4 4" xfId="17879"/>
    <cellStyle name="Normal 2 7 3 2 4 5" xfId="17880"/>
    <cellStyle name="Normal 2 7 3 2 5" xfId="17881"/>
    <cellStyle name="Normal 2 7 3 2 5 2" xfId="17882"/>
    <cellStyle name="Normal 2 7 3 2 5 2 2" xfId="17883"/>
    <cellStyle name="Normal 2 7 3 2 5 2 3" xfId="17884"/>
    <cellStyle name="Normal 2 7 3 2 5 2 4" xfId="17885"/>
    <cellStyle name="Normal 2 7 3 2 5 3" xfId="17886"/>
    <cellStyle name="Normal 2 7 3 2 5 4" xfId="17887"/>
    <cellStyle name="Normal 2 7 3 2 5 4 2" xfId="17888"/>
    <cellStyle name="Normal 2 7 3 2 5 4 3" xfId="17889"/>
    <cellStyle name="Normal 2 7 3 2 5 5" xfId="17890"/>
    <cellStyle name="Normal 2 7 3 2 6" xfId="17891"/>
    <cellStyle name="Normal 2 7 3 2 6 2" xfId="17892"/>
    <cellStyle name="Normal 2 7 3 2 6 3" xfId="17893"/>
    <cellStyle name="Normal 2 7 3 2 6 4" xfId="17894"/>
    <cellStyle name="Normal 2 7 3 2 7" xfId="17895"/>
    <cellStyle name="Normal 2 7 3 2 7 2" xfId="17896"/>
    <cellStyle name="Normal 2 7 3 2 7 3" xfId="17897"/>
    <cellStyle name="Normal 2 7 3 2 7 4" xfId="17898"/>
    <cellStyle name="Normal 2 7 3 2 8" xfId="17899"/>
    <cellStyle name="Normal 2 7 3 2 9" xfId="17900"/>
    <cellStyle name="Normal 2 7 3 3" xfId="17901"/>
    <cellStyle name="Normal 2 7 3 3 2" xfId="17902"/>
    <cellStyle name="Normal 2 7 3 3 2 2" xfId="17903"/>
    <cellStyle name="Normal 2 7 3 3 2 2 2" xfId="17904"/>
    <cellStyle name="Normal 2 7 3 3 2 3" xfId="17905"/>
    <cellStyle name="Normal 2 7 3 3 3" xfId="17906"/>
    <cellStyle name="Normal 2 7 3 3 3 2" xfId="17907"/>
    <cellStyle name="Normal 2 7 3 3 3 2 2" xfId="17908"/>
    <cellStyle name="Normal 2 7 3 3 3 3" xfId="17909"/>
    <cellStyle name="Normal 2 7 3 3 4" xfId="17910"/>
    <cellStyle name="Normal 2 7 3 3 4 2" xfId="17911"/>
    <cellStyle name="Normal 2 7 3 3 5" xfId="17912"/>
    <cellStyle name="Normal 2 7 3 3 5 2" xfId="17913"/>
    <cellStyle name="Normal 2 7 3 3 6" xfId="17914"/>
    <cellStyle name="Normal 2 7 3 3 6 2" xfId="17915"/>
    <cellStyle name="Normal 2 7 3 4" xfId="17916"/>
    <cellStyle name="Normal 2 7 3 4 10" xfId="17917"/>
    <cellStyle name="Normal 2 7 3 4 10 2" xfId="17918"/>
    <cellStyle name="Normal 2 7 3 4 2" xfId="17919"/>
    <cellStyle name="Normal 2 7 3 4 2 2" xfId="17920"/>
    <cellStyle name="Normal 2 7 3 4 2 2 2" xfId="17921"/>
    <cellStyle name="Normal 2 7 3 4 2 2 3" xfId="17922"/>
    <cellStyle name="Normal 2 7 3 4 2 2 4" xfId="17923"/>
    <cellStyle name="Normal 2 7 3 4 2 3" xfId="17924"/>
    <cellStyle name="Normal 2 7 3 4 2 4" xfId="17925"/>
    <cellStyle name="Normal 2 7 3 4 2 5" xfId="17926"/>
    <cellStyle name="Normal 2 7 3 4 2 6" xfId="17927"/>
    <cellStyle name="Normal 2 7 3 4 2 6 2" xfId="17928"/>
    <cellStyle name="Normal 2 7 3 4 2 7" xfId="17929"/>
    <cellStyle name="Normal 2 7 3 4 2 7 2" xfId="17930"/>
    <cellStyle name="Normal 2 7 3 4 2 8" xfId="17931"/>
    <cellStyle name="Normal 2 7 3 4 2 8 2" xfId="17932"/>
    <cellStyle name="Normal 2 7 3 4 2 9" xfId="17933"/>
    <cellStyle name="Normal 2 7 3 4 2 9 2" xfId="17934"/>
    <cellStyle name="Normal 2 7 3 4 3" xfId="17935"/>
    <cellStyle name="Normal 2 7 3 4 3 2" xfId="17936"/>
    <cellStyle name="Normal 2 7 3 4 3 3" xfId="17937"/>
    <cellStyle name="Normal 2 7 3 4 3 4" xfId="17938"/>
    <cellStyle name="Normal 2 7 3 4 3 5" xfId="17939"/>
    <cellStyle name="Normal 2 7 3 4 3 5 2" xfId="17940"/>
    <cellStyle name="Normal 2 7 3 4 3 6" xfId="17941"/>
    <cellStyle name="Normal 2 7 3 4 3 6 2" xfId="17942"/>
    <cellStyle name="Normal 2 7 3 4 3 7" xfId="17943"/>
    <cellStyle name="Normal 2 7 3 4 3 7 2" xfId="17944"/>
    <cellStyle name="Normal 2 7 3 4 3 8" xfId="17945"/>
    <cellStyle name="Normal 2 7 3 4 3 8 2" xfId="17946"/>
    <cellStyle name="Normal 2 7 3 4 4" xfId="17947"/>
    <cellStyle name="Normal 2 7 3 4 5" xfId="17948"/>
    <cellStyle name="Normal 2 7 3 4 6" xfId="17949"/>
    <cellStyle name="Normal 2 7 3 4 7" xfId="17950"/>
    <cellStyle name="Normal 2 7 3 4 7 2" xfId="17951"/>
    <cellStyle name="Normal 2 7 3 4 8" xfId="17952"/>
    <cellStyle name="Normal 2 7 3 4 8 2" xfId="17953"/>
    <cellStyle name="Normal 2 7 3 4 9" xfId="17954"/>
    <cellStyle name="Normal 2 7 3 4 9 2" xfId="17955"/>
    <cellStyle name="Normal 2 7 3 5" xfId="17956"/>
    <cellStyle name="Normal 2 7 3 5 10" xfId="17957"/>
    <cellStyle name="Normal 2 7 3 5 10 2" xfId="17958"/>
    <cellStyle name="Normal 2 7 3 5 2" xfId="17959"/>
    <cellStyle name="Normal 2 7 3 5 2 2" xfId="17960"/>
    <cellStyle name="Normal 2 7 3 5 2 2 2" xfId="17961"/>
    <cellStyle name="Normal 2 7 3 5 2 2 3" xfId="17962"/>
    <cellStyle name="Normal 2 7 3 5 2 2 4" xfId="17963"/>
    <cellStyle name="Normal 2 7 3 5 2 3" xfId="17964"/>
    <cellStyle name="Normal 2 7 3 5 2 4" xfId="17965"/>
    <cellStyle name="Normal 2 7 3 5 2 5" xfId="17966"/>
    <cellStyle name="Normal 2 7 3 5 3" xfId="17967"/>
    <cellStyle name="Normal 2 7 3 5 3 2" xfId="17968"/>
    <cellStyle name="Normal 2 7 3 5 3 3" xfId="17969"/>
    <cellStyle name="Normal 2 7 3 5 3 4" xfId="17970"/>
    <cellStyle name="Normal 2 7 3 5 4" xfId="17971"/>
    <cellStyle name="Normal 2 7 3 5 5" xfId="17972"/>
    <cellStyle name="Normal 2 7 3 5 6" xfId="17973"/>
    <cellStyle name="Normal 2 7 3 5 7" xfId="17974"/>
    <cellStyle name="Normal 2 7 3 5 7 2" xfId="17975"/>
    <cellStyle name="Normal 2 7 3 5 8" xfId="17976"/>
    <cellStyle name="Normal 2 7 3 5 8 2" xfId="17977"/>
    <cellStyle name="Normal 2 7 3 5 9" xfId="17978"/>
    <cellStyle name="Normal 2 7 3 5 9 2" xfId="17979"/>
    <cellStyle name="Normal 2 7 3 6" xfId="17980"/>
    <cellStyle name="Normal 2 7 3 6 2" xfId="17981"/>
    <cellStyle name="Normal 2 7 3 6 2 2" xfId="17982"/>
    <cellStyle name="Normal 2 7 3 6 2 3" xfId="17983"/>
    <cellStyle name="Normal 2 7 3 6 2 4" xfId="17984"/>
    <cellStyle name="Normal 2 7 3 6 3" xfId="17985"/>
    <cellStyle name="Normal 2 7 3 6 4" xfId="17986"/>
    <cellStyle name="Normal 2 7 3 6 5" xfId="17987"/>
    <cellStyle name="Normal 2 7 3 6 6" xfId="17988"/>
    <cellStyle name="Normal 2 7 3 6 6 2" xfId="17989"/>
    <cellStyle name="Normal 2 7 3 6 7" xfId="17990"/>
    <cellStyle name="Normal 2 7 3 6 7 2" xfId="17991"/>
    <cellStyle name="Normal 2 7 3 6 8" xfId="17992"/>
    <cellStyle name="Normal 2 7 3 6 8 2" xfId="17993"/>
    <cellStyle name="Normal 2 7 3 6 9" xfId="17994"/>
    <cellStyle name="Normal 2 7 3 6 9 2" xfId="17995"/>
    <cellStyle name="Normal 2 7 3 7" xfId="17996"/>
    <cellStyle name="Normal 2 7 3 7 2" xfId="17997"/>
    <cellStyle name="Normal 2 7 3 7 2 2" xfId="17998"/>
    <cellStyle name="Normal 2 7 3 7 2 3" xfId="17999"/>
    <cellStyle name="Normal 2 7 3 7 2 4" xfId="18000"/>
    <cellStyle name="Normal 2 7 3 7 3" xfId="18001"/>
    <cellStyle name="Normal 2 7 3 7 4" xfId="18002"/>
    <cellStyle name="Normal 2 7 3 7 5" xfId="18003"/>
    <cellStyle name="Normal 2 7 3 7 6" xfId="18004"/>
    <cellStyle name="Normal 2 7 3 7 6 2" xfId="18005"/>
    <cellStyle name="Normal 2 7 3 7 7" xfId="18006"/>
    <cellStyle name="Normal 2 7 3 7 7 2" xfId="18007"/>
    <cellStyle name="Normal 2 7 3 7 8" xfId="18008"/>
    <cellStyle name="Normal 2 7 3 7 8 2" xfId="18009"/>
    <cellStyle name="Normal 2 7 3 7 9" xfId="18010"/>
    <cellStyle name="Normal 2 7 3 7 9 2" xfId="18011"/>
    <cellStyle name="Normal 2 7 3 8" xfId="18012"/>
    <cellStyle name="Normal 2 7 3 8 2" xfId="18013"/>
    <cellStyle name="Normal 2 7 3 8 3" xfId="18014"/>
    <cellStyle name="Normal 2 7 3 8 4" xfId="18015"/>
    <cellStyle name="Normal 2 7 3 8 5" xfId="18016"/>
    <cellStyle name="Normal 2 7 3 8 5 2" xfId="18017"/>
    <cellStyle name="Normal 2 7 3 8 6" xfId="18018"/>
    <cellStyle name="Normal 2 7 3 8 6 2" xfId="18019"/>
    <cellStyle name="Normal 2 7 3 8 7" xfId="18020"/>
    <cellStyle name="Normal 2 7 3 8 7 2" xfId="18021"/>
    <cellStyle name="Normal 2 7 3 8 8" xfId="18022"/>
    <cellStyle name="Normal 2 7 3 8 8 2" xfId="18023"/>
    <cellStyle name="Normal 2 7 3 9" xfId="18024"/>
    <cellStyle name="Normal 2 7 3 9 2" xfId="18025"/>
    <cellStyle name="Normal 2 7 3 9 3" xfId="18026"/>
    <cellStyle name="Normal 2 7 3 9 4" xfId="18027"/>
    <cellStyle name="Normal 2 7 3 9 5" xfId="18028"/>
    <cellStyle name="Normal 2 7 3 9 5 2" xfId="18029"/>
    <cellStyle name="Normal 2 7 3 9 6" xfId="18030"/>
    <cellStyle name="Normal 2 7 3 9 6 2" xfId="18031"/>
    <cellStyle name="Normal 2 7 3 9 7" xfId="18032"/>
    <cellStyle name="Normal 2 7 3 9 7 2" xfId="18033"/>
    <cellStyle name="Normal 2 7 3 9 8" xfId="18034"/>
    <cellStyle name="Normal 2 7 3 9 8 2" xfId="18035"/>
    <cellStyle name="Normal 2 7 4" xfId="18036"/>
    <cellStyle name="Normal 2 7 4 10" xfId="18037"/>
    <cellStyle name="Normal 2 7 4 11" xfId="18038"/>
    <cellStyle name="Normal 2 7 4 12" xfId="18039"/>
    <cellStyle name="Normal 2 7 4 13" xfId="18040"/>
    <cellStyle name="Normal 2 7 4 14" xfId="18041"/>
    <cellStyle name="Normal 2 7 4 2" xfId="18042"/>
    <cellStyle name="Normal 2 7 4 2 2" xfId="18043"/>
    <cellStyle name="Normal 2 7 4 2 2 2" xfId="18044"/>
    <cellStyle name="Normal 2 7 4 2 2 2 2" xfId="18045"/>
    <cellStyle name="Normal 2 7 4 2 2 2 3" xfId="18046"/>
    <cellStyle name="Normal 2 7 4 2 2 2 4" xfId="18047"/>
    <cellStyle name="Normal 2 7 4 2 2 3" xfId="18048"/>
    <cellStyle name="Normal 2 7 4 2 2 4" xfId="18049"/>
    <cellStyle name="Normal 2 7 4 2 2 5" xfId="18050"/>
    <cellStyle name="Normal 2 7 4 2 3" xfId="18051"/>
    <cellStyle name="Normal 2 7 4 2 3 2" xfId="18052"/>
    <cellStyle name="Normal 2 7 4 2 3 3" xfId="18053"/>
    <cellStyle name="Normal 2 7 4 2 3 4" xfId="18054"/>
    <cellStyle name="Normal 2 7 4 2 4" xfId="18055"/>
    <cellStyle name="Normal 2 7 4 2 5" xfId="18056"/>
    <cellStyle name="Normal 2 7 4 2 6" xfId="18057"/>
    <cellStyle name="Normal 2 7 4 3" xfId="18058"/>
    <cellStyle name="Normal 2 7 4 3 2" xfId="18059"/>
    <cellStyle name="Normal 2 7 4 3 2 2" xfId="18060"/>
    <cellStyle name="Normal 2 7 4 3 2 2 2" xfId="18061"/>
    <cellStyle name="Normal 2 7 4 3 2 2 3" xfId="18062"/>
    <cellStyle name="Normal 2 7 4 3 2 2 4" xfId="18063"/>
    <cellStyle name="Normal 2 7 4 3 2 3" xfId="18064"/>
    <cellStyle name="Normal 2 7 4 3 2 4" xfId="18065"/>
    <cellStyle name="Normal 2 7 4 3 2 5" xfId="18066"/>
    <cellStyle name="Normal 2 7 4 3 3" xfId="18067"/>
    <cellStyle name="Normal 2 7 4 3 3 2" xfId="18068"/>
    <cellStyle name="Normal 2 7 4 3 3 3" xfId="18069"/>
    <cellStyle name="Normal 2 7 4 3 3 4" xfId="18070"/>
    <cellStyle name="Normal 2 7 4 3 4" xfId="18071"/>
    <cellStyle name="Normal 2 7 4 3 5" xfId="18072"/>
    <cellStyle name="Normal 2 7 4 3 6" xfId="18073"/>
    <cellStyle name="Normal 2 7 4 4" xfId="18074"/>
    <cellStyle name="Normal 2 7 4 4 2" xfId="18075"/>
    <cellStyle name="Normal 2 7 4 4 2 2" xfId="18076"/>
    <cellStyle name="Normal 2 7 4 4 2 3" xfId="18077"/>
    <cellStyle name="Normal 2 7 4 4 2 4" xfId="18078"/>
    <cellStyle name="Normal 2 7 4 4 3" xfId="18079"/>
    <cellStyle name="Normal 2 7 4 4 4" xfId="18080"/>
    <cellStyle name="Normal 2 7 4 4 5" xfId="18081"/>
    <cellStyle name="Normal 2 7 4 5" xfId="18082"/>
    <cellStyle name="Normal 2 7 4 5 2" xfId="18083"/>
    <cellStyle name="Normal 2 7 4 5 2 2" xfId="18084"/>
    <cellStyle name="Normal 2 7 4 5 2 3" xfId="18085"/>
    <cellStyle name="Normal 2 7 4 5 2 4" xfId="18086"/>
    <cellStyle name="Normal 2 7 4 5 3" xfId="18087"/>
    <cellStyle name="Normal 2 7 4 5 4" xfId="18088"/>
    <cellStyle name="Normal 2 7 4 5 5" xfId="18089"/>
    <cellStyle name="Normal 2 7 4 6" xfId="18090"/>
    <cellStyle name="Normal 2 7 4 6 2" xfId="18091"/>
    <cellStyle name="Normal 2 7 4 6 3" xfId="18092"/>
    <cellStyle name="Normal 2 7 4 6 4" xfId="18093"/>
    <cellStyle name="Normal 2 7 4 7" xfId="18094"/>
    <cellStyle name="Normal 2 7 4 7 2" xfId="18095"/>
    <cellStyle name="Normal 2 7 4 7 3" xfId="18096"/>
    <cellStyle name="Normal 2 7 4 7 4" xfId="18097"/>
    <cellStyle name="Normal 2 7 4 8" xfId="18098"/>
    <cellStyle name="Normal 2 7 4 9" xfId="18099"/>
    <cellStyle name="Normal 2 7 5" xfId="18100"/>
    <cellStyle name="Normal 2 7 5 10" xfId="18101"/>
    <cellStyle name="Normal 2 7 5 11" xfId="18102"/>
    <cellStyle name="Normal 2 7 5 12" xfId="18103"/>
    <cellStyle name="Normal 2 7 5 13" xfId="18104"/>
    <cellStyle name="Normal 2 7 5 14" xfId="18105"/>
    <cellStyle name="Normal 2 7 5 2" xfId="18106"/>
    <cellStyle name="Normal 2 7 5 2 2" xfId="18107"/>
    <cellStyle name="Normal 2 7 5 2 2 2" xfId="18108"/>
    <cellStyle name="Normal 2 7 5 2 2 2 2" xfId="18109"/>
    <cellStyle name="Normal 2 7 5 2 2 2 3" xfId="18110"/>
    <cellStyle name="Normal 2 7 5 2 2 2 4" xfId="18111"/>
    <cellStyle name="Normal 2 7 5 2 2 3" xfId="18112"/>
    <cellStyle name="Normal 2 7 5 2 2 4" xfId="18113"/>
    <cellStyle name="Normal 2 7 5 2 2 5" xfId="18114"/>
    <cellStyle name="Normal 2 7 5 2 3" xfId="18115"/>
    <cellStyle name="Normal 2 7 5 2 3 2" xfId="18116"/>
    <cellStyle name="Normal 2 7 5 2 3 3" xfId="18117"/>
    <cellStyle name="Normal 2 7 5 2 3 4" xfId="18118"/>
    <cellStyle name="Normal 2 7 5 2 4" xfId="18119"/>
    <cellStyle name="Normal 2 7 5 2 5" xfId="18120"/>
    <cellStyle name="Normal 2 7 5 2 6" xfId="18121"/>
    <cellStyle name="Normal 2 7 5 3" xfId="18122"/>
    <cellStyle name="Normal 2 7 5 3 2" xfId="18123"/>
    <cellStyle name="Normal 2 7 5 3 2 2" xfId="18124"/>
    <cellStyle name="Normal 2 7 5 3 2 2 2" xfId="18125"/>
    <cellStyle name="Normal 2 7 5 3 2 2 3" xfId="18126"/>
    <cellStyle name="Normal 2 7 5 3 2 2 4" xfId="18127"/>
    <cellStyle name="Normal 2 7 5 3 2 3" xfId="18128"/>
    <cellStyle name="Normal 2 7 5 3 2 4" xfId="18129"/>
    <cellStyle name="Normal 2 7 5 3 2 5" xfId="18130"/>
    <cellStyle name="Normal 2 7 5 3 3" xfId="18131"/>
    <cellStyle name="Normal 2 7 5 3 3 2" xfId="18132"/>
    <cellStyle name="Normal 2 7 5 3 3 3" xfId="18133"/>
    <cellStyle name="Normal 2 7 5 3 3 4" xfId="18134"/>
    <cellStyle name="Normal 2 7 5 3 4" xfId="18135"/>
    <cellStyle name="Normal 2 7 5 3 5" xfId="18136"/>
    <cellStyle name="Normal 2 7 5 3 6" xfId="18137"/>
    <cellStyle name="Normal 2 7 5 4" xfId="18138"/>
    <cellStyle name="Normal 2 7 5 4 2" xfId="18139"/>
    <cellStyle name="Normal 2 7 5 4 2 2" xfId="18140"/>
    <cellStyle name="Normal 2 7 5 4 2 3" xfId="18141"/>
    <cellStyle name="Normal 2 7 5 4 2 4" xfId="18142"/>
    <cellStyle name="Normal 2 7 5 4 3" xfId="18143"/>
    <cellStyle name="Normal 2 7 5 4 4" xfId="18144"/>
    <cellStyle name="Normal 2 7 5 4 5" xfId="18145"/>
    <cellStyle name="Normal 2 7 5 5" xfId="18146"/>
    <cellStyle name="Normal 2 7 5 5 2" xfId="18147"/>
    <cellStyle name="Normal 2 7 5 5 2 2" xfId="18148"/>
    <cellStyle name="Normal 2 7 5 5 2 3" xfId="18149"/>
    <cellStyle name="Normal 2 7 5 5 2 4" xfId="18150"/>
    <cellStyle name="Normal 2 7 5 5 3" xfId="18151"/>
    <cellStyle name="Normal 2 7 5 5 4" xfId="18152"/>
    <cellStyle name="Normal 2 7 5 5 5" xfId="18153"/>
    <cellStyle name="Normal 2 7 5 6" xfId="18154"/>
    <cellStyle name="Normal 2 7 5 6 2" xfId="18155"/>
    <cellStyle name="Normal 2 7 5 6 3" xfId="18156"/>
    <cellStyle name="Normal 2 7 5 6 4" xfId="18157"/>
    <cellStyle name="Normal 2 7 5 7" xfId="18158"/>
    <cellStyle name="Normal 2 7 5 7 2" xfId="18159"/>
    <cellStyle name="Normal 2 7 5 7 3" xfId="18160"/>
    <cellStyle name="Normal 2 7 5 7 4" xfId="18161"/>
    <cellStyle name="Normal 2 7 5 8" xfId="18162"/>
    <cellStyle name="Normal 2 7 5 9" xfId="18163"/>
    <cellStyle name="Normal 2 7 6" xfId="18164"/>
    <cellStyle name="Normal 2 7 6 2" xfId="18165"/>
    <cellStyle name="Normal 2 7 6 3" xfId="18166"/>
    <cellStyle name="Normal 2 7 6 4" xfId="18167"/>
    <cellStyle name="Normal 2 7 6 5" xfId="18168"/>
    <cellStyle name="Normal 2 7 7" xfId="18169"/>
    <cellStyle name="Normal 2 7 7 10" xfId="18170"/>
    <cellStyle name="Normal 2 7 7 2" xfId="18171"/>
    <cellStyle name="Normal 2 7 7 2 2" xfId="18172"/>
    <cellStyle name="Normal 2 7 7 2 2 2" xfId="18173"/>
    <cellStyle name="Normal 2 7 7 2 2 3" xfId="18174"/>
    <cellStyle name="Normal 2 7 7 2 2 4" xfId="18175"/>
    <cellStyle name="Normal 2 7 7 2 3" xfId="18176"/>
    <cellStyle name="Normal 2 7 7 2 4" xfId="18177"/>
    <cellStyle name="Normal 2 7 7 2 5" xfId="18178"/>
    <cellStyle name="Normal 2 7 7 3" xfId="18179"/>
    <cellStyle name="Normal 2 7 7 3 2" xfId="18180"/>
    <cellStyle name="Normal 2 7 7 3 3" xfId="18181"/>
    <cellStyle name="Normal 2 7 7 3 4" xfId="18182"/>
    <cellStyle name="Normal 2 7 7 4" xfId="18183"/>
    <cellStyle name="Normal 2 7 7 5" xfId="18184"/>
    <cellStyle name="Normal 2 7 7 6" xfId="18185"/>
    <cellStyle name="Normal 2 7 7 7" xfId="18186"/>
    <cellStyle name="Normal 2 7 7 8" xfId="18187"/>
    <cellStyle name="Normal 2 7 7 9" xfId="18188"/>
    <cellStyle name="Normal 2 7 8" xfId="18189"/>
    <cellStyle name="Normal 2 7 8 10" xfId="18190"/>
    <cellStyle name="Normal 2 7 8 2" xfId="18191"/>
    <cellStyle name="Normal 2 7 8 2 2" xfId="18192"/>
    <cellStyle name="Normal 2 7 8 2 2 2" xfId="18193"/>
    <cellStyle name="Normal 2 7 8 2 2 3" xfId="18194"/>
    <cellStyle name="Normal 2 7 8 2 2 4" xfId="18195"/>
    <cellStyle name="Normal 2 7 8 2 3" xfId="18196"/>
    <cellStyle name="Normal 2 7 8 2 4" xfId="18197"/>
    <cellStyle name="Normal 2 7 8 2 5" xfId="18198"/>
    <cellStyle name="Normal 2 7 8 3" xfId="18199"/>
    <cellStyle name="Normal 2 7 8 3 2" xfId="18200"/>
    <cellStyle name="Normal 2 7 8 3 3" xfId="18201"/>
    <cellStyle name="Normal 2 7 8 3 4" xfId="18202"/>
    <cellStyle name="Normal 2 7 8 4" xfId="18203"/>
    <cellStyle name="Normal 2 7 8 5" xfId="18204"/>
    <cellStyle name="Normal 2 7 8 6" xfId="18205"/>
    <cellStyle name="Normal 2 7 8 7" xfId="18206"/>
    <cellStyle name="Normal 2 7 8 8" xfId="18207"/>
    <cellStyle name="Normal 2 7 8 9" xfId="18208"/>
    <cellStyle name="Normal 2 7 9" xfId="18209"/>
    <cellStyle name="Normal 2 7 9 2" xfId="18210"/>
    <cellStyle name="Normal 2 7 9 2 2" xfId="18211"/>
    <cellStyle name="Normal 2 7 9 2 3" xfId="18212"/>
    <cellStyle name="Normal 2 7 9 2 4" xfId="18213"/>
    <cellStyle name="Normal 2 7 9 3" xfId="18214"/>
    <cellStyle name="Normal 2 7 9 4" xfId="18215"/>
    <cellStyle name="Normal 2 7 9 5" xfId="18216"/>
    <cellStyle name="Normal 2 7 9 6" xfId="18217"/>
    <cellStyle name="Normal 2 7 9 7" xfId="18218"/>
    <cellStyle name="Normal 2 7 9 8" xfId="18219"/>
    <cellStyle name="Normal 2 7 9 9" xfId="18220"/>
    <cellStyle name="Normal 2 8" xfId="18221"/>
    <cellStyle name="Normal 2 8 10" xfId="18222"/>
    <cellStyle name="Normal 2 8 10 2" xfId="18223"/>
    <cellStyle name="Normal 2 8 10 2 2" xfId="18224"/>
    <cellStyle name="Normal 2 8 10 2 3" xfId="18225"/>
    <cellStyle name="Normal 2 8 10 2 4" xfId="18226"/>
    <cellStyle name="Normal 2 8 10 3" xfId="18227"/>
    <cellStyle name="Normal 2 8 10 4" xfId="18228"/>
    <cellStyle name="Normal 2 8 10 5" xfId="18229"/>
    <cellStyle name="Normal 2 8 11" xfId="18230"/>
    <cellStyle name="Normal 2 8 11 2" xfId="18231"/>
    <cellStyle name="Normal 2 8 11 3" xfId="18232"/>
    <cellStyle name="Normal 2 8 11 4" xfId="18233"/>
    <cellStyle name="Normal 2 8 12" xfId="18234"/>
    <cellStyle name="Normal 2 8 12 2" xfId="18235"/>
    <cellStyle name="Normal 2 8 12 3" xfId="18236"/>
    <cellStyle name="Normal 2 8 12 4" xfId="18237"/>
    <cellStyle name="Normal 2 8 13" xfId="18238"/>
    <cellStyle name="Normal 2 8 14" xfId="18239"/>
    <cellStyle name="Normal 2 8 15" xfId="18240"/>
    <cellStyle name="Normal 2 8 16" xfId="18241"/>
    <cellStyle name="Normal 2 8 17" xfId="18242"/>
    <cellStyle name="Normal 2 8 18" xfId="18243"/>
    <cellStyle name="Normal 2 8 19" xfId="18244"/>
    <cellStyle name="Normal 2 8 2" xfId="18245"/>
    <cellStyle name="Normal 2 8 2 10" xfId="18246"/>
    <cellStyle name="Normal 2 8 2 11" xfId="18247"/>
    <cellStyle name="Normal 2 8 2 12" xfId="18248"/>
    <cellStyle name="Normal 2 8 2 13" xfId="18249"/>
    <cellStyle name="Normal 2 8 2 14" xfId="18250"/>
    <cellStyle name="Normal 2 8 2 15" xfId="18251"/>
    <cellStyle name="Normal 2 8 2 2" xfId="18252"/>
    <cellStyle name="Normal 2 8 2 3" xfId="18253"/>
    <cellStyle name="Normal 2 8 2 3 2" xfId="18254"/>
    <cellStyle name="Normal 2 8 2 3 2 2" xfId="18255"/>
    <cellStyle name="Normal 2 8 2 3 2 2 2" xfId="18256"/>
    <cellStyle name="Normal 2 8 2 3 2 2 3" xfId="18257"/>
    <cellStyle name="Normal 2 8 2 3 2 2 4" xfId="18258"/>
    <cellStyle name="Normal 2 8 2 3 2 3" xfId="18259"/>
    <cellStyle name="Normal 2 8 2 3 2 4" xfId="18260"/>
    <cellStyle name="Normal 2 8 2 3 2 5" xfId="18261"/>
    <cellStyle name="Normal 2 8 2 3 3" xfId="18262"/>
    <cellStyle name="Normal 2 8 2 3 3 2" xfId="18263"/>
    <cellStyle name="Normal 2 8 2 3 3 3" xfId="18264"/>
    <cellStyle name="Normal 2 8 2 3 3 4" xfId="18265"/>
    <cellStyle name="Normal 2 8 2 3 4" xfId="18266"/>
    <cellStyle name="Normal 2 8 2 3 5" xfId="18267"/>
    <cellStyle name="Normal 2 8 2 3 6" xfId="18268"/>
    <cellStyle name="Normal 2 8 2 4" xfId="18269"/>
    <cellStyle name="Normal 2 8 2 4 2" xfId="18270"/>
    <cellStyle name="Normal 2 8 2 4 2 2" xfId="18271"/>
    <cellStyle name="Normal 2 8 2 4 2 2 2" xfId="18272"/>
    <cellStyle name="Normal 2 8 2 4 2 2 3" xfId="18273"/>
    <cellStyle name="Normal 2 8 2 4 2 2 4" xfId="18274"/>
    <cellStyle name="Normal 2 8 2 4 2 3" xfId="18275"/>
    <cellStyle name="Normal 2 8 2 4 2 4" xfId="18276"/>
    <cellStyle name="Normal 2 8 2 4 2 5" xfId="18277"/>
    <cellStyle name="Normal 2 8 2 4 3" xfId="18278"/>
    <cellStyle name="Normal 2 8 2 4 3 2" xfId="18279"/>
    <cellStyle name="Normal 2 8 2 4 3 3" xfId="18280"/>
    <cellStyle name="Normal 2 8 2 4 3 4" xfId="18281"/>
    <cellStyle name="Normal 2 8 2 4 4" xfId="18282"/>
    <cellStyle name="Normal 2 8 2 4 5" xfId="18283"/>
    <cellStyle name="Normal 2 8 2 4 6" xfId="18284"/>
    <cellStyle name="Normal 2 8 2 5" xfId="18285"/>
    <cellStyle name="Normal 2 8 2 5 2" xfId="18286"/>
    <cellStyle name="Normal 2 8 2 5 2 2" xfId="18287"/>
    <cellStyle name="Normal 2 8 2 5 2 3" xfId="18288"/>
    <cellStyle name="Normal 2 8 2 5 2 4" xfId="18289"/>
    <cellStyle name="Normal 2 8 2 5 3" xfId="18290"/>
    <cellStyle name="Normal 2 8 2 5 4" xfId="18291"/>
    <cellStyle name="Normal 2 8 2 5 5" xfId="18292"/>
    <cellStyle name="Normal 2 8 2 6" xfId="18293"/>
    <cellStyle name="Normal 2 8 2 6 2" xfId="18294"/>
    <cellStyle name="Normal 2 8 2 6 2 2" xfId="18295"/>
    <cellStyle name="Normal 2 8 2 6 2 3" xfId="18296"/>
    <cellStyle name="Normal 2 8 2 6 2 4" xfId="18297"/>
    <cellStyle name="Normal 2 8 2 6 3" xfId="18298"/>
    <cellStyle name="Normal 2 8 2 6 4" xfId="18299"/>
    <cellStyle name="Normal 2 8 2 6 5" xfId="18300"/>
    <cellStyle name="Normal 2 8 2 7" xfId="18301"/>
    <cellStyle name="Normal 2 8 2 7 2" xfId="18302"/>
    <cellStyle name="Normal 2 8 2 7 3" xfId="18303"/>
    <cellStyle name="Normal 2 8 2 7 4" xfId="18304"/>
    <cellStyle name="Normal 2 8 2 8" xfId="18305"/>
    <cellStyle name="Normal 2 8 2 8 2" xfId="18306"/>
    <cellStyle name="Normal 2 8 2 8 3" xfId="18307"/>
    <cellStyle name="Normal 2 8 2 8 4" xfId="18308"/>
    <cellStyle name="Normal 2 8 2 9" xfId="18309"/>
    <cellStyle name="Normal 2 8 3" xfId="18310"/>
    <cellStyle name="Normal 2 8 3 10" xfId="18311"/>
    <cellStyle name="Normal 2 8 3 11" xfId="18312"/>
    <cellStyle name="Normal 2 8 3 12" xfId="18313"/>
    <cellStyle name="Normal 2 8 3 13" xfId="18314"/>
    <cellStyle name="Normal 2 8 3 14" xfId="18315"/>
    <cellStyle name="Normal 2 8 3 15" xfId="18316"/>
    <cellStyle name="Normal 2 8 3 2" xfId="18317"/>
    <cellStyle name="Normal 2 8 3 3" xfId="18318"/>
    <cellStyle name="Normal 2 8 3 3 2" xfId="18319"/>
    <cellStyle name="Normal 2 8 3 3 2 2" xfId="18320"/>
    <cellStyle name="Normal 2 8 3 3 2 2 2" xfId="18321"/>
    <cellStyle name="Normal 2 8 3 3 2 2 3" xfId="18322"/>
    <cellStyle name="Normal 2 8 3 3 2 2 4" xfId="18323"/>
    <cellStyle name="Normal 2 8 3 3 2 3" xfId="18324"/>
    <cellStyle name="Normal 2 8 3 3 2 4" xfId="18325"/>
    <cellStyle name="Normal 2 8 3 3 2 5" xfId="18326"/>
    <cellStyle name="Normal 2 8 3 3 3" xfId="18327"/>
    <cellStyle name="Normal 2 8 3 3 3 2" xfId="18328"/>
    <cellStyle name="Normal 2 8 3 3 3 3" xfId="18329"/>
    <cellStyle name="Normal 2 8 3 3 3 4" xfId="18330"/>
    <cellStyle name="Normal 2 8 3 3 4" xfId="18331"/>
    <cellStyle name="Normal 2 8 3 3 5" xfId="18332"/>
    <cellStyle name="Normal 2 8 3 3 6" xfId="18333"/>
    <cellStyle name="Normal 2 8 3 4" xfId="18334"/>
    <cellStyle name="Normal 2 8 3 4 2" xfId="18335"/>
    <cellStyle name="Normal 2 8 3 4 2 2" xfId="18336"/>
    <cellStyle name="Normal 2 8 3 4 2 2 2" xfId="18337"/>
    <cellStyle name="Normal 2 8 3 4 2 2 3" xfId="18338"/>
    <cellStyle name="Normal 2 8 3 4 2 2 4" xfId="18339"/>
    <cellStyle name="Normal 2 8 3 4 2 3" xfId="18340"/>
    <cellStyle name="Normal 2 8 3 4 2 4" xfId="18341"/>
    <cellStyle name="Normal 2 8 3 4 2 5" xfId="18342"/>
    <cellStyle name="Normal 2 8 3 4 3" xfId="18343"/>
    <cellStyle name="Normal 2 8 3 4 3 2" xfId="18344"/>
    <cellStyle name="Normal 2 8 3 4 3 3" xfId="18345"/>
    <cellStyle name="Normal 2 8 3 4 3 4" xfId="18346"/>
    <cellStyle name="Normal 2 8 3 4 4" xfId="18347"/>
    <cellStyle name="Normal 2 8 3 4 5" xfId="18348"/>
    <cellStyle name="Normal 2 8 3 4 6" xfId="18349"/>
    <cellStyle name="Normal 2 8 3 5" xfId="18350"/>
    <cellStyle name="Normal 2 8 3 5 2" xfId="18351"/>
    <cellStyle name="Normal 2 8 3 5 2 2" xfId="18352"/>
    <cellStyle name="Normal 2 8 3 5 2 3" xfId="18353"/>
    <cellStyle name="Normal 2 8 3 5 2 4" xfId="18354"/>
    <cellStyle name="Normal 2 8 3 5 3" xfId="18355"/>
    <cellStyle name="Normal 2 8 3 5 4" xfId="18356"/>
    <cellStyle name="Normal 2 8 3 5 5" xfId="18357"/>
    <cellStyle name="Normal 2 8 3 6" xfId="18358"/>
    <cellStyle name="Normal 2 8 3 6 2" xfId="18359"/>
    <cellStyle name="Normal 2 8 3 6 2 2" xfId="18360"/>
    <cellStyle name="Normal 2 8 3 6 2 3" xfId="18361"/>
    <cellStyle name="Normal 2 8 3 6 2 4" xfId="18362"/>
    <cellStyle name="Normal 2 8 3 6 3" xfId="18363"/>
    <cellStyle name="Normal 2 8 3 6 4" xfId="18364"/>
    <cellStyle name="Normal 2 8 3 6 5" xfId="18365"/>
    <cellStyle name="Normal 2 8 3 7" xfId="18366"/>
    <cellStyle name="Normal 2 8 3 7 2" xfId="18367"/>
    <cellStyle name="Normal 2 8 3 7 3" xfId="18368"/>
    <cellStyle name="Normal 2 8 3 7 4" xfId="18369"/>
    <cellStyle name="Normal 2 8 3 8" xfId="18370"/>
    <cellStyle name="Normal 2 8 3 8 2" xfId="18371"/>
    <cellStyle name="Normal 2 8 3 8 3" xfId="18372"/>
    <cellStyle name="Normal 2 8 3 8 4" xfId="18373"/>
    <cellStyle name="Normal 2 8 3 9" xfId="18374"/>
    <cellStyle name="Normal 2 8 4" xfId="18375"/>
    <cellStyle name="Normal 2 8 4 10" xfId="18376"/>
    <cellStyle name="Normal 2 8 4 11" xfId="18377"/>
    <cellStyle name="Normal 2 8 4 12" xfId="18378"/>
    <cellStyle name="Normal 2 8 4 13" xfId="18379"/>
    <cellStyle name="Normal 2 8 4 14" xfId="18380"/>
    <cellStyle name="Normal 2 8 4 2" xfId="18381"/>
    <cellStyle name="Normal 2 8 4 2 2" xfId="18382"/>
    <cellStyle name="Normal 2 8 4 2 2 2" xfId="18383"/>
    <cellStyle name="Normal 2 8 4 2 2 2 2" xfId="18384"/>
    <cellStyle name="Normal 2 8 4 2 2 2 3" xfId="18385"/>
    <cellStyle name="Normal 2 8 4 2 2 2 4" xfId="18386"/>
    <cellStyle name="Normal 2 8 4 2 2 3" xfId="18387"/>
    <cellStyle name="Normal 2 8 4 2 2 4" xfId="18388"/>
    <cellStyle name="Normal 2 8 4 2 2 5" xfId="18389"/>
    <cellStyle name="Normal 2 8 4 2 3" xfId="18390"/>
    <cellStyle name="Normal 2 8 4 2 3 2" xfId="18391"/>
    <cellStyle name="Normal 2 8 4 2 3 3" xfId="18392"/>
    <cellStyle name="Normal 2 8 4 2 3 4" xfId="18393"/>
    <cellStyle name="Normal 2 8 4 2 4" xfId="18394"/>
    <cellStyle name="Normal 2 8 4 2 5" xfId="18395"/>
    <cellStyle name="Normal 2 8 4 2 6" xfId="18396"/>
    <cellStyle name="Normal 2 8 4 3" xfId="18397"/>
    <cellStyle name="Normal 2 8 4 3 2" xfId="18398"/>
    <cellStyle name="Normal 2 8 4 3 2 2" xfId="18399"/>
    <cellStyle name="Normal 2 8 4 3 2 2 2" xfId="18400"/>
    <cellStyle name="Normal 2 8 4 3 2 2 3" xfId="18401"/>
    <cellStyle name="Normal 2 8 4 3 2 2 4" xfId="18402"/>
    <cellStyle name="Normal 2 8 4 3 2 3" xfId="18403"/>
    <cellStyle name="Normal 2 8 4 3 2 4" xfId="18404"/>
    <cellStyle name="Normal 2 8 4 3 2 5" xfId="18405"/>
    <cellStyle name="Normal 2 8 4 3 3" xfId="18406"/>
    <cellStyle name="Normal 2 8 4 3 3 2" xfId="18407"/>
    <cellStyle name="Normal 2 8 4 3 3 3" xfId="18408"/>
    <cellStyle name="Normal 2 8 4 3 3 4" xfId="18409"/>
    <cellStyle name="Normal 2 8 4 3 4" xfId="18410"/>
    <cellStyle name="Normal 2 8 4 3 5" xfId="18411"/>
    <cellStyle name="Normal 2 8 4 3 6" xfId="18412"/>
    <cellStyle name="Normal 2 8 4 4" xfId="18413"/>
    <cellStyle name="Normal 2 8 4 4 2" xfId="18414"/>
    <cellStyle name="Normal 2 8 4 4 2 2" xfId="18415"/>
    <cellStyle name="Normal 2 8 4 4 2 3" xfId="18416"/>
    <cellStyle name="Normal 2 8 4 4 2 4" xfId="18417"/>
    <cellStyle name="Normal 2 8 4 4 3" xfId="18418"/>
    <cellStyle name="Normal 2 8 4 4 4" xfId="18419"/>
    <cellStyle name="Normal 2 8 4 4 5" xfId="18420"/>
    <cellStyle name="Normal 2 8 4 5" xfId="18421"/>
    <cellStyle name="Normal 2 8 4 5 2" xfId="18422"/>
    <cellStyle name="Normal 2 8 4 5 2 2" xfId="18423"/>
    <cellStyle name="Normal 2 8 4 5 2 3" xfId="18424"/>
    <cellStyle name="Normal 2 8 4 5 2 4" xfId="18425"/>
    <cellStyle name="Normal 2 8 4 5 3" xfId="18426"/>
    <cellStyle name="Normal 2 8 4 5 4" xfId="18427"/>
    <cellStyle name="Normal 2 8 4 5 5" xfId="18428"/>
    <cellStyle name="Normal 2 8 4 6" xfId="18429"/>
    <cellStyle name="Normal 2 8 4 6 2" xfId="18430"/>
    <cellStyle name="Normal 2 8 4 6 3" xfId="18431"/>
    <cellStyle name="Normal 2 8 4 6 4" xfId="18432"/>
    <cellStyle name="Normal 2 8 4 7" xfId="18433"/>
    <cellStyle name="Normal 2 8 4 7 2" xfId="18434"/>
    <cellStyle name="Normal 2 8 4 7 3" xfId="18435"/>
    <cellStyle name="Normal 2 8 4 7 4" xfId="18436"/>
    <cellStyle name="Normal 2 8 4 8" xfId="18437"/>
    <cellStyle name="Normal 2 8 4 9" xfId="18438"/>
    <cellStyle name="Normal 2 8 5" xfId="18439"/>
    <cellStyle name="Normal 2 8 5 10" xfId="18440"/>
    <cellStyle name="Normal 2 8 5 11" xfId="18441"/>
    <cellStyle name="Normal 2 8 5 12" xfId="18442"/>
    <cellStyle name="Normal 2 8 5 13" xfId="18443"/>
    <cellStyle name="Normal 2 8 5 14" xfId="18444"/>
    <cellStyle name="Normal 2 8 5 2" xfId="18445"/>
    <cellStyle name="Normal 2 8 5 2 2" xfId="18446"/>
    <cellStyle name="Normal 2 8 5 2 2 2" xfId="18447"/>
    <cellStyle name="Normal 2 8 5 2 2 2 2" xfId="18448"/>
    <cellStyle name="Normal 2 8 5 2 2 2 3" xfId="18449"/>
    <cellStyle name="Normal 2 8 5 2 2 2 4" xfId="18450"/>
    <cellStyle name="Normal 2 8 5 2 2 3" xfId="18451"/>
    <cellStyle name="Normal 2 8 5 2 2 4" xfId="18452"/>
    <cellStyle name="Normal 2 8 5 2 2 5" xfId="18453"/>
    <cellStyle name="Normal 2 8 5 2 3" xfId="18454"/>
    <cellStyle name="Normal 2 8 5 2 3 2" xfId="18455"/>
    <cellStyle name="Normal 2 8 5 2 3 3" xfId="18456"/>
    <cellStyle name="Normal 2 8 5 2 3 4" xfId="18457"/>
    <cellStyle name="Normal 2 8 5 2 4" xfId="18458"/>
    <cellStyle name="Normal 2 8 5 2 5" xfId="18459"/>
    <cellStyle name="Normal 2 8 5 2 6" xfId="18460"/>
    <cellStyle name="Normal 2 8 5 3" xfId="18461"/>
    <cellStyle name="Normal 2 8 5 3 2" xfId="18462"/>
    <cellStyle name="Normal 2 8 5 3 2 2" xfId="18463"/>
    <cellStyle name="Normal 2 8 5 3 2 2 2" xfId="18464"/>
    <cellStyle name="Normal 2 8 5 3 2 2 3" xfId="18465"/>
    <cellStyle name="Normal 2 8 5 3 2 2 4" xfId="18466"/>
    <cellStyle name="Normal 2 8 5 3 2 3" xfId="18467"/>
    <cellStyle name="Normal 2 8 5 3 2 4" xfId="18468"/>
    <cellStyle name="Normal 2 8 5 3 2 5" xfId="18469"/>
    <cellStyle name="Normal 2 8 5 3 3" xfId="18470"/>
    <cellStyle name="Normal 2 8 5 3 3 2" xfId="18471"/>
    <cellStyle name="Normal 2 8 5 3 3 3" xfId="18472"/>
    <cellStyle name="Normal 2 8 5 3 3 4" xfId="18473"/>
    <cellStyle name="Normal 2 8 5 3 4" xfId="18474"/>
    <cellStyle name="Normal 2 8 5 3 5" xfId="18475"/>
    <cellStyle name="Normal 2 8 5 3 6" xfId="18476"/>
    <cellStyle name="Normal 2 8 5 4" xfId="18477"/>
    <cellStyle name="Normal 2 8 5 4 2" xfId="18478"/>
    <cellStyle name="Normal 2 8 5 4 2 2" xfId="18479"/>
    <cellStyle name="Normal 2 8 5 4 2 3" xfId="18480"/>
    <cellStyle name="Normal 2 8 5 4 2 4" xfId="18481"/>
    <cellStyle name="Normal 2 8 5 4 3" xfId="18482"/>
    <cellStyle name="Normal 2 8 5 4 4" xfId="18483"/>
    <cellStyle name="Normal 2 8 5 4 5" xfId="18484"/>
    <cellStyle name="Normal 2 8 5 5" xfId="18485"/>
    <cellStyle name="Normal 2 8 5 5 2" xfId="18486"/>
    <cellStyle name="Normal 2 8 5 5 2 2" xfId="18487"/>
    <cellStyle name="Normal 2 8 5 5 2 3" xfId="18488"/>
    <cellStyle name="Normal 2 8 5 5 2 4" xfId="18489"/>
    <cellStyle name="Normal 2 8 5 5 3" xfId="18490"/>
    <cellStyle name="Normal 2 8 5 5 4" xfId="18491"/>
    <cellStyle name="Normal 2 8 5 5 5" xfId="18492"/>
    <cellStyle name="Normal 2 8 5 6" xfId="18493"/>
    <cellStyle name="Normal 2 8 5 6 2" xfId="18494"/>
    <cellStyle name="Normal 2 8 5 6 3" xfId="18495"/>
    <cellStyle name="Normal 2 8 5 6 4" xfId="18496"/>
    <cellStyle name="Normal 2 8 5 7" xfId="18497"/>
    <cellStyle name="Normal 2 8 5 7 2" xfId="18498"/>
    <cellStyle name="Normal 2 8 5 7 3" xfId="18499"/>
    <cellStyle name="Normal 2 8 5 7 4" xfId="18500"/>
    <cellStyle name="Normal 2 8 5 8" xfId="18501"/>
    <cellStyle name="Normal 2 8 5 9" xfId="18502"/>
    <cellStyle name="Normal 2 8 6" xfId="18503"/>
    <cellStyle name="Normal 2 8 6 2" xfId="18504"/>
    <cellStyle name="Normal 2 8 6 3" xfId="18505"/>
    <cellStyle name="Normal 2 8 6 4" xfId="18506"/>
    <cellStyle name="Normal 2 8 6 5" xfId="18507"/>
    <cellStyle name="Normal 2 8 7" xfId="18508"/>
    <cellStyle name="Normal 2 8 7 10" xfId="18509"/>
    <cellStyle name="Normal 2 8 7 2" xfId="18510"/>
    <cellStyle name="Normal 2 8 7 2 2" xfId="18511"/>
    <cellStyle name="Normal 2 8 7 2 2 2" xfId="18512"/>
    <cellStyle name="Normal 2 8 7 2 2 3" xfId="18513"/>
    <cellStyle name="Normal 2 8 7 2 2 4" xfId="18514"/>
    <cellStyle name="Normal 2 8 7 2 3" xfId="18515"/>
    <cellStyle name="Normal 2 8 7 2 4" xfId="18516"/>
    <cellStyle name="Normal 2 8 7 2 5" xfId="18517"/>
    <cellStyle name="Normal 2 8 7 3" xfId="18518"/>
    <cellStyle name="Normal 2 8 7 3 2" xfId="18519"/>
    <cellStyle name="Normal 2 8 7 3 3" xfId="18520"/>
    <cellStyle name="Normal 2 8 7 3 4" xfId="18521"/>
    <cellStyle name="Normal 2 8 7 4" xfId="18522"/>
    <cellStyle name="Normal 2 8 7 5" xfId="18523"/>
    <cellStyle name="Normal 2 8 7 6" xfId="18524"/>
    <cellStyle name="Normal 2 8 7 7" xfId="18525"/>
    <cellStyle name="Normal 2 8 7 8" xfId="18526"/>
    <cellStyle name="Normal 2 8 7 9" xfId="18527"/>
    <cellStyle name="Normal 2 8 8" xfId="18528"/>
    <cellStyle name="Normal 2 8 8 10" xfId="18529"/>
    <cellStyle name="Normal 2 8 8 2" xfId="18530"/>
    <cellStyle name="Normal 2 8 8 2 2" xfId="18531"/>
    <cellStyle name="Normal 2 8 8 2 2 2" xfId="18532"/>
    <cellStyle name="Normal 2 8 8 2 2 3" xfId="18533"/>
    <cellStyle name="Normal 2 8 8 2 2 4" xfId="18534"/>
    <cellStyle name="Normal 2 8 8 2 3" xfId="18535"/>
    <cellStyle name="Normal 2 8 8 2 4" xfId="18536"/>
    <cellStyle name="Normal 2 8 8 2 5" xfId="18537"/>
    <cellStyle name="Normal 2 8 8 3" xfId="18538"/>
    <cellStyle name="Normal 2 8 8 3 2" xfId="18539"/>
    <cellStyle name="Normal 2 8 8 3 3" xfId="18540"/>
    <cellStyle name="Normal 2 8 8 3 4" xfId="18541"/>
    <cellStyle name="Normal 2 8 8 4" xfId="18542"/>
    <cellStyle name="Normal 2 8 8 5" xfId="18543"/>
    <cellStyle name="Normal 2 8 8 6" xfId="18544"/>
    <cellStyle name="Normal 2 8 8 7" xfId="18545"/>
    <cellStyle name="Normal 2 8 8 8" xfId="18546"/>
    <cellStyle name="Normal 2 8 8 9" xfId="18547"/>
    <cellStyle name="Normal 2 8 9" xfId="18548"/>
    <cellStyle name="Normal 2 8 9 2" xfId="18549"/>
    <cellStyle name="Normal 2 8 9 2 2" xfId="18550"/>
    <cellStyle name="Normal 2 8 9 2 3" xfId="18551"/>
    <cellStyle name="Normal 2 8 9 2 4" xfId="18552"/>
    <cellStyle name="Normal 2 8 9 3" xfId="18553"/>
    <cellStyle name="Normal 2 8 9 4" xfId="18554"/>
    <cellStyle name="Normal 2 8 9 5" xfId="18555"/>
    <cellStyle name="Normal 2 9" xfId="18556"/>
    <cellStyle name="Normal 2 9 10" xfId="18557"/>
    <cellStyle name="Normal 2 9 10 2" xfId="18558"/>
    <cellStyle name="Normal 2 9 10 2 2" xfId="18559"/>
    <cellStyle name="Normal 2 9 10 2 3" xfId="18560"/>
    <cellStyle name="Normal 2 9 10 2 4" xfId="18561"/>
    <cellStyle name="Normal 2 9 10 3" xfId="18562"/>
    <cellStyle name="Normal 2 9 10 4" xfId="18563"/>
    <cellStyle name="Normal 2 9 10 5" xfId="18564"/>
    <cellStyle name="Normal 2 9 11" xfId="18565"/>
    <cellStyle name="Normal 2 9 11 2" xfId="18566"/>
    <cellStyle name="Normal 2 9 11 2 2" xfId="18567"/>
    <cellStyle name="Normal 2 9 11 2 3" xfId="18568"/>
    <cellStyle name="Normal 2 9 11 2 4" xfId="18569"/>
    <cellStyle name="Normal 2 9 11 3" xfId="18570"/>
    <cellStyle name="Normal 2 9 11 4" xfId="18571"/>
    <cellStyle name="Normal 2 9 11 5" xfId="18572"/>
    <cellStyle name="Normal 2 9 12" xfId="18573"/>
    <cellStyle name="Normal 2 9 12 2" xfId="18574"/>
    <cellStyle name="Normal 2 9 12 3" xfId="18575"/>
    <cellStyle name="Normal 2 9 12 4" xfId="18576"/>
    <cellStyle name="Normal 2 9 13" xfId="18577"/>
    <cellStyle name="Normal 2 9 13 2" xfId="18578"/>
    <cellStyle name="Normal 2 9 13 3" xfId="18579"/>
    <cellStyle name="Normal 2 9 13 4" xfId="18580"/>
    <cellStyle name="Normal 2 9 14" xfId="18581"/>
    <cellStyle name="Normal 2 9 15" xfId="18582"/>
    <cellStyle name="Normal 2 9 16" xfId="18583"/>
    <cellStyle name="Normal 2 9 17" xfId="18584"/>
    <cellStyle name="Normal 2 9 18" xfId="18585"/>
    <cellStyle name="Normal 2 9 19" xfId="18586"/>
    <cellStyle name="Normal 2 9 2" xfId="18587"/>
    <cellStyle name="Normal 2 9 2 10" xfId="18588"/>
    <cellStyle name="Normal 2 9 2 11" xfId="18589"/>
    <cellStyle name="Normal 2 9 2 12" xfId="18590"/>
    <cellStyle name="Normal 2 9 2 13" xfId="18591"/>
    <cellStyle name="Normal 2 9 2 14" xfId="18592"/>
    <cellStyle name="Normal 2 9 2 15" xfId="18593"/>
    <cellStyle name="Normal 2 9 2 2" xfId="18594"/>
    <cellStyle name="Normal 2 9 2 3" xfId="18595"/>
    <cellStyle name="Normal 2 9 2 3 2" xfId="18596"/>
    <cellStyle name="Normal 2 9 2 3 2 2" xfId="18597"/>
    <cellStyle name="Normal 2 9 2 3 2 2 2" xfId="18598"/>
    <cellStyle name="Normal 2 9 2 3 2 2 3" xfId="18599"/>
    <cellStyle name="Normal 2 9 2 3 2 2 4" xfId="18600"/>
    <cellStyle name="Normal 2 9 2 3 2 3" xfId="18601"/>
    <cellStyle name="Normal 2 9 2 3 2 4" xfId="18602"/>
    <cellStyle name="Normal 2 9 2 3 2 5" xfId="18603"/>
    <cellStyle name="Normal 2 9 2 3 3" xfId="18604"/>
    <cellStyle name="Normal 2 9 2 3 3 2" xfId="18605"/>
    <cellStyle name="Normal 2 9 2 3 3 3" xfId="18606"/>
    <cellStyle name="Normal 2 9 2 3 3 4" xfId="18607"/>
    <cellStyle name="Normal 2 9 2 3 4" xfId="18608"/>
    <cellStyle name="Normal 2 9 2 3 5" xfId="18609"/>
    <cellStyle name="Normal 2 9 2 3 6" xfId="18610"/>
    <cellStyle name="Normal 2 9 2 4" xfId="18611"/>
    <cellStyle name="Normal 2 9 2 4 2" xfId="18612"/>
    <cellStyle name="Normal 2 9 2 4 2 2" xfId="18613"/>
    <cellStyle name="Normal 2 9 2 4 2 2 2" xfId="18614"/>
    <cellStyle name="Normal 2 9 2 4 2 2 3" xfId="18615"/>
    <cellStyle name="Normal 2 9 2 4 2 2 4" xfId="18616"/>
    <cellStyle name="Normal 2 9 2 4 2 3" xfId="18617"/>
    <cellStyle name="Normal 2 9 2 4 2 4" xfId="18618"/>
    <cellStyle name="Normal 2 9 2 4 2 5" xfId="18619"/>
    <cellStyle name="Normal 2 9 2 4 3" xfId="18620"/>
    <cellStyle name="Normal 2 9 2 4 3 2" xfId="18621"/>
    <cellStyle name="Normal 2 9 2 4 3 3" xfId="18622"/>
    <cellStyle name="Normal 2 9 2 4 3 4" xfId="18623"/>
    <cellStyle name="Normal 2 9 2 4 4" xfId="18624"/>
    <cellStyle name="Normal 2 9 2 4 5" xfId="18625"/>
    <cellStyle name="Normal 2 9 2 4 6" xfId="18626"/>
    <cellStyle name="Normal 2 9 2 5" xfId="18627"/>
    <cellStyle name="Normal 2 9 2 5 2" xfId="18628"/>
    <cellStyle name="Normal 2 9 2 5 2 2" xfId="18629"/>
    <cellStyle name="Normal 2 9 2 5 2 3" xfId="18630"/>
    <cellStyle name="Normal 2 9 2 5 2 4" xfId="18631"/>
    <cellStyle name="Normal 2 9 2 5 3" xfId="18632"/>
    <cellStyle name="Normal 2 9 2 5 4" xfId="18633"/>
    <cellStyle name="Normal 2 9 2 5 5" xfId="18634"/>
    <cellStyle name="Normal 2 9 2 6" xfId="18635"/>
    <cellStyle name="Normal 2 9 2 6 2" xfId="18636"/>
    <cellStyle name="Normal 2 9 2 6 2 2" xfId="18637"/>
    <cellStyle name="Normal 2 9 2 6 2 3" xfId="18638"/>
    <cellStyle name="Normal 2 9 2 6 2 4" xfId="18639"/>
    <cellStyle name="Normal 2 9 2 6 3" xfId="18640"/>
    <cellStyle name="Normal 2 9 2 6 4" xfId="18641"/>
    <cellStyle name="Normal 2 9 2 6 5" xfId="18642"/>
    <cellStyle name="Normal 2 9 2 7" xfId="18643"/>
    <cellStyle name="Normal 2 9 2 7 2" xfId="18644"/>
    <cellStyle name="Normal 2 9 2 7 3" xfId="18645"/>
    <cellStyle name="Normal 2 9 2 7 4" xfId="18646"/>
    <cellStyle name="Normal 2 9 2 8" xfId="18647"/>
    <cellStyle name="Normal 2 9 2 8 2" xfId="18648"/>
    <cellStyle name="Normal 2 9 2 8 3" xfId="18649"/>
    <cellStyle name="Normal 2 9 2 8 4" xfId="18650"/>
    <cellStyle name="Normal 2 9 2 9" xfId="18651"/>
    <cellStyle name="Normal 2 9 20" xfId="18652"/>
    <cellStyle name="Normal 2 9 3" xfId="18653"/>
    <cellStyle name="Normal 2 9 3 10" xfId="18654"/>
    <cellStyle name="Normal 2 9 3 11" xfId="18655"/>
    <cellStyle name="Normal 2 9 3 12" xfId="18656"/>
    <cellStyle name="Normal 2 9 3 13" xfId="18657"/>
    <cellStyle name="Normal 2 9 3 14" xfId="18658"/>
    <cellStyle name="Normal 2 9 3 15" xfId="18659"/>
    <cellStyle name="Normal 2 9 3 2" xfId="18660"/>
    <cellStyle name="Normal 2 9 3 3" xfId="18661"/>
    <cellStyle name="Normal 2 9 3 3 2" xfId="18662"/>
    <cellStyle name="Normal 2 9 3 3 2 2" xfId="18663"/>
    <cellStyle name="Normal 2 9 3 3 2 2 2" xfId="18664"/>
    <cellStyle name="Normal 2 9 3 3 2 2 3" xfId="18665"/>
    <cellStyle name="Normal 2 9 3 3 2 2 4" xfId="18666"/>
    <cellStyle name="Normal 2 9 3 3 2 3" xfId="18667"/>
    <cellStyle name="Normal 2 9 3 3 2 4" xfId="18668"/>
    <cellStyle name="Normal 2 9 3 3 2 5" xfId="18669"/>
    <cellStyle name="Normal 2 9 3 3 3" xfId="18670"/>
    <cellStyle name="Normal 2 9 3 3 3 2" xfId="18671"/>
    <cellStyle name="Normal 2 9 3 3 3 3" xfId="18672"/>
    <cellStyle name="Normal 2 9 3 3 3 4" xfId="18673"/>
    <cellStyle name="Normal 2 9 3 3 4" xfId="18674"/>
    <cellStyle name="Normal 2 9 3 3 5" xfId="18675"/>
    <cellStyle name="Normal 2 9 3 3 6" xfId="18676"/>
    <cellStyle name="Normal 2 9 3 4" xfId="18677"/>
    <cellStyle name="Normal 2 9 3 4 2" xfId="18678"/>
    <cellStyle name="Normal 2 9 3 4 2 2" xfId="18679"/>
    <cellStyle name="Normal 2 9 3 4 2 2 2" xfId="18680"/>
    <cellStyle name="Normal 2 9 3 4 2 2 3" xfId="18681"/>
    <cellStyle name="Normal 2 9 3 4 2 2 4" xfId="18682"/>
    <cellStyle name="Normal 2 9 3 4 2 3" xfId="18683"/>
    <cellStyle name="Normal 2 9 3 4 2 4" xfId="18684"/>
    <cellStyle name="Normal 2 9 3 4 2 5" xfId="18685"/>
    <cellStyle name="Normal 2 9 3 4 3" xfId="18686"/>
    <cellStyle name="Normal 2 9 3 4 3 2" xfId="18687"/>
    <cellStyle name="Normal 2 9 3 4 3 3" xfId="18688"/>
    <cellStyle name="Normal 2 9 3 4 3 4" xfId="18689"/>
    <cellStyle name="Normal 2 9 3 4 4" xfId="18690"/>
    <cellStyle name="Normal 2 9 3 4 5" xfId="18691"/>
    <cellStyle name="Normal 2 9 3 4 6" xfId="18692"/>
    <cellStyle name="Normal 2 9 3 5" xfId="18693"/>
    <cellStyle name="Normal 2 9 3 5 2" xfId="18694"/>
    <cellStyle name="Normal 2 9 3 5 2 2" xfId="18695"/>
    <cellStyle name="Normal 2 9 3 5 2 3" xfId="18696"/>
    <cellStyle name="Normal 2 9 3 5 2 4" xfId="18697"/>
    <cellStyle name="Normal 2 9 3 5 3" xfId="18698"/>
    <cellStyle name="Normal 2 9 3 5 4" xfId="18699"/>
    <cellStyle name="Normal 2 9 3 5 5" xfId="18700"/>
    <cellStyle name="Normal 2 9 3 6" xfId="18701"/>
    <cellStyle name="Normal 2 9 3 6 2" xfId="18702"/>
    <cellStyle name="Normal 2 9 3 6 2 2" xfId="18703"/>
    <cellStyle name="Normal 2 9 3 6 2 3" xfId="18704"/>
    <cellStyle name="Normal 2 9 3 6 2 4" xfId="18705"/>
    <cellStyle name="Normal 2 9 3 6 3" xfId="18706"/>
    <cellStyle name="Normal 2 9 3 6 4" xfId="18707"/>
    <cellStyle name="Normal 2 9 3 6 5" xfId="18708"/>
    <cellStyle name="Normal 2 9 3 7" xfId="18709"/>
    <cellStyle name="Normal 2 9 3 7 2" xfId="18710"/>
    <cellStyle name="Normal 2 9 3 7 3" xfId="18711"/>
    <cellStyle name="Normal 2 9 3 7 4" xfId="18712"/>
    <cellStyle name="Normal 2 9 3 8" xfId="18713"/>
    <cellStyle name="Normal 2 9 3 8 2" xfId="18714"/>
    <cellStyle name="Normal 2 9 3 8 3" xfId="18715"/>
    <cellStyle name="Normal 2 9 3 8 4" xfId="18716"/>
    <cellStyle name="Normal 2 9 3 9" xfId="18717"/>
    <cellStyle name="Normal 2 9 4" xfId="18718"/>
    <cellStyle name="Normal 2 9 4 10" xfId="18719"/>
    <cellStyle name="Normal 2 9 4 11" xfId="18720"/>
    <cellStyle name="Normal 2 9 4 12" xfId="18721"/>
    <cellStyle name="Normal 2 9 4 13" xfId="18722"/>
    <cellStyle name="Normal 2 9 4 14" xfId="18723"/>
    <cellStyle name="Normal 2 9 4 2" xfId="18724"/>
    <cellStyle name="Normal 2 9 4 2 2" xfId="18725"/>
    <cellStyle name="Normal 2 9 4 2 2 2" xfId="18726"/>
    <cellStyle name="Normal 2 9 4 2 2 2 2" xfId="18727"/>
    <cellStyle name="Normal 2 9 4 2 2 2 3" xfId="18728"/>
    <cellStyle name="Normal 2 9 4 2 2 2 4" xfId="18729"/>
    <cellStyle name="Normal 2 9 4 2 2 3" xfId="18730"/>
    <cellStyle name="Normal 2 9 4 2 2 4" xfId="18731"/>
    <cellStyle name="Normal 2 9 4 2 2 5" xfId="18732"/>
    <cellStyle name="Normal 2 9 4 2 3" xfId="18733"/>
    <cellStyle name="Normal 2 9 4 2 3 2" xfId="18734"/>
    <cellStyle name="Normal 2 9 4 2 3 3" xfId="18735"/>
    <cellStyle name="Normal 2 9 4 2 3 4" xfId="18736"/>
    <cellStyle name="Normal 2 9 4 2 4" xfId="18737"/>
    <cellStyle name="Normal 2 9 4 2 5" xfId="18738"/>
    <cellStyle name="Normal 2 9 4 2 6" xfId="18739"/>
    <cellStyle name="Normal 2 9 4 3" xfId="18740"/>
    <cellStyle name="Normal 2 9 4 3 2" xfId="18741"/>
    <cellStyle name="Normal 2 9 4 3 2 2" xfId="18742"/>
    <cellStyle name="Normal 2 9 4 3 2 2 2" xfId="18743"/>
    <cellStyle name="Normal 2 9 4 3 2 2 3" xfId="18744"/>
    <cellStyle name="Normal 2 9 4 3 2 2 4" xfId="18745"/>
    <cellStyle name="Normal 2 9 4 3 2 3" xfId="18746"/>
    <cellStyle name="Normal 2 9 4 3 2 4" xfId="18747"/>
    <cellStyle name="Normal 2 9 4 3 2 5" xfId="18748"/>
    <cellStyle name="Normal 2 9 4 3 3" xfId="18749"/>
    <cellStyle name="Normal 2 9 4 3 3 2" xfId="18750"/>
    <cellStyle name="Normal 2 9 4 3 3 3" xfId="18751"/>
    <cellStyle name="Normal 2 9 4 3 3 4" xfId="18752"/>
    <cellStyle name="Normal 2 9 4 3 4" xfId="18753"/>
    <cellStyle name="Normal 2 9 4 3 5" xfId="18754"/>
    <cellStyle name="Normal 2 9 4 3 6" xfId="18755"/>
    <cellStyle name="Normal 2 9 4 4" xfId="18756"/>
    <cellStyle name="Normal 2 9 4 4 2" xfId="18757"/>
    <cellStyle name="Normal 2 9 4 4 2 2" xfId="18758"/>
    <cellStyle name="Normal 2 9 4 4 2 3" xfId="18759"/>
    <cellStyle name="Normal 2 9 4 4 2 4" xfId="18760"/>
    <cellStyle name="Normal 2 9 4 4 3" xfId="18761"/>
    <cellStyle name="Normal 2 9 4 4 4" xfId="18762"/>
    <cellStyle name="Normal 2 9 4 4 5" xfId="18763"/>
    <cellStyle name="Normal 2 9 4 5" xfId="18764"/>
    <cellStyle name="Normal 2 9 4 5 2" xfId="18765"/>
    <cellStyle name="Normal 2 9 4 5 2 2" xfId="18766"/>
    <cellStyle name="Normal 2 9 4 5 2 3" xfId="18767"/>
    <cellStyle name="Normal 2 9 4 5 2 4" xfId="18768"/>
    <cellStyle name="Normal 2 9 4 5 3" xfId="18769"/>
    <cellStyle name="Normal 2 9 4 5 4" xfId="18770"/>
    <cellStyle name="Normal 2 9 4 5 5" xfId="18771"/>
    <cellStyle name="Normal 2 9 4 6" xfId="18772"/>
    <cellStyle name="Normal 2 9 4 6 2" xfId="18773"/>
    <cellStyle name="Normal 2 9 4 6 3" xfId="18774"/>
    <cellStyle name="Normal 2 9 4 6 4" xfId="18775"/>
    <cellStyle name="Normal 2 9 4 7" xfId="18776"/>
    <cellStyle name="Normal 2 9 4 7 2" xfId="18777"/>
    <cellStyle name="Normal 2 9 4 7 3" xfId="18778"/>
    <cellStyle name="Normal 2 9 4 7 4" xfId="18779"/>
    <cellStyle name="Normal 2 9 4 8" xfId="18780"/>
    <cellStyle name="Normal 2 9 4 9" xfId="18781"/>
    <cellStyle name="Normal 2 9 5" xfId="18782"/>
    <cellStyle name="Normal 2 9 5 10" xfId="18783"/>
    <cellStyle name="Normal 2 9 5 11" xfId="18784"/>
    <cellStyle name="Normal 2 9 5 12" xfId="18785"/>
    <cellStyle name="Normal 2 9 5 13" xfId="18786"/>
    <cellStyle name="Normal 2 9 5 14" xfId="18787"/>
    <cellStyle name="Normal 2 9 5 2" xfId="18788"/>
    <cellStyle name="Normal 2 9 5 2 2" xfId="18789"/>
    <cellStyle name="Normal 2 9 5 2 2 2" xfId="18790"/>
    <cellStyle name="Normal 2 9 5 2 2 2 2" xfId="18791"/>
    <cellStyle name="Normal 2 9 5 2 2 2 3" xfId="18792"/>
    <cellStyle name="Normal 2 9 5 2 2 2 4" xfId="18793"/>
    <cellStyle name="Normal 2 9 5 2 2 3" xfId="18794"/>
    <cellStyle name="Normal 2 9 5 2 2 4" xfId="18795"/>
    <cellStyle name="Normal 2 9 5 2 2 5" xfId="18796"/>
    <cellStyle name="Normal 2 9 5 2 3" xfId="18797"/>
    <cellStyle name="Normal 2 9 5 2 3 2" xfId="18798"/>
    <cellStyle name="Normal 2 9 5 2 3 3" xfId="18799"/>
    <cellStyle name="Normal 2 9 5 2 3 4" xfId="18800"/>
    <cellStyle name="Normal 2 9 5 2 4" xfId="18801"/>
    <cellStyle name="Normal 2 9 5 2 5" xfId="18802"/>
    <cellStyle name="Normal 2 9 5 2 6" xfId="18803"/>
    <cellStyle name="Normal 2 9 5 3" xfId="18804"/>
    <cellStyle name="Normal 2 9 5 3 2" xfId="18805"/>
    <cellStyle name="Normal 2 9 5 3 2 2" xfId="18806"/>
    <cellStyle name="Normal 2 9 5 3 2 2 2" xfId="18807"/>
    <cellStyle name="Normal 2 9 5 3 2 2 3" xfId="18808"/>
    <cellStyle name="Normal 2 9 5 3 2 2 4" xfId="18809"/>
    <cellStyle name="Normal 2 9 5 3 2 3" xfId="18810"/>
    <cellStyle name="Normal 2 9 5 3 2 4" xfId="18811"/>
    <cellStyle name="Normal 2 9 5 3 2 5" xfId="18812"/>
    <cellStyle name="Normal 2 9 5 3 3" xfId="18813"/>
    <cellStyle name="Normal 2 9 5 3 3 2" xfId="18814"/>
    <cellStyle name="Normal 2 9 5 3 3 3" xfId="18815"/>
    <cellStyle name="Normal 2 9 5 3 3 4" xfId="18816"/>
    <cellStyle name="Normal 2 9 5 3 4" xfId="18817"/>
    <cellStyle name="Normal 2 9 5 3 5" xfId="18818"/>
    <cellStyle name="Normal 2 9 5 3 6" xfId="18819"/>
    <cellStyle name="Normal 2 9 5 4" xfId="18820"/>
    <cellStyle name="Normal 2 9 5 4 2" xfId="18821"/>
    <cellStyle name="Normal 2 9 5 4 2 2" xfId="18822"/>
    <cellStyle name="Normal 2 9 5 4 2 3" xfId="18823"/>
    <cellStyle name="Normal 2 9 5 4 2 4" xfId="18824"/>
    <cellStyle name="Normal 2 9 5 4 3" xfId="18825"/>
    <cellStyle name="Normal 2 9 5 4 4" xfId="18826"/>
    <cellStyle name="Normal 2 9 5 4 5" xfId="18827"/>
    <cellStyle name="Normal 2 9 5 5" xfId="18828"/>
    <cellStyle name="Normal 2 9 5 5 2" xfId="18829"/>
    <cellStyle name="Normal 2 9 5 5 2 2" xfId="18830"/>
    <cellStyle name="Normal 2 9 5 5 2 3" xfId="18831"/>
    <cellStyle name="Normal 2 9 5 5 2 4" xfId="18832"/>
    <cellStyle name="Normal 2 9 5 5 3" xfId="18833"/>
    <cellStyle name="Normal 2 9 5 5 4" xfId="18834"/>
    <cellStyle name="Normal 2 9 5 5 5" xfId="18835"/>
    <cellStyle name="Normal 2 9 5 6" xfId="18836"/>
    <cellStyle name="Normal 2 9 5 6 2" xfId="18837"/>
    <cellStyle name="Normal 2 9 5 6 3" xfId="18838"/>
    <cellStyle name="Normal 2 9 5 6 4" xfId="18839"/>
    <cellStyle name="Normal 2 9 5 7" xfId="18840"/>
    <cellStyle name="Normal 2 9 5 7 2" xfId="18841"/>
    <cellStyle name="Normal 2 9 5 7 3" xfId="18842"/>
    <cellStyle name="Normal 2 9 5 7 4" xfId="18843"/>
    <cellStyle name="Normal 2 9 5 8" xfId="18844"/>
    <cellStyle name="Normal 2 9 5 9" xfId="18845"/>
    <cellStyle name="Normal 2 9 6" xfId="18846"/>
    <cellStyle name="Normal 2 9 6 2" xfId="18847"/>
    <cellStyle name="Normal 2 9 6 3" xfId="18848"/>
    <cellStyle name="Normal 2 9 6 4" xfId="18849"/>
    <cellStyle name="Normal 2 9 6 5" xfId="18850"/>
    <cellStyle name="Normal 2 9 7" xfId="18851"/>
    <cellStyle name="Normal 2 9 7 10" xfId="18852"/>
    <cellStyle name="Normal 2 9 7 2" xfId="18853"/>
    <cellStyle name="Normal 2 9 7 2 2" xfId="18854"/>
    <cellStyle name="Normal 2 9 7 2 2 2" xfId="18855"/>
    <cellStyle name="Normal 2 9 7 2 2 3" xfId="18856"/>
    <cellStyle name="Normal 2 9 7 2 2 4" xfId="18857"/>
    <cellStyle name="Normal 2 9 7 2 3" xfId="18858"/>
    <cellStyle name="Normal 2 9 7 2 4" xfId="18859"/>
    <cellStyle name="Normal 2 9 7 2 5" xfId="18860"/>
    <cellStyle name="Normal 2 9 7 3" xfId="18861"/>
    <cellStyle name="Normal 2 9 7 3 2" xfId="18862"/>
    <cellStyle name="Normal 2 9 7 3 3" xfId="18863"/>
    <cellStyle name="Normal 2 9 7 3 4" xfId="18864"/>
    <cellStyle name="Normal 2 9 7 4" xfId="18865"/>
    <cellStyle name="Normal 2 9 7 5" xfId="18866"/>
    <cellStyle name="Normal 2 9 7 6" xfId="18867"/>
    <cellStyle name="Normal 2 9 7 7" xfId="18868"/>
    <cellStyle name="Normal 2 9 7 8" xfId="18869"/>
    <cellStyle name="Normal 2 9 7 9" xfId="18870"/>
    <cellStyle name="Normal 2 9 8" xfId="18871"/>
    <cellStyle name="Normal 2 9 8 10" xfId="18872"/>
    <cellStyle name="Normal 2 9 8 2" xfId="18873"/>
    <cellStyle name="Normal 2 9 8 2 2 2" xfId="18874"/>
    <cellStyle name="Normal 2 9 8 2 2 3" xfId="18875"/>
    <cellStyle name="Normal 2 9 8 2 2 3 2" xfId="18876"/>
    <cellStyle name="Normal 2 9 8 2 2 3 3" xfId="18877"/>
    <cellStyle name="Normal 2 9 8 2 2 4" xfId="18878"/>
    <cellStyle name="Normal 2 9 8 2 3" xfId="18879"/>
    <cellStyle name="Normal 2 9 8 2 4" xfId="18880"/>
    <cellStyle name="Normal 2 9 8 2 5" xfId="18881"/>
    <cellStyle name="Normal 2 9 8 3" xfId="18882"/>
    <cellStyle name="Normal 2 9 8 3 2" xfId="18883"/>
    <cellStyle name="Normal 2 9 8 3 3" xfId="18884"/>
    <cellStyle name="Normal 2 9 8 3 4" xfId="18885"/>
    <cellStyle name="Normal 2 9 8 4" xfId="18886"/>
    <cellStyle name="Normal 2 9 8 5" xfId="18887"/>
    <cellStyle name="Normal 2 9 8 6" xfId="18888"/>
    <cellStyle name="Normal 2 9 8 7" xfId="18889"/>
    <cellStyle name="Normal 2 9 8 8" xfId="18890"/>
    <cellStyle name="Normal 2 9 8 9" xfId="18891"/>
    <cellStyle name="Normal 2 9 9" xfId="18892"/>
    <cellStyle name="Normal 2 9 9 2" xfId="18893"/>
    <cellStyle name="Normal 2 9 9 2 2" xfId="18894"/>
    <cellStyle name="Normal 2 9 9 3 4" xfId="18895"/>
    <cellStyle name="Normal 2 9 9 6" xfId="18896"/>
    <cellStyle name="Normal 2_9_Compare DtBASE_Sept'10 Nasional" xfId="18897"/>
    <cellStyle name="Normal 20" xfId="18898"/>
    <cellStyle name="Normal 20 10" xfId="18899"/>
    <cellStyle name="Normal 20 11" xfId="18900"/>
    <cellStyle name="Normal 20 12" xfId="18901"/>
    <cellStyle name="Normal 20 12 2" xfId="18902"/>
    <cellStyle name="Normal 20 13" xfId="18903"/>
    <cellStyle name="Normal 20 13 2" xfId="18904"/>
    <cellStyle name="Normal 20 14" xfId="18905"/>
    <cellStyle name="Normal 20 14 2" xfId="18906"/>
    <cellStyle name="Normal 20 15" xfId="18907"/>
    <cellStyle name="Normal 20 15 2" xfId="18908"/>
    <cellStyle name="Normal 20 2" xfId="18909"/>
    <cellStyle name="Normal 20 2 10" xfId="18910"/>
    <cellStyle name="Normal 20 2 10 2" xfId="18911"/>
    <cellStyle name="Normal 20 2 2" xfId="18912"/>
    <cellStyle name="Normal 20 2 2 2" xfId="18913"/>
    <cellStyle name="Normal 20 2 2 2 2" xfId="18914"/>
    <cellStyle name="Normal 20 2 2 2 3" xfId="18915"/>
    <cellStyle name="Normal 20 2 2 2 4" xfId="18916"/>
    <cellStyle name="Normal 20 2 2 3" xfId="18917"/>
    <cellStyle name="Normal 20 2 2 4" xfId="18918"/>
    <cellStyle name="Normal 20 2 2 5" xfId="18919"/>
    <cellStyle name="Normal 20 2 3" xfId="18920"/>
    <cellStyle name="Normal 20 2 3 2" xfId="18921"/>
    <cellStyle name="Normal 20 2 3 3" xfId="18922"/>
    <cellStyle name="Normal 20 2 3 4" xfId="18923"/>
    <cellStyle name="Normal 20 2 4" xfId="18924"/>
    <cellStyle name="Normal 20 2 5" xfId="18925"/>
    <cellStyle name="Normal 20 2 6" xfId="18926"/>
    <cellStyle name="Normal 20 2 7" xfId="18927"/>
    <cellStyle name="Normal 20 2 7 2" xfId="18928"/>
    <cellStyle name="Normal 20 2 8" xfId="18929"/>
    <cellStyle name="Normal 20 2 8 2" xfId="18930"/>
    <cellStyle name="Normal 20 2 9" xfId="18931"/>
    <cellStyle name="Normal 20 2 9 2" xfId="18932"/>
    <cellStyle name="Normal 20 3" xfId="18933"/>
    <cellStyle name="Normal 20 3 10" xfId="18934"/>
    <cellStyle name="Normal 20 3 10 2" xfId="18935"/>
    <cellStyle name="Normal 20 3 2" xfId="18936"/>
    <cellStyle name="Normal 20 3 2 2" xfId="18937"/>
    <cellStyle name="Normal 20 3 2 2 2" xfId="18938"/>
    <cellStyle name="Normal 20 3 2 2 3" xfId="18939"/>
    <cellStyle name="Normal 20 3 2 2 4" xfId="18940"/>
    <cellStyle name="Normal 20 3 2 3" xfId="18941"/>
    <cellStyle name="Normal 20 3 2 4" xfId="18942"/>
    <cellStyle name="Normal 20 3 2 5" xfId="18943"/>
    <cellStyle name="Normal 20 3 3" xfId="18944"/>
    <cellStyle name="Normal 20 3 3 2" xfId="18945"/>
    <cellStyle name="Normal 20 3 3 3" xfId="18946"/>
    <cellStyle name="Normal 20 3 3 4" xfId="18947"/>
    <cellStyle name="Normal 20 3 4" xfId="18948"/>
    <cellStyle name="Normal 20 3 5" xfId="18949"/>
    <cellStyle name="Normal 20 3 6" xfId="18950"/>
    <cellStyle name="Normal 20 3 7" xfId="18951"/>
    <cellStyle name="Normal 20 3 7 2" xfId="18952"/>
    <cellStyle name="Normal 20 3 8" xfId="18953"/>
    <cellStyle name="Normal 20 3 8 2" xfId="18954"/>
    <cellStyle name="Normal 20 3 9" xfId="18955"/>
    <cellStyle name="Normal 20 3 9 2" xfId="18956"/>
    <cellStyle name="Normal 20 4" xfId="18957"/>
    <cellStyle name="Normal 20 4 2" xfId="18958"/>
    <cellStyle name="Normal 20 4 2 2" xfId="18959"/>
    <cellStyle name="Normal 20 4 2 3" xfId="18960"/>
    <cellStyle name="Normal 20 4 2 4" xfId="18961"/>
    <cellStyle name="Normal 20 4 3" xfId="18962"/>
    <cellStyle name="Normal 20 4 4" xfId="18963"/>
    <cellStyle name="Normal 20 4 5" xfId="18964"/>
    <cellStyle name="Normal 20 5" xfId="18965"/>
    <cellStyle name="Normal 20 5 2" xfId="18966"/>
    <cellStyle name="Normal 20 5 2 2" xfId="18967"/>
    <cellStyle name="Normal 20 5 2 3" xfId="18968"/>
    <cellStyle name="Normal 20 5 2 4" xfId="18969"/>
    <cellStyle name="Normal 20 5 3" xfId="18970"/>
    <cellStyle name="Normal 20 5 4" xfId="18971"/>
    <cellStyle name="Normal 20 5 5" xfId="18972"/>
    <cellStyle name="Normal 20 6" xfId="18973"/>
    <cellStyle name="Normal 20 6 2" xfId="18974"/>
    <cellStyle name="Normal 20 6 3" xfId="18975"/>
    <cellStyle name="Normal 20 6 4" xfId="18976"/>
    <cellStyle name="Normal 20 7" xfId="18977"/>
    <cellStyle name="Normal 20 7 2" xfId="18978"/>
    <cellStyle name="Normal 20 7 3" xfId="18979"/>
    <cellStyle name="Normal 20 7 4" xfId="18980"/>
    <cellStyle name="Normal 20 8" xfId="18981"/>
    <cellStyle name="Normal 20 8 2" xfId="18982"/>
    <cellStyle name="Normal 20 8 3" xfId="18983"/>
    <cellStyle name="Normal 20 8 4" xfId="18984"/>
    <cellStyle name="Normal 20 9" xfId="18985"/>
    <cellStyle name="Normal 200" xfId="18986"/>
    <cellStyle name="Normal 201" xfId="18987"/>
    <cellStyle name="Normal 202" xfId="18988"/>
    <cellStyle name="Normal 203" xfId="18989"/>
    <cellStyle name="Normal 204" xfId="18990"/>
    <cellStyle name="Normal 205" xfId="18991"/>
    <cellStyle name="Normal 206" xfId="18992"/>
    <cellStyle name="Normal 207" xfId="18993"/>
    <cellStyle name="Normal 208" xfId="18994"/>
    <cellStyle name="Normal 209" xfId="18995"/>
    <cellStyle name="Normal 21" xfId="18996"/>
    <cellStyle name="Normal 21 10" xfId="18997"/>
    <cellStyle name="Normal 21 11" xfId="18998"/>
    <cellStyle name="Normal 21 12" xfId="18999"/>
    <cellStyle name="Normal 21 13" xfId="19000"/>
    <cellStyle name="Normal 21 14" xfId="19001"/>
    <cellStyle name="Normal 21 15" xfId="19002"/>
    <cellStyle name="Normal 21 2" xfId="19003"/>
    <cellStyle name="Normal 21 2 2" xfId="19004"/>
    <cellStyle name="Normal 21 2 2 2" xfId="19005"/>
    <cellStyle name="Normal 21 2 2 2 2" xfId="19006"/>
    <cellStyle name="Normal 21 2 2 2 3" xfId="19007"/>
    <cellStyle name="Normal 21 2 2 2 4" xfId="19008"/>
    <cellStyle name="Normal 21 2 2 3" xfId="19009"/>
    <cellStyle name="Normal 21 2 2 4" xfId="19010"/>
    <cellStyle name="Normal 21 2 2 5" xfId="19011"/>
    <cellStyle name="Normal 21 2 3" xfId="19012"/>
    <cellStyle name="Normal 21 2 3 2" xfId="19013"/>
    <cellStyle name="Normal 21 2 3 3" xfId="19014"/>
    <cellStyle name="Normal 21 2 3 4" xfId="19015"/>
    <cellStyle name="Normal 21 2 4" xfId="19016"/>
    <cellStyle name="Normal 21 2 5" xfId="19017"/>
    <cellStyle name="Normal 21 2 6" xfId="19018"/>
    <cellStyle name="Normal 21 3" xfId="19019"/>
    <cellStyle name="Normal 21 3 2" xfId="19020"/>
    <cellStyle name="Normal 21 3 2 2" xfId="19021"/>
    <cellStyle name="Normal 21 3 2 2 2" xfId="19022"/>
    <cellStyle name="Normal 21 3 2 2 3" xfId="19023"/>
    <cellStyle name="Normal 21 3 2 2 4" xfId="19024"/>
    <cellStyle name="Normal 21 3 2 3" xfId="19025"/>
    <cellStyle name="Normal 21 3 2 4" xfId="19026"/>
    <cellStyle name="Normal 21 3 2 5" xfId="19027"/>
    <cellStyle name="Normal 21 3 3" xfId="19028"/>
    <cellStyle name="Normal 21 3 3 2" xfId="19029"/>
    <cellStyle name="Normal 21 3 3 3" xfId="19030"/>
    <cellStyle name="Normal 21 3 3 4" xfId="19031"/>
    <cellStyle name="Normal 21 3 4" xfId="19032"/>
    <cellStyle name="Normal 21 3 5" xfId="19033"/>
    <cellStyle name="Normal 21 3 6" xfId="19034"/>
    <cellStyle name="Normal 21 4" xfId="19035"/>
    <cellStyle name="Normal 21 4 2" xfId="19036"/>
    <cellStyle name="Normal 21 4 2 2" xfId="19037"/>
    <cellStyle name="Normal 21 4 2 3" xfId="19038"/>
    <cellStyle name="Normal 21 4 2 4" xfId="19039"/>
    <cellStyle name="Normal 21 4 3" xfId="19040"/>
    <cellStyle name="Normal 21 4 4" xfId="19041"/>
    <cellStyle name="Normal 21 4 5" xfId="19042"/>
    <cellStyle name="Normal 21 5" xfId="19043"/>
    <cellStyle name="Normal 21 5 2" xfId="19044"/>
    <cellStyle name="Normal 21 5 2 2" xfId="19045"/>
    <cellStyle name="Normal 21 5 2 3" xfId="19046"/>
    <cellStyle name="Normal 21 5 2 4" xfId="19047"/>
    <cellStyle name="Normal 21 5 3" xfId="19048"/>
    <cellStyle name="Normal 21 5 4" xfId="19049"/>
    <cellStyle name="Normal 21 5 5" xfId="19050"/>
    <cellStyle name="Normal 21 6" xfId="19051"/>
    <cellStyle name="Normal 21 6 2" xfId="19052"/>
    <cellStyle name="Normal 21 6 3" xfId="19053"/>
    <cellStyle name="Normal 21 6 4" xfId="19054"/>
    <cellStyle name="Normal 21 7" xfId="19055"/>
    <cellStyle name="Normal 21 7 2" xfId="19056"/>
    <cellStyle name="Normal 21 7 3" xfId="19057"/>
    <cellStyle name="Normal 21 7 4" xfId="19058"/>
    <cellStyle name="Normal 21 8" xfId="19059"/>
    <cellStyle name="Normal 21 8 2" xfId="19060"/>
    <cellStyle name="Normal 21 8 3" xfId="19061"/>
    <cellStyle name="Normal 21 8 4" xfId="19062"/>
    <cellStyle name="Normal 21 9" xfId="19063"/>
    <cellStyle name="Normal 210" xfId="19064"/>
    <cellStyle name="Normal 211" xfId="19065"/>
    <cellStyle name="Normal 212" xfId="19066"/>
    <cellStyle name="Normal 213" xfId="19067"/>
    <cellStyle name="Normal 214" xfId="19068"/>
    <cellStyle name="Normal 215" xfId="19069"/>
    <cellStyle name="Normal 216" xfId="19070"/>
    <cellStyle name="Normal 217" xfId="19071"/>
    <cellStyle name="Normal 218" xfId="19072"/>
    <cellStyle name="Normal 219" xfId="19073"/>
    <cellStyle name="Normal 22" xfId="19074"/>
    <cellStyle name="Normal 22 10" xfId="19075"/>
    <cellStyle name="Normal 22 11" xfId="19076"/>
    <cellStyle name="Normal 22 12" xfId="19077"/>
    <cellStyle name="Normal 22 13" xfId="19078"/>
    <cellStyle name="Normal 22 14" xfId="19079"/>
    <cellStyle name="Normal 22 15" xfId="19080"/>
    <cellStyle name="Normal 22 2" xfId="19081"/>
    <cellStyle name="Normal 22 2 10" xfId="19082"/>
    <cellStyle name="Normal 22 2 10 2" xfId="19083"/>
    <cellStyle name="Normal 22 2 2" xfId="19084"/>
    <cellStyle name="Normal 22 2 2 2" xfId="19085"/>
    <cellStyle name="Normal 22 2 2 2 2" xfId="19086"/>
    <cellStyle name="Normal 22 2 2 2 3" xfId="19087"/>
    <cellStyle name="Normal 22 2 2 2 4" xfId="19088"/>
    <cellStyle name="Normal 22 2 2 3" xfId="19089"/>
    <cellStyle name="Normal 22 2 2 4" xfId="19090"/>
    <cellStyle name="Normal 22 2 2 5" xfId="19091"/>
    <cellStyle name="Normal 22 2 2 6" xfId="19092"/>
    <cellStyle name="Normal 22 2 2 6 2" xfId="19093"/>
    <cellStyle name="Normal 22 2 2 7" xfId="19094"/>
    <cellStyle name="Normal 22 2 2 7 2" xfId="19095"/>
    <cellStyle name="Normal 22 2 2 8" xfId="19096"/>
    <cellStyle name="Normal 22 2 2 8 2" xfId="19097"/>
    <cellStyle name="Normal 22 2 2 9" xfId="19098"/>
    <cellStyle name="Normal 22 2 2 9 2" xfId="19099"/>
    <cellStyle name="Normal 22 2 3" xfId="19100"/>
    <cellStyle name="Normal 22 2 3 2" xfId="19101"/>
    <cellStyle name="Normal 22 2 3 3" xfId="19102"/>
    <cellStyle name="Normal 22 2 3 4" xfId="19103"/>
    <cellStyle name="Normal 22 2 4" xfId="19104"/>
    <cellStyle name="Normal 22 2 5" xfId="19105"/>
    <cellStyle name="Normal 22 2 6" xfId="19106"/>
    <cellStyle name="Normal 22 2 7" xfId="19107"/>
    <cellStyle name="Normal 22 2 7 2" xfId="19108"/>
    <cellStyle name="Normal 22 2 8" xfId="19109"/>
    <cellStyle name="Normal 22 2 8 2" xfId="19110"/>
    <cellStyle name="Normal 22 2 9" xfId="19111"/>
    <cellStyle name="Normal 22 2 9 2" xfId="19112"/>
    <cellStyle name="Normal 22 3" xfId="19113"/>
    <cellStyle name="Normal 22 3 2" xfId="19114"/>
    <cellStyle name="Normal 22 3 2 2" xfId="19115"/>
    <cellStyle name="Normal 22 3 2 2 2" xfId="19116"/>
    <cellStyle name="Normal 22 3 2 2 3" xfId="19117"/>
    <cellStyle name="Normal 22 3 2 2 4" xfId="19118"/>
    <cellStyle name="Normal 22 3 2 3" xfId="19119"/>
    <cellStyle name="Normal 22 3 2 4" xfId="19120"/>
    <cellStyle name="Normal 22 3 2 5" xfId="19121"/>
    <cellStyle name="Normal 22 3 3" xfId="19122"/>
    <cellStyle name="Normal 22 3 3 2" xfId="19123"/>
    <cellStyle name="Normal 22 3 3 3" xfId="19124"/>
    <cellStyle name="Normal 22 3 3 4" xfId="19125"/>
    <cellStyle name="Normal 22 3 4" xfId="19126"/>
    <cellStyle name="Normal 22 3 5" xfId="19127"/>
    <cellStyle name="Normal 22 3 6" xfId="19128"/>
    <cellStyle name="Normal 22 4" xfId="19129"/>
    <cellStyle name="Normal 22 4 2" xfId="19130"/>
    <cellStyle name="Normal 22 4 2 2" xfId="19131"/>
    <cellStyle name="Normal 22 4 2 3" xfId="19132"/>
    <cellStyle name="Normal 22 4 2 4" xfId="19133"/>
    <cellStyle name="Normal 22 4 3" xfId="19134"/>
    <cellStyle name="Normal 22 4 4" xfId="19135"/>
    <cellStyle name="Normal 22 4 5" xfId="19136"/>
    <cellStyle name="Normal 22 5" xfId="19137"/>
    <cellStyle name="Normal 22 5 2" xfId="19138"/>
    <cellStyle name="Normal 22 5 2 2" xfId="19139"/>
    <cellStyle name="Normal 22 5 2 3" xfId="19140"/>
    <cellStyle name="Normal 22 5 2 4" xfId="19141"/>
    <cellStyle name="Normal 22 5 3" xfId="19142"/>
    <cellStyle name="Normal 22 5 4" xfId="19143"/>
    <cellStyle name="Normal 22 5 5" xfId="19144"/>
    <cellStyle name="Normal 22 6" xfId="19145"/>
    <cellStyle name="Normal 22 6 2" xfId="19146"/>
    <cellStyle name="Normal 22 6 3" xfId="19147"/>
    <cellStyle name="Normal 22 6 4" xfId="19148"/>
    <cellStyle name="Normal 22 7" xfId="19149"/>
    <cellStyle name="Normal 22 7 2" xfId="19150"/>
    <cellStyle name="Normal 22 7 3" xfId="19151"/>
    <cellStyle name="Normal 22 7 4" xfId="19152"/>
    <cellStyle name="Normal 22 8" xfId="19153"/>
    <cellStyle name="Normal 22 8 2" xfId="19154"/>
    <cellStyle name="Normal 22 8 3" xfId="19155"/>
    <cellStyle name="Normal 22 8 4" xfId="19156"/>
    <cellStyle name="Normal 22 9" xfId="19157"/>
    <cellStyle name="Normal 220" xfId="19158"/>
    <cellStyle name="Normal 221" xfId="19159"/>
    <cellStyle name="Normal 222" xfId="19160"/>
    <cellStyle name="Normal 223" xfId="19161"/>
    <cellStyle name="Normal 224" xfId="19162"/>
    <cellStyle name="Normal 225" xfId="19163"/>
    <cellStyle name="Normal 226" xfId="19164"/>
    <cellStyle name="Normal 227" xfId="19165"/>
    <cellStyle name="Normal 228" xfId="19166"/>
    <cellStyle name="Normal 229" xfId="19167"/>
    <cellStyle name="Normal 23" xfId="19168"/>
    <cellStyle name="Normal 23 10" xfId="19169"/>
    <cellStyle name="Normal 23 11" xfId="19170"/>
    <cellStyle name="Normal 23 12" xfId="19171"/>
    <cellStyle name="Normal 23 13" xfId="19172"/>
    <cellStyle name="Normal 23 14" xfId="19173"/>
    <cellStyle name="Normal 23 15" xfId="19174"/>
    <cellStyle name="Normal 23 2" xfId="19175"/>
    <cellStyle name="Normal 23 2 10" xfId="19176"/>
    <cellStyle name="Normal 23 2 2" xfId="19177"/>
    <cellStyle name="Normal 23 2 2 2" xfId="19178"/>
    <cellStyle name="Normal 23 2 2 2 2" xfId="19179"/>
    <cellStyle name="Normal 23 2 2 2 3" xfId="19180"/>
    <cellStyle name="Normal 23 2 2 2 4" xfId="19181"/>
    <cellStyle name="Normal 23 2 2 3" xfId="19182"/>
    <cellStyle name="Normal 23 2 2 4" xfId="19183"/>
    <cellStyle name="Normal 23 2 2 5" xfId="19184"/>
    <cellStyle name="Normal 23 2 3" xfId="19185"/>
    <cellStyle name="Normal 23 2 3 2" xfId="19186"/>
    <cellStyle name="Normal 23 2 3 3" xfId="19187"/>
    <cellStyle name="Normal 23 2 3 4" xfId="19188"/>
    <cellStyle name="Normal 23 2 4" xfId="19189"/>
    <cellStyle name="Normal 23 2 5" xfId="19190"/>
    <cellStyle name="Normal 23 2 6" xfId="19191"/>
    <cellStyle name="Normal 23 2 7" xfId="19192"/>
    <cellStyle name="Normal 23 2 8" xfId="19193"/>
    <cellStyle name="Normal 23 2 9" xfId="19194"/>
    <cellStyle name="Normal 23 3" xfId="19195"/>
    <cellStyle name="Normal 23 3 2" xfId="19196"/>
    <cellStyle name="Normal 23 3 2 2" xfId="19197"/>
    <cellStyle name="Normal 23 3 2 2 2" xfId="19198"/>
    <cellStyle name="Normal 23 3 2 2 3" xfId="19199"/>
    <cellStyle name="Normal 23 3 2 2 4" xfId="19200"/>
    <cellStyle name="Normal 23 3 2 3" xfId="19201"/>
    <cellStyle name="Normal 23 3 2 4" xfId="19202"/>
    <cellStyle name="Normal 23 3 2 5" xfId="19203"/>
    <cellStyle name="Normal 23 3 3" xfId="19204"/>
    <cellStyle name="Normal 23 3 3 2" xfId="19205"/>
    <cellStyle name="Normal 23 3 3 3" xfId="19206"/>
    <cellStyle name="Normal 23 3 3 4" xfId="19207"/>
    <cellStyle name="Normal 23 3 4" xfId="19208"/>
    <cellStyle name="Normal 23 3 5" xfId="19209"/>
    <cellStyle name="Normal 23 3 6" xfId="19210"/>
    <cellStyle name="Normal 23 4" xfId="19211"/>
    <cellStyle name="Normal 23 4 2" xfId="19212"/>
    <cellStyle name="Normal 23 4 2 2" xfId="19213"/>
    <cellStyle name="Normal 23 4 2 3" xfId="19214"/>
    <cellStyle name="Normal 23 4 2 4" xfId="19215"/>
    <cellStyle name="Normal 23 4 3" xfId="19216"/>
    <cellStyle name="Normal 23 4 4" xfId="19217"/>
    <cellStyle name="Normal 23 4 5" xfId="19218"/>
    <cellStyle name="Normal 23 5" xfId="19219"/>
    <cellStyle name="Normal 23 5 2" xfId="19220"/>
    <cellStyle name="Normal 23 5 2 2" xfId="19221"/>
    <cellStyle name="Normal 23 5 2 3" xfId="19222"/>
    <cellStyle name="Normal 23 5 2 4" xfId="19223"/>
    <cellStyle name="Normal 23 5 3" xfId="19224"/>
    <cellStyle name="Normal 23 5 4" xfId="19225"/>
    <cellStyle name="Normal 23 5 5" xfId="19226"/>
    <cellStyle name="Normal 23 6" xfId="19227"/>
    <cellStyle name="Normal 23 6 2" xfId="19228"/>
    <cellStyle name="Normal 23 6 3" xfId="19229"/>
    <cellStyle name="Normal 23 6 4" xfId="19230"/>
    <cellStyle name="Normal 23 7" xfId="19231"/>
    <cellStyle name="Normal 23 7 2" xfId="19232"/>
    <cellStyle name="Normal 23 7 3" xfId="19233"/>
    <cellStyle name="Normal 23 7 4" xfId="19234"/>
    <cellStyle name="Normal 23 8" xfId="19235"/>
    <cellStyle name="Normal 23 8 2" xfId="19236"/>
    <cellStyle name="Normal 23 8 3" xfId="19237"/>
    <cellStyle name="Normal 23 8 4" xfId="19238"/>
    <cellStyle name="Normal 23 9" xfId="19239"/>
    <cellStyle name="Normal 230" xfId="19240"/>
    <cellStyle name="Normal 231" xfId="19241"/>
    <cellStyle name="Normal 232" xfId="19242"/>
    <cellStyle name="Normal 233" xfId="19243"/>
    <cellStyle name="Normal 234" xfId="19244"/>
    <cellStyle name="Normal 235" xfId="19245"/>
    <cellStyle name="Normal 236" xfId="19246"/>
    <cellStyle name="Normal 237" xfId="19247"/>
    <cellStyle name="Normal 238" xfId="19248"/>
    <cellStyle name="Normal 239" xfId="19249"/>
    <cellStyle name="Normal 24" xfId="19250"/>
    <cellStyle name="Normal 24 10" xfId="19251"/>
    <cellStyle name="Normal 24 11" xfId="19252"/>
    <cellStyle name="Normal 24 12" xfId="19253"/>
    <cellStyle name="Normal 24 13" xfId="19254"/>
    <cellStyle name="Normal 24 14" xfId="19255"/>
    <cellStyle name="Normal 24 15" xfId="19256"/>
    <cellStyle name="Normal 24 2" xfId="19257"/>
    <cellStyle name="Normal 24 2 10" xfId="19258"/>
    <cellStyle name="Normal 24 2 10 2" xfId="19259"/>
    <cellStyle name="Normal 24 2 11" xfId="19260"/>
    <cellStyle name="Normal 24 2 11 2" xfId="19261"/>
    <cellStyle name="Normal 24 2 12" xfId="19262"/>
    <cellStyle name="Normal 24 2 12 2" xfId="19263"/>
    <cellStyle name="Normal 24 2 2" xfId="19264"/>
    <cellStyle name="Normal 24 2 2 2" xfId="19265"/>
    <cellStyle name="Normal 24 2 2 2 2" xfId="19266"/>
    <cellStyle name="Normal 24 2 2 2 3" xfId="19267"/>
    <cellStyle name="Normal 24 2 2 2 4" xfId="19268"/>
    <cellStyle name="Normal 24 2 2 3" xfId="19269"/>
    <cellStyle name="Normal 24 2 2 4" xfId="19270"/>
    <cellStyle name="Normal 24 2 2 5" xfId="19271"/>
    <cellStyle name="Normal 24 2 2 6" xfId="19272"/>
    <cellStyle name="Normal 24 2 2 6 2" xfId="19273"/>
    <cellStyle name="Normal 24 2 2 7" xfId="19274"/>
    <cellStyle name="Normal 24 2 2 7 2" xfId="19275"/>
    <cellStyle name="Normal 24 2 2 8" xfId="19276"/>
    <cellStyle name="Normal 24 2 2 8 2" xfId="19277"/>
    <cellStyle name="Normal 24 2 2 9" xfId="19278"/>
    <cellStyle name="Normal 24 2 2 9 2" xfId="19279"/>
    <cellStyle name="Normal 24 2 3" xfId="19280"/>
    <cellStyle name="Normal 24 2 3 2" xfId="19281"/>
    <cellStyle name="Normal 24 2 3 3" xfId="19282"/>
    <cellStyle name="Normal 24 2 3 4" xfId="19283"/>
    <cellStyle name="Normal 24 2 3 5" xfId="19284"/>
    <cellStyle name="Normal 24 2 3 5 2" xfId="19285"/>
    <cellStyle name="Normal 24 2 3 6" xfId="19286"/>
    <cellStyle name="Normal 24 2 3 6 2" xfId="19287"/>
    <cellStyle name="Normal 24 2 3 7" xfId="19288"/>
    <cellStyle name="Normal 24 2 3 7 2" xfId="19289"/>
    <cellStyle name="Normal 24 2 3 8" xfId="19290"/>
    <cellStyle name="Normal 24 2 3 8 2" xfId="19291"/>
    <cellStyle name="Normal 24 2 4" xfId="19292"/>
    <cellStyle name="Normal 24 2 4 2" xfId="19293"/>
    <cellStyle name="Normal 24 2 4 2 2" xfId="19294"/>
    <cellStyle name="Normal 24 2 4 3" xfId="19295"/>
    <cellStyle name="Normal 24 2 4 3 2" xfId="19296"/>
    <cellStyle name="Normal 24 2 4 4" xfId="19297"/>
    <cellStyle name="Normal 24 2 4 4 2" xfId="19298"/>
    <cellStyle name="Normal 24 2 4 5" xfId="19299"/>
    <cellStyle name="Normal 24 2 4 5 2" xfId="19300"/>
    <cellStyle name="Normal 24 2 5" xfId="19301"/>
    <cellStyle name="Normal 24 2 5 2" xfId="19302"/>
    <cellStyle name="Normal 24 2 5 2 2" xfId="19303"/>
    <cellStyle name="Normal 24 2 5 3" xfId="19304"/>
    <cellStyle name="Normal 24 2 5 3 2" xfId="19305"/>
    <cellStyle name="Normal 24 2 5 4" xfId="19306"/>
    <cellStyle name="Normal 24 2 5 4 2" xfId="19307"/>
    <cellStyle name="Normal 24 2 5 5" xfId="19308"/>
    <cellStyle name="Normal 24 2 5 5 2" xfId="19309"/>
    <cellStyle name="Normal 24 2 6" xfId="19310"/>
    <cellStyle name="Normal 24 2 6 2" xfId="19311"/>
    <cellStyle name="Normal 24 2 6 2 2" xfId="19312"/>
    <cellStyle name="Normal 24 2 6 3" xfId="19313"/>
    <cellStyle name="Normal 24 2 6 3 2" xfId="19314"/>
    <cellStyle name="Normal 24 2 6 4" xfId="19315"/>
    <cellStyle name="Normal 24 2 6 4 2" xfId="19316"/>
    <cellStyle name="Normal 24 2 6 5" xfId="19317"/>
    <cellStyle name="Normal 24 2 6 5 2" xfId="19318"/>
    <cellStyle name="Normal 24 2 7" xfId="19319"/>
    <cellStyle name="Normal 24 2 7 2" xfId="19320"/>
    <cellStyle name="Normal 24 2 7 2 2" xfId="19321"/>
    <cellStyle name="Normal 24 2 7 3" xfId="19322"/>
    <cellStyle name="Normal 24 2 8" xfId="19323"/>
    <cellStyle name="Normal 24 2 8 2" xfId="19324"/>
    <cellStyle name="Normal 24 2 8 2 2" xfId="19325"/>
    <cellStyle name="Normal 24 2 8 3" xfId="19326"/>
    <cellStyle name="Normal 24 2 9" xfId="19327"/>
    <cellStyle name="Normal 24 2 9 2" xfId="19328"/>
    <cellStyle name="Normal 24 2 9 2 2" xfId="19329"/>
    <cellStyle name="Normal 24 2 9 3" xfId="19330"/>
    <cellStyle name="Normal 24 3" xfId="19331"/>
    <cellStyle name="Normal 24 3 2" xfId="19332"/>
    <cellStyle name="Normal 24 3 2 2" xfId="19333"/>
    <cellStyle name="Normal 24 3 2 2 2" xfId="19334"/>
    <cellStyle name="Normal 24 3 2 2 3" xfId="19335"/>
    <cellStyle name="Normal 24 3 2 2 4" xfId="19336"/>
    <cellStyle name="Normal 24 3 2 3" xfId="19337"/>
    <cellStyle name="Normal 24 3 2 4" xfId="19338"/>
    <cellStyle name="Normal 24 3 2 5" xfId="19339"/>
    <cellStyle name="Normal 24 3 3" xfId="19340"/>
    <cellStyle name="Normal 24 3 3 2" xfId="19341"/>
    <cellStyle name="Normal 24 3 3 3" xfId="19342"/>
    <cellStyle name="Normal 24 3 3 4" xfId="19343"/>
    <cellStyle name="Normal 24 3 4" xfId="19344"/>
    <cellStyle name="Normal 24 3 5" xfId="19345"/>
    <cellStyle name="Normal 24 3 6" xfId="19346"/>
    <cellStyle name="Normal 24 4" xfId="19347"/>
    <cellStyle name="Normal 24 4 2" xfId="19348"/>
    <cellStyle name="Normal 24 4 2 2" xfId="19349"/>
    <cellStyle name="Normal 24 4 2 3" xfId="19350"/>
    <cellStyle name="Normal 24 4 2 4" xfId="19351"/>
    <cellStyle name="Normal 24 4 3" xfId="19352"/>
    <cellStyle name="Normal 24 4 4" xfId="19353"/>
    <cellStyle name="Normal 24 4 5" xfId="19354"/>
    <cellStyle name="Normal 24 5" xfId="19355"/>
    <cellStyle name="Normal 24 5 2" xfId="19356"/>
    <cellStyle name="Normal 24 5 2 2" xfId="19357"/>
    <cellStyle name="Normal 24 5 2 3" xfId="19358"/>
    <cellStyle name="Normal 24 5 2 4" xfId="19359"/>
    <cellStyle name="Normal 24 5 3" xfId="19360"/>
    <cellStyle name="Normal 24 5 4" xfId="19361"/>
    <cellStyle name="Normal 24 5 5" xfId="19362"/>
    <cellStyle name="Normal 24 6" xfId="19363"/>
    <cellStyle name="Normal 24 6 2" xfId="19364"/>
    <cellStyle name="Normal 24 6 3" xfId="19365"/>
    <cellStyle name="Normal 24 6 4" xfId="19366"/>
    <cellStyle name="Normal 24 7" xfId="19367"/>
    <cellStyle name="Normal 24 7 2" xfId="19368"/>
    <cellStyle name="Normal 24 7 3" xfId="19369"/>
    <cellStyle name="Normal 24 7 4" xfId="19370"/>
    <cellStyle name="Normal 24 8" xfId="19371"/>
    <cellStyle name="Normal 24 8 2" xfId="19372"/>
    <cellStyle name="Normal 24 8 3" xfId="19373"/>
    <cellStyle name="Normal 24 8 4" xfId="19374"/>
    <cellStyle name="Normal 24 9" xfId="19375"/>
    <cellStyle name="Normal 240" xfId="19376"/>
    <cellStyle name="Normal 241" xfId="19377"/>
    <cellStyle name="Normal 242" xfId="19378"/>
    <cellStyle name="Normal 243" xfId="19379"/>
    <cellStyle name="Normal 244" xfId="19380"/>
    <cellStyle name="Normal 245" xfId="19381"/>
    <cellStyle name="Normal 246" xfId="19382"/>
    <cellStyle name="Normal 247" xfId="19383"/>
    <cellStyle name="Normal 248" xfId="19384"/>
    <cellStyle name="Normal 249" xfId="19385"/>
    <cellStyle name="Normal 25" xfId="19386"/>
    <cellStyle name="Normal 25 10" xfId="19387"/>
    <cellStyle name="Normal 25 11" xfId="19388"/>
    <cellStyle name="Normal 25 2" xfId="19389"/>
    <cellStyle name="Normal 25 2 2 2" xfId="19390"/>
    <cellStyle name="Normal 25 2 2 2 2" xfId="19391"/>
    <cellStyle name="Normal 25 2 2 2 3" xfId="19392"/>
    <cellStyle name="Normal 25 2 2 2 4" xfId="19393"/>
    <cellStyle name="Normal 25 2 2 3" xfId="19394"/>
    <cellStyle name="Normal 25 2 2 4" xfId="19395"/>
    <cellStyle name="Normal 25 2 2 5" xfId="19396"/>
    <cellStyle name="Normal 25 2 3 2" xfId="19397"/>
    <cellStyle name="Normal 25 2 3 3" xfId="19398"/>
    <cellStyle name="Normal 25 2 3 4" xfId="19399"/>
    <cellStyle name="Normal 25 3 2" xfId="19400"/>
    <cellStyle name="Normal 25 3 2 2" xfId="19401"/>
    <cellStyle name="Normal 25 3 2 2 2" xfId="19402"/>
    <cellStyle name="Normal 25 3 2 2 3" xfId="19403"/>
    <cellStyle name="Normal 25 3 2 2 4" xfId="19404"/>
    <cellStyle name="Normal 25 3 2 3" xfId="19405"/>
    <cellStyle name="Normal 25 3 2 4" xfId="19406"/>
    <cellStyle name="Normal 25 3 2 5" xfId="19407"/>
    <cellStyle name="Normal 25 3 3 2" xfId="19408"/>
    <cellStyle name="Normal 25 3 3 3" xfId="19409"/>
    <cellStyle name="Normal 25 4 2" xfId="19410"/>
    <cellStyle name="Normal 25 4 2 2" xfId="19411"/>
    <cellStyle name="Normal 25 4 2 3" xfId="19412"/>
    <cellStyle name="Normal 25 4 4" xfId="19413"/>
    <cellStyle name="Normal 25 4 5" xfId="19414"/>
    <cellStyle name="Normal 25 5 2 2" xfId="19415"/>
    <cellStyle name="Normal 25 5 2 3" xfId="19416"/>
    <cellStyle name="Normal 25 5 2 4" xfId="19417"/>
    <cellStyle name="Normal 25 5 5" xfId="19418"/>
    <cellStyle name="Normal 25 8 2" xfId="19419"/>
    <cellStyle name="Normal 25 8 3" xfId="19420"/>
    <cellStyle name="Normal 25 8 4" xfId="19421"/>
    <cellStyle name="Normal 250" xfId="19422"/>
    <cellStyle name="Normal 251" xfId="19423"/>
    <cellStyle name="Normal 252" xfId="19424"/>
    <cellStyle name="Normal 253" xfId="19425"/>
    <cellStyle name="Normal 254" xfId="19426"/>
    <cellStyle name="Normal 255" xfId="19427"/>
    <cellStyle name="Normal 256" xfId="19428"/>
    <cellStyle name="Normal 257" xfId="19429"/>
    <cellStyle name="Normal 258" xfId="19430"/>
    <cellStyle name="Normal 259" xfId="19431"/>
    <cellStyle name="Normal 26" xfId="19432"/>
    <cellStyle name="Normal 26 2 2 2" xfId="19433"/>
    <cellStyle name="Normal 26 2 2 2 2" xfId="19434"/>
    <cellStyle name="Normal 26 2 2 2 3" xfId="19435"/>
    <cellStyle name="Normal 26 2 2 2 4" xfId="19436"/>
    <cellStyle name="Normal 26 2 2 3" xfId="19437"/>
    <cellStyle name="Normal 26 2 2 4" xfId="19438"/>
    <cellStyle name="Normal 26 2 3 2" xfId="19439"/>
    <cellStyle name="Normal 26 2 3 3" xfId="19440"/>
    <cellStyle name="Normal 26 2 3 4" xfId="19441"/>
    <cellStyle name="Normal 26 3 2" xfId="19442"/>
    <cellStyle name="Normal 26 3 2 5" xfId="19443"/>
    <cellStyle name="Normal 26 3 3" xfId="19444"/>
    <cellStyle name="Normal 26 3 3 2" xfId="19445"/>
    <cellStyle name="Normal 26 3 3 3" xfId="19446"/>
    <cellStyle name="Normal 26 3 4" xfId="19447"/>
    <cellStyle name="Normal 26 3 5" xfId="19448"/>
    <cellStyle name="Normal 26 3 6" xfId="19449"/>
    <cellStyle name="Normal 26 4 5" xfId="19450"/>
    <cellStyle name="Normal 26 5 2 3" xfId="19451"/>
    <cellStyle name="Normal 26 5 2 4" xfId="19452"/>
    <cellStyle name="Normal 26 5 5" xfId="19453"/>
    <cellStyle name="Normal 26 8 2" xfId="19454"/>
    <cellStyle name="Normal 26 8 3" xfId="19455"/>
    <cellStyle name="Normal 26 8 4" xfId="19456"/>
    <cellStyle name="Normal 260" xfId="19457"/>
    <cellStyle name="Normal 261" xfId="19458"/>
    <cellStyle name="Normal 262" xfId="19459"/>
    <cellStyle name="Normal 263" xfId="19460"/>
    <cellStyle name="Normal 264" xfId="19461"/>
    <cellStyle name="Normal 265" xfId="19462"/>
    <cellStyle name="Normal 266" xfId="19463"/>
    <cellStyle name="Normal 267" xfId="19464"/>
    <cellStyle name="Normal 268" xfId="19465"/>
    <cellStyle name="Normal 269" xfId="19466"/>
    <cellStyle name="Normal 27" xfId="19467"/>
    <cellStyle name="Normal 27 10" xfId="19468"/>
    <cellStyle name="Normal 27 11" xfId="19469"/>
    <cellStyle name="Normal 27 2" xfId="19470"/>
    <cellStyle name="Normal 27 2 3 2" xfId="19471"/>
    <cellStyle name="Normal 27 2 3 3" xfId="19472"/>
    <cellStyle name="Normal 27 3" xfId="19473"/>
    <cellStyle name="Normal 27 3 2 2 3" xfId="19474"/>
    <cellStyle name="Normal 27 3 2 2 4" xfId="19475"/>
    <cellStyle name="Normal 27 3 2 4" xfId="19476"/>
    <cellStyle name="Normal 27 3 2 5" xfId="19477"/>
    <cellStyle name="Normal 27 3 3 2" xfId="19478"/>
    <cellStyle name="Normal 27 3 3 3" xfId="19479"/>
    <cellStyle name="Normal 27 3 3 4" xfId="19480"/>
    <cellStyle name="Normal 27 3 5" xfId="19481"/>
    <cellStyle name="Normal 27 3 6" xfId="19482"/>
    <cellStyle name="Normal 27 4 2" xfId="19483"/>
    <cellStyle name="Normal 27 4 2 4" xfId="19484"/>
    <cellStyle name="Normal 27 4 5" xfId="19485"/>
    <cellStyle name="Normal 27 5 2 3" xfId="19486"/>
    <cellStyle name="Normal 27 5 2 4" xfId="19487"/>
    <cellStyle name="Normal 27 8 2" xfId="19488"/>
    <cellStyle name="Normal 27 8 3" xfId="19489"/>
    <cellStyle name="Normal 27 8 4" xfId="19490"/>
    <cellStyle name="Normal 270" xfId="19491"/>
    <cellStyle name="Normal 271" xfId="19492"/>
    <cellStyle name="Normal 272" xfId="19493"/>
    <cellStyle name="Normal 273" xfId="19494"/>
    <cellStyle name="Normal 274" xfId="19495"/>
    <cellStyle name="Normal 275" xfId="19496"/>
    <cellStyle name="Normal 276" xfId="19497"/>
    <cellStyle name="Normal 277" xfId="19498"/>
    <cellStyle name="Normal 278" xfId="19499"/>
    <cellStyle name="Normal 279" xfId="19500"/>
    <cellStyle name="Normal 28" xfId="19501"/>
    <cellStyle name="Normal 28 10" xfId="19502"/>
    <cellStyle name="Normal 28 11" xfId="19503"/>
    <cellStyle name="Normal 28 2" xfId="19504"/>
    <cellStyle name="Normal 28 2 2" xfId="19505"/>
    <cellStyle name="Normal 28 2 2 2" xfId="19506"/>
    <cellStyle name="Normal 28 2 2 2 2" xfId="19507"/>
    <cellStyle name="Normal 28 2 2 2 3" xfId="19508"/>
    <cellStyle name="Normal 28 2 2 2 4" xfId="19509"/>
    <cellStyle name="Normal 28 2 2 3" xfId="19510"/>
    <cellStyle name="Normal 28 2 2 4" xfId="19511"/>
    <cellStyle name="Normal 28 2 2 5" xfId="19512"/>
    <cellStyle name="Normal 28 2 3" xfId="19513"/>
    <cellStyle name="Normal 28 2 3 2" xfId="19514"/>
    <cellStyle name="Normal 28 2 3 3" xfId="19515"/>
    <cellStyle name="Normal 28 2 3 4" xfId="19516"/>
    <cellStyle name="Normal 28 2 4" xfId="19517"/>
    <cellStyle name="Normal 28 2 5" xfId="19518"/>
    <cellStyle name="Normal 28 2 6" xfId="19519"/>
    <cellStyle name="Normal 28 3" xfId="19520"/>
    <cellStyle name="Normal 28 3 2" xfId="19521"/>
    <cellStyle name="Normal 28 3 2 2" xfId="19522"/>
    <cellStyle name="Normal 28 3 2 2 2" xfId="19523"/>
    <cellStyle name="Normal 28 3 2 2 3" xfId="19524"/>
    <cellStyle name="Normal 28 3 2 2 4" xfId="19525"/>
    <cellStyle name="Normal 28 3 2 3" xfId="19526"/>
    <cellStyle name="Normal 28 3 2 4" xfId="19527"/>
    <cellStyle name="Normal 28 3 2 5" xfId="19528"/>
    <cellStyle name="Normal 28 3 3" xfId="19529"/>
    <cellStyle name="Normal 28 3 3 2" xfId="19530"/>
    <cellStyle name="Normal 28 3 3 3" xfId="19531"/>
    <cellStyle name="Normal 28 3 3 4" xfId="19532"/>
    <cellStyle name="Normal 28 3 4" xfId="19533"/>
    <cellStyle name="Normal 28 3 5" xfId="19534"/>
    <cellStyle name="Normal 28 3 6" xfId="19535"/>
    <cellStyle name="Normal 28 3 7" xfId="19536"/>
    <cellStyle name="Normal 28 4" xfId="19537"/>
    <cellStyle name="Normal 28 4 2" xfId="19538"/>
    <cellStyle name="Normal 28 4 2 2" xfId="19539"/>
    <cellStyle name="Normal 28 4 2 3" xfId="19540"/>
    <cellStyle name="Normal 28 4 2 4" xfId="19541"/>
    <cellStyle name="Normal 28 4 3" xfId="19542"/>
    <cellStyle name="Normal 28 4 4" xfId="19543"/>
    <cellStyle name="Normal 28 4 5" xfId="19544"/>
    <cellStyle name="Normal 28 5 2 4" xfId="19545"/>
    <cellStyle name="Normal 28 5 3" xfId="19546"/>
    <cellStyle name="Normal 28 6" xfId="19547"/>
    <cellStyle name="Normal 28 6 2" xfId="19548"/>
    <cellStyle name="Normal 28 6 3" xfId="19549"/>
    <cellStyle name="Normal 28 6 4" xfId="19550"/>
    <cellStyle name="Normal 28 7" xfId="19551"/>
    <cellStyle name="Normal 28 8" xfId="19552"/>
    <cellStyle name="Normal 28 8 2" xfId="19553"/>
    <cellStyle name="Normal 28 8 3" xfId="19554"/>
    <cellStyle name="Normal 28 8 4" xfId="19555"/>
    <cellStyle name="Normal 28 9" xfId="19556"/>
    <cellStyle name="Normal 280" xfId="19557"/>
    <cellStyle name="Normal 281" xfId="19558"/>
    <cellStyle name="Normal 282" xfId="19559"/>
    <cellStyle name="Normal 29" xfId="19560"/>
    <cellStyle name="Normal 29 10" xfId="19561"/>
    <cellStyle name="Normal 29 11" xfId="19562"/>
    <cellStyle name="Normal 29 2" xfId="19563"/>
    <cellStyle name="Normal 29 2 2" xfId="19564"/>
    <cellStyle name="Normal 29 2 2 2" xfId="19565"/>
    <cellStyle name="Normal 29 2 2 2 2" xfId="19566"/>
    <cellStyle name="Normal 29 2 2 2 3" xfId="19567"/>
    <cellStyle name="Normal 29 2 2 2 4" xfId="19568"/>
    <cellStyle name="Normal 29 2 2 4" xfId="19569"/>
    <cellStyle name="Normal 29 2 2 5" xfId="19570"/>
    <cellStyle name="Normal 29 2 3" xfId="19571"/>
    <cellStyle name="Normal 29 2 3 2" xfId="19572"/>
    <cellStyle name="Normal 29 2 3 3" xfId="19573"/>
    <cellStyle name="Normal 29 2 3 4" xfId="19574"/>
    <cellStyle name="Normal 29 2 4" xfId="19575"/>
    <cellStyle name="Normal 29 2 5" xfId="19576"/>
    <cellStyle name="Normal 29 3" xfId="19577"/>
    <cellStyle name="Normal 29 3 2" xfId="19578"/>
    <cellStyle name="Normal 29 3 2 2 2" xfId="19579"/>
    <cellStyle name="Normal 29 3 2 2 3" xfId="19580"/>
    <cellStyle name="Normal 29 3 2 2 4" xfId="19581"/>
    <cellStyle name="Normal 29 3 2 4" xfId="19582"/>
    <cellStyle name="Normal 29 3 2 5" xfId="19583"/>
    <cellStyle name="Normal 29 3 3" xfId="19584"/>
    <cellStyle name="Normal 29 3 3 2" xfId="19585"/>
    <cellStyle name="Normal 29 3 3 4" xfId="19586"/>
    <cellStyle name="Normal 29 3 3 4 2" xfId="19587"/>
    <cellStyle name="Normal 29 3 3 4 3" xfId="19588"/>
    <cellStyle name="Normal 29 3 4" xfId="19589"/>
    <cellStyle name="Normal 29 3 5" xfId="19590"/>
    <cellStyle name="Normal 29 3 6" xfId="19591"/>
    <cellStyle name="Normal 29 4" xfId="19592"/>
    <cellStyle name="Normal 29 4 2" xfId="19593"/>
    <cellStyle name="Normal 29 4 2 2" xfId="19594"/>
    <cellStyle name="Normal 29 4 2 3" xfId="19595"/>
    <cellStyle name="Normal 29 4 2 4" xfId="19596"/>
    <cellStyle name="Normal 29 4 3" xfId="19597"/>
    <cellStyle name="Normal 29 4 4" xfId="19598"/>
    <cellStyle name="Normal 29 5" xfId="19599"/>
    <cellStyle name="Normal 29 5 2" xfId="19600"/>
    <cellStyle name="Normal 29 5 2 4" xfId="19601"/>
    <cellStyle name="Normal 29 6" xfId="19602"/>
    <cellStyle name="Normal 29 7" xfId="19603"/>
    <cellStyle name="Normal 29 8" xfId="19604"/>
    <cellStyle name="Normal 3" xfId="19605"/>
    <cellStyle name="Normal 3 10" xfId="19606"/>
    <cellStyle name="Normal 3 10 10" xfId="19607"/>
    <cellStyle name="Normal 3 10 2" xfId="19608"/>
    <cellStyle name="Normal 3 10 2 2" xfId="19609"/>
    <cellStyle name="Normal 3 10 2 3" xfId="19610"/>
    <cellStyle name="Normal 3 10 2 4" xfId="19611"/>
    <cellStyle name="Normal 3 10 3" xfId="19612"/>
    <cellStyle name="Normal 3 10 4" xfId="19613"/>
    <cellStyle name="Normal 3 10 5" xfId="19614"/>
    <cellStyle name="Normal 3 10 6" xfId="19615"/>
    <cellStyle name="Normal 3 10 7" xfId="19616"/>
    <cellStyle name="Normal 3 10 8" xfId="19617"/>
    <cellStyle name="Normal 3 10 9" xfId="19618"/>
    <cellStyle name="Normal 3 11" xfId="19619"/>
    <cellStyle name="Normal 3 11 10" xfId="19620"/>
    <cellStyle name="Normal 3 11 2" xfId="19621"/>
    <cellStyle name="Normal 3 11 3" xfId="19622"/>
    <cellStyle name="Normal 3 11 4" xfId="19623"/>
    <cellStyle name="Normal 3 11 5" xfId="19624"/>
    <cellStyle name="Normal 3 11 6" xfId="19625"/>
    <cellStyle name="Normal 3 11 7" xfId="19626"/>
    <cellStyle name="Normal 3 11 8" xfId="19627"/>
    <cellStyle name="Normal 3 11 9" xfId="19628"/>
    <cellStyle name="Normal 3 12" xfId="19629"/>
    <cellStyle name="Normal 3 12 10" xfId="19630"/>
    <cellStyle name="Normal 3 12 2" xfId="19631"/>
    <cellStyle name="Normal 3 12 3" xfId="19632"/>
    <cellStyle name="Normal 3 12 4" xfId="19633"/>
    <cellStyle name="Normal 3 12 5" xfId="19634"/>
    <cellStyle name="Normal 3 12 6" xfId="19635"/>
    <cellStyle name="Normal 3 12 7" xfId="19636"/>
    <cellStyle name="Normal 3 12 8" xfId="19637"/>
    <cellStyle name="Normal 3 12 9" xfId="19638"/>
    <cellStyle name="Normal 3 13" xfId="19639"/>
    <cellStyle name="Normal 3 13 10" xfId="19640"/>
    <cellStyle name="Normal 3 13 11" xfId="19641"/>
    <cellStyle name="Normal 3 13 2" xfId="19642"/>
    <cellStyle name="Normal 3 13 3" xfId="19643"/>
    <cellStyle name="Normal 3 13 4" xfId="19644"/>
    <cellStyle name="Normal 3 13 5" xfId="19645"/>
    <cellStyle name="Normal 3 13 6" xfId="19646"/>
    <cellStyle name="Normal 3 13 7" xfId="19647"/>
    <cellStyle name="Normal 3 13 8" xfId="19648"/>
    <cellStyle name="Normal 3 13 9" xfId="19649"/>
    <cellStyle name="Normal 3 14" xfId="19650"/>
    <cellStyle name="Normal 3 14 2" xfId="19651"/>
    <cellStyle name="Normal 3 14 3" xfId="19652"/>
    <cellStyle name="Normal 3 14 4" xfId="19653"/>
    <cellStyle name="Normal 3 14 5" xfId="19654"/>
    <cellStyle name="Normal 3 14 6" xfId="19655"/>
    <cellStyle name="Normal 3 14 7" xfId="19656"/>
    <cellStyle name="Normal 3 14 8" xfId="19657"/>
    <cellStyle name="Normal 3 15" xfId="19658"/>
    <cellStyle name="Normal 3 15 2" xfId="19659"/>
    <cellStyle name="Normal 3 15 3" xfId="19660"/>
    <cellStyle name="Normal 3 15 4" xfId="19661"/>
    <cellStyle name="Normal 3 15 5" xfId="19662"/>
    <cellStyle name="Normal 3 15 6" xfId="19663"/>
    <cellStyle name="Normal 3 15 7" xfId="19664"/>
    <cellStyle name="Normal 3 15 8" xfId="19665"/>
    <cellStyle name="Normal 3 16" xfId="19666"/>
    <cellStyle name="Normal 3 16 2" xfId="19667"/>
    <cellStyle name="Normal 3 16 3" xfId="19668"/>
    <cellStyle name="Normal 3 16 4" xfId="19669"/>
    <cellStyle name="Normal 3 16 5" xfId="19670"/>
    <cellStyle name="Normal 3 16 6" xfId="19671"/>
    <cellStyle name="Normal 3 16 7" xfId="19672"/>
    <cellStyle name="Normal 3 16 8" xfId="19673"/>
    <cellStyle name="Normal 3 17" xfId="19674"/>
    <cellStyle name="Normal 3 17 2" xfId="19675"/>
    <cellStyle name="Normal 3 17 3" xfId="19676"/>
    <cellStyle name="Normal 3 17 4" xfId="19677"/>
    <cellStyle name="Normal 3 17 5" xfId="19678"/>
    <cellStyle name="Normal 3 17 6" xfId="19679"/>
    <cellStyle name="Normal 3 17 7" xfId="19680"/>
    <cellStyle name="Normal 3 17 8" xfId="19681"/>
    <cellStyle name="Normal 3 18" xfId="19682"/>
    <cellStyle name="Normal 3 18 2" xfId="19683"/>
    <cellStyle name="Normal 3 18 3" xfId="19684"/>
    <cellStyle name="Normal 3 18 4" xfId="19685"/>
    <cellStyle name="Normal 3 18 5" xfId="19686"/>
    <cellStyle name="Normal 3 18 6" xfId="19687"/>
    <cellStyle name="Normal 3 18 7" xfId="19688"/>
    <cellStyle name="Normal 3 18 8" xfId="19689"/>
    <cellStyle name="Normal 3 19" xfId="19690"/>
    <cellStyle name="Normal 3 19 2" xfId="19691"/>
    <cellStyle name="Normal 3 19 3" xfId="19692"/>
    <cellStyle name="Normal 3 19 4" xfId="19693"/>
    <cellStyle name="Normal 3 19 5" xfId="19694"/>
    <cellStyle name="Normal 3 19 6" xfId="19695"/>
    <cellStyle name="Normal 3 19 7" xfId="19696"/>
    <cellStyle name="Normal 3 19 8" xfId="19697"/>
    <cellStyle name="Normal 3 2" xfId="19698"/>
    <cellStyle name="Normal 3 2 10" xfId="19699"/>
    <cellStyle name="Normal 3 2 11" xfId="19700"/>
    <cellStyle name="Normal 3 2 12" xfId="19701"/>
    <cellStyle name="Normal 3 2 13" xfId="19702"/>
    <cellStyle name="Normal 3 2 14" xfId="19703"/>
    <cellStyle name="Normal 3 2 2" xfId="19704"/>
    <cellStyle name="Normal 3 2 2 10" xfId="19705"/>
    <cellStyle name="Normal 3 2 2 11" xfId="19706"/>
    <cellStyle name="Normal 3 2 2 12" xfId="19707"/>
    <cellStyle name="Normal 3 2 2 13" xfId="19708"/>
    <cellStyle name="Normal 3 2 2 14" xfId="19709"/>
    <cellStyle name="Normal 3 2 2 15" xfId="19710"/>
    <cellStyle name="Normal 3 2 2 2" xfId="19711"/>
    <cellStyle name="Normal 3 2 2 2 2" xfId="19712"/>
    <cellStyle name="Normal 3 2 2 2 2 3" xfId="19713"/>
    <cellStyle name="Normal 3 2 2 2 2 4" xfId="19714"/>
    <cellStyle name="Normal 3 2 2 2 3" xfId="19715"/>
    <cellStyle name="Normal 3 2 2 2 4" xfId="19716"/>
    <cellStyle name="Normal 3 2 2 2 5" xfId="19717"/>
    <cellStyle name="Normal 3 2 2 2 6" xfId="19718"/>
    <cellStyle name="Normal 3 2 2 2 7" xfId="19719"/>
    <cellStyle name="Normal 3 2 2 3" xfId="19720"/>
    <cellStyle name="Normal 3 2 2 3 2" xfId="19721"/>
    <cellStyle name="Normal 3 2 2 3 3" xfId="19722"/>
    <cellStyle name="Normal 3 2 2 3 4" xfId="19723"/>
    <cellStyle name="Normal 3 2 2 3 5" xfId="19724"/>
    <cellStyle name="Normal 3 2 2 3 6" xfId="19725"/>
    <cellStyle name="Normal 3 2 2 4" xfId="19726"/>
    <cellStyle name="Normal 3 2 2 4 2" xfId="19727"/>
    <cellStyle name="Normal 3 2 2 4 3" xfId="19728"/>
    <cellStyle name="Normal 3 2 2 5" xfId="19729"/>
    <cellStyle name="Normal 3 2 2 6" xfId="19730"/>
    <cellStyle name="Normal 3 2 2 7" xfId="19731"/>
    <cellStyle name="Normal 3 2 2 8" xfId="19732"/>
    <cellStyle name="Normal 3 2 2 9" xfId="19733"/>
    <cellStyle name="Normal 3 2 3" xfId="19734"/>
    <cellStyle name="Normal 3 2 3 2" xfId="19735"/>
    <cellStyle name="Normal 3 2 3 2 2" xfId="19736"/>
    <cellStyle name="Normal 3 2 3 2 2 2" xfId="19737"/>
    <cellStyle name="Normal 3 2 3 2 3" xfId="19738"/>
    <cellStyle name="Normal 3 2 3 2 4" xfId="19739"/>
    <cellStyle name="Normal 3 2 3 3" xfId="19740"/>
    <cellStyle name="Normal 3 2 3 3 2" xfId="19741"/>
    <cellStyle name="Normal 3 2 3 3 3" xfId="19742"/>
    <cellStyle name="Normal 3 2 4" xfId="19743"/>
    <cellStyle name="Normal 3 2 4 2 2" xfId="19744"/>
    <cellStyle name="Normal 3 2 4 2 3" xfId="19745"/>
    <cellStyle name="Normal 3 2 4 2 4" xfId="19746"/>
    <cellStyle name="Normal 3 2 5" xfId="19747"/>
    <cellStyle name="Normal 3 2 5 2" xfId="19748"/>
    <cellStyle name="Normal 3 2 5 3" xfId="19749"/>
    <cellStyle name="Normal 3 2 5 4" xfId="19750"/>
    <cellStyle name="Normal 3 2 5 5" xfId="19751"/>
    <cellStyle name="Normal 3 2 5 6" xfId="19752"/>
    <cellStyle name="Normal 3 2 5 7" xfId="19753"/>
    <cellStyle name="Normal 3 2 6" xfId="19754"/>
    <cellStyle name="Normal 3 2 6 2" xfId="19755"/>
    <cellStyle name="Normal 3 2 6 3" xfId="19756"/>
    <cellStyle name="Normal 3 2 6 4" xfId="19757"/>
    <cellStyle name="Normal 3 2 6 5" xfId="19758"/>
    <cellStyle name="Normal 3 2 6 6" xfId="19759"/>
    <cellStyle name="Normal 3 2 7" xfId="19760"/>
    <cellStyle name="Normal 3 2 7 2" xfId="19761"/>
    <cellStyle name="Normal 3 2 7 3" xfId="19762"/>
    <cellStyle name="Normal 3 2 7 4" xfId="19763"/>
    <cellStyle name="Normal 3 2 7 5" xfId="19764"/>
    <cellStyle name="Normal 3 2 7 6" xfId="19765"/>
    <cellStyle name="Normal 3 2 8" xfId="19766"/>
    <cellStyle name="Normal 3 2 8 2" xfId="19767"/>
    <cellStyle name="Normal 3 2 8 3" xfId="19768"/>
    <cellStyle name="Normal 3 2 8 4" xfId="19769"/>
    <cellStyle name="Normal 3 2 8 5" xfId="19770"/>
    <cellStyle name="Normal 3 2 9" xfId="19771"/>
    <cellStyle name="Normal 3 2 9 2" xfId="19772"/>
    <cellStyle name="Normal 3 2 9 3" xfId="19773"/>
    <cellStyle name="Normal 3 2 9 4" xfId="19774"/>
    <cellStyle name="Normal 3 2 9 5" xfId="19775"/>
    <cellStyle name="Normal 3 20" xfId="19776"/>
    <cellStyle name="Normal 3 20 2" xfId="19777"/>
    <cellStyle name="Normal 3 20 3" xfId="19778"/>
    <cellStyle name="Normal 3 20 4" xfId="19779"/>
    <cellStyle name="Normal 3 20 5" xfId="19780"/>
    <cellStyle name="Normal 3 20 6" xfId="19781"/>
    <cellStyle name="Normal 3 20 7" xfId="19782"/>
    <cellStyle name="Normal 3 20 8" xfId="19783"/>
    <cellStyle name="Normal 3 21" xfId="19784"/>
    <cellStyle name="Normal 3 21 2" xfId="19785"/>
    <cellStyle name="Normal 3 21 3" xfId="19786"/>
    <cellStyle name="Normal 3 21 4" xfId="19787"/>
    <cellStyle name="Normal 3 21 5" xfId="19788"/>
    <cellStyle name="Normal 3 21 6" xfId="19789"/>
    <cellStyle name="Normal 3 21 7" xfId="19790"/>
    <cellStyle name="Normal 3 21 8" xfId="19791"/>
    <cellStyle name="Normal 3 22" xfId="19792"/>
    <cellStyle name="Normal 3 22 2" xfId="19793"/>
    <cellStyle name="Normal 3 22 3" xfId="19794"/>
    <cellStyle name="Normal 3 22 4" xfId="19795"/>
    <cellStyle name="Normal 3 22 5" xfId="19796"/>
    <cellStyle name="Normal 3 22 6" xfId="19797"/>
    <cellStyle name="Normal 3 22 7" xfId="19798"/>
    <cellStyle name="Normal 3 22 8" xfId="19799"/>
    <cellStyle name="Normal 3 23" xfId="19800"/>
    <cellStyle name="Normal 3 23 2" xfId="19801"/>
    <cellStyle name="Normal 3 23 3" xfId="19802"/>
    <cellStyle name="Normal 3 23 4" xfId="19803"/>
    <cellStyle name="Normal 3 23 5" xfId="19804"/>
    <cellStyle name="Normal 3 23 6" xfId="19805"/>
    <cellStyle name="Normal 3 23 7" xfId="19806"/>
    <cellStyle name="Normal 3 23 8" xfId="19807"/>
    <cellStyle name="Normal 3 24" xfId="19808"/>
    <cellStyle name="Normal 3 24 2" xfId="19809"/>
    <cellStyle name="Normal 3 24 3" xfId="19810"/>
    <cellStyle name="Normal 3 24 4" xfId="19811"/>
    <cellStyle name="Normal 3 24 5" xfId="19812"/>
    <cellStyle name="Normal 3 24 6" xfId="19813"/>
    <cellStyle name="Normal 3 24 7" xfId="19814"/>
    <cellStyle name="Normal 3 24 8" xfId="19815"/>
    <cellStyle name="Normal 3 25" xfId="19816"/>
    <cellStyle name="Normal 3 25 2" xfId="19817"/>
    <cellStyle name="Normal 3 25 3" xfId="19818"/>
    <cellStyle name="Normal 3 25 4" xfId="19819"/>
    <cellStyle name="Normal 3 25 5" xfId="19820"/>
    <cellStyle name="Normal 3 25 6" xfId="19821"/>
    <cellStyle name="Normal 3 25 7" xfId="19822"/>
    <cellStyle name="Normal 3 25 8" xfId="19823"/>
    <cellStyle name="Normal 3 26" xfId="19824"/>
    <cellStyle name="Normal 3 26 2" xfId="19825"/>
    <cellStyle name="Normal 3 26 3" xfId="19826"/>
    <cellStyle name="Normal 3 26 4" xfId="19827"/>
    <cellStyle name="Normal 3 26 5" xfId="19828"/>
    <cellStyle name="Normal 3 26 6" xfId="19829"/>
    <cellStyle name="Normal 3 26 7" xfId="19830"/>
    <cellStyle name="Normal 3 26 8" xfId="19831"/>
    <cellStyle name="Normal 3 27" xfId="19832"/>
    <cellStyle name="Normal 3 27 2" xfId="19833"/>
    <cellStyle name="Normal 3 27 3" xfId="19834"/>
    <cellStyle name="Normal 3 27 4" xfId="19835"/>
    <cellStyle name="Normal 3 27 5" xfId="19836"/>
    <cellStyle name="Normal 3 27 6" xfId="19837"/>
    <cellStyle name="Normal 3 27 7" xfId="19838"/>
    <cellStyle name="Normal 3 27 8" xfId="19839"/>
    <cellStyle name="Normal 3 28" xfId="19840"/>
    <cellStyle name="Normal 3 28 2" xfId="19841"/>
    <cellStyle name="Normal 3 28 3" xfId="19842"/>
    <cellStyle name="Normal 3 28 4" xfId="19843"/>
    <cellStyle name="Normal 3 28 5" xfId="19844"/>
    <cellStyle name="Normal 3 28 6" xfId="19845"/>
    <cellStyle name="Normal 3 28 7" xfId="19846"/>
    <cellStyle name="Normal 3 28 8" xfId="19847"/>
    <cellStyle name="Normal 3 29" xfId="19848"/>
    <cellStyle name="Normal 3 29 2" xfId="19849"/>
    <cellStyle name="Normal 3 29 3" xfId="19850"/>
    <cellStyle name="Normal 3 29 4" xfId="19851"/>
    <cellStyle name="Normal 3 29 5" xfId="19852"/>
    <cellStyle name="Normal 3 29 6" xfId="19853"/>
    <cellStyle name="Normal 3 29 7" xfId="19854"/>
    <cellStyle name="Normal 3 29 8" xfId="19855"/>
    <cellStyle name="Normal 3 3" xfId="19856"/>
    <cellStyle name="Normal 3 3 10" xfId="19857"/>
    <cellStyle name="Normal 3 3 11" xfId="19858"/>
    <cellStyle name="Normal 3 3 12" xfId="19859"/>
    <cellStyle name="Normal 3 3 13" xfId="19860"/>
    <cellStyle name="Normal 3 3 2" xfId="19861"/>
    <cellStyle name="Normal 3 3 2 2" xfId="19862"/>
    <cellStyle name="Normal 3 3 2 3" xfId="19863"/>
    <cellStyle name="Normal 3 3 2 4" xfId="19864"/>
    <cellStyle name="Normal 3 3 2 5" xfId="19865"/>
    <cellStyle name="Normal 3 3 2 6" xfId="19866"/>
    <cellStyle name="Normal 3 3 2 7" xfId="19867"/>
    <cellStyle name="Normal 3 3 3" xfId="19868"/>
    <cellStyle name="Normal 3 3 3 2" xfId="19869"/>
    <cellStyle name="Normal 3 3 3 3" xfId="19870"/>
    <cellStyle name="Normal 3 3 3 4" xfId="19871"/>
    <cellStyle name="Normal 3 3 3 5" xfId="19872"/>
    <cellStyle name="Normal 3 3 3 6" xfId="19873"/>
    <cellStyle name="Normal 3 3 3 7" xfId="19874"/>
    <cellStyle name="Normal 3 3 4" xfId="19875"/>
    <cellStyle name="Normal 3 3 4 2" xfId="19876"/>
    <cellStyle name="Normal 3 3 4 3" xfId="19877"/>
    <cellStyle name="Normal 3 3 4 4" xfId="19878"/>
    <cellStyle name="Normal 3 3 4 5" xfId="19879"/>
    <cellStyle name="Normal 3 3 5" xfId="19880"/>
    <cellStyle name="Normal 3 3 6" xfId="19881"/>
    <cellStyle name="Normal 3 3 7" xfId="19882"/>
    <cellStyle name="Normal 3 3 8" xfId="19883"/>
    <cellStyle name="Normal 3 3 9" xfId="19884"/>
    <cellStyle name="Normal 3 30" xfId="19885"/>
    <cellStyle name="Normal 3 30 2" xfId="19886"/>
    <cellStyle name="Normal 3 30 3" xfId="19887"/>
    <cellStyle name="Normal 3 30 4" xfId="19888"/>
    <cellStyle name="Normal 3 30 5" xfId="19889"/>
    <cellStyle name="Normal 3 30 6" xfId="19890"/>
    <cellStyle name="Normal 3 30 7" xfId="19891"/>
    <cellStyle name="Normal 3 30 8" xfId="19892"/>
    <cellStyle name="Normal 3 31" xfId="19893"/>
    <cellStyle name="Normal 3 31 2" xfId="19894"/>
    <cellStyle name="Normal 3 31 3" xfId="19895"/>
    <cellStyle name="Normal 3 31 4" xfId="19896"/>
    <cellStyle name="Normal 3 31 5" xfId="19897"/>
    <cellStyle name="Normal 3 31 6" xfId="19898"/>
    <cellStyle name="Normal 3 31 7" xfId="19899"/>
    <cellStyle name="Normal 3 31 8" xfId="19900"/>
    <cellStyle name="Normal 3 32" xfId="19901"/>
    <cellStyle name="Normal 3 32 2" xfId="19902"/>
    <cellStyle name="Normal 3 32 3" xfId="19903"/>
    <cellStyle name="Normal 3 32 4" xfId="19904"/>
    <cellStyle name="Normal 3 32 5" xfId="19905"/>
    <cellStyle name="Normal 3 32 6" xfId="19906"/>
    <cellStyle name="Normal 3 32 7" xfId="19907"/>
    <cellStyle name="Normal 3 32 8" xfId="19908"/>
    <cellStyle name="Normal 3 33" xfId="19909"/>
    <cellStyle name="Normal 3 33 2" xfId="19910"/>
    <cellStyle name="Normal 3 33 3" xfId="19911"/>
    <cellStyle name="Normal 3 33 4" xfId="19912"/>
    <cellStyle name="Normal 3 33 5" xfId="19913"/>
    <cellStyle name="Normal 3 33 6" xfId="19914"/>
    <cellStyle name="Normal 3 33 7" xfId="19915"/>
    <cellStyle name="Normal 3 33 8" xfId="19916"/>
    <cellStyle name="Normal 3 34" xfId="19917"/>
    <cellStyle name="Normal 3 35" xfId="19918"/>
    <cellStyle name="Normal 3 36" xfId="19919"/>
    <cellStyle name="Normal 3 37" xfId="19920"/>
    <cellStyle name="Normal 3 38" xfId="19921"/>
    <cellStyle name="Normal 3 39" xfId="19922"/>
    <cellStyle name="Normal 3 4" xfId="19923"/>
    <cellStyle name="Normal 3 4 10" xfId="19924"/>
    <cellStyle name="Normal 3 4 11" xfId="19925"/>
    <cellStyle name="Normal 3 4 12" xfId="19926"/>
    <cellStyle name="Normal 3 4 13" xfId="19927"/>
    <cellStyle name="Normal 3 4 2" xfId="19928"/>
    <cellStyle name="Normal 3 4 2 2" xfId="19929"/>
    <cellStyle name="Normal 3 4 2 2 2" xfId="19930"/>
    <cellStyle name="Normal 3 4 2 3" xfId="19931"/>
    <cellStyle name="Normal 3 4 2 4" xfId="19932"/>
    <cellStyle name="Normal 3 4 2 5" xfId="19933"/>
    <cellStyle name="Normal 3 4 3" xfId="19934"/>
    <cellStyle name="Normal 3 4 3 2" xfId="19935"/>
    <cellStyle name="Normal 3 4 3 3" xfId="19936"/>
    <cellStyle name="Normal 3 4 4" xfId="19937"/>
    <cellStyle name="Normal 3 4 5" xfId="19938"/>
    <cellStyle name="Normal 3 4 6" xfId="19939"/>
    <cellStyle name="Normal 3 4 7" xfId="19940"/>
    <cellStyle name="Normal 3 4 8" xfId="19941"/>
    <cellStyle name="Normal 3 4 9" xfId="19942"/>
    <cellStyle name="Normal 3 40" xfId="19943"/>
    <cellStyle name="Normal 3 41" xfId="19944"/>
    <cellStyle name="Normal 3 42" xfId="19945"/>
    <cellStyle name="Normal 3 43" xfId="19946"/>
    <cellStyle name="Normal 3 44" xfId="19947"/>
    <cellStyle name="Normal 3 45" xfId="19948"/>
    <cellStyle name="Normal 3 46" xfId="19949"/>
    <cellStyle name="Normal 3 47" xfId="19950"/>
    <cellStyle name="Normal 3 48" xfId="19951"/>
    <cellStyle name="Normal 3 49" xfId="19952"/>
    <cellStyle name="Normal 3 5" xfId="19953"/>
    <cellStyle name="Normal 3 5 10" xfId="19954"/>
    <cellStyle name="Normal 3 5 11" xfId="19955"/>
    <cellStyle name="Normal 3 5 12" xfId="19956"/>
    <cellStyle name="Normal 3 5 13" xfId="19957"/>
    <cellStyle name="Normal 3 5 13 2" xfId="19958"/>
    <cellStyle name="Normal 3 5 14" xfId="19959"/>
    <cellStyle name="Normal 3 5 15" xfId="19960"/>
    <cellStyle name="Normal 3 5 16" xfId="19961"/>
    <cellStyle name="Normal 3 5 17" xfId="19962"/>
    <cellStyle name="Normal 3 5 18" xfId="19963"/>
    <cellStyle name="Normal 3 5 19" xfId="19964"/>
    <cellStyle name="Normal 3 5 2" xfId="19965"/>
    <cellStyle name="Normal 3 5 2 2" xfId="19966"/>
    <cellStyle name="Normal 3 5 2 3" xfId="19967"/>
    <cellStyle name="Normal 3 5 3" xfId="19968"/>
    <cellStyle name="Normal 3 5 3 2" xfId="19969"/>
    <cellStyle name="Normal 3 5 3 3" xfId="19970"/>
    <cellStyle name="Normal 3 5 4" xfId="19971"/>
    <cellStyle name="Normal 3 5 4 2" xfId="19972"/>
    <cellStyle name="Normal 3 5 4 3" xfId="19973"/>
    <cellStyle name="Normal 3 5 5" xfId="19974"/>
    <cellStyle name="Normal 3 5 6" xfId="19975"/>
    <cellStyle name="Normal 3 5 7" xfId="19976"/>
    <cellStyle name="Normal 3 5 8" xfId="19977"/>
    <cellStyle name="Normal 3 5 9" xfId="19978"/>
    <cellStyle name="Normal 3 50" xfId="19979"/>
    <cellStyle name="Normal 3 51" xfId="19980"/>
    <cellStyle name="Normal 3 52" xfId="19981"/>
    <cellStyle name="Normal 3 53" xfId="19982"/>
    <cellStyle name="Normal 3 54" xfId="19983"/>
    <cellStyle name="Normal 3 55" xfId="19984"/>
    <cellStyle name="Normal 3 6" xfId="19985"/>
    <cellStyle name="Normal 3 6 10" xfId="19986"/>
    <cellStyle name="Normal 3 6 11" xfId="19987"/>
    <cellStyle name="Normal 3 6 2" xfId="19988"/>
    <cellStyle name="Normal 3 6 3" xfId="19989"/>
    <cellStyle name="Normal 3 6 4" xfId="19990"/>
    <cellStyle name="Normal 3 6 5" xfId="19991"/>
    <cellStyle name="Normal 3 6 6" xfId="19992"/>
    <cellStyle name="Normal 3 6 7" xfId="19993"/>
    <cellStyle name="Normal 3 6 8" xfId="19994"/>
    <cellStyle name="Normal 3 6 9" xfId="19995"/>
    <cellStyle name="Normal 3 7" xfId="19996"/>
    <cellStyle name="Normal 3 7 10" xfId="19997"/>
    <cellStyle name="Normal 3 7 2" xfId="19998"/>
    <cellStyle name="Normal 3 7 3" xfId="19999"/>
    <cellStyle name="Normal 3 7 4" xfId="20000"/>
    <cellStyle name="Normal 3 7 5" xfId="20001"/>
    <cellStyle name="Normal 3 7 6" xfId="20002"/>
    <cellStyle name="Normal 3 7 7" xfId="20003"/>
    <cellStyle name="Normal 3 7 8" xfId="20004"/>
    <cellStyle name="Normal 3 7 9" xfId="20005"/>
    <cellStyle name="Normal 3 8" xfId="20006"/>
    <cellStyle name="Normal 3 8 10" xfId="20007"/>
    <cellStyle name="Normal 3 8 2" xfId="20008"/>
    <cellStyle name="Normal 3 8 3" xfId="20009"/>
    <cellStyle name="Normal 3 8 4" xfId="20010"/>
    <cellStyle name="Normal 3 8 5" xfId="20011"/>
    <cellStyle name="Normal 3 8 6" xfId="20012"/>
    <cellStyle name="Normal 3 8 7" xfId="20013"/>
    <cellStyle name="Normal 3 8 8" xfId="20014"/>
    <cellStyle name="Normal 3 8 9" xfId="20015"/>
    <cellStyle name="Normal 3 9" xfId="20016"/>
    <cellStyle name="Normal 3 9 10" xfId="20017"/>
    <cellStyle name="Normal 3 9 2" xfId="20018"/>
    <cellStyle name="Normal 3 9 3" xfId="20019"/>
    <cellStyle name="Normal 3 9 4" xfId="20020"/>
    <cellStyle name="Normal 3 9 5" xfId="20021"/>
    <cellStyle name="Normal 3 9 6" xfId="20022"/>
    <cellStyle name="Normal 3 9 7" xfId="20023"/>
    <cellStyle name="Normal 3 9 8" xfId="20024"/>
    <cellStyle name="Normal 3 9 9" xfId="20025"/>
    <cellStyle name="Normal 3_Book1" xfId="20026"/>
    <cellStyle name="Normal 30" xfId="20027"/>
    <cellStyle name="Normal 30 10" xfId="20028"/>
    <cellStyle name="Normal 30 11" xfId="20029"/>
    <cellStyle name="Normal 30 2 2 2" xfId="20030"/>
    <cellStyle name="Normal 30 2 2 2 2" xfId="20031"/>
    <cellStyle name="Normal 30 2 2 2 3" xfId="20032"/>
    <cellStyle name="Normal 30 2 2 2 4" xfId="20033"/>
    <cellStyle name="Normal 30 2 2 3" xfId="20034"/>
    <cellStyle name="Normal 30 2 2 4" xfId="20035"/>
    <cellStyle name="Normal 30 2 2 5" xfId="20036"/>
    <cellStyle name="Normal 30 2 3 2" xfId="20037"/>
    <cellStyle name="Normal 30 2 3 3" xfId="20038"/>
    <cellStyle name="Normal 30 2 3 4" xfId="20039"/>
    <cellStyle name="Normal 30 3 2" xfId="20040"/>
    <cellStyle name="Normal 30 3 2 2" xfId="20041"/>
    <cellStyle name="Normal 30 3 2 2 2" xfId="20042"/>
    <cellStyle name="Normal 30 3 2 2 3" xfId="20043"/>
    <cellStyle name="Normal 30 3 2 2 4" xfId="20044"/>
    <cellStyle name="Normal 30 3 2 3" xfId="20045"/>
    <cellStyle name="Normal 30 3 2 4" xfId="20046"/>
    <cellStyle name="Normal 30 3 2 5" xfId="20047"/>
    <cellStyle name="Normal 30 3 3 2" xfId="20048"/>
    <cellStyle name="Normal 30 3 3 3" xfId="20049"/>
    <cellStyle name="Normal 30 4 2" xfId="20050"/>
    <cellStyle name="Normal 30 4 2 2" xfId="20051"/>
    <cellStyle name="Normal 30 4 2 3" xfId="20052"/>
    <cellStyle name="Normal 30 4 4" xfId="20053"/>
    <cellStyle name="Normal 30 4 5" xfId="20054"/>
    <cellStyle name="Normal 30 5 2 2" xfId="20055"/>
    <cellStyle name="Normal 30 5 2 3" xfId="20056"/>
    <cellStyle name="Normal 30 5 2 4" xfId="20057"/>
    <cellStyle name="Normal 30 5 5" xfId="20058"/>
    <cellStyle name="Normal 30 8 2" xfId="20059"/>
    <cellStyle name="Normal 30 8 3" xfId="20060"/>
    <cellStyle name="Normal 30 8 4" xfId="20061"/>
    <cellStyle name="Normal 31" xfId="20062"/>
    <cellStyle name="Normal 31 2 2 2" xfId="20063"/>
    <cellStyle name="Normal 31 2 2 2 2" xfId="20064"/>
    <cellStyle name="Normal 31 2 2 2 3" xfId="20065"/>
    <cellStyle name="Normal 31 2 2 2 4" xfId="20066"/>
    <cellStyle name="Normal 31 2 2 3" xfId="20067"/>
    <cellStyle name="Normal 31 2 2 4" xfId="20068"/>
    <cellStyle name="Normal 31 2 3 2" xfId="20069"/>
    <cellStyle name="Normal 31 2 3 3" xfId="20070"/>
    <cellStyle name="Normal 31 2 3 4" xfId="20071"/>
    <cellStyle name="Normal 31 3 2" xfId="20072"/>
    <cellStyle name="Normal 31 3 2 5" xfId="20073"/>
    <cellStyle name="Normal 31 3 3" xfId="20074"/>
    <cellStyle name="Normal 31 3 3 2" xfId="20075"/>
    <cellStyle name="Normal 31 3 3 3" xfId="20076"/>
    <cellStyle name="Normal 31 3 4" xfId="20077"/>
    <cellStyle name="Normal 31 3 5" xfId="20078"/>
    <cellStyle name="Normal 31 3 6" xfId="20079"/>
    <cellStyle name="Normal 31 4 5" xfId="20080"/>
    <cellStyle name="Normal 31 5 2 3" xfId="20081"/>
    <cellStyle name="Normal 31 5 2 4" xfId="20082"/>
    <cellStyle name="Normal 31 5 5" xfId="20083"/>
    <cellStyle name="Normal 31 8 2" xfId="20084"/>
    <cellStyle name="Normal 31 8 3" xfId="20085"/>
    <cellStyle name="Normal 31 8 4" xfId="20086"/>
    <cellStyle name="Normal 32" xfId="20087"/>
    <cellStyle name="Normal 32 10" xfId="20088"/>
    <cellStyle name="Normal 32 11" xfId="20089"/>
    <cellStyle name="Normal 32 2" xfId="20090"/>
    <cellStyle name="Normal 32 2 3 2" xfId="20091"/>
    <cellStyle name="Normal 32 2 3 3" xfId="20092"/>
    <cellStyle name="Normal 32 3" xfId="20093"/>
    <cellStyle name="Normal 32 3 2 2 3" xfId="20094"/>
    <cellStyle name="Normal 32 3 2 2 4" xfId="20095"/>
    <cellStyle name="Normal 32 3 2 4" xfId="20096"/>
    <cellStyle name="Normal 32 3 2 5" xfId="20097"/>
    <cellStyle name="Normal 32 3 3 2" xfId="20098"/>
    <cellStyle name="Normal 32 3 3 3" xfId="20099"/>
    <cellStyle name="Normal 32 3 3 4" xfId="20100"/>
    <cellStyle name="Normal 32 3 5" xfId="20101"/>
    <cellStyle name="Normal 32 3 6" xfId="20102"/>
    <cellStyle name="Normal 32 4" xfId="20103"/>
    <cellStyle name="Normal 32 4 2" xfId="20104"/>
    <cellStyle name="Normal 32 4 2 4" xfId="20105"/>
    <cellStyle name="Normal 32 4 3" xfId="20106"/>
    <cellStyle name="Normal 32 4 5" xfId="20107"/>
    <cellStyle name="Normal 32 5" xfId="20108"/>
    <cellStyle name="Normal 32 5 2 3" xfId="20109"/>
    <cellStyle name="Normal 32 5 2 4" xfId="20110"/>
    <cellStyle name="Normal 32 8 2" xfId="20111"/>
    <cellStyle name="Normal 32 8 3" xfId="20112"/>
    <cellStyle name="Normal 32 8 4" xfId="20113"/>
    <cellStyle name="Normal 33" xfId="20114"/>
    <cellStyle name="Normal 33 10" xfId="20115"/>
    <cellStyle name="Normal 33 11" xfId="20116"/>
    <cellStyle name="Normal 33 2" xfId="20117"/>
    <cellStyle name="Normal 33 2 2" xfId="20118"/>
    <cellStyle name="Normal 33 2 2 2" xfId="20119"/>
    <cellStyle name="Normal 33 2 2 2 2" xfId="20120"/>
    <cellStyle name="Normal 33 2 2 2 3" xfId="20121"/>
    <cellStyle name="Normal 33 2 2 2 4" xfId="20122"/>
    <cellStyle name="Normal 33 2 2 3" xfId="20123"/>
    <cellStyle name="Normal 33 2 2 4" xfId="20124"/>
    <cellStyle name="Normal 33 2 2 5" xfId="20125"/>
    <cellStyle name="Normal 33 2 3" xfId="20126"/>
    <cellStyle name="Normal 33 2 3 2" xfId="20127"/>
    <cellStyle name="Normal 33 2 3 3" xfId="20128"/>
    <cellStyle name="Normal 33 2 3 4" xfId="20129"/>
    <cellStyle name="Normal 33 2 4" xfId="20130"/>
    <cellStyle name="Normal 33 2 5" xfId="20131"/>
    <cellStyle name="Normal 33 2 6" xfId="20132"/>
    <cellStyle name="Normal 33 3 2" xfId="20133"/>
    <cellStyle name="Normal 33 3 2 2" xfId="20134"/>
    <cellStyle name="Normal 33 3 2 2 2" xfId="20135"/>
    <cellStyle name="Normal 33 3 2 2 3" xfId="20136"/>
    <cellStyle name="Normal 33 3 2 2 4" xfId="20137"/>
    <cellStyle name="Normal 33 3 2 3" xfId="20138"/>
    <cellStyle name="Normal 33 3 2 4" xfId="20139"/>
    <cellStyle name="Normal 33 3 2 5" xfId="20140"/>
    <cellStyle name="Normal 33 3 3" xfId="20141"/>
    <cellStyle name="Normal 33 3 3 2" xfId="20142"/>
    <cellStyle name="Normal 33 3 3 3" xfId="20143"/>
    <cellStyle name="Normal 33 3 3 4" xfId="20144"/>
    <cellStyle name="Normal 33 3 4" xfId="20145"/>
    <cellStyle name="Normal 33 3 5" xfId="20146"/>
    <cellStyle name="Normal 33 3 6" xfId="20147"/>
    <cellStyle name="Normal 33 4 2" xfId="20148"/>
    <cellStyle name="Normal 33 4 2 2" xfId="20149"/>
    <cellStyle name="Normal 33 4 2 3" xfId="20150"/>
    <cellStyle name="Normal 33 4 2 4" xfId="20151"/>
    <cellStyle name="Normal 33 4 3" xfId="20152"/>
    <cellStyle name="Normal 33 4 4" xfId="20153"/>
    <cellStyle name="Normal 33 4 5" xfId="20154"/>
    <cellStyle name="Normal 33 5 2 4" xfId="20155"/>
    <cellStyle name="Normal 33 5 3" xfId="20156"/>
    <cellStyle name="Normal 33 6" xfId="20157"/>
    <cellStyle name="Normal 33 6 2" xfId="20158"/>
    <cellStyle name="Normal 33 6 3" xfId="20159"/>
    <cellStyle name="Normal 33 6 4" xfId="20160"/>
    <cellStyle name="Normal 33 7" xfId="20161"/>
    <cellStyle name="Normal 33 8" xfId="20162"/>
    <cellStyle name="Normal 33 8 2" xfId="20163"/>
    <cellStyle name="Normal 33 8 3" xfId="20164"/>
    <cellStyle name="Normal 33 8 4" xfId="20165"/>
    <cellStyle name="Normal 33 9" xfId="20166"/>
    <cellStyle name="Normal 34" xfId="20167"/>
    <cellStyle name="Normal 34 10" xfId="20168"/>
    <cellStyle name="Normal 34 11" xfId="20169"/>
    <cellStyle name="Normal 34 2" xfId="20170"/>
    <cellStyle name="Normal 34 2 2" xfId="20171"/>
    <cellStyle name="Normal 34 2 2 2" xfId="20172"/>
    <cellStyle name="Normal 34 2 2 2 2" xfId="20173"/>
    <cellStyle name="Normal 34 2 2 2 3" xfId="20174"/>
    <cellStyle name="Normal 34 2 2 2 4" xfId="20175"/>
    <cellStyle name="Normal 34 2 2 4" xfId="20176"/>
    <cellStyle name="Normal 34 2 2 5" xfId="20177"/>
    <cellStyle name="Normal 34 2 3" xfId="20178"/>
    <cellStyle name="Normal 34 2 3 2" xfId="20179"/>
    <cellStyle name="Normal 34 2 3 3" xfId="20180"/>
    <cellStyle name="Normal 34 2 3 4" xfId="20181"/>
    <cellStyle name="Normal 34 2 4" xfId="20182"/>
    <cellStyle name="Normal 34 2 5" xfId="20183"/>
    <cellStyle name="Normal 34 3" xfId="20184"/>
    <cellStyle name="Normal 34 3 2" xfId="20185"/>
    <cellStyle name="Normal 34 3 2 2 2" xfId="20186"/>
    <cellStyle name="Normal 34 3 2 2 3" xfId="20187"/>
    <cellStyle name="Normal 34 3 2 2 4" xfId="20188"/>
    <cellStyle name="Normal 34 3 2 4" xfId="20189"/>
    <cellStyle name="Normal 34 3 2 5" xfId="20190"/>
    <cellStyle name="Normal 34 3 3" xfId="20191"/>
    <cellStyle name="Normal 34 3 3 2" xfId="20192"/>
    <cellStyle name="Normal 34 3 3 4" xfId="20193"/>
    <cellStyle name="Normal 34 3 4" xfId="20194"/>
    <cellStyle name="Normal 34 3 5" xfId="20195"/>
    <cellStyle name="Normal 34 3 6" xfId="20196"/>
    <cellStyle name="Normal 34 4" xfId="20197"/>
    <cellStyle name="Normal 34 4 2" xfId="20198"/>
    <cellStyle name="Normal 34 4 2 2" xfId="20199"/>
    <cellStyle name="Normal 34 4 2 3" xfId="20200"/>
    <cellStyle name="Normal 34 4 2 4" xfId="20201"/>
    <cellStyle name="Normal 34 4 3" xfId="20202"/>
    <cellStyle name="Normal 34 4 4" xfId="20203"/>
    <cellStyle name="Normal 34 5" xfId="20204"/>
    <cellStyle name="Normal 34 5 2" xfId="20205"/>
    <cellStyle name="Normal 34 5 2 4" xfId="20206"/>
    <cellStyle name="Normal 34 6" xfId="20207"/>
    <cellStyle name="Normal 34 7" xfId="20208"/>
    <cellStyle name="Normal 34 8" xfId="20209"/>
    <cellStyle name="Normal 35" xfId="20210"/>
    <cellStyle name="Normal 35 2 2 4" xfId="20211"/>
    <cellStyle name="Normal 35 2 2 5" xfId="20212"/>
    <cellStyle name="Normal 35 2 3 4" xfId="20213"/>
    <cellStyle name="Normal 35 3 2 4" xfId="20214"/>
    <cellStyle name="Normal 35 3 2 5" xfId="20215"/>
    <cellStyle name="Normal 35 3 3 4" xfId="20216"/>
    <cellStyle name="Normal 35 4 2 4" xfId="20217"/>
    <cellStyle name="Normal 35 5 2 4" xfId="20218"/>
    <cellStyle name="Normal 36" xfId="20219"/>
    <cellStyle name="Normal 36 2 2" xfId="20220"/>
    <cellStyle name="Normal 36 2 2 2 2" xfId="20221"/>
    <cellStyle name="Normal 36 3 2" xfId="20222"/>
    <cellStyle name="Normal 36 8" xfId="20223"/>
    <cellStyle name="Normal 36 8 2" xfId="20224"/>
    <cellStyle name="Normal 36 8 3" xfId="20225"/>
    <cellStyle name="Normal 36 8 4" xfId="20226"/>
    <cellStyle name="Normal 36 9" xfId="20227"/>
    <cellStyle name="Normal 37" xfId="20228"/>
    <cellStyle name="Normal 37 11" xfId="20229"/>
    <cellStyle name="Normal 37 2 2" xfId="20230"/>
    <cellStyle name="Normal 37 2 2 4" xfId="20231"/>
    <cellStyle name="Normal 37 2 2 5" xfId="20232"/>
    <cellStyle name="Normal 37 3 2" xfId="20233"/>
    <cellStyle name="Normal 37 8" xfId="20234"/>
    <cellStyle name="Normal 37 9" xfId="20235"/>
    <cellStyle name="Normal 38" xfId="20236"/>
    <cellStyle name="Normal 38 2 2 4" xfId="20237"/>
    <cellStyle name="Normal 38 2 2 5" xfId="20238"/>
    <cellStyle name="Normal 39" xfId="20239"/>
    <cellStyle name="Normal 39 2 2 4" xfId="20240"/>
    <cellStyle name="Normal 4" xfId="20241"/>
    <cellStyle name="Normal 4 10" xfId="20242"/>
    <cellStyle name="Normal 4 11" xfId="20243"/>
    <cellStyle name="Normal 4 12" xfId="20244"/>
    <cellStyle name="Normal 4 13" xfId="20245"/>
    <cellStyle name="Normal 4 14" xfId="20246"/>
    <cellStyle name="Normal 4 15" xfId="20247"/>
    <cellStyle name="Normal 4 16" xfId="20248"/>
    <cellStyle name="Normal 4 17" xfId="20249"/>
    <cellStyle name="Normal 4 18" xfId="20250"/>
    <cellStyle name="Normal 4 18 2" xfId="20251"/>
    <cellStyle name="Normal 4 19" xfId="20252"/>
    <cellStyle name="Normal 4 2" xfId="20253"/>
    <cellStyle name="Normal 4 2 10" xfId="20254"/>
    <cellStyle name="Normal 4 2 11" xfId="20255"/>
    <cellStyle name="Normal 4 2 12" xfId="20256"/>
    <cellStyle name="Normal 4 2 13" xfId="20257"/>
    <cellStyle name="Normal 4 2 2" xfId="20258"/>
    <cellStyle name="Normal 4 2 2 10" xfId="20259"/>
    <cellStyle name="Normal 4 2 2 10 2" xfId="20260"/>
    <cellStyle name="Normal 4 2 2 10 2 2" xfId="20261"/>
    <cellStyle name="Normal 4 2 2 10 3" xfId="20262"/>
    <cellStyle name="Normal 4 2 2 11" xfId="20263"/>
    <cellStyle name="Normal 4 2 2 11 2" xfId="20264"/>
    <cellStyle name="Normal 4 2 2 12" xfId="20265"/>
    <cellStyle name="Normal 4 2 2 12 2" xfId="20266"/>
    <cellStyle name="Normal 4 2 2 13" xfId="20267"/>
    <cellStyle name="Normal 4 2 2 13 2" xfId="20268"/>
    <cellStyle name="Normal 4 2 2 14" xfId="20269"/>
    <cellStyle name="Normal 4 2 2 15" xfId="20270"/>
    <cellStyle name="Normal 4 2 2 16" xfId="20271"/>
    <cellStyle name="Normal 4 2 2 17" xfId="20272"/>
    <cellStyle name="Normal 4 2 2 18" xfId="20273"/>
    <cellStyle name="Normal 4 2 2 2" xfId="20274"/>
    <cellStyle name="Normal 4 2 2 2 2" xfId="20275"/>
    <cellStyle name="Normal 4 2 2 2 2 2" xfId="20276"/>
    <cellStyle name="Normal 4 2 2 2 2 2 2" xfId="20277"/>
    <cellStyle name="Normal 4 2 2 2 2 3" xfId="20278"/>
    <cellStyle name="Normal 4 2 2 2 3" xfId="20279"/>
    <cellStyle name="Normal 4 2 2 2 3 2" xfId="20280"/>
    <cellStyle name="Normal 4 2 2 2 3 2 2" xfId="20281"/>
    <cellStyle name="Normal 4 2 2 2 3 3" xfId="20282"/>
    <cellStyle name="Normal 4 2 2 2 4" xfId="20283"/>
    <cellStyle name="Normal 4 2 2 2 4 2" xfId="20284"/>
    <cellStyle name="Normal 4 2 2 2 5" xfId="20285"/>
    <cellStyle name="Normal 4 2 2 2 6" xfId="20286"/>
    <cellStyle name="Normal 4 2 2 3" xfId="20287"/>
    <cellStyle name="Normal 4 2 2 3 2" xfId="20288"/>
    <cellStyle name="Normal 4 2 2 3 2 2" xfId="20289"/>
    <cellStyle name="Normal 4 2 2 3 2 2 2" xfId="20290"/>
    <cellStyle name="Normal 4 2 2 3 2 3" xfId="20291"/>
    <cellStyle name="Normal 4 2 2 3 3" xfId="20292"/>
    <cellStyle name="Normal 4 2 2 3 3 2" xfId="20293"/>
    <cellStyle name="Normal 4 2 2 3 3 2 2" xfId="20294"/>
    <cellStyle name="Normal 4 2 2 3 3 3" xfId="20295"/>
    <cellStyle name="Normal 4 2 2 3 4" xfId="20296"/>
    <cellStyle name="Normal 4 2 2 3 4 2" xfId="20297"/>
    <cellStyle name="Normal 4 2 2 3 5" xfId="20298"/>
    <cellStyle name="Normal 4 2 2 3 6" xfId="20299"/>
    <cellStyle name="Normal 4 2 2 4" xfId="20300"/>
    <cellStyle name="Normal 4 2 2 4 2" xfId="20301"/>
    <cellStyle name="Normal 4 2 2 4 2 2" xfId="20302"/>
    <cellStyle name="Normal 4 2 2 4 2 2 2" xfId="20303"/>
    <cellStyle name="Normal 4 2 2 4 2 3" xfId="20304"/>
    <cellStyle name="Normal 4 2 2 4 3" xfId="20305"/>
    <cellStyle name="Normal 4 2 2 4 3 2" xfId="20306"/>
    <cellStyle name="Normal 4 2 2 4 3 2 2" xfId="20307"/>
    <cellStyle name="Normal 4 2 2 4 3 3" xfId="20308"/>
    <cellStyle name="Normal 4 2 2 4 4" xfId="20309"/>
    <cellStyle name="Normal 4 2 2 4 4 2" xfId="20310"/>
    <cellStyle name="Normal 4 2 2 4 5" xfId="20311"/>
    <cellStyle name="Normal 4 2 2 4 6" xfId="20312"/>
    <cellStyle name="Normal 4 2 2 5" xfId="20313"/>
    <cellStyle name="Normal 4 2 2 5 2" xfId="20314"/>
    <cellStyle name="Normal 4 2 2 5 2 2" xfId="20315"/>
    <cellStyle name="Normal 4 2 2 5 3" xfId="20316"/>
    <cellStyle name="Normal 4 2 2 6" xfId="20317"/>
    <cellStyle name="Normal 4 2 2 6 2" xfId="20318"/>
    <cellStyle name="Normal 4 2 2 6 2 2" xfId="20319"/>
    <cellStyle name="Normal 4 2 2 6 3" xfId="20320"/>
    <cellStyle name="Normal 4 2 2 7" xfId="20321"/>
    <cellStyle name="Normal 4 2 2 7 2" xfId="20322"/>
    <cellStyle name="Normal 4 2 2 7 2 2" xfId="20323"/>
    <cellStyle name="Normal 4 2 2 7 3" xfId="20324"/>
    <cellStyle name="Normal 4 2 2 8" xfId="20325"/>
    <cellStyle name="Normal 4 2 2 8 2" xfId="20326"/>
    <cellStyle name="Normal 4 2 2 8 2 2" xfId="20327"/>
    <cellStyle name="Normal 4 2 2 8 3" xfId="20328"/>
    <cellStyle name="Normal 4 2 2 9" xfId="20329"/>
    <cellStyle name="Normal 4 2 2 9 2" xfId="20330"/>
    <cellStyle name="Normal 4 2 2 9 2 2" xfId="20331"/>
    <cellStyle name="Normal 4 2 2 9 3" xfId="20332"/>
    <cellStyle name="Normal 4 2 3" xfId="20333"/>
    <cellStyle name="Normal 4 2 4" xfId="20334"/>
    <cellStyle name="Normal 4 2 5" xfId="20335"/>
    <cellStyle name="Normal 4 2 6" xfId="20336"/>
    <cellStyle name="Normal 4 2 7" xfId="20337"/>
    <cellStyle name="Normal 4 2 8" xfId="20338"/>
    <cellStyle name="Normal 4 2 9" xfId="20339"/>
    <cellStyle name="Normal 4 20" xfId="20340"/>
    <cellStyle name="Normal 4 21" xfId="20341"/>
    <cellStyle name="Normal 4 22" xfId="20342"/>
    <cellStyle name="Normal 4 3" xfId="20343"/>
    <cellStyle name="Normal 4 3 10" xfId="20344"/>
    <cellStyle name="Normal 4 3 11" xfId="20345"/>
    <cellStyle name="Normal 4 3 12" xfId="20346"/>
    <cellStyle name="Normal 4 3 13" xfId="20347"/>
    <cellStyle name="Normal 4 3 14" xfId="20348"/>
    <cellStyle name="Normal 4 3 2" xfId="20349"/>
    <cellStyle name="Normal 4 3 2 2" xfId="20350"/>
    <cellStyle name="Normal 4 3 2 3" xfId="20351"/>
    <cellStyle name="Normal 4 3 3" xfId="20352"/>
    <cellStyle name="Normal 4 3 3 2" xfId="20353"/>
    <cellStyle name="Normal 4 3 3 3" xfId="20354"/>
    <cellStyle name="Normal 4 3 4" xfId="20355"/>
    <cellStyle name="Normal 4 3 5" xfId="20356"/>
    <cellStyle name="Normal 4 3 6" xfId="20357"/>
    <cellStyle name="Normal 4 3 7" xfId="20358"/>
    <cellStyle name="Normal 4 3 8" xfId="20359"/>
    <cellStyle name="Normal 4 3 9" xfId="20360"/>
    <cellStyle name="Normal 4 4" xfId="20361"/>
    <cellStyle name="Normal 4 4 10" xfId="20362"/>
    <cellStyle name="Normal 4 4 2" xfId="20363"/>
    <cellStyle name="Normal 4 4 3" xfId="20364"/>
    <cellStyle name="Normal 4 4 4" xfId="20365"/>
    <cellStyle name="Normal 4 4 5" xfId="20366"/>
    <cellStyle name="Normal 4 4 6" xfId="20367"/>
    <cellStyle name="Normal 4 4 7" xfId="20368"/>
    <cellStyle name="Normal 4 4 8" xfId="20369"/>
    <cellStyle name="Normal 4 4 9" xfId="20370"/>
    <cellStyle name="Normal 4 5" xfId="20371"/>
    <cellStyle name="Normal 4 5 2" xfId="20372"/>
    <cellStyle name="Normal 4 5 3" xfId="20373"/>
    <cellStyle name="Normal 4 6" xfId="20374"/>
    <cellStyle name="Normal 4 7" xfId="20375"/>
    <cellStyle name="Normal 4 8" xfId="20376"/>
    <cellStyle name="Normal 4 9" xfId="20377"/>
    <cellStyle name="Normal 4_BreakdownDataInvoice Cussons Phase III&amp;IV Week 48 (2010-12-02)" xfId="20378"/>
    <cellStyle name="Normal 40" xfId="20379"/>
    <cellStyle name="Normal 40 2 2 4" xfId="20380"/>
    <cellStyle name="Normal 40 2 2 5" xfId="20381"/>
    <cellStyle name="Normal 40 2 3 4" xfId="20382"/>
    <cellStyle name="Normal 40 3 2 4" xfId="20383"/>
    <cellStyle name="Normal 40 3 2 5" xfId="20384"/>
    <cellStyle name="Normal 40 3 3 4" xfId="20385"/>
    <cellStyle name="Normal 40 4 2 4" xfId="20386"/>
    <cellStyle name="Normal 40 5 2 4" xfId="20387"/>
    <cellStyle name="Normal 41" xfId="20388"/>
    <cellStyle name="Normal 41 2 2" xfId="20389"/>
    <cellStyle name="Normal 41 2 2 2 2" xfId="20390"/>
    <cellStyle name="Normal 41 3 2" xfId="20391"/>
    <cellStyle name="Normal 41 8" xfId="20392"/>
    <cellStyle name="Normal 41 8 2" xfId="20393"/>
    <cellStyle name="Normal 41 8 3" xfId="20394"/>
    <cellStyle name="Normal 41 8 4" xfId="20395"/>
    <cellStyle name="Normal 41 9" xfId="20396"/>
    <cellStyle name="Normal 42" xfId="20397"/>
    <cellStyle name="Normal 42 11" xfId="20398"/>
    <cellStyle name="Normal 42 2 2" xfId="20399"/>
    <cellStyle name="Normal 42 2 2 4" xfId="20400"/>
    <cellStyle name="Normal 42 2 2 5" xfId="20401"/>
    <cellStyle name="Normal 42 3 2" xfId="20402"/>
    <cellStyle name="Normal 42 8" xfId="20403"/>
    <cellStyle name="Normal 42 9" xfId="20404"/>
    <cellStyle name="Normal 43" xfId="20405"/>
    <cellStyle name="Normal 43 2 2 4" xfId="20406"/>
    <cellStyle name="Normal 43 2 2 5" xfId="20407"/>
    <cellStyle name="Normal 44" xfId="20408"/>
    <cellStyle name="Normal 44 2 2 4" xfId="20409"/>
    <cellStyle name="Normal 45" xfId="20410"/>
    <cellStyle name="Normal 45 5" xfId="20411"/>
    <cellStyle name="Normal 45 6" xfId="20412"/>
    <cellStyle name="Normal 45 7" xfId="20413"/>
    <cellStyle name="Normal 45 8" xfId="20414"/>
    <cellStyle name="Normal 45 9" xfId="20415"/>
    <cellStyle name="Normal 46" xfId="20416"/>
    <cellStyle name="Normal 47" xfId="20417"/>
    <cellStyle name="Normal 47 2 2 4" xfId="20418"/>
    <cellStyle name="Normal 47 2 2 5" xfId="20419"/>
    <cellStyle name="Normal 47 3 2 4" xfId="20420"/>
    <cellStyle name="Normal 47 3 2 5" xfId="20421"/>
    <cellStyle name="Normal 48" xfId="20422"/>
    <cellStyle name="Normal 48 2" xfId="20423"/>
    <cellStyle name="Normal 48 3" xfId="20424"/>
    <cellStyle name="Normal 48 4" xfId="20425"/>
    <cellStyle name="Normal 48 5" xfId="20426"/>
    <cellStyle name="Normal 49" xfId="20427"/>
    <cellStyle name="Normal 49 2" xfId="20428"/>
    <cellStyle name="Normal 49 3" xfId="20429"/>
    <cellStyle name="Normal 49 4" xfId="20430"/>
    <cellStyle name="Normal 49 5" xfId="20431"/>
    <cellStyle name="Normal 5" xfId="20432"/>
    <cellStyle name="Normal 5 10" xfId="20433"/>
    <cellStyle name="Normal 5 11" xfId="20434"/>
    <cellStyle name="Normal 5 2" xfId="20435"/>
    <cellStyle name="Normal 5 2 10" xfId="20436"/>
    <cellStyle name="Normal 5 2 11" xfId="20437"/>
    <cellStyle name="Normal 5 2 12" xfId="20438"/>
    <cellStyle name="Normal 5 2 13" xfId="20439"/>
    <cellStyle name="Normal 5 2 14" xfId="20440"/>
    <cellStyle name="Normal 5 2 2" xfId="20441"/>
    <cellStyle name="Normal 5 2 3" xfId="20442"/>
    <cellStyle name="Normal 5 2 4" xfId="20443"/>
    <cellStyle name="Normal 5 2 5" xfId="20444"/>
    <cellStyle name="Normal 5 2 6" xfId="20445"/>
    <cellStyle name="Normal 5 2 7" xfId="20446"/>
    <cellStyle name="Normal 5 2 8" xfId="20447"/>
    <cellStyle name="Normal 5 2 9" xfId="20448"/>
    <cellStyle name="Normal 5 2_05. HMS Pda Okt (Wk 40-43)" xfId="20449"/>
    <cellStyle name="Normal 5 3" xfId="20450"/>
    <cellStyle name="Normal 5 3 2" xfId="20451"/>
    <cellStyle name="Normal 5 3 3" xfId="20452"/>
    <cellStyle name="Normal 5 3 4" xfId="20453"/>
    <cellStyle name="Normal 5 3 5" xfId="20454"/>
    <cellStyle name="Normal 5 3 6" xfId="20455"/>
    <cellStyle name="Normal 5 3 7" xfId="20456"/>
    <cellStyle name="Normal 5 3 8" xfId="20457"/>
    <cellStyle name="Normal 5 4" xfId="20458"/>
    <cellStyle name="Normal 5 4 2" xfId="20459"/>
    <cellStyle name="Normal 5 4 3" xfId="20460"/>
    <cellStyle name="Normal 5 4 4" xfId="20461"/>
    <cellStyle name="Normal 5 4 5" xfId="20462"/>
    <cellStyle name="Normal 5 4 6" xfId="20463"/>
    <cellStyle name="Normal 5 4 7" xfId="20464"/>
    <cellStyle name="Normal 5 4 8" xfId="20465"/>
    <cellStyle name="Normal 5 5" xfId="20466"/>
    <cellStyle name="Normal 5 6" xfId="20467"/>
    <cellStyle name="Normal 5 7" xfId="20468"/>
    <cellStyle name="Normal 5 8" xfId="20469"/>
    <cellStyle name="Normal 5 9" xfId="20470"/>
    <cellStyle name="Normal 50" xfId="20471"/>
    <cellStyle name="Normal 51" xfId="20472"/>
    <cellStyle name="Normal 51 2" xfId="20473"/>
    <cellStyle name="Normal 51 2 2" xfId="20474"/>
    <cellStyle name="Normal 51 3" xfId="20475"/>
    <cellStyle name="Normal 52" xfId="20476"/>
    <cellStyle name="Normal 53" xfId="20477"/>
    <cellStyle name="Normal 53 2" xfId="20478"/>
    <cellStyle name="Normal 53 3" xfId="20479"/>
    <cellStyle name="Normal 53 4" xfId="20480"/>
    <cellStyle name="Normal 53 5" xfId="20481"/>
    <cellStyle name="Normal 53 6" xfId="20482"/>
    <cellStyle name="Normal 53 7" xfId="20483"/>
    <cellStyle name="Normal 54" xfId="20484"/>
    <cellStyle name="Normal 54 2" xfId="20485"/>
    <cellStyle name="Normal 54 2 2" xfId="20486"/>
    <cellStyle name="Normal 54 3" xfId="20487"/>
    <cellStyle name="Normal 54 3 2" xfId="20488"/>
    <cellStyle name="Normal 54 4" xfId="20489"/>
    <cellStyle name="Normal 54 4 2" xfId="20490"/>
    <cellStyle name="Normal 54 5" xfId="20491"/>
    <cellStyle name="Normal 54 5 2" xfId="20492"/>
    <cellStyle name="Normal 55" xfId="20493"/>
    <cellStyle name="Normal 55 2" xfId="20494"/>
    <cellStyle name="Normal 55 3" xfId="20495"/>
    <cellStyle name="Normal 55 4" xfId="20496"/>
    <cellStyle name="Normal 55 5" xfId="20497"/>
    <cellStyle name="Normal 56" xfId="20498"/>
    <cellStyle name="Normal 57" xfId="20499"/>
    <cellStyle name="Normal 58" xfId="20500"/>
    <cellStyle name="Normal 59" xfId="20501"/>
    <cellStyle name="Normal 6" xfId="20502"/>
    <cellStyle name="Normal 6 10" xfId="20503"/>
    <cellStyle name="Normal 6 11" xfId="20504"/>
    <cellStyle name="Normal 6 12" xfId="20505"/>
    <cellStyle name="Normal 6 13" xfId="20506"/>
    <cellStyle name="Normal 6 14" xfId="20507"/>
    <cellStyle name="Normal 6 15" xfId="20508"/>
    <cellStyle name="Normal 6 16" xfId="20509"/>
    <cellStyle name="Normal 6 17" xfId="20510"/>
    <cellStyle name="Normal 6 2" xfId="20511"/>
    <cellStyle name="Normal 6 2 10" xfId="20512"/>
    <cellStyle name="Normal 6 2 11" xfId="20513"/>
    <cellStyle name="Normal 6 2 2" xfId="20514"/>
    <cellStyle name="Normal 6 2 2 10" xfId="20515"/>
    <cellStyle name="Normal 6 2 2 10 2" xfId="20516"/>
    <cellStyle name="Normal 6 2 2 10 2 2" xfId="20517"/>
    <cellStyle name="Normal 6 2 2 10 3" xfId="20518"/>
    <cellStyle name="Normal 6 2 2 11" xfId="20519"/>
    <cellStyle name="Normal 6 2 2 11 2" xfId="20520"/>
    <cellStyle name="Normal 6 2 2 12" xfId="20521"/>
    <cellStyle name="Normal 6 2 2 2" xfId="20522"/>
    <cellStyle name="Normal 6 2 2 2 2" xfId="20523"/>
    <cellStyle name="Normal 6 2 2 2 2 2" xfId="20524"/>
    <cellStyle name="Normal 6 2 2 2 2 2 2" xfId="20525"/>
    <cellStyle name="Normal 6 2 2 2 2 3" xfId="20526"/>
    <cellStyle name="Normal 6 2 2 2 3" xfId="20527"/>
    <cellStyle name="Normal 6 2 2 2 3 2" xfId="20528"/>
    <cellStyle name="Normal 6 2 2 2 3 2 2" xfId="20529"/>
    <cellStyle name="Normal 6 2 2 2 3 3" xfId="20530"/>
    <cellStyle name="Normal 6 2 2 2 4" xfId="20531"/>
    <cellStyle name="Normal 6 2 2 2 4 2" xfId="20532"/>
    <cellStyle name="Normal 6 2 2 2 5" xfId="20533"/>
    <cellStyle name="Normal 6 2 2 3" xfId="20534"/>
    <cellStyle name="Normal 6 2 2 3 2" xfId="20535"/>
    <cellStyle name="Normal 6 2 2 3 2 2" xfId="20536"/>
    <cellStyle name="Normal 6 2 2 3 2 2 2" xfId="20537"/>
    <cellStyle name="Normal 6 2 2 3 2 3" xfId="20538"/>
    <cellStyle name="Normal 6 2 2 3 3" xfId="20539"/>
    <cellStyle name="Normal 6 2 2 3 3 2" xfId="20540"/>
    <cellStyle name="Normal 6 2 2 3 3 2 2" xfId="20541"/>
    <cellStyle name="Normal 6 2 2 3 3 3" xfId="20542"/>
    <cellStyle name="Normal 6 2 2 3 4" xfId="20543"/>
    <cellStyle name="Normal 6 2 2 3 4 2" xfId="20544"/>
    <cellStyle name="Normal 6 2 2 3 5" xfId="20545"/>
    <cellStyle name="Normal 6 2 2 4" xfId="20546"/>
    <cellStyle name="Normal 6 2 2 4 2" xfId="20547"/>
    <cellStyle name="Normal 6 2 2 4 2 2" xfId="20548"/>
    <cellStyle name="Normal 6 2 2 4 2 2 2" xfId="20549"/>
    <cellStyle name="Normal 6 2 2 4 2 3" xfId="20550"/>
    <cellStyle name="Normal 6 2 2 4 3" xfId="20551"/>
    <cellStyle name="Normal 6 2 2 4 3 2" xfId="20552"/>
    <cellStyle name="Normal 6 2 2 4 3 2 2" xfId="20553"/>
    <cellStyle name="Normal 6 2 2 4 3 3" xfId="20554"/>
    <cellStyle name="Normal 6 2 2 4 4" xfId="20555"/>
    <cellStyle name="Normal 6 2 2 4 4 2" xfId="20556"/>
    <cellStyle name="Normal 6 2 2 4 5" xfId="20557"/>
    <cellStyle name="Normal 6 2 2 5" xfId="20558"/>
    <cellStyle name="Normal 6 2 2 5 2" xfId="20559"/>
    <cellStyle name="Normal 6 2 2 5 2 2" xfId="20560"/>
    <cellStyle name="Normal 6 2 2 5 3" xfId="20561"/>
    <cellStyle name="Normal 6 2 2 6" xfId="20562"/>
    <cellStyle name="Normal 6 2 2 6 2" xfId="20563"/>
    <cellStyle name="Normal 6 2 2 6 2 2" xfId="20564"/>
    <cellStyle name="Normal 6 2 2 6 3" xfId="20565"/>
    <cellStyle name="Normal 6 2 2 7" xfId="20566"/>
    <cellStyle name="Normal 6 2 2 7 2" xfId="20567"/>
    <cellStyle name="Normal 6 2 2 7 2 2" xfId="20568"/>
    <cellStyle name="Normal 6 2 2 7 3" xfId="20569"/>
    <cellStyle name="Normal 6 2 2 8" xfId="20570"/>
    <cellStyle name="Normal 6 2 2 8 2" xfId="20571"/>
    <cellStyle name="Normal 6 2 2 8 2 2" xfId="20572"/>
    <cellStyle name="Normal 6 2 2 8 3" xfId="20573"/>
    <cellStyle name="Normal 6 2 2 9" xfId="20574"/>
    <cellStyle name="Normal 6 2 2 9 2" xfId="20575"/>
    <cellStyle name="Normal 6 2 2 9 2 2" xfId="20576"/>
    <cellStyle name="Normal 6 2 2 9 3" xfId="20577"/>
    <cellStyle name="Normal 6 2 3" xfId="20578"/>
    <cellStyle name="Normal 6 2 4" xfId="20579"/>
    <cellStyle name="Normal 6 2 5" xfId="20580"/>
    <cellStyle name="Normal 6 2 6" xfId="20581"/>
    <cellStyle name="Normal 6 2 7" xfId="20582"/>
    <cellStyle name="Normal 6 2 8" xfId="20583"/>
    <cellStyle name="Normal 6 2 9" xfId="20584"/>
    <cellStyle name="Normal 6 2 9 2" xfId="20585"/>
    <cellStyle name="Normal 6 2 9 3" xfId="20586"/>
    <cellStyle name="Normal 6 2 9 4" xfId="20587"/>
    <cellStyle name="Normal 6 2 9 5" xfId="20588"/>
    <cellStyle name="Normal 6 3" xfId="20589"/>
    <cellStyle name="Normal 6 3 2" xfId="20590"/>
    <cellStyle name="Normal 6 3 2 2" xfId="20591"/>
    <cellStyle name="Normal 6 3 2 2 2" xfId="20592"/>
    <cellStyle name="Normal 6 3 2 3" xfId="20593"/>
    <cellStyle name="Normal 6 4" xfId="20594"/>
    <cellStyle name="Normal 6 5" xfId="20595"/>
    <cellStyle name="Normal 6 6" xfId="20596"/>
    <cellStyle name="Normal 6 7" xfId="20597"/>
    <cellStyle name="Normal 6 8" xfId="20598"/>
    <cellStyle name="Normal 6 9" xfId="20599"/>
    <cellStyle name="Normal 6_PL Oktober" xfId="20600"/>
    <cellStyle name="Normal 60" xfId="20601"/>
    <cellStyle name="Normal 60 2" xfId="20602"/>
    <cellStyle name="Normal 60 3" xfId="20603"/>
    <cellStyle name="Normal 61" xfId="20604"/>
    <cellStyle name="Normal 62" xfId="20605"/>
    <cellStyle name="Normal 63" xfId="20606"/>
    <cellStyle name="Normal 64" xfId="20607"/>
    <cellStyle name="Normal 65" xfId="20608"/>
    <cellStyle name="Normal 66" xfId="20609"/>
    <cellStyle name="Normal 67" xfId="20610"/>
    <cellStyle name="Normal 68" xfId="20611"/>
    <cellStyle name="Normal 69" xfId="20612"/>
    <cellStyle name="Normal 7" xfId="20613"/>
    <cellStyle name="Normal 7 10" xfId="20614"/>
    <cellStyle name="Normal 7 11" xfId="20615"/>
    <cellStyle name="Normal 7 12" xfId="20616"/>
    <cellStyle name="Normal 7 13" xfId="20617"/>
    <cellStyle name="Normal 7 2" xfId="20618"/>
    <cellStyle name="Normal 7 2 10" xfId="20619"/>
    <cellStyle name="Normal 7 2 11" xfId="20620"/>
    <cellStyle name="Normal 7 2 2" xfId="20621"/>
    <cellStyle name="Normal 7 2 3" xfId="20622"/>
    <cellStyle name="Normal 7 2 4" xfId="20623"/>
    <cellStyle name="Normal 7 2 5" xfId="20624"/>
    <cellStyle name="Normal 7 2 6" xfId="20625"/>
    <cellStyle name="Normal 7 2 7" xfId="20626"/>
    <cellStyle name="Normal 7 2 8" xfId="20627"/>
    <cellStyle name="Normal 7 2 9" xfId="20628"/>
    <cellStyle name="Normal 7 3" xfId="20629"/>
    <cellStyle name="Normal 7 3 2" xfId="20630"/>
    <cellStyle name="Normal 7 3 3" xfId="20631"/>
    <cellStyle name="Normal 7 3 4" xfId="20632"/>
    <cellStyle name="Normal 7 3 5" xfId="20633"/>
    <cellStyle name="Normal 7 3 6" xfId="20634"/>
    <cellStyle name="Normal 7 3 7" xfId="20635"/>
    <cellStyle name="Normal 7 3 8" xfId="20636"/>
    <cellStyle name="Normal 7 4" xfId="20637"/>
    <cellStyle name="Normal 7 4 2" xfId="20638"/>
    <cellStyle name="Normal 7 4 3" xfId="20639"/>
    <cellStyle name="Normal 7 4 4" xfId="20640"/>
    <cellStyle name="Normal 7 4 5" xfId="20641"/>
    <cellStyle name="Normal 7 4 6" xfId="20642"/>
    <cellStyle name="Normal 7 4 7" xfId="20643"/>
    <cellStyle name="Normal 7 4 8" xfId="20644"/>
    <cellStyle name="Normal 7 5" xfId="20645"/>
    <cellStyle name="Normal 7 6" xfId="20646"/>
    <cellStyle name="Normal 7 7" xfId="20647"/>
    <cellStyle name="Normal 7 8" xfId="20648"/>
    <cellStyle name="Normal 7 9" xfId="20649"/>
    <cellStyle name="Normal 7_PL Oktober" xfId="20650"/>
    <cellStyle name="Normal 70" xfId="20651"/>
    <cellStyle name="Normal 71" xfId="20652"/>
    <cellStyle name="Normal 72" xfId="20653"/>
    <cellStyle name="Normal 73" xfId="20654"/>
    <cellStyle name="Normal 74" xfId="20655"/>
    <cellStyle name="Normal 75" xfId="20656"/>
    <cellStyle name="Normal 76" xfId="20657"/>
    <cellStyle name="Normal 77" xfId="20658"/>
    <cellStyle name="Normal 78" xfId="20659"/>
    <cellStyle name="Normal 79" xfId="20660"/>
    <cellStyle name="Normal 8" xfId="20661"/>
    <cellStyle name="Normal 8 10" xfId="20662"/>
    <cellStyle name="Normal 8 11" xfId="20663"/>
    <cellStyle name="Normal 8 12" xfId="20664"/>
    <cellStyle name="Normal 8 13 2" xfId="20665"/>
    <cellStyle name="Normal 8 13 3" xfId="20666"/>
    <cellStyle name="Normal 8 2" xfId="20667"/>
    <cellStyle name="Normal 8 2 4 2" xfId="20668"/>
    <cellStyle name="Normal 8 3" xfId="20669"/>
    <cellStyle name="Normal 8 4" xfId="20670"/>
    <cellStyle name="Normal 8 4 5 2 2" xfId="20671"/>
    <cellStyle name="Normal 8 5" xfId="20672"/>
    <cellStyle name="Normal 8 5 4 2 3" xfId="20673"/>
    <cellStyle name="Normal 8 5 4 2 4" xfId="20674"/>
    <cellStyle name="Normal 8 5 5 2 3" xfId="20675"/>
    <cellStyle name="Normal 8 5 5 2 4" xfId="20676"/>
    <cellStyle name="Normal 8 6" xfId="20677"/>
    <cellStyle name="Normal 8 7" xfId="20678"/>
    <cellStyle name="Normal 8 8" xfId="20679"/>
    <cellStyle name="Normal 8 8 2 2 2" xfId="20680"/>
    <cellStyle name="Normal 8 9" xfId="20681"/>
    <cellStyle name="Normal 80" xfId="20682"/>
    <cellStyle name="Normal 81" xfId="20683"/>
    <cellStyle name="Normal 82" xfId="20684"/>
    <cellStyle name="Normal 83" xfId="20685"/>
    <cellStyle name="Normal 83 2" xfId="20686"/>
    <cellStyle name="Normal 84" xfId="20687"/>
    <cellStyle name="Normal 85" xfId="20688"/>
    <cellStyle name="Normal 86" xfId="20689"/>
    <cellStyle name="Normal 87" xfId="20690"/>
    <cellStyle name="Normal 88" xfId="20691"/>
    <cellStyle name="Normal 89" xfId="20692"/>
    <cellStyle name="Normal 9" xfId="20693"/>
    <cellStyle name="Normal 9 10" xfId="20694"/>
    <cellStyle name="Normal 9 10 2" xfId="20695"/>
    <cellStyle name="Normal 9 10 2 2" xfId="20696"/>
    <cellStyle name="Normal 9 10 3" xfId="20697"/>
    <cellStyle name="Normal 9 11" xfId="20698"/>
    <cellStyle name="Normal 9 11 2" xfId="20699"/>
    <cellStyle name="Normal 9 11 2 2" xfId="20700"/>
    <cellStyle name="Normal 9 11 3" xfId="20701"/>
    <cellStyle name="Normal 9 12" xfId="20702"/>
    <cellStyle name="Normal 9 12 2" xfId="20703"/>
    <cellStyle name="Normal 9 12 2 2" xfId="20704"/>
    <cellStyle name="Normal 9 12 3" xfId="20705"/>
    <cellStyle name="Normal 9 13" xfId="20706"/>
    <cellStyle name="Normal 9 13 2" xfId="20707"/>
    <cellStyle name="Normal 9 13 2 2" xfId="20708"/>
    <cellStyle name="Normal 9 13 3" xfId="20709"/>
    <cellStyle name="Normal 9 14" xfId="20710"/>
    <cellStyle name="Normal 9 14 2" xfId="20711"/>
    <cellStyle name="Normal 9 14 2 2" xfId="20712"/>
    <cellStyle name="Normal 9 14 3" xfId="20713"/>
    <cellStyle name="Normal 9 15" xfId="20714"/>
    <cellStyle name="Normal 9 15 2" xfId="20715"/>
    <cellStyle name="Normal 9 15 2 2" xfId="20716"/>
    <cellStyle name="Normal 9 15 3" xfId="20717"/>
    <cellStyle name="Normal 9 16" xfId="20718"/>
    <cellStyle name="Normal 9 16 2" xfId="20719"/>
    <cellStyle name="Normal 9 17" xfId="20720"/>
    <cellStyle name="Normal 9 18" xfId="20721"/>
    <cellStyle name="Normal 9 19" xfId="20722"/>
    <cellStyle name="Normal 9 2" xfId="20723"/>
    <cellStyle name="Normal 9 2 2" xfId="20724"/>
    <cellStyle name="Normal 9 2 3" xfId="20725"/>
    <cellStyle name="Normal 9 2 4" xfId="20726"/>
    <cellStyle name="Normal 9 2 5" xfId="20727"/>
    <cellStyle name="Normal 9 2 6" xfId="20728"/>
    <cellStyle name="Normal 9 2 7" xfId="20729"/>
    <cellStyle name="Normal 9 2 8" xfId="20730"/>
    <cellStyle name="Normal 9 3" xfId="20731"/>
    <cellStyle name="Normal 9 3 2" xfId="20732"/>
    <cellStyle name="Normal 9 3 3" xfId="20733"/>
    <cellStyle name="Normal 9 3 4" xfId="20734"/>
    <cellStyle name="Normal 9 3 5" xfId="20735"/>
    <cellStyle name="Normal 9 3 6" xfId="20736"/>
    <cellStyle name="Normal 9 3 7" xfId="20737"/>
    <cellStyle name="Normal 9 3 8" xfId="20738"/>
    <cellStyle name="Normal 9 4" xfId="20739"/>
    <cellStyle name="Normal 9 4 2" xfId="20740"/>
    <cellStyle name="Normal 9 4 3" xfId="20741"/>
    <cellStyle name="Normal 9 4 4" xfId="20742"/>
    <cellStyle name="Normal 9 4 5" xfId="20743"/>
    <cellStyle name="Normal 9 4 6" xfId="20744"/>
    <cellStyle name="Normal 9 4 7" xfId="20745"/>
    <cellStyle name="Normal 9 4 8" xfId="20746"/>
    <cellStyle name="Normal 9 5" xfId="20747"/>
    <cellStyle name="Normal 9 6" xfId="20748"/>
    <cellStyle name="Normal 9 6 10" xfId="20749"/>
    <cellStyle name="Normal 9 6 10 2" xfId="20750"/>
    <cellStyle name="Normal 9 6 10 2 2" xfId="20751"/>
    <cellStyle name="Normal 9 6 10 3" xfId="20752"/>
    <cellStyle name="Normal 9 6 11" xfId="20753"/>
    <cellStyle name="Normal 9 6 11 2" xfId="20754"/>
    <cellStyle name="Normal 9 6 12" xfId="20755"/>
    <cellStyle name="Normal 9 6 2" xfId="20756"/>
    <cellStyle name="Normal 9 6 2 2" xfId="20757"/>
    <cellStyle name="Normal 9 6 2 2 2" xfId="20758"/>
    <cellStyle name="Normal 9 6 2 2 2 2" xfId="20759"/>
    <cellStyle name="Normal 9 6 2 2 3" xfId="20760"/>
    <cellStyle name="Normal 9 6 2 3" xfId="20761"/>
    <cellStyle name="Normal 9 6 2 3 2" xfId="20762"/>
    <cellStyle name="Normal 9 6 2 3 2 2" xfId="20763"/>
    <cellStyle name="Normal 9 6 2 3 3" xfId="20764"/>
    <cellStyle name="Normal 9 6 2 4" xfId="20765"/>
    <cellStyle name="Normal 9 6 2 4 2" xfId="20766"/>
    <cellStyle name="Normal 9 6 2 5" xfId="20767"/>
    <cellStyle name="Normal 9 6 3" xfId="20768"/>
    <cellStyle name="Normal 9 6 3 2" xfId="20769"/>
    <cellStyle name="Normal 9 6 3 2 2" xfId="20770"/>
    <cellStyle name="Normal 9 6 3 2 2 2" xfId="20771"/>
    <cellStyle name="Normal 9 6 3 2 3" xfId="20772"/>
    <cellStyle name="Normal 9 6 3 3" xfId="20773"/>
    <cellStyle name="Normal 9 6 3 3 2" xfId="20774"/>
    <cellStyle name="Normal 9 6 3 3 2 2" xfId="20775"/>
    <cellStyle name="Normal 9 6 3 3 3" xfId="20776"/>
    <cellStyle name="Normal 9 6 3 4" xfId="20777"/>
    <cellStyle name="Normal 9 6 3 4 2" xfId="20778"/>
    <cellStyle name="Normal 9 6 3 5" xfId="20779"/>
    <cellStyle name="Normal 9 6 4" xfId="20780"/>
    <cellStyle name="Normal 9 6 4 2" xfId="20781"/>
    <cellStyle name="Normal 9 6 4 2 2" xfId="20782"/>
    <cellStyle name="Normal 9 6 4 2 2 2" xfId="20783"/>
    <cellStyle name="Normal 9 6 4 2 3" xfId="20784"/>
    <cellStyle name="Normal 9 6 4 3" xfId="20785"/>
    <cellStyle name="Normal 9 6 4 3 2" xfId="20786"/>
    <cellStyle name="Normal 9 6 4 3 2 2" xfId="20787"/>
    <cellStyle name="Normal 9 6 4 3 3" xfId="20788"/>
    <cellStyle name="Normal 9 6 4 4" xfId="20789"/>
    <cellStyle name="Normal 9 6 4 4 2" xfId="20790"/>
    <cellStyle name="Normal 9 6 4 5" xfId="20791"/>
    <cellStyle name="Normal 9 6 5" xfId="20792"/>
    <cellStyle name="Normal 9 6 5 2" xfId="20793"/>
    <cellStyle name="Normal 9 6 5 2 2" xfId="20794"/>
    <cellStyle name="Normal 9 6 5 3" xfId="20795"/>
    <cellStyle name="Normal 9 6 6" xfId="20796"/>
    <cellStyle name="Normal 9 6 6 2" xfId="20797"/>
    <cellStyle name="Normal 9 6 6 2 2" xfId="20798"/>
    <cellStyle name="Normal 9 6 6 3" xfId="20799"/>
    <cellStyle name="Normal 9 6 7" xfId="20800"/>
    <cellStyle name="Normal 9 6 7 2" xfId="20801"/>
    <cellStyle name="Normal 9 6 7 2 2" xfId="20802"/>
    <cellStyle name="Normal 9 6 7 3" xfId="20803"/>
    <cellStyle name="Normal 9 6 8" xfId="20804"/>
    <cellStyle name="Normal 9 6 8 2" xfId="20805"/>
    <cellStyle name="Normal 9 6 8 2 2" xfId="20806"/>
    <cellStyle name="Normal 9 6 8 3" xfId="20807"/>
    <cellStyle name="Normal 9 6 9" xfId="20808"/>
    <cellStyle name="Normal 9 6 9 2" xfId="20809"/>
    <cellStyle name="Normal 9 6 9 2 2" xfId="20810"/>
    <cellStyle name="Normal 9 6 9 3" xfId="20811"/>
    <cellStyle name="Normal 9 7" xfId="20812"/>
    <cellStyle name="Normal 9 7 2" xfId="20813"/>
    <cellStyle name="Normal 9 7 2 2" xfId="20814"/>
    <cellStyle name="Normal 9 7 2 2 2" xfId="20815"/>
    <cellStyle name="Normal 9 7 2 3" xfId="20816"/>
    <cellStyle name="Normal 9 7 3" xfId="20817"/>
    <cellStyle name="Normal 9 7 3 2" xfId="20818"/>
    <cellStyle name="Normal 9 7 3 2 2" xfId="20819"/>
    <cellStyle name="Normal 9 7 3 3" xfId="20820"/>
    <cellStyle name="Normal 9 7 4" xfId="20821"/>
    <cellStyle name="Normal 9 7 4 2" xfId="20822"/>
    <cellStyle name="Normal 9 7 5" xfId="20823"/>
    <cellStyle name="Normal 9 8" xfId="20824"/>
    <cellStyle name="Normal 9 8 2" xfId="20825"/>
    <cellStyle name="Normal 9 8 2 2" xfId="20826"/>
    <cellStyle name="Normal 9 8 2 2 2" xfId="20827"/>
    <cellStyle name="Normal 9 8 2 3" xfId="20828"/>
    <cellStyle name="Normal 9 8 3" xfId="20829"/>
    <cellStyle name="Normal 9 8 3 2" xfId="20830"/>
    <cellStyle name="Normal 9 8 3 2 2" xfId="20831"/>
    <cellStyle name="Normal 9 8 3 3" xfId="20832"/>
    <cellStyle name="Normal 9 8 4" xfId="20833"/>
    <cellStyle name="Normal 9 8 4 2" xfId="20834"/>
    <cellStyle name="Normal 9 8 5" xfId="20835"/>
    <cellStyle name="Normal 9 9" xfId="20836"/>
    <cellStyle name="Normal 9 9 2" xfId="20837"/>
    <cellStyle name="Normal 9 9 2 2" xfId="20838"/>
    <cellStyle name="Normal 9 9 2 2 2" xfId="20839"/>
    <cellStyle name="Normal 9 9 2 3" xfId="20840"/>
    <cellStyle name="Normal 9 9 3" xfId="20841"/>
    <cellStyle name="Normal 9 9 3 2" xfId="20842"/>
    <cellStyle name="Normal 9 9 3 2 2" xfId="20843"/>
    <cellStyle name="Normal 9 9 3 3" xfId="20844"/>
    <cellStyle name="Normal 9 9 4" xfId="20845"/>
    <cellStyle name="Normal 9 9 4 2" xfId="20846"/>
    <cellStyle name="Normal 9 9 5" xfId="20847"/>
    <cellStyle name="Normal 90" xfId="20848"/>
    <cellStyle name="Normal 91" xfId="20849"/>
    <cellStyle name="Normal 92" xfId="20850"/>
    <cellStyle name="Normal 93" xfId="20851"/>
    <cellStyle name="Normal 94" xfId="20852"/>
    <cellStyle name="Normal 95" xfId="20853"/>
    <cellStyle name="Normal 96" xfId="20854"/>
    <cellStyle name="Normal 97" xfId="20855"/>
    <cellStyle name="Normal 98" xfId="20856"/>
    <cellStyle name="Normal 99" xfId="20857"/>
    <cellStyle name="Normal1" xfId="20858"/>
    <cellStyle name="Note 1" xfId="20859"/>
    <cellStyle name="Note 1 10" xfId="20860"/>
    <cellStyle name="Note 1 11" xfId="20861"/>
    <cellStyle name="Note 1 12" xfId="20862"/>
    <cellStyle name="Note 1 13" xfId="20863"/>
    <cellStyle name="Note 1 14" xfId="20864"/>
    <cellStyle name="Note 1 15" xfId="20865"/>
    <cellStyle name="Note 1 16" xfId="20866"/>
    <cellStyle name="Note 1 2" xfId="20867"/>
    <cellStyle name="Note 1 2 2" xfId="20868"/>
    <cellStyle name="Note 1 2 3" xfId="20869"/>
    <cellStyle name="Note 1 2 4" xfId="20870"/>
    <cellStyle name="Note 1 3" xfId="20871"/>
    <cellStyle name="Note 1 4" xfId="20872"/>
    <cellStyle name="Note 1 5" xfId="20873"/>
    <cellStyle name="Note 1 6" xfId="20874"/>
    <cellStyle name="Note 1 7" xfId="20875"/>
    <cellStyle name="Note 1 8" xfId="20876"/>
    <cellStyle name="Note 1 9" xfId="20877"/>
    <cellStyle name="Note 10 2" xfId="20878"/>
    <cellStyle name="Note 10 2 10" xfId="20879"/>
    <cellStyle name="Note 10 2 11" xfId="20880"/>
    <cellStyle name="Note 10 2 12" xfId="20881"/>
    <cellStyle name="Note 10 2 13" xfId="20882"/>
    <cellStyle name="Note 10 2 14" xfId="20883"/>
    <cellStyle name="Note 10 2 15" xfId="20884"/>
    <cellStyle name="Note 10 2 16" xfId="20885"/>
    <cellStyle name="Note 10 2 17" xfId="20886"/>
    <cellStyle name="Note 10 2 18" xfId="20887"/>
    <cellStyle name="Note 10 2 19" xfId="20888"/>
    <cellStyle name="Note 10 2 2" xfId="20889"/>
    <cellStyle name="Note 10 2 2 10" xfId="20890"/>
    <cellStyle name="Note 10 2 2 11" xfId="20891"/>
    <cellStyle name="Note 10 2 2 12" xfId="20892"/>
    <cellStyle name="Note 10 2 2 13" xfId="20893"/>
    <cellStyle name="Note 10 2 2 14" xfId="20894"/>
    <cellStyle name="Note 10 2 2 15" xfId="20895"/>
    <cellStyle name="Note 10 2 2 16" xfId="20896"/>
    <cellStyle name="Note 10 2 2 2" xfId="20897"/>
    <cellStyle name="Note 10 2 2 2 2" xfId="20898"/>
    <cellStyle name="Note 10 2 2 2 3" xfId="20899"/>
    <cellStyle name="Note 10 2 2 2 4" xfId="20900"/>
    <cellStyle name="Note 10 2 2 3" xfId="20901"/>
    <cellStyle name="Note 10 2 2 4" xfId="20902"/>
    <cellStyle name="Note 10 2 2 5" xfId="20903"/>
    <cellStyle name="Note 10 2 2 6" xfId="20904"/>
    <cellStyle name="Note 10 2 2 7" xfId="20905"/>
    <cellStyle name="Note 10 2 2 8" xfId="20906"/>
    <cellStyle name="Note 10 2 2 9" xfId="20907"/>
    <cellStyle name="Note 10 2 20" xfId="20908"/>
    <cellStyle name="Note 10 2 21" xfId="20909"/>
    <cellStyle name="Note 10 2 22" xfId="20910"/>
    <cellStyle name="Note 10 2 23" xfId="20911"/>
    <cellStyle name="Note 10 2 3" xfId="20912"/>
    <cellStyle name="Note 10 2 3 10" xfId="20913"/>
    <cellStyle name="Note 10 2 3 11" xfId="20914"/>
    <cellStyle name="Note 10 2 3 12" xfId="20915"/>
    <cellStyle name="Note 10 2 3 13" xfId="20916"/>
    <cellStyle name="Note 10 2 3 14" xfId="20917"/>
    <cellStyle name="Note 10 2 3 15" xfId="20918"/>
    <cellStyle name="Note 10 2 3 16" xfId="20919"/>
    <cellStyle name="Note 10 2 3 2" xfId="20920"/>
    <cellStyle name="Note 10 2 3 2 2" xfId="20921"/>
    <cellStyle name="Note 10 2 3 2 3" xfId="20922"/>
    <cellStyle name="Note 10 2 3 2 4" xfId="20923"/>
    <cellStyle name="Note 10 2 3 3" xfId="20924"/>
    <cellStyle name="Note 10 2 3 4" xfId="20925"/>
    <cellStyle name="Note 10 2 3 5" xfId="20926"/>
    <cellStyle name="Note 10 2 3 6" xfId="20927"/>
    <cellStyle name="Note 10 2 3 7" xfId="20928"/>
    <cellStyle name="Note 10 2 3 8" xfId="20929"/>
    <cellStyle name="Note 10 2 3 9" xfId="20930"/>
    <cellStyle name="Note 10 2 4" xfId="20931"/>
    <cellStyle name="Note 10 2 4 10" xfId="20932"/>
    <cellStyle name="Note 10 2 4 11" xfId="20933"/>
    <cellStyle name="Note 10 2 4 12" xfId="20934"/>
    <cellStyle name="Note 10 2 4 13" xfId="20935"/>
    <cellStyle name="Note 10 2 4 14" xfId="20936"/>
    <cellStyle name="Note 10 2 4 15" xfId="20937"/>
    <cellStyle name="Note 10 2 4 16" xfId="20938"/>
    <cellStyle name="Note 10 2 4 2" xfId="20939"/>
    <cellStyle name="Note 10 2 4 2 2" xfId="20940"/>
    <cellStyle name="Note 10 2 4 2 3" xfId="20941"/>
    <cellStyle name="Note 10 2 4 2 4" xfId="20942"/>
    <cellStyle name="Note 10 2 4 3" xfId="20943"/>
    <cellStyle name="Note 10 2 4 4" xfId="20944"/>
    <cellStyle name="Note 10 2 4 5" xfId="20945"/>
    <cellStyle name="Note 10 2 4 6" xfId="20946"/>
    <cellStyle name="Note 10 2 4 7" xfId="20947"/>
    <cellStyle name="Note 10 2 4 8" xfId="20948"/>
    <cellStyle name="Note 10 2 4 9" xfId="20949"/>
    <cellStyle name="Note 10 2 5" xfId="20950"/>
    <cellStyle name="Note 10 2 5 10" xfId="20951"/>
    <cellStyle name="Note 10 2 5 11" xfId="20952"/>
    <cellStyle name="Note 10 2 5 12" xfId="20953"/>
    <cellStyle name="Note 10 2 5 13" xfId="20954"/>
    <cellStyle name="Note 10 2 5 14" xfId="20955"/>
    <cellStyle name="Note 10 2 5 15" xfId="20956"/>
    <cellStyle name="Note 10 2 5 16" xfId="20957"/>
    <cellStyle name="Note 10 2 5 2" xfId="20958"/>
    <cellStyle name="Note 10 2 5 2 2" xfId="20959"/>
    <cellStyle name="Note 10 2 5 2 3" xfId="20960"/>
    <cellStyle name="Note 10 2 5 2 4" xfId="20961"/>
    <cellStyle name="Note 10 2 5 3" xfId="20962"/>
    <cellStyle name="Note 10 2 5 4" xfId="20963"/>
    <cellStyle name="Note 10 2 5 5" xfId="20964"/>
    <cellStyle name="Note 10 2 5 6" xfId="20965"/>
    <cellStyle name="Note 10 2 5 7" xfId="20966"/>
    <cellStyle name="Note 10 2 5 8" xfId="20967"/>
    <cellStyle name="Note 10 2 5 9" xfId="20968"/>
    <cellStyle name="Note 10 2 6" xfId="20969"/>
    <cellStyle name="Note 10 2 6 10" xfId="20970"/>
    <cellStyle name="Note 10 2 6 11" xfId="20971"/>
    <cellStyle name="Note 10 2 6 12" xfId="20972"/>
    <cellStyle name="Note 10 2 6 13" xfId="20973"/>
    <cellStyle name="Note 10 2 6 14" xfId="20974"/>
    <cellStyle name="Note 10 2 6 15" xfId="20975"/>
    <cellStyle name="Note 10 2 6 16" xfId="20976"/>
    <cellStyle name="Note 10 2 6 2" xfId="20977"/>
    <cellStyle name="Note 10 2 6 2 2" xfId="20978"/>
    <cellStyle name="Note 10 2 6 2 3" xfId="20979"/>
    <cellStyle name="Note 10 2 6 2 4" xfId="20980"/>
    <cellStyle name="Note 10 2 6 3" xfId="20981"/>
    <cellStyle name="Note 10 2 6 4" xfId="20982"/>
    <cellStyle name="Note 10 2 6 5" xfId="20983"/>
    <cellStyle name="Note 10 2 6 6" xfId="20984"/>
    <cellStyle name="Note 10 2 6 7" xfId="20985"/>
    <cellStyle name="Note 10 2 6 8" xfId="20986"/>
    <cellStyle name="Note 10 2 6 9" xfId="20987"/>
    <cellStyle name="Note 10 2 7" xfId="20988"/>
    <cellStyle name="Note 10 2 7 10" xfId="20989"/>
    <cellStyle name="Note 10 2 7 11" xfId="20990"/>
    <cellStyle name="Note 10 2 7 12" xfId="20991"/>
    <cellStyle name="Note 10 2 7 13" xfId="20992"/>
    <cellStyle name="Note 10 2 7 14" xfId="20993"/>
    <cellStyle name="Note 10 2 7 15" xfId="20994"/>
    <cellStyle name="Note 10 2 7 16" xfId="20995"/>
    <cellStyle name="Note 10 2 7 2" xfId="20996"/>
    <cellStyle name="Note 10 2 7 2 2" xfId="20997"/>
    <cellStyle name="Note 10 2 7 2 3" xfId="20998"/>
    <cellStyle name="Note 10 2 7 2 4" xfId="20999"/>
    <cellStyle name="Note 10 2 7 3" xfId="21000"/>
    <cellStyle name="Note 10 2 7 4" xfId="21001"/>
    <cellStyle name="Note 10 2 7 5" xfId="21002"/>
    <cellStyle name="Note 10 2 7 6" xfId="21003"/>
    <cellStyle name="Note 10 2 7 7" xfId="21004"/>
    <cellStyle name="Note 10 2 7 8" xfId="21005"/>
    <cellStyle name="Note 10 2 7 9" xfId="21006"/>
    <cellStyle name="Note 10 2 8" xfId="21007"/>
    <cellStyle name="Note 10 2 8 10" xfId="21008"/>
    <cellStyle name="Note 10 2 8 11" xfId="21009"/>
    <cellStyle name="Note 10 2 8 12" xfId="21010"/>
    <cellStyle name="Note 10 2 8 13" xfId="21011"/>
    <cellStyle name="Note 10 2 8 14" xfId="21012"/>
    <cellStyle name="Note 10 2 8 15" xfId="21013"/>
    <cellStyle name="Note 10 2 8 16" xfId="21014"/>
    <cellStyle name="Note 10 2 8 2" xfId="21015"/>
    <cellStyle name="Note 10 2 8 2 2" xfId="21016"/>
    <cellStyle name="Note 10 2 8 2 3" xfId="21017"/>
    <cellStyle name="Note 10 2 8 2 4" xfId="21018"/>
    <cellStyle name="Note 10 2 8 3" xfId="21019"/>
    <cellStyle name="Note 10 2 8 4" xfId="21020"/>
    <cellStyle name="Note 10 2 8 5" xfId="21021"/>
    <cellStyle name="Note 10 2 8 6" xfId="21022"/>
    <cellStyle name="Note 10 2 8 7" xfId="21023"/>
    <cellStyle name="Note 10 2 8 8" xfId="21024"/>
    <cellStyle name="Note 10 2 8 9" xfId="21025"/>
    <cellStyle name="Note 10 2 9" xfId="21026"/>
    <cellStyle name="Note 10 2 9 2" xfId="21027"/>
    <cellStyle name="Note 10 2 9 3" xfId="21028"/>
    <cellStyle name="Note 10 2 9 4" xfId="21029"/>
    <cellStyle name="Note 10 3" xfId="21030"/>
    <cellStyle name="Note 10 3 10" xfId="21031"/>
    <cellStyle name="Note 10 3 11" xfId="21032"/>
    <cellStyle name="Note 10 3 12" xfId="21033"/>
    <cellStyle name="Note 10 3 13" xfId="21034"/>
    <cellStyle name="Note 10 3 14" xfId="21035"/>
    <cellStyle name="Note 10 3 15" xfId="21036"/>
    <cellStyle name="Note 10 3 16" xfId="21037"/>
    <cellStyle name="Note 10 3 17" xfId="21038"/>
    <cellStyle name="Note 10 3 18" xfId="21039"/>
    <cellStyle name="Note 10 3 19" xfId="21040"/>
    <cellStyle name="Note 10 3 2" xfId="21041"/>
    <cellStyle name="Note 10 3 2 10" xfId="21042"/>
    <cellStyle name="Note 10 3 2 11" xfId="21043"/>
    <cellStyle name="Note 10 3 2 12" xfId="21044"/>
    <cellStyle name="Note 10 3 2 13" xfId="21045"/>
    <cellStyle name="Note 10 3 2 14" xfId="21046"/>
    <cellStyle name="Note 10 3 2 15" xfId="21047"/>
    <cellStyle name="Note 10 3 2 16" xfId="21048"/>
    <cellStyle name="Note 10 3 2 2" xfId="21049"/>
    <cellStyle name="Note 10 3 2 2 2" xfId="21050"/>
    <cellStyle name="Note 10 3 2 2 3" xfId="21051"/>
    <cellStyle name="Note 10 3 2 2 4" xfId="21052"/>
    <cellStyle name="Note 10 3 2 3" xfId="21053"/>
    <cellStyle name="Note 10 3 2 4" xfId="21054"/>
    <cellStyle name="Note 10 3 2 5" xfId="21055"/>
    <cellStyle name="Note 10 3 2 6" xfId="21056"/>
    <cellStyle name="Note 10 3 2 7" xfId="21057"/>
    <cellStyle name="Note 10 3 2 8" xfId="21058"/>
    <cellStyle name="Note 10 3 2 9" xfId="21059"/>
    <cellStyle name="Note 10 3 20" xfId="21060"/>
    <cellStyle name="Note 10 3 21" xfId="21061"/>
    <cellStyle name="Note 10 3 22" xfId="21062"/>
    <cellStyle name="Note 10 3 23" xfId="21063"/>
    <cellStyle name="Note 10 3 3" xfId="21064"/>
    <cellStyle name="Note 10 3 3 10" xfId="21065"/>
    <cellStyle name="Note 10 3 3 11" xfId="21066"/>
    <cellStyle name="Note 10 3 3 12" xfId="21067"/>
    <cellStyle name="Note 10 3 3 13" xfId="21068"/>
    <cellStyle name="Note 10 3 3 14" xfId="21069"/>
    <cellStyle name="Note 10 3 3 15" xfId="21070"/>
    <cellStyle name="Note 10 3 3 16" xfId="21071"/>
    <cellStyle name="Note 10 3 3 2" xfId="21072"/>
    <cellStyle name="Note 10 3 3 2 2" xfId="21073"/>
    <cellStyle name="Note 10 3 3 2 3" xfId="21074"/>
    <cellStyle name="Note 10 3 3 2 4" xfId="21075"/>
    <cellStyle name="Note 10 3 3 3" xfId="21076"/>
    <cellStyle name="Note 10 3 3 4" xfId="21077"/>
    <cellStyle name="Note 10 3 3 5" xfId="21078"/>
    <cellStyle name="Note 10 3 3 6" xfId="21079"/>
    <cellStyle name="Note 10 3 3 7" xfId="21080"/>
    <cellStyle name="Note 10 3 3 8" xfId="21081"/>
    <cellStyle name="Note 10 3 3 9" xfId="21082"/>
    <cellStyle name="Note 10 3 4" xfId="21083"/>
    <cellStyle name="Note 10 3 4 10" xfId="21084"/>
    <cellStyle name="Note 10 3 4 11" xfId="21085"/>
    <cellStyle name="Note 10 3 4 12" xfId="21086"/>
    <cellStyle name="Note 10 3 4 13" xfId="21087"/>
    <cellStyle name="Note 10 3 4 14" xfId="21088"/>
    <cellStyle name="Note 10 3 4 15" xfId="21089"/>
    <cellStyle name="Note 10 3 4 16" xfId="21090"/>
    <cellStyle name="Note 10 3 4 2" xfId="21091"/>
    <cellStyle name="Note 10 3 4 2 2" xfId="21092"/>
    <cellStyle name="Note 10 3 4 2 3" xfId="21093"/>
    <cellStyle name="Note 10 3 4 2 4" xfId="21094"/>
    <cellStyle name="Note 10 3 4 3" xfId="21095"/>
    <cellStyle name="Note 10 3 4 4" xfId="21096"/>
    <cellStyle name="Note 10 3 4 5" xfId="21097"/>
    <cellStyle name="Note 10 3 4 6" xfId="21098"/>
    <cellStyle name="Note 10 3 4 7" xfId="21099"/>
    <cellStyle name="Note 10 3 4 8" xfId="21100"/>
    <cellStyle name="Note 10 3 4 9" xfId="21101"/>
    <cellStyle name="Note 10 3 5" xfId="21102"/>
    <cellStyle name="Note 10 3 5 10" xfId="21103"/>
    <cellStyle name="Note 10 3 5 11" xfId="21104"/>
    <cellStyle name="Note 10 3 5 12" xfId="21105"/>
    <cellStyle name="Note 10 3 5 13" xfId="21106"/>
    <cellStyle name="Note 10 3 5 14" xfId="21107"/>
    <cellStyle name="Note 10 3 5 15" xfId="21108"/>
    <cellStyle name="Note 10 3 5 16" xfId="21109"/>
    <cellStyle name="Note 10 3 5 2" xfId="21110"/>
    <cellStyle name="Note 10 3 5 2 2" xfId="21111"/>
    <cellStyle name="Note 10 3 5 2 3" xfId="21112"/>
    <cellStyle name="Note 10 3 5 2 4" xfId="21113"/>
    <cellStyle name="Note 10 3 5 3" xfId="21114"/>
    <cellStyle name="Note 10 3 5 4" xfId="21115"/>
    <cellStyle name="Note 10 3 5 5" xfId="21116"/>
    <cellStyle name="Note 10 3 5 6" xfId="21117"/>
    <cellStyle name="Note 10 3 5 7" xfId="21118"/>
    <cellStyle name="Note 10 3 5 8" xfId="21119"/>
    <cellStyle name="Note 10 3 5 9" xfId="21120"/>
    <cellStyle name="Note 10 3 6" xfId="21121"/>
    <cellStyle name="Note 10 3 6 10" xfId="21122"/>
    <cellStyle name="Note 10 3 6 11" xfId="21123"/>
    <cellStyle name="Note 10 3 6 12" xfId="21124"/>
    <cellStyle name="Note 10 3 6 13" xfId="21125"/>
    <cellStyle name="Note 10 3 6 14" xfId="21126"/>
    <cellStyle name="Note 10 3 6 15" xfId="21127"/>
    <cellStyle name="Note 10 3 6 16" xfId="21128"/>
    <cellStyle name="Note 10 3 6 2" xfId="21129"/>
    <cellStyle name="Note 10 3 6 2 2" xfId="21130"/>
    <cellStyle name="Note 10 3 6 2 3" xfId="21131"/>
    <cellStyle name="Note 10 3 6 2 4" xfId="21132"/>
    <cellStyle name="Note 10 3 6 3" xfId="21133"/>
    <cellStyle name="Note 10 3 6 4" xfId="21134"/>
    <cellStyle name="Note 10 3 6 5" xfId="21135"/>
    <cellStyle name="Note 10 3 6 6" xfId="21136"/>
    <cellStyle name="Note 10 3 6 7" xfId="21137"/>
    <cellStyle name="Note 10 3 6 8" xfId="21138"/>
    <cellStyle name="Note 10 3 6 9" xfId="21139"/>
    <cellStyle name="Note 10 3 7" xfId="21140"/>
    <cellStyle name="Note 10 3 7 10" xfId="21141"/>
    <cellStyle name="Note 10 3 7 11" xfId="21142"/>
    <cellStyle name="Note 10 3 7 12" xfId="21143"/>
    <cellStyle name="Note 10 3 7 13" xfId="21144"/>
    <cellStyle name="Note 10 3 7 14" xfId="21145"/>
    <cellStyle name="Note 10 3 7 15" xfId="21146"/>
    <cellStyle name="Note 10 3 7 16" xfId="21147"/>
    <cellStyle name="Note 10 3 7 2" xfId="21148"/>
    <cellStyle name="Note 10 3 7 2 2" xfId="21149"/>
    <cellStyle name="Note 10 3 7 2 3" xfId="21150"/>
    <cellStyle name="Note 10 3 7 2 4" xfId="21151"/>
    <cellStyle name="Note 10 3 7 3" xfId="21152"/>
    <cellStyle name="Note 10 3 7 4" xfId="21153"/>
    <cellStyle name="Note 10 3 7 5" xfId="21154"/>
    <cellStyle name="Note 10 3 7 6" xfId="21155"/>
    <cellStyle name="Note 10 3 7 7" xfId="21156"/>
    <cellStyle name="Note 10 3 7 8" xfId="21157"/>
    <cellStyle name="Note 10 3 7 9" xfId="21158"/>
    <cellStyle name="Note 10 3 8" xfId="21159"/>
    <cellStyle name="Note 10 3 8 10" xfId="21160"/>
    <cellStyle name="Note 10 3 8 11" xfId="21161"/>
    <cellStyle name="Note 10 3 8 12" xfId="21162"/>
    <cellStyle name="Note 10 3 8 13" xfId="21163"/>
    <cellStyle name="Note 10 3 8 14" xfId="21164"/>
    <cellStyle name="Note 10 3 8 15" xfId="21165"/>
    <cellStyle name="Note 10 3 8 16" xfId="21166"/>
    <cellStyle name="Note 10 3 8 2" xfId="21167"/>
    <cellStyle name="Note 10 3 8 2 2" xfId="21168"/>
    <cellStyle name="Note 10 3 8 2 3" xfId="21169"/>
    <cellStyle name="Note 10 3 8 2 4" xfId="21170"/>
    <cellStyle name="Note 10 3 8 3" xfId="21171"/>
    <cellStyle name="Note 10 3 8 4" xfId="21172"/>
    <cellStyle name="Note 10 3 8 5" xfId="21173"/>
    <cellStyle name="Note 10 3 8 6" xfId="21174"/>
    <cellStyle name="Note 10 3 8 7" xfId="21175"/>
    <cellStyle name="Note 10 3 8 8" xfId="21176"/>
    <cellStyle name="Note 10 3 8 9" xfId="21177"/>
    <cellStyle name="Note 10 3 9" xfId="21178"/>
    <cellStyle name="Note 10 3 9 2" xfId="21179"/>
    <cellStyle name="Note 10 3 9 3" xfId="21180"/>
    <cellStyle name="Note 10 3 9 4" xfId="21181"/>
    <cellStyle name="Note 10 4" xfId="21182"/>
    <cellStyle name="Note 10 4 10" xfId="21183"/>
    <cellStyle name="Note 10 4 11" xfId="21184"/>
    <cellStyle name="Note 10 4 12" xfId="21185"/>
    <cellStyle name="Note 10 4 13" xfId="21186"/>
    <cellStyle name="Note 10 4 14" xfId="21187"/>
    <cellStyle name="Note 10 4 15" xfId="21188"/>
    <cellStyle name="Note 10 4 16" xfId="21189"/>
    <cellStyle name="Note 10 4 17" xfId="21190"/>
    <cellStyle name="Note 10 4 18" xfId="21191"/>
    <cellStyle name="Note 10 4 19" xfId="21192"/>
    <cellStyle name="Note 10 4 2" xfId="21193"/>
    <cellStyle name="Note 10 4 2 10" xfId="21194"/>
    <cellStyle name="Note 10 4 2 11" xfId="21195"/>
    <cellStyle name="Note 10 4 2 12" xfId="21196"/>
    <cellStyle name="Note 10 4 2 13" xfId="21197"/>
    <cellStyle name="Note 10 4 2 14" xfId="21198"/>
    <cellStyle name="Note 10 4 2 15" xfId="21199"/>
    <cellStyle name="Note 10 4 2 16" xfId="21200"/>
    <cellStyle name="Note 10 4 2 2" xfId="21201"/>
    <cellStyle name="Note 10 4 2 2 2" xfId="21202"/>
    <cellStyle name="Note 10 4 2 2 3" xfId="21203"/>
    <cellStyle name="Note 10 4 2 2 4" xfId="21204"/>
    <cellStyle name="Note 10 4 2 3" xfId="21205"/>
    <cellStyle name="Note 10 4 2 4" xfId="21206"/>
    <cellStyle name="Note 10 4 2 5" xfId="21207"/>
    <cellStyle name="Note 10 4 2 6" xfId="21208"/>
    <cellStyle name="Note 10 4 2 7" xfId="21209"/>
    <cellStyle name="Note 10 4 2 8" xfId="21210"/>
    <cellStyle name="Note 10 4 2 9" xfId="21211"/>
    <cellStyle name="Note 10 4 20" xfId="21212"/>
    <cellStyle name="Note 10 4 21" xfId="21213"/>
    <cellStyle name="Note 10 4 22" xfId="21214"/>
    <cellStyle name="Note 10 4 23" xfId="21215"/>
    <cellStyle name="Note 10 4 3" xfId="21216"/>
    <cellStyle name="Note 10 4 3 10" xfId="21217"/>
    <cellStyle name="Note 10 4 3 11" xfId="21218"/>
    <cellStyle name="Note 10 4 3 12" xfId="21219"/>
    <cellStyle name="Note 10 4 3 13" xfId="21220"/>
    <cellStyle name="Note 10 4 3 14" xfId="21221"/>
    <cellStyle name="Note 10 4 3 15" xfId="21222"/>
    <cellStyle name="Note 10 4 3 16" xfId="21223"/>
    <cellStyle name="Note 10 4 3 2" xfId="21224"/>
    <cellStyle name="Note 10 4 3 2 2" xfId="21225"/>
    <cellStyle name="Note 10 4 3 2 3" xfId="21226"/>
    <cellStyle name="Note 10 4 3 2 4" xfId="21227"/>
    <cellStyle name="Note 10 4 3 3" xfId="21228"/>
    <cellStyle name="Note 10 4 3 4" xfId="21229"/>
    <cellStyle name="Note 10 4 3 5" xfId="21230"/>
    <cellStyle name="Note 10 4 3 6" xfId="21231"/>
    <cellStyle name="Note 10 4 3 7" xfId="21232"/>
    <cellStyle name="Note 10 4 3 8" xfId="21233"/>
    <cellStyle name="Note 10 4 3 9" xfId="21234"/>
    <cellStyle name="Note 10 4 4" xfId="21235"/>
    <cellStyle name="Note 10 4 4 10" xfId="21236"/>
    <cellStyle name="Note 10 4 4 11" xfId="21237"/>
    <cellStyle name="Note 10 4 4 12" xfId="21238"/>
    <cellStyle name="Note 10 4 4 13" xfId="21239"/>
    <cellStyle name="Note 10 4 4 14" xfId="21240"/>
    <cellStyle name="Note 10 4 4 15" xfId="21241"/>
    <cellStyle name="Note 10 4 4 16" xfId="21242"/>
    <cellStyle name="Note 10 4 4 2" xfId="21243"/>
    <cellStyle name="Note 10 4 4 2 2" xfId="21244"/>
    <cellStyle name="Note 10 4 4 2 3" xfId="21245"/>
    <cellStyle name="Note 10 4 4 2 4" xfId="21246"/>
    <cellStyle name="Note 10 4 4 3" xfId="21247"/>
    <cellStyle name="Note 10 4 4 4" xfId="21248"/>
    <cellStyle name="Note 10 4 4 5" xfId="21249"/>
    <cellStyle name="Note 10 4 4 6" xfId="21250"/>
    <cellStyle name="Note 10 4 4 7" xfId="21251"/>
    <cellStyle name="Note 10 4 4 8" xfId="21252"/>
    <cellStyle name="Note 10 4 4 9" xfId="21253"/>
    <cellStyle name="Note 10 4 5" xfId="21254"/>
    <cellStyle name="Note 10 4 5 10" xfId="21255"/>
    <cellStyle name="Note 10 4 5 11" xfId="21256"/>
    <cellStyle name="Note 10 4 5 12" xfId="21257"/>
    <cellStyle name="Note 10 4 5 13" xfId="21258"/>
    <cellStyle name="Note 10 4 5 14" xfId="21259"/>
    <cellStyle name="Note 10 4 5 15" xfId="21260"/>
    <cellStyle name="Note 10 4 5 16" xfId="21261"/>
    <cellStyle name="Note 10 4 5 2" xfId="21262"/>
    <cellStyle name="Note 10 4 5 2 2" xfId="21263"/>
    <cellStyle name="Note 10 4 5 2 3" xfId="21264"/>
    <cellStyle name="Note 10 4 5 2 4" xfId="21265"/>
    <cellStyle name="Note 10 4 5 3" xfId="21266"/>
    <cellStyle name="Note 10 4 5 4" xfId="21267"/>
    <cellStyle name="Note 10 4 5 5" xfId="21268"/>
    <cellStyle name="Note 10 4 5 6" xfId="21269"/>
    <cellStyle name="Note 10 4 5 7" xfId="21270"/>
    <cellStyle name="Note 10 4 5 8" xfId="21271"/>
    <cellStyle name="Note 10 4 5 9" xfId="21272"/>
    <cellStyle name="Note 10 4 6" xfId="21273"/>
    <cellStyle name="Note 10 4 6 10" xfId="21274"/>
    <cellStyle name="Note 10 4 6 11" xfId="21275"/>
    <cellStyle name="Note 10 4 6 12" xfId="21276"/>
    <cellStyle name="Note 10 4 6 13" xfId="21277"/>
    <cellStyle name="Note 10 4 6 14" xfId="21278"/>
    <cellStyle name="Note 10 4 6 15" xfId="21279"/>
    <cellStyle name="Note 10 4 6 16" xfId="21280"/>
    <cellStyle name="Note 10 4 6 2" xfId="21281"/>
    <cellStyle name="Note 10 4 6 2 2" xfId="21282"/>
    <cellStyle name="Note 10 4 6 2 3" xfId="21283"/>
    <cellStyle name="Note 10 4 6 2 4" xfId="21284"/>
    <cellStyle name="Note 10 4 6 3" xfId="21285"/>
    <cellStyle name="Note 10 4 6 4" xfId="21286"/>
    <cellStyle name="Note 10 4 6 5" xfId="21287"/>
    <cellStyle name="Note 10 4 6 6" xfId="21288"/>
    <cellStyle name="Note 10 4 6 7" xfId="21289"/>
    <cellStyle name="Note 10 4 6 8" xfId="21290"/>
    <cellStyle name="Note 10 4 6 9" xfId="21291"/>
    <cellStyle name="Note 10 4 7" xfId="21292"/>
    <cellStyle name="Note 10 4 7 10" xfId="21293"/>
    <cellStyle name="Note 10 4 7 11" xfId="21294"/>
    <cellStyle name="Note 10 4 7 12" xfId="21295"/>
    <cellStyle name="Note 10 4 7 13" xfId="21296"/>
    <cellStyle name="Note 10 4 7 14" xfId="21297"/>
    <cellStyle name="Note 10 4 7 15" xfId="21298"/>
    <cellStyle name="Note 10 4 7 16" xfId="21299"/>
    <cellStyle name="Note 10 4 7 2" xfId="21300"/>
    <cellStyle name="Note 10 4 7 2 2" xfId="21301"/>
    <cellStyle name="Note 10 4 7 2 3" xfId="21302"/>
    <cellStyle name="Note 10 4 7 2 4" xfId="21303"/>
    <cellStyle name="Note 10 4 7 3" xfId="21304"/>
    <cellStyle name="Note 10 4 7 4" xfId="21305"/>
    <cellStyle name="Note 10 4 7 5" xfId="21306"/>
    <cellStyle name="Note 10 4 7 6" xfId="21307"/>
    <cellStyle name="Note 10 4 7 7" xfId="21308"/>
    <cellStyle name="Note 10 4 7 8" xfId="21309"/>
    <cellStyle name="Note 10 4 7 9" xfId="21310"/>
    <cellStyle name="Note 10 4 8" xfId="21311"/>
    <cellStyle name="Note 10 4 8 10" xfId="21312"/>
    <cellStyle name="Note 10 4 8 11" xfId="21313"/>
    <cellStyle name="Note 10 4 8 12" xfId="21314"/>
    <cellStyle name="Note 10 4 8 13" xfId="21315"/>
    <cellStyle name="Note 10 4 8 14" xfId="21316"/>
    <cellStyle name="Note 10 4 8 15" xfId="21317"/>
    <cellStyle name="Note 10 4 8 16" xfId="21318"/>
    <cellStyle name="Note 10 4 8 2" xfId="21319"/>
    <cellStyle name="Note 10 4 8 2 2" xfId="21320"/>
    <cellStyle name="Note 10 4 8 2 3" xfId="21321"/>
    <cellStyle name="Note 10 4 8 2 4" xfId="21322"/>
    <cellStyle name="Note 10 4 8 3" xfId="21323"/>
    <cellStyle name="Note 10 4 8 4" xfId="21324"/>
    <cellStyle name="Note 10 4 8 5" xfId="21325"/>
    <cellStyle name="Note 10 4 8 6" xfId="21326"/>
    <cellStyle name="Note 10 4 8 7" xfId="21327"/>
    <cellStyle name="Note 10 4 8 8" xfId="21328"/>
    <cellStyle name="Note 10 4 8 9" xfId="21329"/>
    <cellStyle name="Note 10 4 9" xfId="21330"/>
    <cellStyle name="Note 10 4 9 2" xfId="21331"/>
    <cellStyle name="Note 10 4 9 3" xfId="21332"/>
    <cellStyle name="Note 10 4 9 4" xfId="21333"/>
    <cellStyle name="Note 11 2" xfId="21334"/>
    <cellStyle name="Note 11 2 10" xfId="21335"/>
    <cellStyle name="Note 11 2 11" xfId="21336"/>
    <cellStyle name="Note 11 2 12" xfId="21337"/>
    <cellStyle name="Note 11 2 13" xfId="21338"/>
    <cellStyle name="Note 11 2 14" xfId="21339"/>
    <cellStyle name="Note 11 2 15" xfId="21340"/>
    <cellStyle name="Note 11 2 16" xfId="21341"/>
    <cellStyle name="Note 11 2 17" xfId="21342"/>
    <cellStyle name="Note 11 2 18" xfId="21343"/>
    <cellStyle name="Note 11 2 19" xfId="21344"/>
    <cellStyle name="Note 11 2 2" xfId="21345"/>
    <cellStyle name="Note 11 2 2 10" xfId="21346"/>
    <cellStyle name="Note 11 2 2 11" xfId="21347"/>
    <cellStyle name="Note 11 2 2 12" xfId="21348"/>
    <cellStyle name="Note 11 2 2 13" xfId="21349"/>
    <cellStyle name="Note 11 2 2 14" xfId="21350"/>
    <cellStyle name="Note 11 2 2 15" xfId="21351"/>
    <cellStyle name="Note 11 2 2 16" xfId="21352"/>
    <cellStyle name="Note 11 2 2 2" xfId="21353"/>
    <cellStyle name="Note 11 2 2 2 2" xfId="21354"/>
    <cellStyle name="Note 11 2 2 2 3" xfId="21355"/>
    <cellStyle name="Note 11 2 2 2 4" xfId="21356"/>
    <cellStyle name="Note 11 2 2 3" xfId="21357"/>
    <cellStyle name="Note 11 2 2 4" xfId="21358"/>
    <cellStyle name="Note 11 2 2 5" xfId="21359"/>
    <cellStyle name="Note 11 2 2 6" xfId="21360"/>
    <cellStyle name="Note 11 2 2 7" xfId="21361"/>
    <cellStyle name="Note 11 2 2 8" xfId="21362"/>
    <cellStyle name="Note 11 2 2 9" xfId="21363"/>
    <cellStyle name="Note 11 2 20" xfId="21364"/>
    <cellStyle name="Note 11 2 21" xfId="21365"/>
    <cellStyle name="Note 11 2 22" xfId="21366"/>
    <cellStyle name="Note 11 2 23" xfId="21367"/>
    <cellStyle name="Note 11 2 3" xfId="21368"/>
    <cellStyle name="Note 11 2 3 10" xfId="21369"/>
    <cellStyle name="Note 11 2 3 11" xfId="21370"/>
    <cellStyle name="Note 11 2 3 12" xfId="21371"/>
    <cellStyle name="Note 11 2 3 13" xfId="21372"/>
    <cellStyle name="Note 11 2 3 14" xfId="21373"/>
    <cellStyle name="Note 11 2 3 15" xfId="21374"/>
    <cellStyle name="Note 11 2 3 16" xfId="21375"/>
    <cellStyle name="Note 11 2 3 2" xfId="21376"/>
    <cellStyle name="Note 11 2 3 2 2" xfId="21377"/>
    <cellStyle name="Note 11 2 3 2 3" xfId="21378"/>
    <cellStyle name="Note 11 2 3 2 4" xfId="21379"/>
    <cellStyle name="Note 11 2 3 3" xfId="21380"/>
    <cellStyle name="Note 11 2 3 4" xfId="21381"/>
    <cellStyle name="Note 11 2 3 5" xfId="21382"/>
    <cellStyle name="Note 11 2 3 6" xfId="21383"/>
    <cellStyle name="Note 11 2 3 7" xfId="21384"/>
    <cellStyle name="Note 11 2 3 8" xfId="21385"/>
    <cellStyle name="Note 11 2 3 9" xfId="21386"/>
    <cellStyle name="Note 11 2 4" xfId="21387"/>
    <cellStyle name="Note 11 2 4 10" xfId="21388"/>
    <cellStyle name="Note 11 2 4 11" xfId="21389"/>
    <cellStyle name="Note 11 2 4 12" xfId="21390"/>
    <cellStyle name="Note 11 2 4 13" xfId="21391"/>
    <cellStyle name="Note 11 2 4 14" xfId="21392"/>
    <cellStyle name="Note 11 2 4 15" xfId="21393"/>
    <cellStyle name="Note 11 2 4 16" xfId="21394"/>
    <cellStyle name="Note 11 2 4 2" xfId="21395"/>
    <cellStyle name="Note 11 2 4 2 2" xfId="21396"/>
    <cellStyle name="Note 11 2 4 2 3" xfId="21397"/>
    <cellStyle name="Note 11 2 4 2 4" xfId="21398"/>
    <cellStyle name="Note 11 2 4 3" xfId="21399"/>
    <cellStyle name="Note 11 2 4 4" xfId="21400"/>
    <cellStyle name="Note 11 2 4 5" xfId="21401"/>
    <cellStyle name="Note 11 2 4 6" xfId="21402"/>
    <cellStyle name="Note 11 2 4 7" xfId="21403"/>
    <cellStyle name="Note 11 2 4 8" xfId="21404"/>
    <cellStyle name="Note 11 2 4 9" xfId="21405"/>
    <cellStyle name="Note 11 2 5" xfId="21406"/>
    <cellStyle name="Note 11 2 5 10" xfId="21407"/>
    <cellStyle name="Note 11 2 5 11" xfId="21408"/>
    <cellStyle name="Note 11 2 5 12" xfId="21409"/>
    <cellStyle name="Note 11 2 5 13" xfId="21410"/>
    <cellStyle name="Note 11 2 5 14" xfId="21411"/>
    <cellStyle name="Note 11 2 5 15" xfId="21412"/>
    <cellStyle name="Note 11 2 5 16" xfId="21413"/>
    <cellStyle name="Note 11 2 5 2" xfId="21414"/>
    <cellStyle name="Note 11 2 5 2 2" xfId="21415"/>
    <cellStyle name="Note 11 2 5 2 3" xfId="21416"/>
    <cellStyle name="Note 11 2 5 2 4" xfId="21417"/>
    <cellStyle name="Note 11 2 5 3" xfId="21418"/>
    <cellStyle name="Note 11 2 5 4" xfId="21419"/>
    <cellStyle name="Note 11 2 5 5" xfId="21420"/>
    <cellStyle name="Note 11 2 5 6" xfId="21421"/>
    <cellStyle name="Note 11 2 5 7" xfId="21422"/>
    <cellStyle name="Note 11 2 5 8" xfId="21423"/>
    <cellStyle name="Note 11 2 5 9" xfId="21424"/>
    <cellStyle name="Note 11 2 6" xfId="21425"/>
    <cellStyle name="Note 11 2 6 10" xfId="21426"/>
    <cellStyle name="Note 11 2 6 11" xfId="21427"/>
    <cellStyle name="Note 11 2 6 12" xfId="21428"/>
    <cellStyle name="Note 11 2 6 13" xfId="21429"/>
    <cellStyle name="Note 11 2 6 14" xfId="21430"/>
    <cellStyle name="Note 11 2 6 15" xfId="21431"/>
    <cellStyle name="Note 11 2 6 16" xfId="21432"/>
    <cellStyle name="Note 11 2 6 2" xfId="21433"/>
    <cellStyle name="Note 11 2 6 2 2" xfId="21434"/>
    <cellStyle name="Note 11 2 6 2 3" xfId="21435"/>
    <cellStyle name="Note 11 2 6 2 4" xfId="21436"/>
    <cellStyle name="Note 11 2 6 3" xfId="21437"/>
    <cellStyle name="Note 11 2 6 4" xfId="21438"/>
    <cellStyle name="Note 11 2 6 5" xfId="21439"/>
    <cellStyle name="Note 11 2 6 6" xfId="21440"/>
    <cellStyle name="Note 11 2 6 7" xfId="21441"/>
    <cellStyle name="Note 11 2 6 8" xfId="21442"/>
    <cellStyle name="Note 11 2 6 9" xfId="21443"/>
    <cellStyle name="Note 11 2 7" xfId="21444"/>
    <cellStyle name="Note 11 2 7 10" xfId="21445"/>
    <cellStyle name="Note 11 2 7 11" xfId="21446"/>
    <cellStyle name="Note 11 2 7 12" xfId="21447"/>
    <cellStyle name="Note 11 2 7 13" xfId="21448"/>
    <cellStyle name="Note 11 2 7 14" xfId="21449"/>
    <cellStyle name="Note 11 2 7 15" xfId="21450"/>
    <cellStyle name="Note 11 2 7 16" xfId="21451"/>
    <cellStyle name="Note 11 2 7 2" xfId="21452"/>
    <cellStyle name="Note 11 2 7 2 2" xfId="21453"/>
    <cellStyle name="Note 11 2 7 2 3" xfId="21454"/>
    <cellStyle name="Note 11 2 7 2 4" xfId="21455"/>
    <cellStyle name="Note 11 2 7 3" xfId="21456"/>
    <cellStyle name="Note 11 2 7 4" xfId="21457"/>
    <cellStyle name="Note 11 2 7 5" xfId="21458"/>
    <cellStyle name="Note 11 2 7 6" xfId="21459"/>
    <cellStyle name="Note 11 2 7 7" xfId="21460"/>
    <cellStyle name="Note 11 2 7 8" xfId="21461"/>
    <cellStyle name="Note 11 2 7 9" xfId="21462"/>
    <cellStyle name="Note 11 2 8" xfId="21463"/>
    <cellStyle name="Note 11 2 8 10" xfId="21464"/>
    <cellStyle name="Note 11 2 8 11" xfId="21465"/>
    <cellStyle name="Note 11 2 8 12" xfId="21466"/>
    <cellStyle name="Note 11 2 8 13" xfId="21467"/>
    <cellStyle name="Note 11 2 8 14" xfId="21468"/>
    <cellStyle name="Note 11 2 8 15" xfId="21469"/>
    <cellStyle name="Note 11 2 8 16" xfId="21470"/>
    <cellStyle name="Note 11 2 8 2" xfId="21471"/>
    <cellStyle name="Note 11 2 8 2 2" xfId="21472"/>
    <cellStyle name="Note 11 2 8 2 3" xfId="21473"/>
    <cellStyle name="Note 11 2 8 2 4" xfId="21474"/>
    <cellStyle name="Note 11 2 8 3" xfId="21475"/>
    <cellStyle name="Note 11 2 8 4" xfId="21476"/>
    <cellStyle name="Note 11 2 8 5" xfId="21477"/>
    <cellStyle name="Note 11 2 8 6" xfId="21478"/>
    <cellStyle name="Note 11 2 8 7" xfId="21479"/>
    <cellStyle name="Note 11 2 8 8" xfId="21480"/>
    <cellStyle name="Note 11 2 8 9" xfId="21481"/>
    <cellStyle name="Note 11 2 9" xfId="21482"/>
    <cellStyle name="Note 11 2 9 2" xfId="21483"/>
    <cellStyle name="Note 11 2 9 3" xfId="21484"/>
    <cellStyle name="Note 11 2 9 4" xfId="21485"/>
    <cellStyle name="Note 11 3" xfId="21486"/>
    <cellStyle name="Note 11 3 10" xfId="21487"/>
    <cellStyle name="Note 11 3 11" xfId="21488"/>
    <cellStyle name="Note 11 3 12" xfId="21489"/>
    <cellStyle name="Note 11 3 13" xfId="21490"/>
    <cellStyle name="Note 11 3 14" xfId="21491"/>
    <cellStyle name="Note 11 3 15" xfId="21492"/>
    <cellStyle name="Note 11 3 16" xfId="21493"/>
    <cellStyle name="Note 11 3 17" xfId="21494"/>
    <cellStyle name="Note 11 3 18" xfId="21495"/>
    <cellStyle name="Note 11 3 19" xfId="21496"/>
    <cellStyle name="Note 11 3 2" xfId="21497"/>
    <cellStyle name="Note 11 3 2 10" xfId="21498"/>
    <cellStyle name="Note 11 3 2 11" xfId="21499"/>
    <cellStyle name="Note 11 3 2 12" xfId="21500"/>
    <cellStyle name="Note 11 3 2 13" xfId="21501"/>
    <cellStyle name="Note 11 3 2 14" xfId="21502"/>
    <cellStyle name="Note 11 3 2 15" xfId="21503"/>
    <cellStyle name="Note 11 3 2 16" xfId="21504"/>
    <cellStyle name="Note 11 3 2 2" xfId="21505"/>
    <cellStyle name="Note 11 3 2 2 2" xfId="21506"/>
    <cellStyle name="Note 11 3 2 2 3" xfId="21507"/>
    <cellStyle name="Note 11 3 2 2 4" xfId="21508"/>
    <cellStyle name="Note 11 3 2 3" xfId="21509"/>
    <cellStyle name="Note 11 3 2 4" xfId="21510"/>
    <cellStyle name="Note 11 3 2 5" xfId="21511"/>
    <cellStyle name="Note 11 3 2 6" xfId="21512"/>
    <cellStyle name="Note 11 3 2 7" xfId="21513"/>
    <cellStyle name="Note 11 3 2 8" xfId="21514"/>
    <cellStyle name="Note 11 3 2 9" xfId="21515"/>
    <cellStyle name="Note 11 3 20" xfId="21516"/>
    <cellStyle name="Note 11 3 21" xfId="21517"/>
    <cellStyle name="Note 11 3 22" xfId="21518"/>
    <cellStyle name="Note 11 3 23" xfId="21519"/>
    <cellStyle name="Note 11 3 3" xfId="21520"/>
    <cellStyle name="Note 11 3 3 10" xfId="21521"/>
    <cellStyle name="Note 11 3 3 11" xfId="21522"/>
    <cellStyle name="Note 11 3 3 12" xfId="21523"/>
    <cellStyle name="Note 11 3 3 13" xfId="21524"/>
    <cellStyle name="Note 11 3 3 14" xfId="21525"/>
    <cellStyle name="Note 11 3 3 15" xfId="21526"/>
    <cellStyle name="Note 11 3 3 16" xfId="21527"/>
    <cellStyle name="Note 11 3 3 2" xfId="21528"/>
    <cellStyle name="Note 11 3 3 2 2" xfId="21529"/>
    <cellStyle name="Note 11 3 3 2 3" xfId="21530"/>
    <cellStyle name="Note 11 3 3 2 4" xfId="21531"/>
    <cellStyle name="Note 11 3 3 3" xfId="21532"/>
    <cellStyle name="Note 11 3 3 4" xfId="21533"/>
    <cellStyle name="Note 11 3 3 5" xfId="21534"/>
    <cellStyle name="Note 11 3 3 6" xfId="21535"/>
    <cellStyle name="Note 11 3 3 7" xfId="21536"/>
    <cellStyle name="Note 11 3 3 8" xfId="21537"/>
    <cellStyle name="Note 11 3 3 9" xfId="21538"/>
    <cellStyle name="Note 11 3 4" xfId="21539"/>
    <cellStyle name="Note 11 3 4 10" xfId="21540"/>
    <cellStyle name="Note 11 3 4 11" xfId="21541"/>
    <cellStyle name="Note 11 3 4 12" xfId="21542"/>
    <cellStyle name="Note 11 3 4 13" xfId="21543"/>
    <cellStyle name="Note 11 3 4 14" xfId="21544"/>
    <cellStyle name="Note 11 3 4 15" xfId="21545"/>
    <cellStyle name="Note 11 3 4 16" xfId="21546"/>
    <cellStyle name="Note 11 3 4 2" xfId="21547"/>
    <cellStyle name="Note 11 3 4 2 2" xfId="21548"/>
    <cellStyle name="Note 11 3 4 2 3" xfId="21549"/>
    <cellStyle name="Note 11 3 4 2 4" xfId="21550"/>
    <cellStyle name="Note 11 3 4 3" xfId="21551"/>
    <cellStyle name="Note 11 3 4 4" xfId="21552"/>
    <cellStyle name="Note 11 3 4 5" xfId="21553"/>
    <cellStyle name="Note 11 3 4 6" xfId="21554"/>
    <cellStyle name="Note 11 3 4 7" xfId="21555"/>
    <cellStyle name="Note 11 3 4 8" xfId="21556"/>
    <cellStyle name="Note 11 3 4 9" xfId="21557"/>
    <cellStyle name="Note 11 3 5" xfId="21558"/>
    <cellStyle name="Note 11 3 5 10" xfId="21559"/>
    <cellStyle name="Note 11 3 5 11" xfId="21560"/>
    <cellStyle name="Note 11 3 5 12" xfId="21561"/>
    <cellStyle name="Note 11 3 5 13" xfId="21562"/>
    <cellStyle name="Note 11 3 5 14" xfId="21563"/>
    <cellStyle name="Note 11 3 5 15" xfId="21564"/>
    <cellStyle name="Note 11 3 5 16" xfId="21565"/>
    <cellStyle name="Note 11 3 5 2" xfId="21566"/>
    <cellStyle name="Note 11 3 5 2 2" xfId="21567"/>
    <cellStyle name="Note 11 3 5 2 3" xfId="21568"/>
    <cellStyle name="Note 11 3 5 2 4" xfId="21569"/>
    <cellStyle name="Note 11 3 5 3" xfId="21570"/>
    <cellStyle name="Note 11 3 5 4" xfId="21571"/>
    <cellStyle name="Note 11 3 5 5" xfId="21572"/>
    <cellStyle name="Note 11 3 5 6" xfId="21573"/>
    <cellStyle name="Note 11 3 5 7" xfId="21574"/>
    <cellStyle name="Note 11 3 5 8" xfId="21575"/>
    <cellStyle name="Note 11 3 5 9" xfId="21576"/>
    <cellStyle name="Note 11 3 6" xfId="21577"/>
    <cellStyle name="Note 11 3 6 10" xfId="21578"/>
    <cellStyle name="Note 11 3 6 11" xfId="21579"/>
    <cellStyle name="Note 11 3 6 12" xfId="21580"/>
    <cellStyle name="Note 11 3 6 13" xfId="21581"/>
    <cellStyle name="Note 11 3 6 14" xfId="21582"/>
    <cellStyle name="Note 11 3 6 15" xfId="21583"/>
    <cellStyle name="Note 11 3 6 16" xfId="21584"/>
    <cellStyle name="Note 11 3 6 2" xfId="21585"/>
    <cellStyle name="Note 11 3 6 2 2" xfId="21586"/>
    <cellStyle name="Note 11 3 6 2 3" xfId="21587"/>
    <cellStyle name="Note 11 3 6 2 4" xfId="21588"/>
    <cellStyle name="Note 11 3 6 3" xfId="21589"/>
    <cellStyle name="Note 11 3 6 4" xfId="21590"/>
    <cellStyle name="Note 11 3 6 5" xfId="21591"/>
    <cellStyle name="Note 11 3 6 6" xfId="21592"/>
    <cellStyle name="Note 11 3 6 7" xfId="21593"/>
    <cellStyle name="Note 11 3 6 8" xfId="21594"/>
    <cellStyle name="Note 11 3 6 9" xfId="21595"/>
    <cellStyle name="Note 11 3 7" xfId="21596"/>
    <cellStyle name="Note 11 3 7 10" xfId="21597"/>
    <cellStyle name="Note 11 3 7 11" xfId="21598"/>
    <cellStyle name="Note 11 3 7 12" xfId="21599"/>
    <cellStyle name="Note 11 3 7 13" xfId="21600"/>
    <cellStyle name="Note 11 3 7 14" xfId="21601"/>
    <cellStyle name="Note 11 3 7 15" xfId="21602"/>
    <cellStyle name="Note 11 3 7 16" xfId="21603"/>
    <cellStyle name="Note 11 3 7 2" xfId="21604"/>
    <cellStyle name="Note 11 3 7 2 2" xfId="21605"/>
    <cellStyle name="Note 11 3 7 2 3" xfId="21606"/>
    <cellStyle name="Note 11 3 7 2 4" xfId="21607"/>
    <cellStyle name="Note 11 3 7 3" xfId="21608"/>
    <cellStyle name="Note 11 3 7 4" xfId="21609"/>
    <cellStyle name="Note 11 3 7 5" xfId="21610"/>
    <cellStyle name="Note 11 3 7 6" xfId="21611"/>
    <cellStyle name="Note 11 3 7 7" xfId="21612"/>
    <cellStyle name="Note 11 3 7 8" xfId="21613"/>
    <cellStyle name="Note 11 3 7 9" xfId="21614"/>
    <cellStyle name="Note 11 3 8" xfId="21615"/>
    <cellStyle name="Note 11 3 8 10" xfId="21616"/>
    <cellStyle name="Note 11 3 8 11" xfId="21617"/>
    <cellStyle name="Note 11 3 8 12" xfId="21618"/>
    <cellStyle name="Note 11 3 8 13" xfId="21619"/>
    <cellStyle name="Note 11 3 8 14" xfId="21620"/>
    <cellStyle name="Note 11 3 8 15" xfId="21621"/>
    <cellStyle name="Note 11 3 8 16" xfId="21622"/>
    <cellStyle name="Note 11 3 8 2" xfId="21623"/>
    <cellStyle name="Note 11 3 8 2 2" xfId="21624"/>
    <cellStyle name="Note 11 3 8 2 3" xfId="21625"/>
    <cellStyle name="Note 11 3 8 2 4" xfId="21626"/>
    <cellStyle name="Note 11 3 8 3" xfId="21627"/>
    <cellStyle name="Note 11 3 8 4" xfId="21628"/>
    <cellStyle name="Note 11 3 8 5" xfId="21629"/>
    <cellStyle name="Note 11 3 8 6" xfId="21630"/>
    <cellStyle name="Note 11 3 8 7" xfId="21631"/>
    <cellStyle name="Note 11 3 8 8" xfId="21632"/>
    <cellStyle name="Note 11 3 8 9" xfId="21633"/>
    <cellStyle name="Note 11 3 9" xfId="21634"/>
    <cellStyle name="Note 11 3 9 2" xfId="21635"/>
    <cellStyle name="Note 11 3 9 3" xfId="21636"/>
    <cellStyle name="Note 11 3 9 4" xfId="21637"/>
    <cellStyle name="Note 11 4" xfId="21638"/>
    <cellStyle name="Note 11 4 10" xfId="21639"/>
    <cellStyle name="Note 11 4 11" xfId="21640"/>
    <cellStyle name="Note 11 4 12" xfId="21641"/>
    <cellStyle name="Note 11 4 13" xfId="21642"/>
    <cellStyle name="Note 11 4 14" xfId="21643"/>
    <cellStyle name="Note 11 4 15" xfId="21644"/>
    <cellStyle name="Note 11 4 16" xfId="21645"/>
    <cellStyle name="Note 11 4 17" xfId="21646"/>
    <cellStyle name="Note 11 4 18" xfId="21647"/>
    <cellStyle name="Note 11 4 19" xfId="21648"/>
    <cellStyle name="Note 11 4 2" xfId="21649"/>
    <cellStyle name="Note 11 4 2 10" xfId="21650"/>
    <cellStyle name="Note 11 4 2 11" xfId="21651"/>
    <cellStyle name="Note 11 4 2 12" xfId="21652"/>
    <cellStyle name="Note 11 4 2 13" xfId="21653"/>
    <cellStyle name="Note 11 4 2 14" xfId="21654"/>
    <cellStyle name="Note 11 4 2 15" xfId="21655"/>
    <cellStyle name="Note 11 4 2 16" xfId="21656"/>
    <cellStyle name="Note 11 4 2 2" xfId="21657"/>
    <cellStyle name="Note 11 4 2 2 2" xfId="21658"/>
    <cellStyle name="Note 11 4 2 2 3" xfId="21659"/>
    <cellStyle name="Note 11 4 2 2 4" xfId="21660"/>
    <cellStyle name="Note 11 4 2 3" xfId="21661"/>
    <cellStyle name="Note 11 4 2 4" xfId="21662"/>
    <cellStyle name="Note 11 4 2 5" xfId="21663"/>
    <cellStyle name="Note 11 4 2 6" xfId="21664"/>
    <cellStyle name="Note 11 4 2 7" xfId="21665"/>
    <cellStyle name="Note 11 4 2 8" xfId="21666"/>
    <cellStyle name="Note 11 4 2 9" xfId="21667"/>
    <cellStyle name="Note 11 4 20" xfId="21668"/>
    <cellStyle name="Note 11 4 21" xfId="21669"/>
    <cellStyle name="Note 11 4 22" xfId="21670"/>
    <cellStyle name="Note 11 4 23" xfId="21671"/>
    <cellStyle name="Note 11 4 3" xfId="21672"/>
    <cellStyle name="Note 11 4 3 10" xfId="21673"/>
    <cellStyle name="Note 11 4 3 11" xfId="21674"/>
    <cellStyle name="Note 11 4 3 12" xfId="21675"/>
    <cellStyle name="Note 11 4 3 13" xfId="21676"/>
    <cellStyle name="Note 11 4 3 14" xfId="21677"/>
    <cellStyle name="Note 11 4 3 15" xfId="21678"/>
    <cellStyle name="Note 11 4 3 16" xfId="21679"/>
    <cellStyle name="Note 11 4 3 2" xfId="21680"/>
    <cellStyle name="Note 11 4 3 2 2" xfId="21681"/>
    <cellStyle name="Note 11 4 3 2 3" xfId="21682"/>
    <cellStyle name="Note 11 4 3 2 4" xfId="21683"/>
    <cellStyle name="Note 11 4 3 3" xfId="21684"/>
    <cellStyle name="Note 11 4 3 4" xfId="21685"/>
    <cellStyle name="Note 11 4 3 5" xfId="21686"/>
    <cellStyle name="Note 11 4 3 6" xfId="21687"/>
    <cellStyle name="Note 11 4 3 7" xfId="21688"/>
    <cellStyle name="Note 11 4 3 8" xfId="21689"/>
    <cellStyle name="Note 11 4 3 9" xfId="21690"/>
    <cellStyle name="Note 11 4 4" xfId="21691"/>
    <cellStyle name="Note 11 4 4 10" xfId="21692"/>
    <cellStyle name="Note 11 4 4 11" xfId="21693"/>
    <cellStyle name="Note 11 4 4 12" xfId="21694"/>
    <cellStyle name="Note 11 4 4 13" xfId="21695"/>
    <cellStyle name="Note 11 4 4 14" xfId="21696"/>
    <cellStyle name="Note 11 4 4 15" xfId="21697"/>
    <cellStyle name="Note 11 4 4 16" xfId="21698"/>
    <cellStyle name="Note 11 4 4 2" xfId="21699"/>
    <cellStyle name="Note 11 4 4 2 2" xfId="21700"/>
    <cellStyle name="Note 11 4 4 2 3" xfId="21701"/>
    <cellStyle name="Note 11 4 4 2 4" xfId="21702"/>
    <cellStyle name="Note 11 4 4 3" xfId="21703"/>
    <cellStyle name="Note 11 4 4 4" xfId="21704"/>
    <cellStyle name="Note 11 4 4 5" xfId="21705"/>
    <cellStyle name="Note 11 4 4 6" xfId="21706"/>
    <cellStyle name="Note 11 4 4 7" xfId="21707"/>
    <cellStyle name="Note 11 4 4 8" xfId="21708"/>
    <cellStyle name="Note 11 4 4 9" xfId="21709"/>
    <cellStyle name="Note 11 4 5" xfId="21710"/>
    <cellStyle name="Note 11 4 5 10" xfId="21711"/>
    <cellStyle name="Note 11 4 5 11" xfId="21712"/>
    <cellStyle name="Note 11 4 5 12" xfId="21713"/>
    <cellStyle name="Note 11 4 5 13" xfId="21714"/>
    <cellStyle name="Note 11 4 5 14" xfId="21715"/>
    <cellStyle name="Note 11 4 5 15" xfId="21716"/>
    <cellStyle name="Note 11 4 5 16" xfId="21717"/>
    <cellStyle name="Note 11 4 5 2" xfId="21718"/>
    <cellStyle name="Note 11 4 5 2 2" xfId="21719"/>
    <cellStyle name="Note 11 4 5 2 3" xfId="21720"/>
    <cellStyle name="Note 11 4 5 2 4" xfId="21721"/>
    <cellStyle name="Note 11 4 5 3" xfId="21722"/>
    <cellStyle name="Note 11 4 5 4" xfId="21723"/>
    <cellStyle name="Note 11 4 5 5" xfId="21724"/>
    <cellStyle name="Note 11 4 5 6" xfId="21725"/>
    <cellStyle name="Note 11 4 5 7" xfId="21726"/>
    <cellStyle name="Note 11 4 5 8" xfId="21727"/>
    <cellStyle name="Note 11 4 5 9" xfId="21728"/>
    <cellStyle name="Note 11 4 6" xfId="21729"/>
    <cellStyle name="Note 11 4 6 10" xfId="21730"/>
    <cellStyle name="Note 11 4 6 11" xfId="21731"/>
    <cellStyle name="Note 11 4 6 12" xfId="21732"/>
    <cellStyle name="Note 11 4 6 13" xfId="21733"/>
    <cellStyle name="Note 11 4 6 14" xfId="21734"/>
    <cellStyle name="Note 11 4 6 15" xfId="21735"/>
    <cellStyle name="Note 11 4 6 16" xfId="21736"/>
    <cellStyle name="Note 11 4 6 2" xfId="21737"/>
    <cellStyle name="Note 11 4 6 2 2" xfId="21738"/>
    <cellStyle name="Note 11 4 6 2 3" xfId="21739"/>
    <cellStyle name="Note 11 4 6 2 4" xfId="21740"/>
    <cellStyle name="Note 11 4 6 3" xfId="21741"/>
    <cellStyle name="Note 11 4 6 4" xfId="21742"/>
    <cellStyle name="Note 11 4 6 5" xfId="21743"/>
    <cellStyle name="Note 11 4 6 6" xfId="21744"/>
    <cellStyle name="Note 11 4 6 7" xfId="21745"/>
    <cellStyle name="Note 11 4 6 8" xfId="21746"/>
    <cellStyle name="Note 11 4 6 9" xfId="21747"/>
    <cellStyle name="Note 11 4 7" xfId="21748"/>
    <cellStyle name="Note 11 4 7 10" xfId="21749"/>
    <cellStyle name="Note 11 4 7 11" xfId="21750"/>
    <cellStyle name="Note 11 4 7 12" xfId="21751"/>
    <cellStyle name="Note 11 4 7 13" xfId="21752"/>
    <cellStyle name="Note 11 4 7 14" xfId="21753"/>
    <cellStyle name="Note 11 4 7 15" xfId="21754"/>
    <cellStyle name="Note 11 4 7 16" xfId="21755"/>
    <cellStyle name="Note 11 4 7 2" xfId="21756"/>
    <cellStyle name="Note 11 4 7 2 2" xfId="21757"/>
    <cellStyle name="Note 11 4 7 2 3" xfId="21758"/>
    <cellStyle name="Note 11 4 7 2 4" xfId="21759"/>
    <cellStyle name="Note 11 4 7 3" xfId="21760"/>
    <cellStyle name="Note 11 4 7 4" xfId="21761"/>
    <cellStyle name="Note 11 4 7 5" xfId="21762"/>
    <cellStyle name="Note 11 4 7 6" xfId="21763"/>
    <cellStyle name="Note 11 4 7 7" xfId="21764"/>
    <cellStyle name="Note 11 4 7 8" xfId="21765"/>
    <cellStyle name="Note 11 4 7 9" xfId="21766"/>
    <cellStyle name="Note 11 4 8" xfId="21767"/>
    <cellStyle name="Note 11 4 8 10" xfId="21768"/>
    <cellStyle name="Note 11 4 8 11" xfId="21769"/>
    <cellStyle name="Note 11 4 8 12" xfId="21770"/>
    <cellStyle name="Note 11 4 8 13" xfId="21771"/>
    <cellStyle name="Note 11 4 8 14" xfId="21772"/>
    <cellStyle name="Note 11 4 8 15" xfId="21773"/>
    <cellStyle name="Note 11 4 8 16" xfId="21774"/>
    <cellStyle name="Note 11 4 8 2" xfId="21775"/>
    <cellStyle name="Note 11 4 8 2 2" xfId="21776"/>
    <cellStyle name="Note 11 4 8 2 3" xfId="21777"/>
    <cellStyle name="Note 11 4 8 2 4" xfId="21778"/>
    <cellStyle name="Note 11 4 8 3" xfId="21779"/>
    <cellStyle name="Note 11 4 8 4" xfId="21780"/>
    <cellStyle name="Note 11 4 8 5" xfId="21781"/>
    <cellStyle name="Note 11 4 8 6" xfId="21782"/>
    <cellStyle name="Note 11 4 8 7" xfId="21783"/>
    <cellStyle name="Note 11 4 8 8" xfId="21784"/>
    <cellStyle name="Note 11 4 8 9" xfId="21785"/>
    <cellStyle name="Note 11 4 9" xfId="21786"/>
    <cellStyle name="Note 11 4 9 2" xfId="21787"/>
    <cellStyle name="Note 11 4 9 3" xfId="21788"/>
    <cellStyle name="Note 11 4 9 4" xfId="21789"/>
    <cellStyle name="Note 12 2" xfId="21790"/>
    <cellStyle name="Note 12 2 10" xfId="21791"/>
    <cellStyle name="Note 12 2 11" xfId="21792"/>
    <cellStyle name="Note 12 2 12" xfId="21793"/>
    <cellStyle name="Note 12 2 13" xfId="21794"/>
    <cellStyle name="Note 12 2 14" xfId="21795"/>
    <cellStyle name="Note 12 2 15" xfId="21796"/>
    <cellStyle name="Note 12 2 16" xfId="21797"/>
    <cellStyle name="Note 12 2 17" xfId="21798"/>
    <cellStyle name="Note 12 2 18" xfId="21799"/>
    <cellStyle name="Note 12 2 19" xfId="21800"/>
    <cellStyle name="Note 12 2 2" xfId="21801"/>
    <cellStyle name="Note 12 2 2 10" xfId="21802"/>
    <cellStyle name="Note 12 2 2 11" xfId="21803"/>
    <cellStyle name="Note 12 2 2 12" xfId="21804"/>
    <cellStyle name="Note 12 2 2 13" xfId="21805"/>
    <cellStyle name="Note 12 2 2 14" xfId="21806"/>
    <cellStyle name="Note 12 2 2 15" xfId="21807"/>
    <cellStyle name="Note 12 2 2 16" xfId="21808"/>
    <cellStyle name="Note 12 2 2 2" xfId="21809"/>
    <cellStyle name="Note 12 2 2 2 2" xfId="21810"/>
    <cellStyle name="Note 12 2 2 2 3" xfId="21811"/>
    <cellStyle name="Note 12 2 2 2 4" xfId="21812"/>
    <cellStyle name="Note 12 2 2 3" xfId="21813"/>
    <cellStyle name="Note 12 2 2 4" xfId="21814"/>
    <cellStyle name="Note 12 2 2 5" xfId="21815"/>
    <cellStyle name="Note 12 2 2 6" xfId="21816"/>
    <cellStyle name="Note 12 2 2 7" xfId="21817"/>
    <cellStyle name="Note 12 2 2 8" xfId="21818"/>
    <cellStyle name="Note 12 2 2 9" xfId="21819"/>
    <cellStyle name="Note 12 2 20" xfId="21820"/>
    <cellStyle name="Note 12 2 21" xfId="21821"/>
    <cellStyle name="Note 12 2 22" xfId="21822"/>
    <cellStyle name="Note 12 2 23" xfId="21823"/>
    <cellStyle name="Note 12 2 3" xfId="21824"/>
    <cellStyle name="Note 12 2 3 10" xfId="21825"/>
    <cellStyle name="Note 12 2 3 11" xfId="21826"/>
    <cellStyle name="Note 12 2 3 12" xfId="21827"/>
    <cellStyle name="Note 12 2 3 13" xfId="21828"/>
    <cellStyle name="Note 12 2 3 14" xfId="21829"/>
    <cellStyle name="Note 12 2 3 15" xfId="21830"/>
    <cellStyle name="Note 12 2 3 16" xfId="21831"/>
    <cellStyle name="Note 12 2 3 2" xfId="21832"/>
    <cellStyle name="Note 12 2 3 2 2" xfId="21833"/>
    <cellStyle name="Note 12 2 3 2 3" xfId="21834"/>
    <cellStyle name="Note 12 2 3 2 4" xfId="21835"/>
    <cellStyle name="Note 12 2 3 3" xfId="21836"/>
    <cellStyle name="Note 12 2 3 4" xfId="21837"/>
    <cellStyle name="Note 12 2 3 5" xfId="21838"/>
    <cellStyle name="Note 12 2 3 6" xfId="21839"/>
    <cellStyle name="Note 12 2 3 7" xfId="21840"/>
    <cellStyle name="Note 12 2 3 8" xfId="21841"/>
    <cellStyle name="Note 12 2 3 9" xfId="21842"/>
    <cellStyle name="Note 12 2 4" xfId="21843"/>
    <cellStyle name="Note 12 2 4 10" xfId="21844"/>
    <cellStyle name="Note 12 2 4 11" xfId="21845"/>
    <cellStyle name="Note 12 2 4 12" xfId="21846"/>
    <cellStyle name="Note 12 2 4 13" xfId="21847"/>
    <cellStyle name="Note 12 2 4 14" xfId="21848"/>
    <cellStyle name="Note 12 2 4 15" xfId="21849"/>
    <cellStyle name="Note 12 2 4 16" xfId="21850"/>
    <cellStyle name="Note 12 2 4 2" xfId="21851"/>
    <cellStyle name="Note 12 2 4 2 2" xfId="21852"/>
    <cellStyle name="Note 12 2 4 2 3" xfId="21853"/>
    <cellStyle name="Note 12 2 4 2 4" xfId="21854"/>
    <cellStyle name="Note 12 2 4 3" xfId="21855"/>
    <cellStyle name="Note 12 2 4 4" xfId="21856"/>
    <cellStyle name="Note 12 2 4 5" xfId="21857"/>
    <cellStyle name="Note 12 2 4 6" xfId="21858"/>
    <cellStyle name="Note 12 2 4 7" xfId="21859"/>
    <cellStyle name="Note 12 2 4 8" xfId="21860"/>
    <cellStyle name="Note 12 2 4 9" xfId="21861"/>
    <cellStyle name="Note 12 2 5" xfId="21862"/>
    <cellStyle name="Note 12 2 5 10" xfId="21863"/>
    <cellStyle name="Note 12 2 5 11" xfId="21864"/>
    <cellStyle name="Note 12 2 5 12" xfId="21865"/>
    <cellStyle name="Note 12 2 5 13" xfId="21866"/>
    <cellStyle name="Note 12 2 5 14" xfId="21867"/>
    <cellStyle name="Note 12 2 5 15" xfId="21868"/>
    <cellStyle name="Note 12 2 5 16" xfId="21869"/>
    <cellStyle name="Note 12 2 5 2" xfId="21870"/>
    <cellStyle name="Note 12 2 5 2 2" xfId="21871"/>
    <cellStyle name="Note 12 2 5 2 3" xfId="21872"/>
    <cellStyle name="Note 12 2 5 2 4" xfId="21873"/>
    <cellStyle name="Note 12 2 5 3" xfId="21874"/>
    <cellStyle name="Note 12 2 5 4" xfId="21875"/>
    <cellStyle name="Note 12 2 5 5" xfId="21876"/>
    <cellStyle name="Note 12 2 5 6" xfId="21877"/>
    <cellStyle name="Note 12 2 5 7" xfId="21878"/>
    <cellStyle name="Note 12 2 5 8" xfId="21879"/>
    <cellStyle name="Note 12 2 5 9" xfId="21880"/>
    <cellStyle name="Note 12 2 6" xfId="21881"/>
    <cellStyle name="Note 12 2 6 10" xfId="21882"/>
    <cellStyle name="Note 12 2 6 11" xfId="21883"/>
    <cellStyle name="Note 12 2 6 12" xfId="21884"/>
    <cellStyle name="Note 12 2 6 13" xfId="21885"/>
    <cellStyle name="Note 12 2 6 14" xfId="21886"/>
    <cellStyle name="Note 12 2 6 15" xfId="21887"/>
    <cellStyle name="Note 12 2 6 16" xfId="21888"/>
    <cellStyle name="Note 12 2 6 2" xfId="21889"/>
    <cellStyle name="Note 12 2 6 2 2" xfId="21890"/>
    <cellStyle name="Note 12 2 6 2 3" xfId="21891"/>
    <cellStyle name="Note 12 2 6 2 4" xfId="21892"/>
    <cellStyle name="Note 12 2 6 3" xfId="21893"/>
    <cellStyle name="Note 12 2 6 4" xfId="21894"/>
    <cellStyle name="Note 12 2 6 5" xfId="21895"/>
    <cellStyle name="Note 12 2 6 6" xfId="21896"/>
    <cellStyle name="Note 12 2 6 7" xfId="21897"/>
    <cellStyle name="Note 12 2 6 8" xfId="21898"/>
    <cellStyle name="Note 12 2 6 9" xfId="21899"/>
    <cellStyle name="Note 12 2 7" xfId="21900"/>
    <cellStyle name="Note 12 2 7 10" xfId="21901"/>
    <cellStyle name="Note 12 2 7 11" xfId="21902"/>
    <cellStyle name="Note 12 2 7 12" xfId="21903"/>
    <cellStyle name="Note 12 2 7 13" xfId="21904"/>
    <cellStyle name="Note 12 2 7 14" xfId="21905"/>
    <cellStyle name="Note 12 2 7 15" xfId="21906"/>
    <cellStyle name="Note 12 2 7 16" xfId="21907"/>
    <cellStyle name="Note 12 2 7 2" xfId="21908"/>
    <cellStyle name="Note 12 2 7 2 2" xfId="21909"/>
    <cellStyle name="Note 12 2 7 2 3" xfId="21910"/>
    <cellStyle name="Note 12 2 7 2 4" xfId="21911"/>
    <cellStyle name="Note 12 2 7 3" xfId="21912"/>
    <cellStyle name="Note 12 2 7 4" xfId="21913"/>
    <cellStyle name="Note 12 2 7 5" xfId="21914"/>
    <cellStyle name="Note 12 2 7 6" xfId="21915"/>
    <cellStyle name="Note 12 2 7 7" xfId="21916"/>
    <cellStyle name="Note 12 2 7 8" xfId="21917"/>
    <cellStyle name="Note 12 2 7 9" xfId="21918"/>
    <cellStyle name="Note 12 2 8" xfId="21919"/>
    <cellStyle name="Note 12 2 8 10" xfId="21920"/>
    <cellStyle name="Note 12 2 8 11" xfId="21921"/>
    <cellStyle name="Note 12 2 8 12" xfId="21922"/>
    <cellStyle name="Note 12 2 8 13" xfId="21923"/>
    <cellStyle name="Note 12 2 8 14" xfId="21924"/>
    <cellStyle name="Note 12 2 8 15" xfId="21925"/>
    <cellStyle name="Note 12 2 8 16" xfId="21926"/>
    <cellStyle name="Note 12 2 8 2" xfId="21927"/>
    <cellStyle name="Note 12 2 8 2 2" xfId="21928"/>
    <cellStyle name="Note 12 2 8 2 3" xfId="21929"/>
    <cellStyle name="Note 12 2 8 2 4" xfId="21930"/>
    <cellStyle name="Note 12 2 8 3" xfId="21931"/>
    <cellStyle name="Note 12 2 8 4" xfId="21932"/>
    <cellStyle name="Note 12 2 8 5" xfId="21933"/>
    <cellStyle name="Note 12 2 8 6" xfId="21934"/>
    <cellStyle name="Note 12 2 8 7" xfId="21935"/>
    <cellStyle name="Note 12 2 8 8" xfId="21936"/>
    <cellStyle name="Note 12 2 8 9" xfId="21937"/>
    <cellStyle name="Note 12 2 9" xfId="21938"/>
    <cellStyle name="Note 12 2 9 2" xfId="21939"/>
    <cellStyle name="Note 12 2 9 3" xfId="21940"/>
    <cellStyle name="Note 12 2 9 4" xfId="21941"/>
    <cellStyle name="Note 12 3" xfId="21942"/>
    <cellStyle name="Note 12 3 10" xfId="21943"/>
    <cellStyle name="Note 12 3 11" xfId="21944"/>
    <cellStyle name="Note 12 3 12" xfId="21945"/>
    <cellStyle name="Note 12 3 13" xfId="21946"/>
    <cellStyle name="Note 12 3 14" xfId="21947"/>
    <cellStyle name="Note 12 3 15" xfId="21948"/>
    <cellStyle name="Note 12 3 16" xfId="21949"/>
    <cellStyle name="Note 12 3 17" xfId="21950"/>
    <cellStyle name="Note 12 3 18" xfId="21951"/>
    <cellStyle name="Note 12 3 19" xfId="21952"/>
    <cellStyle name="Note 12 3 2" xfId="21953"/>
    <cellStyle name="Note 12 3 2 10" xfId="21954"/>
    <cellStyle name="Note 12 3 2 11" xfId="21955"/>
    <cellStyle name="Note 12 3 2 12" xfId="21956"/>
    <cellStyle name="Note 12 3 2 13" xfId="21957"/>
    <cellStyle name="Note 12 3 2 14" xfId="21958"/>
    <cellStyle name="Note 12 3 2 15" xfId="21959"/>
    <cellStyle name="Note 12 3 2 16" xfId="21960"/>
    <cellStyle name="Note 12 3 2 2" xfId="21961"/>
    <cellStyle name="Note 12 3 2 2 2" xfId="21962"/>
    <cellStyle name="Note 12 3 2 2 3" xfId="21963"/>
    <cellStyle name="Note 12 3 2 2 4" xfId="21964"/>
    <cellStyle name="Note 12 3 2 3" xfId="21965"/>
    <cellStyle name="Note 12 3 2 4" xfId="21966"/>
    <cellStyle name="Note 12 3 2 5" xfId="21967"/>
    <cellStyle name="Note 12 3 2 6" xfId="21968"/>
    <cellStyle name="Note 12 3 2 7" xfId="21969"/>
    <cellStyle name="Note 12 3 2 8" xfId="21970"/>
    <cellStyle name="Note 12 3 2 9" xfId="21971"/>
    <cellStyle name="Note 12 3 20" xfId="21972"/>
    <cellStyle name="Note 12 3 21" xfId="21973"/>
    <cellStyle name="Note 12 3 22" xfId="21974"/>
    <cellStyle name="Note 12 3 23" xfId="21975"/>
    <cellStyle name="Note 12 3 3" xfId="21976"/>
    <cellStyle name="Note 12 3 3 10" xfId="21977"/>
    <cellStyle name="Note 12 3 3 11" xfId="21978"/>
    <cellStyle name="Note 12 3 3 12" xfId="21979"/>
    <cellStyle name="Note 12 3 3 13" xfId="21980"/>
    <cellStyle name="Note 12 3 3 14" xfId="21981"/>
    <cellStyle name="Note 12 3 3 15" xfId="21982"/>
    <cellStyle name="Note 12 3 3 16" xfId="21983"/>
    <cellStyle name="Note 12 3 3 2" xfId="21984"/>
    <cellStyle name="Note 12 3 3 2 2" xfId="21985"/>
    <cellStyle name="Note 12 3 3 2 3" xfId="21986"/>
    <cellStyle name="Note 12 3 3 2 4" xfId="21987"/>
    <cellStyle name="Note 12 3 3 3" xfId="21988"/>
    <cellStyle name="Note 12 3 3 4" xfId="21989"/>
    <cellStyle name="Note 12 3 3 5" xfId="21990"/>
    <cellStyle name="Note 12 3 3 6" xfId="21991"/>
    <cellStyle name="Note 12 3 3 7" xfId="21992"/>
    <cellStyle name="Note 12 3 3 8" xfId="21993"/>
    <cellStyle name="Note 12 3 3 9" xfId="21994"/>
    <cellStyle name="Note 12 3 4" xfId="21995"/>
    <cellStyle name="Note 12 3 4 10" xfId="21996"/>
    <cellStyle name="Note 12 3 4 11" xfId="21997"/>
    <cellStyle name="Note 12 3 4 12" xfId="21998"/>
    <cellStyle name="Note 12 3 4 13" xfId="21999"/>
    <cellStyle name="Note 12 3 4 14" xfId="22000"/>
    <cellStyle name="Note 12 3 4 15" xfId="22001"/>
    <cellStyle name="Note 12 3 4 16" xfId="22002"/>
    <cellStyle name="Note 12 3 4 2" xfId="22003"/>
    <cellStyle name="Note 12 3 4 2 2" xfId="22004"/>
    <cellStyle name="Note 12 3 4 2 3" xfId="22005"/>
    <cellStyle name="Note 12 3 4 2 4" xfId="22006"/>
    <cellStyle name="Note 12 3 4 3" xfId="22007"/>
    <cellStyle name="Note 12 3 4 4" xfId="22008"/>
    <cellStyle name="Note 12 3 4 5" xfId="22009"/>
    <cellStyle name="Note 12 3 4 6" xfId="22010"/>
    <cellStyle name="Note 12 3 4 7" xfId="22011"/>
    <cellStyle name="Note 12 3 4 8" xfId="22012"/>
    <cellStyle name="Note 12 3 4 9" xfId="22013"/>
    <cellStyle name="Note 12 3 5" xfId="22014"/>
    <cellStyle name="Note 12 3 5 10" xfId="22015"/>
    <cellStyle name="Note 12 3 5 11" xfId="22016"/>
    <cellStyle name="Note 12 3 5 12" xfId="22017"/>
    <cellStyle name="Note 12 3 5 13" xfId="22018"/>
    <cellStyle name="Note 12 3 5 14" xfId="22019"/>
    <cellStyle name="Note 12 3 5 15" xfId="22020"/>
    <cellStyle name="Note 12 3 5 16" xfId="22021"/>
    <cellStyle name="Note 12 3 5 2" xfId="22022"/>
    <cellStyle name="Note 12 3 5 2 2" xfId="22023"/>
    <cellStyle name="Note 12 3 5 2 3" xfId="22024"/>
    <cellStyle name="Note 12 3 5 2 4" xfId="22025"/>
    <cellStyle name="Note 12 3 5 3" xfId="22026"/>
    <cellStyle name="Note 12 3 5 4" xfId="22027"/>
    <cellStyle name="Note 12 3 5 5" xfId="22028"/>
    <cellStyle name="Note 12 3 5 6" xfId="22029"/>
    <cellStyle name="Note 12 3 5 7" xfId="22030"/>
    <cellStyle name="Note 12 3 5 8" xfId="22031"/>
    <cellStyle name="Note 12 3 5 9" xfId="22032"/>
    <cellStyle name="Note 12 3 6" xfId="22033"/>
    <cellStyle name="Note 12 3 6 10" xfId="22034"/>
    <cellStyle name="Note 12 3 6 11" xfId="22035"/>
    <cellStyle name="Note 12 3 6 12" xfId="22036"/>
    <cellStyle name="Note 12 3 6 13" xfId="22037"/>
    <cellStyle name="Note 12 3 6 14" xfId="22038"/>
    <cellStyle name="Note 12 3 6 15" xfId="22039"/>
    <cellStyle name="Note 12 3 6 16" xfId="22040"/>
    <cellStyle name="Note 12 3 6 2" xfId="22041"/>
    <cellStyle name="Note 12 3 6 2 2" xfId="22042"/>
    <cellStyle name="Note 12 3 6 2 3" xfId="22043"/>
    <cellStyle name="Note 12 3 6 2 4" xfId="22044"/>
    <cellStyle name="Note 12 3 6 3" xfId="22045"/>
    <cellStyle name="Note 12 3 6 4" xfId="22046"/>
    <cellStyle name="Note 12 3 6 5" xfId="22047"/>
    <cellStyle name="Note 12 3 6 6" xfId="22048"/>
    <cellStyle name="Note 12 3 6 7" xfId="22049"/>
    <cellStyle name="Note 12 3 6 8" xfId="22050"/>
    <cellStyle name="Note 12 3 6 9" xfId="22051"/>
    <cellStyle name="Note 12 3 7" xfId="22052"/>
    <cellStyle name="Note 12 3 7 10" xfId="22053"/>
    <cellStyle name="Note 12 3 7 11" xfId="22054"/>
    <cellStyle name="Note 12 3 7 12" xfId="22055"/>
    <cellStyle name="Note 12 3 7 13" xfId="22056"/>
    <cellStyle name="Note 12 3 7 14" xfId="22057"/>
    <cellStyle name="Note 12 3 7 15" xfId="22058"/>
    <cellStyle name="Note 12 3 7 16" xfId="22059"/>
    <cellStyle name="Note 12 3 7 2" xfId="22060"/>
    <cellStyle name="Note 12 3 7 2 2" xfId="22061"/>
    <cellStyle name="Note 12 3 7 2 3" xfId="22062"/>
    <cellStyle name="Note 12 3 7 2 4" xfId="22063"/>
    <cellStyle name="Note 12 3 7 3" xfId="22064"/>
    <cellStyle name="Note 12 3 7 4" xfId="22065"/>
    <cellStyle name="Note 12 3 7 5" xfId="22066"/>
    <cellStyle name="Note 12 3 7 6" xfId="22067"/>
    <cellStyle name="Note 12 3 7 7" xfId="22068"/>
    <cellStyle name="Note 12 3 7 8" xfId="22069"/>
    <cellStyle name="Note 12 3 7 9" xfId="22070"/>
    <cellStyle name="Note 12 3 8" xfId="22071"/>
    <cellStyle name="Note 12 3 8 10" xfId="22072"/>
    <cellStyle name="Note 12 3 8 11" xfId="22073"/>
    <cellStyle name="Note 12 3 8 12" xfId="22074"/>
    <cellStyle name="Note 12 3 8 13" xfId="22075"/>
    <cellStyle name="Note 12 3 8 14" xfId="22076"/>
    <cellStyle name="Note 12 3 8 15" xfId="22077"/>
    <cellStyle name="Note 12 3 8 16" xfId="22078"/>
    <cellStyle name="Note 12 3 8 2" xfId="22079"/>
    <cellStyle name="Note 12 3 8 2 2" xfId="22080"/>
    <cellStyle name="Note 12 3 8 2 3" xfId="22081"/>
    <cellStyle name="Note 12 3 8 2 4" xfId="22082"/>
    <cellStyle name="Note 12 3 8 3" xfId="22083"/>
    <cellStyle name="Note 12 3 8 4" xfId="22084"/>
    <cellStyle name="Note 12 3 8 5" xfId="22085"/>
    <cellStyle name="Note 12 3 8 6" xfId="22086"/>
    <cellStyle name="Note 12 3 8 7" xfId="22087"/>
    <cellStyle name="Note 12 3 8 8" xfId="22088"/>
    <cellStyle name="Note 12 3 8 9" xfId="22089"/>
    <cellStyle name="Note 12 3 9" xfId="22090"/>
    <cellStyle name="Note 12 3 9 2" xfId="22091"/>
    <cellStyle name="Note 12 3 9 3" xfId="22092"/>
    <cellStyle name="Note 12 3 9 4" xfId="22093"/>
    <cellStyle name="Note 12 4" xfId="22094"/>
    <cellStyle name="Note 12 4 10" xfId="22095"/>
    <cellStyle name="Note 12 4 11" xfId="22096"/>
    <cellStyle name="Note 12 4 12" xfId="22097"/>
    <cellStyle name="Note 12 4 13" xfId="22098"/>
    <cellStyle name="Note 12 4 14" xfId="22099"/>
    <cellStyle name="Note 12 4 15" xfId="22100"/>
    <cellStyle name="Note 12 4 16" xfId="22101"/>
    <cellStyle name="Note 12 4 17" xfId="22102"/>
    <cellStyle name="Note 12 4 18" xfId="22103"/>
    <cellStyle name="Note 12 4 19" xfId="22104"/>
    <cellStyle name="Note 12 4 2" xfId="22105"/>
    <cellStyle name="Note 12 4 2 10" xfId="22106"/>
    <cellStyle name="Note 12 4 2 11" xfId="22107"/>
    <cellStyle name="Note 12 4 2 12" xfId="22108"/>
    <cellStyle name="Note 12 4 2 13" xfId="22109"/>
    <cellStyle name="Note 12 4 2 14" xfId="22110"/>
    <cellStyle name="Note 12 4 2 15" xfId="22111"/>
    <cellStyle name="Note 12 4 2 16" xfId="22112"/>
    <cellStyle name="Note 12 4 2 2" xfId="22113"/>
    <cellStyle name="Note 12 4 2 2 2" xfId="22114"/>
    <cellStyle name="Note 12 4 2 2 3" xfId="22115"/>
    <cellStyle name="Note 12 4 2 2 4" xfId="22116"/>
    <cellStyle name="Note 12 4 2 3" xfId="22117"/>
    <cellStyle name="Note 12 4 2 4" xfId="22118"/>
    <cellStyle name="Note 12 4 2 5" xfId="22119"/>
    <cellStyle name="Note 12 4 2 6" xfId="22120"/>
    <cellStyle name="Note 12 4 2 7" xfId="22121"/>
    <cellStyle name="Note 12 4 2 8" xfId="22122"/>
    <cellStyle name="Note 12 4 2 9" xfId="22123"/>
    <cellStyle name="Note 12 4 20" xfId="22124"/>
    <cellStyle name="Note 12 4 21" xfId="22125"/>
    <cellStyle name="Note 12 4 22" xfId="22126"/>
    <cellStyle name="Note 12 4 23" xfId="22127"/>
    <cellStyle name="Note 12 4 3" xfId="22128"/>
    <cellStyle name="Note 12 4 3 10" xfId="22129"/>
    <cellStyle name="Note 12 4 3 11" xfId="22130"/>
    <cellStyle name="Note 12 4 3 12" xfId="22131"/>
    <cellStyle name="Note 12 4 3 13" xfId="22132"/>
    <cellStyle name="Note 12 4 3 14" xfId="22133"/>
    <cellStyle name="Note 12 4 3 15" xfId="22134"/>
    <cellStyle name="Note 12 4 3 16" xfId="22135"/>
    <cellStyle name="Note 12 4 3 2" xfId="22136"/>
    <cellStyle name="Note 12 4 3 2 2" xfId="22137"/>
    <cellStyle name="Note 12 4 3 2 3" xfId="22138"/>
    <cellStyle name="Note 12 4 3 2 4" xfId="22139"/>
    <cellStyle name="Note 12 4 3 3" xfId="22140"/>
    <cellStyle name="Note 12 4 3 4" xfId="22141"/>
    <cellStyle name="Note 12 4 3 5" xfId="22142"/>
    <cellStyle name="Note 12 4 3 6" xfId="22143"/>
    <cellStyle name="Note 12 4 3 7" xfId="22144"/>
    <cellStyle name="Note 12 4 3 8" xfId="22145"/>
    <cellStyle name="Note 12 4 3 9" xfId="22146"/>
    <cellStyle name="Note 12 4 4" xfId="22147"/>
    <cellStyle name="Note 12 4 4 10" xfId="22148"/>
    <cellStyle name="Note 12 4 4 11" xfId="22149"/>
    <cellStyle name="Note 12 4 4 12" xfId="22150"/>
    <cellStyle name="Note 12 4 4 13" xfId="22151"/>
    <cellStyle name="Note 12 4 4 14" xfId="22152"/>
    <cellStyle name="Note 12 4 4 15" xfId="22153"/>
    <cellStyle name="Note 12 4 4 16" xfId="22154"/>
    <cellStyle name="Note 12 4 4 2" xfId="22155"/>
    <cellStyle name="Note 12 4 4 2 2" xfId="22156"/>
    <cellStyle name="Note 12 4 4 2 3" xfId="22157"/>
    <cellStyle name="Note 12 4 4 2 4" xfId="22158"/>
    <cellStyle name="Note 12 4 4 3" xfId="22159"/>
    <cellStyle name="Note 12 4 4 4" xfId="22160"/>
    <cellStyle name="Note 12 4 4 5" xfId="22161"/>
    <cellStyle name="Note 12 4 4 6" xfId="22162"/>
    <cellStyle name="Note 12 4 4 7" xfId="22163"/>
    <cellStyle name="Note 12 4 4 8" xfId="22164"/>
    <cellStyle name="Note 12 4 4 9" xfId="22165"/>
    <cellStyle name="Note 12 4 5" xfId="22166"/>
    <cellStyle name="Note 12 4 5 10" xfId="22167"/>
    <cellStyle name="Note 12 4 5 11" xfId="22168"/>
    <cellStyle name="Note 12 4 5 12" xfId="22169"/>
    <cellStyle name="Note 12 4 5 13" xfId="22170"/>
    <cellStyle name="Note 12 4 5 14" xfId="22171"/>
    <cellStyle name="Note 12 4 5 15" xfId="22172"/>
    <cellStyle name="Note 12 4 5 16" xfId="22173"/>
    <cellStyle name="Note 12 4 5 2" xfId="22174"/>
    <cellStyle name="Note 12 4 5 2 2" xfId="22175"/>
    <cellStyle name="Note 12 4 5 2 3" xfId="22176"/>
    <cellStyle name="Note 12 4 5 2 4" xfId="22177"/>
    <cellStyle name="Note 12 4 5 3" xfId="22178"/>
    <cellStyle name="Note 12 4 5 4" xfId="22179"/>
    <cellStyle name="Note 12 4 5 5" xfId="22180"/>
    <cellStyle name="Note 12 4 5 6" xfId="22181"/>
    <cellStyle name="Note 12 4 5 7" xfId="22182"/>
    <cellStyle name="Note 12 4 5 8" xfId="22183"/>
    <cellStyle name="Note 12 4 5 9" xfId="22184"/>
    <cellStyle name="Note 12 4 6" xfId="22185"/>
    <cellStyle name="Note 12 4 6 10" xfId="22186"/>
    <cellStyle name="Note 12 4 6 11" xfId="22187"/>
    <cellStyle name="Note 12 4 6 12" xfId="22188"/>
    <cellStyle name="Note 12 4 6 13" xfId="22189"/>
    <cellStyle name="Note 12 4 6 14" xfId="22190"/>
    <cellStyle name="Note 12 4 6 15" xfId="22191"/>
    <cellStyle name="Note 12 4 6 16" xfId="22192"/>
    <cellStyle name="Note 12 4 6 2" xfId="22193"/>
    <cellStyle name="Note 12 4 6 2 2" xfId="22194"/>
    <cellStyle name="Note 12 4 6 2 3" xfId="22195"/>
    <cellStyle name="Note 12 4 6 2 4" xfId="22196"/>
    <cellStyle name="Note 12 4 6 3" xfId="22197"/>
    <cellStyle name="Note 12 4 6 4" xfId="22198"/>
    <cellStyle name="Note 12 4 6 5" xfId="22199"/>
    <cellStyle name="Note 12 4 6 6" xfId="22200"/>
    <cellStyle name="Note 12 4 6 7" xfId="22201"/>
    <cellStyle name="Note 12 4 6 8" xfId="22202"/>
    <cellStyle name="Note 12 4 6 9" xfId="22203"/>
    <cellStyle name="Note 12 4 7" xfId="22204"/>
    <cellStyle name="Note 12 4 7 10" xfId="22205"/>
    <cellStyle name="Note 12 4 7 11" xfId="22206"/>
    <cellStyle name="Note 12 4 7 12" xfId="22207"/>
    <cellStyle name="Note 12 4 7 13" xfId="22208"/>
    <cellStyle name="Note 12 4 7 14" xfId="22209"/>
    <cellStyle name="Note 12 4 7 15" xfId="22210"/>
    <cellStyle name="Note 12 4 7 16" xfId="22211"/>
    <cellStyle name="Note 12 4 7 2" xfId="22212"/>
    <cellStyle name="Note 12 4 7 2 2" xfId="22213"/>
    <cellStyle name="Note 12 4 7 2 3" xfId="22214"/>
    <cellStyle name="Note 12 4 7 2 4" xfId="22215"/>
    <cellStyle name="Note 12 4 7 3" xfId="22216"/>
    <cellStyle name="Note 12 4 7 4" xfId="22217"/>
    <cellStyle name="Note 12 4 7 5" xfId="22218"/>
    <cellStyle name="Note 12 4 7 6" xfId="22219"/>
    <cellStyle name="Note 12 4 7 7" xfId="22220"/>
    <cellStyle name="Note 12 4 7 8" xfId="22221"/>
    <cellStyle name="Note 12 4 7 9" xfId="22222"/>
    <cellStyle name="Note 12 4 8" xfId="22223"/>
    <cellStyle name="Note 12 4 8 10" xfId="22224"/>
    <cellStyle name="Note 12 4 8 11" xfId="22225"/>
    <cellStyle name="Note 12 4 8 12" xfId="22226"/>
    <cellStyle name="Note 12 4 8 13" xfId="22227"/>
    <cellStyle name="Note 12 4 8 14" xfId="22228"/>
    <cellStyle name="Note 12 4 8 15" xfId="22229"/>
    <cellStyle name="Note 12 4 8 16" xfId="22230"/>
    <cellStyle name="Note 12 4 8 2" xfId="22231"/>
    <cellStyle name="Note 12 4 8 2 2" xfId="22232"/>
    <cellStyle name="Note 12 4 8 2 3" xfId="22233"/>
    <cellStyle name="Note 12 4 8 2 4" xfId="22234"/>
    <cellStyle name="Note 12 4 8 3" xfId="22235"/>
    <cellStyle name="Note 12 4 8 4" xfId="22236"/>
    <cellStyle name="Note 12 4 8 5" xfId="22237"/>
    <cellStyle name="Note 12 4 8 6" xfId="22238"/>
    <cellStyle name="Note 12 4 8 7" xfId="22239"/>
    <cellStyle name="Note 12 4 8 8" xfId="22240"/>
    <cellStyle name="Note 12 4 8 9" xfId="22241"/>
    <cellStyle name="Note 12 4 9" xfId="22242"/>
    <cellStyle name="Note 12 4 9 2" xfId="22243"/>
    <cellStyle name="Note 12 4 9 3" xfId="22244"/>
    <cellStyle name="Note 12 4 9 4" xfId="22245"/>
    <cellStyle name="Note 13 2" xfId="22246"/>
    <cellStyle name="Note 13 2 10" xfId="22247"/>
    <cellStyle name="Note 13 2 11" xfId="22248"/>
    <cellStyle name="Note 13 2 12" xfId="22249"/>
    <cellStyle name="Note 13 2 13" xfId="22250"/>
    <cellStyle name="Note 13 2 14" xfId="22251"/>
    <cellStyle name="Note 13 2 15" xfId="22252"/>
    <cellStyle name="Note 13 2 16" xfId="22253"/>
    <cellStyle name="Note 13 2 17" xfId="22254"/>
    <cellStyle name="Note 13 2 18" xfId="22255"/>
    <cellStyle name="Note 13 2 19" xfId="22256"/>
    <cellStyle name="Note 13 2 2" xfId="22257"/>
    <cellStyle name="Note 13 2 2 10" xfId="22258"/>
    <cellStyle name="Note 13 2 2 11" xfId="22259"/>
    <cellStyle name="Note 13 2 2 12" xfId="22260"/>
    <cellStyle name="Note 13 2 2 13" xfId="22261"/>
    <cellStyle name="Note 13 2 2 14" xfId="22262"/>
    <cellStyle name="Note 13 2 2 15" xfId="22263"/>
    <cellStyle name="Note 13 2 2 16" xfId="22264"/>
    <cellStyle name="Note 13 2 2 2" xfId="22265"/>
    <cellStyle name="Note 13 2 2 2 2" xfId="22266"/>
    <cellStyle name="Note 13 2 2 2 3" xfId="22267"/>
    <cellStyle name="Note 13 2 2 2 4" xfId="22268"/>
    <cellStyle name="Note 13 2 2 3" xfId="22269"/>
    <cellStyle name="Note 13 2 2 4" xfId="22270"/>
    <cellStyle name="Note 13 2 2 5" xfId="22271"/>
    <cellStyle name="Note 13 2 2 6" xfId="22272"/>
    <cellStyle name="Note 13 2 2 7" xfId="22273"/>
    <cellStyle name="Note 13 2 2 8" xfId="22274"/>
    <cellStyle name="Note 13 2 2 9" xfId="22275"/>
    <cellStyle name="Note 13 2 20" xfId="22276"/>
    <cellStyle name="Note 13 2 21" xfId="22277"/>
    <cellStyle name="Note 13 2 22" xfId="22278"/>
    <cellStyle name="Note 13 2 23" xfId="22279"/>
    <cellStyle name="Note 13 2 3" xfId="22280"/>
    <cellStyle name="Note 13 2 3 10" xfId="22281"/>
    <cellStyle name="Note 13 2 3 11" xfId="22282"/>
    <cellStyle name="Note 13 2 3 12" xfId="22283"/>
    <cellStyle name="Note 13 2 3 13" xfId="22284"/>
    <cellStyle name="Note 13 2 3 14" xfId="22285"/>
    <cellStyle name="Note 13 2 3 15" xfId="22286"/>
    <cellStyle name="Note 13 2 3 16" xfId="22287"/>
    <cellStyle name="Note 13 2 3 2" xfId="22288"/>
    <cellStyle name="Note 13 2 3 2 2" xfId="22289"/>
    <cellStyle name="Note 13 2 3 2 3" xfId="22290"/>
    <cellStyle name="Note 13 2 3 2 4" xfId="22291"/>
    <cellStyle name="Note 13 2 3 3" xfId="22292"/>
    <cellStyle name="Note 13 2 3 4" xfId="22293"/>
    <cellStyle name="Note 13 2 3 5" xfId="22294"/>
    <cellStyle name="Note 13 2 3 6" xfId="22295"/>
    <cellStyle name="Note 13 2 3 7" xfId="22296"/>
    <cellStyle name="Note 13 2 3 8" xfId="22297"/>
    <cellStyle name="Note 13 2 3 9" xfId="22298"/>
    <cellStyle name="Note 13 2 4" xfId="22299"/>
    <cellStyle name="Note 13 2 4 10" xfId="22300"/>
    <cellStyle name="Note 13 2 4 11" xfId="22301"/>
    <cellStyle name="Note 13 2 4 12" xfId="22302"/>
    <cellStyle name="Note 13 2 4 13" xfId="22303"/>
    <cellStyle name="Note 13 2 4 14" xfId="22304"/>
    <cellStyle name="Note 13 2 4 15" xfId="22305"/>
    <cellStyle name="Note 13 2 4 16" xfId="22306"/>
    <cellStyle name="Note 13 2 4 2" xfId="22307"/>
    <cellStyle name="Note 13 2 4 2 2" xfId="22308"/>
    <cellStyle name="Note 13 2 4 2 3" xfId="22309"/>
    <cellStyle name="Note 13 2 4 2 4" xfId="22310"/>
    <cellStyle name="Note 13 2 4 3" xfId="22311"/>
    <cellStyle name="Note 13 2 4 4" xfId="22312"/>
    <cellStyle name="Note 13 2 4 5" xfId="22313"/>
    <cellStyle name="Note 13 2 4 6" xfId="22314"/>
    <cellStyle name="Note 13 2 4 7" xfId="22315"/>
    <cellStyle name="Note 13 2 4 8" xfId="22316"/>
    <cellStyle name="Note 13 2 4 9" xfId="22317"/>
    <cellStyle name="Note 13 2 5" xfId="22318"/>
    <cellStyle name="Note 13 2 5 10" xfId="22319"/>
    <cellStyle name="Note 13 2 5 11" xfId="22320"/>
    <cellStyle name="Note 13 2 5 12" xfId="22321"/>
    <cellStyle name="Note 13 2 5 13" xfId="22322"/>
    <cellStyle name="Note 13 2 5 14" xfId="22323"/>
    <cellStyle name="Note 13 2 5 15" xfId="22324"/>
    <cellStyle name="Note 13 2 5 16" xfId="22325"/>
    <cellStyle name="Note 13 2 5 2" xfId="22326"/>
    <cellStyle name="Note 13 2 5 2 2" xfId="22327"/>
    <cellStyle name="Note 13 2 5 2 3" xfId="22328"/>
    <cellStyle name="Note 13 2 5 2 4" xfId="22329"/>
    <cellStyle name="Note 13 2 5 3" xfId="22330"/>
    <cellStyle name="Note 13 2 5 4" xfId="22331"/>
    <cellStyle name="Note 13 2 5 5" xfId="22332"/>
    <cellStyle name="Note 13 2 5 6" xfId="22333"/>
    <cellStyle name="Note 13 2 5 7" xfId="22334"/>
    <cellStyle name="Note 13 2 5 8" xfId="22335"/>
    <cellStyle name="Note 13 2 5 9" xfId="22336"/>
    <cellStyle name="Note 13 2 6" xfId="22337"/>
    <cellStyle name="Note 13 2 6 10" xfId="22338"/>
    <cellStyle name="Note 13 2 6 11" xfId="22339"/>
    <cellStyle name="Note 13 2 6 12" xfId="22340"/>
    <cellStyle name="Note 13 2 6 13" xfId="22341"/>
    <cellStyle name="Note 13 2 6 14" xfId="22342"/>
    <cellStyle name="Note 13 2 6 15" xfId="22343"/>
    <cellStyle name="Note 13 2 6 16" xfId="22344"/>
    <cellStyle name="Note 13 2 6 2" xfId="22345"/>
    <cellStyle name="Note 13 2 6 2 2" xfId="22346"/>
    <cellStyle name="Note 13 2 6 2 3" xfId="22347"/>
    <cellStyle name="Note 13 2 6 2 4" xfId="22348"/>
    <cellStyle name="Note 13 2 6 3" xfId="22349"/>
    <cellStyle name="Note 13 2 6 4" xfId="22350"/>
    <cellStyle name="Note 13 2 6 5" xfId="22351"/>
    <cellStyle name="Note 13 2 6 6" xfId="22352"/>
    <cellStyle name="Note 13 2 6 7" xfId="22353"/>
    <cellStyle name="Note 13 2 6 8" xfId="22354"/>
    <cellStyle name="Note 13 2 6 9" xfId="22355"/>
    <cellStyle name="Note 13 2 7" xfId="22356"/>
    <cellStyle name="Note 13 2 7 10" xfId="22357"/>
    <cellStyle name="Note 13 2 7 11" xfId="22358"/>
    <cellStyle name="Note 13 2 7 12" xfId="22359"/>
    <cellStyle name="Note 13 2 7 13" xfId="22360"/>
    <cellStyle name="Note 13 2 7 14" xfId="22361"/>
    <cellStyle name="Note 13 2 7 15" xfId="22362"/>
    <cellStyle name="Note 13 2 7 16" xfId="22363"/>
    <cellStyle name="Note 13 2 7 2" xfId="22364"/>
    <cellStyle name="Note 13 2 7 2 2" xfId="22365"/>
    <cellStyle name="Note 13 2 7 2 3" xfId="22366"/>
    <cellStyle name="Note 13 2 7 2 4" xfId="22367"/>
    <cellStyle name="Note 13 2 7 3" xfId="22368"/>
    <cellStyle name="Note 13 2 7 4" xfId="22369"/>
    <cellStyle name="Note 13 2 7 5" xfId="22370"/>
    <cellStyle name="Note 13 2 7 6" xfId="22371"/>
    <cellStyle name="Note 13 2 7 7" xfId="22372"/>
    <cellStyle name="Note 13 2 7 8" xfId="22373"/>
    <cellStyle name="Note 13 2 7 9" xfId="22374"/>
    <cellStyle name="Note 13 2 8" xfId="22375"/>
    <cellStyle name="Note 13 2 8 10" xfId="22376"/>
    <cellStyle name="Note 13 2 8 11" xfId="22377"/>
    <cellStyle name="Note 13 2 8 12" xfId="22378"/>
    <cellStyle name="Note 13 2 8 13" xfId="22379"/>
    <cellStyle name="Note 13 2 8 14" xfId="22380"/>
    <cellStyle name="Note 13 2 8 15" xfId="22381"/>
    <cellStyle name="Note 13 2 8 16" xfId="22382"/>
    <cellStyle name="Note 13 2 8 2" xfId="22383"/>
    <cellStyle name="Note 13 2 8 2 2" xfId="22384"/>
    <cellStyle name="Note 13 2 8 2 3" xfId="22385"/>
    <cellStyle name="Note 13 2 8 2 4" xfId="22386"/>
    <cellStyle name="Note 13 2 8 3" xfId="22387"/>
    <cellStyle name="Note 13 2 8 4" xfId="22388"/>
    <cellStyle name="Note 13 2 8 5" xfId="22389"/>
    <cellStyle name="Note 13 2 8 6" xfId="22390"/>
    <cellStyle name="Note 13 2 8 7" xfId="22391"/>
    <cellStyle name="Note 13 2 8 8" xfId="22392"/>
    <cellStyle name="Note 13 2 8 9" xfId="22393"/>
    <cellStyle name="Note 13 2 9" xfId="22394"/>
    <cellStyle name="Note 13 2 9 2" xfId="22395"/>
    <cellStyle name="Note 13 2 9 3" xfId="22396"/>
    <cellStyle name="Note 13 2 9 4" xfId="22397"/>
    <cellStyle name="Note 13 3" xfId="22398"/>
    <cellStyle name="Note 13 3 10" xfId="22399"/>
    <cellStyle name="Note 13 3 11" xfId="22400"/>
    <cellStyle name="Note 13 3 12" xfId="22401"/>
    <cellStyle name="Note 13 3 13" xfId="22402"/>
    <cellStyle name="Note 13 3 14" xfId="22403"/>
    <cellStyle name="Note 13 3 15" xfId="22404"/>
    <cellStyle name="Note 13 3 16" xfId="22405"/>
    <cellStyle name="Note 13 3 17" xfId="22406"/>
    <cellStyle name="Note 13 3 18" xfId="22407"/>
    <cellStyle name="Note 13 3 19" xfId="22408"/>
    <cellStyle name="Note 13 3 2" xfId="22409"/>
    <cellStyle name="Note 13 3 2 10" xfId="22410"/>
    <cellStyle name="Note 13 3 2 11" xfId="22411"/>
    <cellStyle name="Note 13 3 2 12" xfId="22412"/>
    <cellStyle name="Note 13 3 2 13" xfId="22413"/>
    <cellStyle name="Note 13 3 2 14" xfId="22414"/>
    <cellStyle name="Note 13 3 2 15" xfId="22415"/>
    <cellStyle name="Note 13 3 2 16" xfId="22416"/>
    <cellStyle name="Note 13 3 2 2" xfId="22417"/>
    <cellStyle name="Note 13 3 2 2 2" xfId="22418"/>
    <cellStyle name="Note 13 3 2 2 3" xfId="22419"/>
    <cellStyle name="Note 13 3 2 2 4" xfId="22420"/>
    <cellStyle name="Note 13 3 2 3" xfId="22421"/>
    <cellStyle name="Note 13 3 2 4" xfId="22422"/>
    <cellStyle name="Note 13 3 2 5" xfId="22423"/>
    <cellStyle name="Note 13 3 2 6" xfId="22424"/>
    <cellStyle name="Note 13 3 2 7" xfId="22425"/>
    <cellStyle name="Note 13 3 2 8" xfId="22426"/>
    <cellStyle name="Note 13 3 2 9" xfId="22427"/>
    <cellStyle name="Note 13 3 20" xfId="22428"/>
    <cellStyle name="Note 13 3 21" xfId="22429"/>
    <cellStyle name="Note 13 3 22" xfId="22430"/>
    <cellStyle name="Note 13 3 23" xfId="22431"/>
    <cellStyle name="Note 13 3 3" xfId="22432"/>
    <cellStyle name="Note 13 3 3 10" xfId="22433"/>
    <cellStyle name="Note 13 3 3 11" xfId="22434"/>
    <cellStyle name="Note 13 3 3 12" xfId="22435"/>
    <cellStyle name="Note 13 3 3 13" xfId="22436"/>
    <cellStyle name="Note 13 3 3 14" xfId="22437"/>
    <cellStyle name="Note 13 3 3 15" xfId="22438"/>
    <cellStyle name="Note 13 3 3 16" xfId="22439"/>
    <cellStyle name="Note 13 3 3 2" xfId="22440"/>
    <cellStyle name="Note 13 3 3 2 2" xfId="22441"/>
    <cellStyle name="Note 13 3 3 2 3" xfId="22442"/>
    <cellStyle name="Note 13 3 3 2 4" xfId="22443"/>
    <cellStyle name="Note 13 3 3 3" xfId="22444"/>
    <cellStyle name="Note 13 3 3 4" xfId="22445"/>
    <cellStyle name="Note 13 3 3 5" xfId="22446"/>
    <cellStyle name="Note 13 3 3 6" xfId="22447"/>
    <cellStyle name="Note 13 3 3 7" xfId="22448"/>
    <cellStyle name="Note 13 3 3 8" xfId="22449"/>
    <cellStyle name="Note 13 3 3 9" xfId="22450"/>
    <cellStyle name="Note 13 3 4" xfId="22451"/>
    <cellStyle name="Note 13 3 4 10" xfId="22452"/>
    <cellStyle name="Note 13 3 4 11" xfId="22453"/>
    <cellStyle name="Note 13 3 4 12" xfId="22454"/>
    <cellStyle name="Note 13 3 4 13" xfId="22455"/>
    <cellStyle name="Note 13 3 4 14" xfId="22456"/>
    <cellStyle name="Note 13 3 4 15" xfId="22457"/>
    <cellStyle name="Note 13 3 4 16" xfId="22458"/>
    <cellStyle name="Note 13 3 4 2" xfId="22459"/>
    <cellStyle name="Note 13 3 4 2 2" xfId="22460"/>
    <cellStyle name="Note 13 3 4 2 3" xfId="22461"/>
    <cellStyle name="Note 13 3 4 2 4" xfId="22462"/>
    <cellStyle name="Note 13 3 4 3" xfId="22463"/>
    <cellStyle name="Note 13 3 4 4" xfId="22464"/>
    <cellStyle name="Note 13 3 4 5" xfId="22465"/>
    <cellStyle name="Note 13 3 4 6" xfId="22466"/>
    <cellStyle name="Note 13 3 4 7" xfId="22467"/>
    <cellStyle name="Note 13 3 4 8" xfId="22468"/>
    <cellStyle name="Note 13 3 4 9" xfId="22469"/>
    <cellStyle name="Note 13 3 5" xfId="22470"/>
    <cellStyle name="Note 13 3 5 10" xfId="22471"/>
    <cellStyle name="Note 13 3 5 11" xfId="22472"/>
    <cellStyle name="Note 13 3 5 12" xfId="22473"/>
    <cellStyle name="Note 13 3 5 13" xfId="22474"/>
    <cellStyle name="Note 13 3 5 14" xfId="22475"/>
    <cellStyle name="Note 13 3 5 15" xfId="22476"/>
    <cellStyle name="Note 13 3 5 16" xfId="22477"/>
    <cellStyle name="Note 13 3 5 2" xfId="22478"/>
    <cellStyle name="Note 13 3 5 2 2" xfId="22479"/>
    <cellStyle name="Note 13 3 5 2 3" xfId="22480"/>
    <cellStyle name="Note 13 3 5 2 4" xfId="22481"/>
    <cellStyle name="Note 13 3 5 3" xfId="22482"/>
    <cellStyle name="Note 13 3 5 4" xfId="22483"/>
    <cellStyle name="Note 13 3 5 5" xfId="22484"/>
    <cellStyle name="Note 13 3 5 6" xfId="22485"/>
    <cellStyle name="Note 13 3 5 7" xfId="22486"/>
    <cellStyle name="Note 13 3 5 8" xfId="22487"/>
    <cellStyle name="Note 13 3 5 9" xfId="22488"/>
    <cellStyle name="Note 13 3 6" xfId="22489"/>
    <cellStyle name="Note 13 3 6 10" xfId="22490"/>
    <cellStyle name="Note 13 3 6 11" xfId="22491"/>
    <cellStyle name="Note 13 3 6 12" xfId="22492"/>
    <cellStyle name="Note 13 3 6 13" xfId="22493"/>
    <cellStyle name="Note 13 3 6 14" xfId="22494"/>
    <cellStyle name="Note 13 3 6 15" xfId="22495"/>
    <cellStyle name="Note 13 3 6 16" xfId="22496"/>
    <cellStyle name="Note 13 3 6 2" xfId="22497"/>
    <cellStyle name="Note 13 3 6 2 2" xfId="22498"/>
    <cellStyle name="Note 13 3 6 2 3" xfId="22499"/>
    <cellStyle name="Note 13 3 6 2 4" xfId="22500"/>
    <cellStyle name="Note 13 3 6 3" xfId="22501"/>
    <cellStyle name="Note 13 3 6 4" xfId="22502"/>
    <cellStyle name="Note 13 3 6 5" xfId="22503"/>
    <cellStyle name="Note 13 3 6 6" xfId="22504"/>
    <cellStyle name="Note 13 3 6 7" xfId="22505"/>
    <cellStyle name="Note 13 3 6 8" xfId="22506"/>
    <cellStyle name="Note 13 3 6 9" xfId="22507"/>
    <cellStyle name="Note 13 3 7" xfId="22508"/>
    <cellStyle name="Note 13 3 7 10" xfId="22509"/>
    <cellStyle name="Note 13 3 7 11" xfId="22510"/>
    <cellStyle name="Note 13 3 7 12" xfId="22511"/>
    <cellStyle name="Note 13 3 7 13" xfId="22512"/>
    <cellStyle name="Note 13 3 7 14" xfId="22513"/>
    <cellStyle name="Note 13 3 7 15" xfId="22514"/>
    <cellStyle name="Note 13 3 7 16" xfId="22515"/>
    <cellStyle name="Note 13 3 7 2" xfId="22516"/>
    <cellStyle name="Note 13 3 7 2 2" xfId="22517"/>
    <cellStyle name="Note 13 3 7 2 3" xfId="22518"/>
    <cellStyle name="Note 13 3 7 2 4" xfId="22519"/>
    <cellStyle name="Note 13 3 7 3" xfId="22520"/>
    <cellStyle name="Note 13 3 7 4" xfId="22521"/>
    <cellStyle name="Note 13 3 7 5" xfId="22522"/>
    <cellStyle name="Note 13 3 7 6" xfId="22523"/>
    <cellStyle name="Note 13 3 7 7" xfId="22524"/>
    <cellStyle name="Note 13 3 7 8" xfId="22525"/>
    <cellStyle name="Note 13 3 7 9" xfId="22526"/>
    <cellStyle name="Note 13 3 8" xfId="22527"/>
    <cellStyle name="Note 13 3 8 10" xfId="22528"/>
    <cellStyle name="Note 13 3 8 11" xfId="22529"/>
    <cellStyle name="Note 13 3 8 12" xfId="22530"/>
    <cellStyle name="Note 13 3 8 13" xfId="22531"/>
    <cellStyle name="Note 13 3 8 14" xfId="22532"/>
    <cellStyle name="Note 13 3 8 15" xfId="22533"/>
    <cellStyle name="Note 13 3 8 16" xfId="22534"/>
    <cellStyle name="Note 13 3 8 2" xfId="22535"/>
    <cellStyle name="Note 13 3 8 2 2" xfId="22536"/>
    <cellStyle name="Note 13 3 8 2 3" xfId="22537"/>
    <cellStyle name="Note 13 3 8 2 4" xfId="22538"/>
    <cellStyle name="Note 13 3 8 3" xfId="22539"/>
    <cellStyle name="Note 13 3 8 4" xfId="22540"/>
    <cellStyle name="Note 13 3 8 5" xfId="22541"/>
    <cellStyle name="Note 13 3 8 6" xfId="22542"/>
    <cellStyle name="Note 13 3 8 7" xfId="22543"/>
    <cellStyle name="Note 13 3 8 8" xfId="22544"/>
    <cellStyle name="Note 13 3 8 9" xfId="22545"/>
    <cellStyle name="Note 13 3 9" xfId="22546"/>
    <cellStyle name="Note 13 3 9 2" xfId="22547"/>
    <cellStyle name="Note 13 3 9 3" xfId="22548"/>
    <cellStyle name="Note 13 3 9 4" xfId="22549"/>
    <cellStyle name="Note 13 4" xfId="22550"/>
    <cellStyle name="Note 13 4 10" xfId="22551"/>
    <cellStyle name="Note 13 4 11" xfId="22552"/>
    <cellStyle name="Note 13 4 12" xfId="22553"/>
    <cellStyle name="Note 13 4 13" xfId="22554"/>
    <cellStyle name="Note 13 4 14" xfId="22555"/>
    <cellStyle name="Note 13 4 15" xfId="22556"/>
    <cellStyle name="Note 13 4 16" xfId="22557"/>
    <cellStyle name="Note 13 4 17" xfId="22558"/>
    <cellStyle name="Note 13 4 18" xfId="22559"/>
    <cellStyle name="Note 13 4 19" xfId="22560"/>
    <cellStyle name="Note 13 4 2" xfId="22561"/>
    <cellStyle name="Note 13 4 2 10" xfId="22562"/>
    <cellStyle name="Note 13 4 2 11" xfId="22563"/>
    <cellStyle name="Note 13 4 2 12" xfId="22564"/>
    <cellStyle name="Note 13 4 2 13" xfId="22565"/>
    <cellStyle name="Note 13 4 2 14" xfId="22566"/>
    <cellStyle name="Note 13 4 2 15" xfId="22567"/>
    <cellStyle name="Note 13 4 2 16" xfId="22568"/>
    <cellStyle name="Note 13 4 2 2" xfId="22569"/>
    <cellStyle name="Note 13 4 2 2 2" xfId="22570"/>
    <cellStyle name="Note 13 4 2 2 3" xfId="22571"/>
    <cellStyle name="Note 13 4 2 2 4" xfId="22572"/>
    <cellStyle name="Note 13 4 2 3" xfId="22573"/>
    <cellStyle name="Note 13 4 2 4" xfId="22574"/>
    <cellStyle name="Note 13 4 2 5" xfId="22575"/>
    <cellStyle name="Note 13 4 2 6" xfId="22576"/>
    <cellStyle name="Note 13 4 2 7" xfId="22577"/>
    <cellStyle name="Note 13 4 2 8" xfId="22578"/>
    <cellStyle name="Note 13 4 2 9" xfId="22579"/>
    <cellStyle name="Note 13 4 20" xfId="22580"/>
    <cellStyle name="Note 13 4 21" xfId="22581"/>
    <cellStyle name="Note 13 4 22" xfId="22582"/>
    <cellStyle name="Note 13 4 23" xfId="22583"/>
    <cellStyle name="Note 13 4 3" xfId="22584"/>
    <cellStyle name="Note 13 4 3 10" xfId="22585"/>
    <cellStyle name="Note 13 4 3 11" xfId="22586"/>
    <cellStyle name="Note 13 4 3 12" xfId="22587"/>
    <cellStyle name="Note 13 4 3 13" xfId="22588"/>
    <cellStyle name="Note 13 4 3 14" xfId="22589"/>
    <cellStyle name="Note 13 4 3 15" xfId="22590"/>
    <cellStyle name="Note 13 4 3 16" xfId="22591"/>
    <cellStyle name="Note 13 4 3 2" xfId="22592"/>
    <cellStyle name="Note 13 4 3 2 2" xfId="22593"/>
    <cellStyle name="Note 13 4 3 2 3" xfId="22594"/>
    <cellStyle name="Note 13 4 3 2 4" xfId="22595"/>
    <cellStyle name="Note 13 4 3 3" xfId="22596"/>
    <cellStyle name="Note 13 4 3 4" xfId="22597"/>
    <cellStyle name="Note 13 4 3 5" xfId="22598"/>
    <cellStyle name="Note 13 4 3 6" xfId="22599"/>
    <cellStyle name="Note 13 4 3 7" xfId="22600"/>
    <cellStyle name="Note 13 4 3 8" xfId="22601"/>
    <cellStyle name="Note 13 4 3 9" xfId="22602"/>
    <cellStyle name="Note 13 4 4" xfId="22603"/>
    <cellStyle name="Note 13 4 4 10" xfId="22604"/>
    <cellStyle name="Note 13 4 4 11" xfId="22605"/>
    <cellStyle name="Note 13 4 4 12" xfId="22606"/>
    <cellStyle name="Note 13 4 4 13" xfId="22607"/>
    <cellStyle name="Note 13 4 4 14" xfId="22608"/>
    <cellStyle name="Note 13 4 4 15" xfId="22609"/>
    <cellStyle name="Note 13 4 4 16" xfId="22610"/>
    <cellStyle name="Note 13 4 4 2" xfId="22611"/>
    <cellStyle name="Note 13 4 4 2 2" xfId="22612"/>
    <cellStyle name="Note 13 4 4 2 3" xfId="22613"/>
    <cellStyle name="Note 13 4 4 2 4" xfId="22614"/>
    <cellStyle name="Note 13 4 4 3" xfId="22615"/>
    <cellStyle name="Note 13 4 4 4" xfId="22616"/>
    <cellStyle name="Note 13 4 4 5" xfId="22617"/>
    <cellStyle name="Note 13 4 4 6" xfId="22618"/>
    <cellStyle name="Note 13 4 4 7" xfId="22619"/>
    <cellStyle name="Note 13 4 4 8" xfId="22620"/>
    <cellStyle name="Note 13 4 4 9" xfId="22621"/>
    <cellStyle name="Note 13 4 5" xfId="22622"/>
    <cellStyle name="Note 13 4 5 10" xfId="22623"/>
    <cellStyle name="Note 13 4 5 11" xfId="22624"/>
    <cellStyle name="Note 13 4 5 12" xfId="22625"/>
    <cellStyle name="Note 13 4 5 13" xfId="22626"/>
    <cellStyle name="Note 13 4 5 14" xfId="22627"/>
    <cellStyle name="Note 13 4 5 15" xfId="22628"/>
    <cellStyle name="Note 13 4 5 16" xfId="22629"/>
    <cellStyle name="Note 13 4 5 2" xfId="22630"/>
    <cellStyle name="Note 13 4 5 2 2" xfId="22631"/>
    <cellStyle name="Note 13 4 5 2 3" xfId="22632"/>
    <cellStyle name="Note 13 4 5 2 4" xfId="22633"/>
    <cellStyle name="Note 13 4 5 3" xfId="22634"/>
    <cellStyle name="Note 13 4 5 4" xfId="22635"/>
    <cellStyle name="Note 13 4 5 5" xfId="22636"/>
    <cellStyle name="Note 13 4 5 6" xfId="22637"/>
    <cellStyle name="Note 13 4 5 7" xfId="22638"/>
    <cellStyle name="Note 13 4 5 8" xfId="22639"/>
    <cellStyle name="Note 13 4 5 9" xfId="22640"/>
    <cellStyle name="Note 13 4 6" xfId="22641"/>
    <cellStyle name="Note 13 4 6 10" xfId="22642"/>
    <cellStyle name="Note 13 4 6 11" xfId="22643"/>
    <cellStyle name="Note 13 4 6 12" xfId="22644"/>
    <cellStyle name="Note 13 4 6 13" xfId="22645"/>
    <cellStyle name="Note 13 4 6 14" xfId="22646"/>
    <cellStyle name="Note 13 4 6 15" xfId="22647"/>
    <cellStyle name="Note 13 4 6 16" xfId="22648"/>
    <cellStyle name="Note 13 4 6 2" xfId="22649"/>
    <cellStyle name="Note 13 4 6 2 2" xfId="22650"/>
    <cellStyle name="Note 13 4 6 2 3" xfId="22651"/>
    <cellStyle name="Note 13 4 6 2 4" xfId="22652"/>
    <cellStyle name="Note 13 4 6 3" xfId="22653"/>
    <cellStyle name="Note 13 4 6 4" xfId="22654"/>
    <cellStyle name="Note 13 4 6 5" xfId="22655"/>
    <cellStyle name="Note 13 4 6 6" xfId="22656"/>
    <cellStyle name="Note 13 4 6 7" xfId="22657"/>
    <cellStyle name="Note 13 4 6 8" xfId="22658"/>
    <cellStyle name="Note 13 4 6 9" xfId="22659"/>
    <cellStyle name="Note 13 4 7" xfId="22660"/>
    <cellStyle name="Note 13 4 7 10" xfId="22661"/>
    <cellStyle name="Note 13 4 7 11" xfId="22662"/>
    <cellStyle name="Note 13 4 7 12" xfId="22663"/>
    <cellStyle name="Note 13 4 7 13" xfId="22664"/>
    <cellStyle name="Note 13 4 7 14" xfId="22665"/>
    <cellStyle name="Note 13 4 7 15" xfId="22666"/>
    <cellStyle name="Note 13 4 7 16" xfId="22667"/>
    <cellStyle name="Note 13 4 7 2" xfId="22668"/>
    <cellStyle name="Note 13 4 7 2 2" xfId="22669"/>
    <cellStyle name="Note 13 4 7 2 3" xfId="22670"/>
    <cellStyle name="Note 13 4 7 2 4" xfId="22671"/>
    <cellStyle name="Note 13 4 7 3" xfId="22672"/>
    <cellStyle name="Note 13 4 7 4" xfId="22673"/>
    <cellStyle name="Note 13 4 7 5" xfId="22674"/>
    <cellStyle name="Note 13 4 7 6" xfId="22675"/>
    <cellStyle name="Note 13 4 7 7" xfId="22676"/>
    <cellStyle name="Note 13 4 7 8" xfId="22677"/>
    <cellStyle name="Note 13 4 7 9" xfId="22678"/>
    <cellStyle name="Note 13 4 8" xfId="22679"/>
    <cellStyle name="Note 13 4 8 10" xfId="22680"/>
    <cellStyle name="Note 13 4 8 11" xfId="22681"/>
    <cellStyle name="Note 13 4 8 12" xfId="22682"/>
    <cellStyle name="Note 13 4 8 13" xfId="22683"/>
    <cellStyle name="Note 13 4 8 14" xfId="22684"/>
    <cellStyle name="Note 13 4 8 15" xfId="22685"/>
    <cellStyle name="Note 13 4 8 16" xfId="22686"/>
    <cellStyle name="Note 13 4 8 2" xfId="22687"/>
    <cellStyle name="Note 13 4 8 2 2" xfId="22688"/>
    <cellStyle name="Note 13 4 8 2 3" xfId="22689"/>
    <cellStyle name="Note 13 4 8 2 4" xfId="22690"/>
    <cellStyle name="Note 13 4 8 3" xfId="22691"/>
    <cellStyle name="Note 13 4 8 4" xfId="22692"/>
    <cellStyle name="Note 13 4 8 5" xfId="22693"/>
    <cellStyle name="Note 13 4 8 6" xfId="22694"/>
    <cellStyle name="Note 13 4 8 7" xfId="22695"/>
    <cellStyle name="Note 13 4 8 8" xfId="22696"/>
    <cellStyle name="Note 13 4 8 9" xfId="22697"/>
    <cellStyle name="Note 13 4 9" xfId="22698"/>
    <cellStyle name="Note 13 4 9 2" xfId="22699"/>
    <cellStyle name="Note 13 4 9 3" xfId="22700"/>
    <cellStyle name="Note 13 4 9 4" xfId="22701"/>
    <cellStyle name="Note 14 2" xfId="22702"/>
    <cellStyle name="Note 14 2 10" xfId="22703"/>
    <cellStyle name="Note 14 2 11" xfId="22704"/>
    <cellStyle name="Note 14 2 12" xfId="22705"/>
    <cellStyle name="Note 14 2 13" xfId="22706"/>
    <cellStyle name="Note 14 2 14" xfId="22707"/>
    <cellStyle name="Note 14 2 15" xfId="22708"/>
    <cellStyle name="Note 14 2 16" xfId="22709"/>
    <cellStyle name="Note 14 2 17" xfId="22710"/>
    <cellStyle name="Note 14 2 18" xfId="22711"/>
    <cellStyle name="Note 14 2 19" xfId="22712"/>
    <cellStyle name="Note 14 2 2" xfId="22713"/>
    <cellStyle name="Note 14 2 2 10" xfId="22714"/>
    <cellStyle name="Note 14 2 2 11" xfId="22715"/>
    <cellStyle name="Note 14 2 2 12" xfId="22716"/>
    <cellStyle name="Note 14 2 2 13" xfId="22717"/>
    <cellStyle name="Note 14 2 2 14" xfId="22718"/>
    <cellStyle name="Note 14 2 2 15" xfId="22719"/>
    <cellStyle name="Note 14 2 2 16" xfId="22720"/>
    <cellStyle name="Note 14 2 2 2" xfId="22721"/>
    <cellStyle name="Note 14 2 2 2 2" xfId="22722"/>
    <cellStyle name="Note 14 2 2 2 3" xfId="22723"/>
    <cellStyle name="Note 14 2 2 2 4" xfId="22724"/>
    <cellStyle name="Note 14 2 2 3" xfId="22725"/>
    <cellStyle name="Note 14 2 2 4" xfId="22726"/>
    <cellStyle name="Note 14 2 2 5" xfId="22727"/>
    <cellStyle name="Note 14 2 2 6" xfId="22728"/>
    <cellStyle name="Note 14 2 2 7" xfId="22729"/>
    <cellStyle name="Note 14 2 2 8" xfId="22730"/>
    <cellStyle name="Note 14 2 2 9" xfId="22731"/>
    <cellStyle name="Note 14 2 20" xfId="22732"/>
    <cellStyle name="Note 14 2 21" xfId="22733"/>
    <cellStyle name="Note 14 2 22" xfId="22734"/>
    <cellStyle name="Note 14 2 23" xfId="22735"/>
    <cellStyle name="Note 14 2 3" xfId="22736"/>
    <cellStyle name="Note 14 2 3 10" xfId="22737"/>
    <cellStyle name="Note 14 2 3 11" xfId="22738"/>
    <cellStyle name="Note 14 2 3 12" xfId="22739"/>
    <cellStyle name="Note 14 2 3 13" xfId="22740"/>
    <cellStyle name="Note 14 2 3 14" xfId="22741"/>
    <cellStyle name="Note 14 2 3 15" xfId="22742"/>
    <cellStyle name="Note 14 2 3 16" xfId="22743"/>
    <cellStyle name="Note 14 2 3 2" xfId="22744"/>
    <cellStyle name="Note 14 2 3 2 2" xfId="22745"/>
    <cellStyle name="Note 14 2 3 2 3" xfId="22746"/>
    <cellStyle name="Note 14 2 3 2 4" xfId="22747"/>
    <cellStyle name="Note 14 2 3 3" xfId="22748"/>
    <cellStyle name="Note 14 2 3 4" xfId="22749"/>
    <cellStyle name="Note 14 2 3 5" xfId="22750"/>
    <cellStyle name="Note 14 2 3 6" xfId="22751"/>
    <cellStyle name="Note 14 2 3 7" xfId="22752"/>
    <cellStyle name="Note 14 2 3 8" xfId="22753"/>
    <cellStyle name="Note 14 2 3 9" xfId="22754"/>
    <cellStyle name="Note 14 2 4" xfId="22755"/>
    <cellStyle name="Note 14 2 4 10" xfId="22756"/>
    <cellStyle name="Note 14 2 4 11" xfId="22757"/>
    <cellStyle name="Note 14 2 4 12" xfId="22758"/>
    <cellStyle name="Note 14 2 4 13" xfId="22759"/>
    <cellStyle name="Note 14 2 4 14" xfId="22760"/>
    <cellStyle name="Note 14 2 4 15" xfId="22761"/>
    <cellStyle name="Note 14 2 4 16" xfId="22762"/>
    <cellStyle name="Note 14 2 4 2" xfId="22763"/>
    <cellStyle name="Note 14 2 4 2 2" xfId="22764"/>
    <cellStyle name="Note 14 2 4 2 3" xfId="22765"/>
    <cellStyle name="Note 14 2 4 2 4" xfId="22766"/>
    <cellStyle name="Note 14 2 4 3" xfId="22767"/>
    <cellStyle name="Note 14 2 4 4" xfId="22768"/>
    <cellStyle name="Note 14 2 4 5" xfId="22769"/>
    <cellStyle name="Note 14 2 4 6" xfId="22770"/>
    <cellStyle name="Note 14 2 4 7" xfId="22771"/>
    <cellStyle name="Note 14 2 4 8" xfId="22772"/>
    <cellStyle name="Note 14 2 4 9" xfId="22773"/>
    <cellStyle name="Note 14 2 5" xfId="22774"/>
    <cellStyle name="Note 14 2 5 10" xfId="22775"/>
    <cellStyle name="Note 14 2 5 11" xfId="22776"/>
    <cellStyle name="Note 14 2 5 12" xfId="22777"/>
    <cellStyle name="Note 14 2 5 13" xfId="22778"/>
    <cellStyle name="Note 14 2 5 14" xfId="22779"/>
    <cellStyle name="Note 14 2 5 15" xfId="22780"/>
    <cellStyle name="Note 14 2 5 16" xfId="22781"/>
    <cellStyle name="Note 14 2 5 2" xfId="22782"/>
    <cellStyle name="Note 14 2 5 2 2" xfId="22783"/>
    <cellStyle name="Note 14 2 5 2 3" xfId="22784"/>
    <cellStyle name="Note 14 2 5 2 4" xfId="22785"/>
    <cellStyle name="Note 14 2 5 3" xfId="22786"/>
    <cellStyle name="Note 14 2 5 4" xfId="22787"/>
    <cellStyle name="Note 14 2 5 5" xfId="22788"/>
    <cellStyle name="Note 14 2 5 6" xfId="22789"/>
    <cellStyle name="Note 14 2 5 7" xfId="22790"/>
    <cellStyle name="Note 14 2 5 8" xfId="22791"/>
    <cellStyle name="Note 14 2 5 9" xfId="22792"/>
    <cellStyle name="Note 14 2 6" xfId="22793"/>
    <cellStyle name="Note 14 2 6 10" xfId="22794"/>
    <cellStyle name="Note 14 2 6 11" xfId="22795"/>
    <cellStyle name="Note 14 2 6 12" xfId="22796"/>
    <cellStyle name="Note 14 2 6 13" xfId="22797"/>
    <cellStyle name="Note 14 2 6 14" xfId="22798"/>
    <cellStyle name="Note 14 2 6 15" xfId="22799"/>
    <cellStyle name="Note 14 2 6 16" xfId="22800"/>
    <cellStyle name="Note 14 2 6 2" xfId="22801"/>
    <cellStyle name="Note 14 2 6 2 2" xfId="22802"/>
    <cellStyle name="Note 14 2 6 2 3" xfId="22803"/>
    <cellStyle name="Note 14 2 6 2 4" xfId="22804"/>
    <cellStyle name="Note 14 2 6 3" xfId="22805"/>
    <cellStyle name="Note 14 2 6 4" xfId="22806"/>
    <cellStyle name="Note 14 2 6 5" xfId="22807"/>
    <cellStyle name="Note 14 2 6 6" xfId="22808"/>
    <cellStyle name="Note 14 2 6 7" xfId="22809"/>
    <cellStyle name="Note 14 2 6 8" xfId="22810"/>
    <cellStyle name="Note 14 2 6 9" xfId="22811"/>
    <cellStyle name="Note 14 2 7" xfId="22812"/>
    <cellStyle name="Note 14 2 7 10" xfId="22813"/>
    <cellStyle name="Note 14 2 7 11" xfId="22814"/>
    <cellStyle name="Note 14 2 7 12" xfId="22815"/>
    <cellStyle name="Note 14 2 7 13" xfId="22816"/>
    <cellStyle name="Note 14 2 7 14" xfId="22817"/>
    <cellStyle name="Note 14 2 7 15" xfId="22818"/>
    <cellStyle name="Note 14 2 7 16" xfId="22819"/>
    <cellStyle name="Note 14 2 7 2" xfId="22820"/>
    <cellStyle name="Note 14 2 7 2 2" xfId="22821"/>
    <cellStyle name="Note 14 2 7 2 3" xfId="22822"/>
    <cellStyle name="Note 14 2 7 2 4" xfId="22823"/>
    <cellStyle name="Note 14 2 7 3" xfId="22824"/>
    <cellStyle name="Note 14 2 7 4" xfId="22825"/>
    <cellStyle name="Note 14 2 7 5" xfId="22826"/>
    <cellStyle name="Note 14 2 7 6" xfId="22827"/>
    <cellStyle name="Note 14 2 7 7" xfId="22828"/>
    <cellStyle name="Note 14 2 7 8" xfId="22829"/>
    <cellStyle name="Note 14 2 7 9" xfId="22830"/>
    <cellStyle name="Note 14 2 8" xfId="22831"/>
    <cellStyle name="Note 14 2 8 10" xfId="22832"/>
    <cellStyle name="Note 14 2 8 11" xfId="22833"/>
    <cellStyle name="Note 14 2 8 12" xfId="22834"/>
    <cellStyle name="Note 14 2 8 13" xfId="22835"/>
    <cellStyle name="Note 14 2 8 14" xfId="22836"/>
    <cellStyle name="Note 14 2 8 15" xfId="22837"/>
    <cellStyle name="Note 14 2 8 16" xfId="22838"/>
    <cellStyle name="Note 14 2 8 2" xfId="22839"/>
    <cellStyle name="Note 14 2 8 2 2" xfId="22840"/>
    <cellStyle name="Note 14 2 8 2 3" xfId="22841"/>
    <cellStyle name="Note 14 2 8 2 4" xfId="22842"/>
    <cellStyle name="Note 14 2 8 3" xfId="22843"/>
    <cellStyle name="Note 14 2 8 4" xfId="22844"/>
    <cellStyle name="Note 14 2 8 5" xfId="22845"/>
    <cellStyle name="Note 14 2 8 6" xfId="22846"/>
    <cellStyle name="Note 14 2 8 7" xfId="22847"/>
    <cellStyle name="Note 14 2 8 8" xfId="22848"/>
    <cellStyle name="Note 14 2 8 9" xfId="22849"/>
    <cellStyle name="Note 14 2 9" xfId="22850"/>
    <cellStyle name="Note 14 2 9 2" xfId="22851"/>
    <cellStyle name="Note 14 2 9 3" xfId="22852"/>
    <cellStyle name="Note 14 2 9 4" xfId="22853"/>
    <cellStyle name="Note 14 3" xfId="22854"/>
    <cellStyle name="Note 14 3 10" xfId="22855"/>
    <cellStyle name="Note 14 3 11" xfId="22856"/>
    <cellStyle name="Note 14 3 12" xfId="22857"/>
    <cellStyle name="Note 14 3 13" xfId="22858"/>
    <cellStyle name="Note 14 3 14" xfId="22859"/>
    <cellStyle name="Note 14 3 15" xfId="22860"/>
    <cellStyle name="Note 14 3 16" xfId="22861"/>
    <cellStyle name="Note 14 3 17" xfId="22862"/>
    <cellStyle name="Note 14 3 18" xfId="22863"/>
    <cellStyle name="Note 14 3 19" xfId="22864"/>
    <cellStyle name="Note 14 3 2" xfId="22865"/>
    <cellStyle name="Note 14 3 2 10" xfId="22866"/>
    <cellStyle name="Note 14 3 2 11" xfId="22867"/>
    <cellStyle name="Note 14 3 2 12" xfId="22868"/>
    <cellStyle name="Note 14 3 2 13" xfId="22869"/>
    <cellStyle name="Note 14 3 2 14" xfId="22870"/>
    <cellStyle name="Note 14 3 2 15" xfId="22871"/>
    <cellStyle name="Note 14 3 2 16" xfId="22872"/>
    <cellStyle name="Note 14 3 2 2" xfId="22873"/>
    <cellStyle name="Note 14 3 2 2 2" xfId="22874"/>
    <cellStyle name="Note 14 3 2 2 3" xfId="22875"/>
    <cellStyle name="Note 14 3 2 2 4" xfId="22876"/>
    <cellStyle name="Note 14 3 2 3" xfId="22877"/>
    <cellStyle name="Note 14 3 2 4" xfId="22878"/>
    <cellStyle name="Note 14 3 2 5" xfId="22879"/>
    <cellStyle name="Note 14 3 2 6" xfId="22880"/>
    <cellStyle name="Note 14 3 2 7" xfId="22881"/>
    <cellStyle name="Note 14 3 2 8" xfId="22882"/>
    <cellStyle name="Note 14 3 2 9" xfId="22883"/>
    <cellStyle name="Note 14 3 20" xfId="22884"/>
    <cellStyle name="Note 14 3 21" xfId="22885"/>
    <cellStyle name="Note 14 3 22" xfId="22886"/>
    <cellStyle name="Note 14 3 23" xfId="22887"/>
    <cellStyle name="Note 14 3 3" xfId="22888"/>
    <cellStyle name="Note 14 3 3 10" xfId="22889"/>
    <cellStyle name="Note 14 3 3 11" xfId="22890"/>
    <cellStyle name="Note 14 3 3 12" xfId="22891"/>
    <cellStyle name="Note 14 3 3 13" xfId="22892"/>
    <cellStyle name="Note 14 3 3 14" xfId="22893"/>
    <cellStyle name="Note 14 3 3 15" xfId="22894"/>
    <cellStyle name="Note 14 3 3 16" xfId="22895"/>
    <cellStyle name="Note 14 3 3 2" xfId="22896"/>
    <cellStyle name="Note 14 3 3 2 2" xfId="22897"/>
    <cellStyle name="Note 14 3 3 2 3" xfId="22898"/>
    <cellStyle name="Note 14 3 3 2 4" xfId="22899"/>
    <cellStyle name="Note 14 3 3 3" xfId="22900"/>
    <cellStyle name="Note 14 3 3 4" xfId="22901"/>
    <cellStyle name="Note 14 3 3 5" xfId="22902"/>
    <cellStyle name="Note 14 3 3 6" xfId="22903"/>
    <cellStyle name="Note 14 3 3 7" xfId="22904"/>
    <cellStyle name="Note 14 3 3 8" xfId="22905"/>
    <cellStyle name="Note 14 3 3 9" xfId="22906"/>
    <cellStyle name="Note 14 3 4" xfId="22907"/>
    <cellStyle name="Note 14 3 4 10" xfId="22908"/>
    <cellStyle name="Note 14 3 4 11" xfId="22909"/>
    <cellStyle name="Note 14 3 4 12" xfId="22910"/>
    <cellStyle name="Note 14 3 4 13" xfId="22911"/>
    <cellStyle name="Note 14 3 4 14" xfId="22912"/>
    <cellStyle name="Note 14 3 4 15" xfId="22913"/>
    <cellStyle name="Note 14 3 4 16" xfId="22914"/>
    <cellStyle name="Note 14 3 4 2" xfId="22915"/>
    <cellStyle name="Note 14 3 4 2 2" xfId="22916"/>
    <cellStyle name="Note 14 3 4 2 3" xfId="22917"/>
    <cellStyle name="Note 14 3 4 2 4" xfId="22918"/>
    <cellStyle name="Note 14 3 4 3" xfId="22919"/>
    <cellStyle name="Note 14 3 4 4" xfId="22920"/>
    <cellStyle name="Note 14 3 4 5" xfId="22921"/>
    <cellStyle name="Note 14 3 4 6" xfId="22922"/>
    <cellStyle name="Note 14 3 4 7" xfId="22923"/>
    <cellStyle name="Note 14 3 4 8" xfId="22924"/>
    <cellStyle name="Note 14 3 4 9" xfId="22925"/>
    <cellStyle name="Note 14 3 5" xfId="22926"/>
    <cellStyle name="Note 14 3 5 10" xfId="22927"/>
    <cellStyle name="Note 14 3 5 11" xfId="22928"/>
    <cellStyle name="Note 14 3 5 12" xfId="22929"/>
    <cellStyle name="Note 14 3 5 13" xfId="22930"/>
    <cellStyle name="Note 14 3 5 14" xfId="22931"/>
    <cellStyle name="Note 14 3 5 15" xfId="22932"/>
    <cellStyle name="Note 14 3 5 16" xfId="22933"/>
    <cellStyle name="Note 14 3 5 2" xfId="22934"/>
    <cellStyle name="Note 14 3 5 2 2" xfId="22935"/>
    <cellStyle name="Note 14 3 5 2 3" xfId="22936"/>
    <cellStyle name="Note 14 3 5 2 4" xfId="22937"/>
    <cellStyle name="Note 14 3 5 3" xfId="22938"/>
    <cellStyle name="Note 14 3 5 4" xfId="22939"/>
    <cellStyle name="Note 14 3 5 5" xfId="22940"/>
    <cellStyle name="Note 14 3 5 6" xfId="22941"/>
    <cellStyle name="Note 14 3 5 7" xfId="22942"/>
    <cellStyle name="Note 14 3 5 8" xfId="22943"/>
    <cellStyle name="Note 14 3 5 9" xfId="22944"/>
    <cellStyle name="Note 14 3 6" xfId="22945"/>
    <cellStyle name="Note 14 3 6 10" xfId="22946"/>
    <cellStyle name="Note 14 3 6 11" xfId="22947"/>
    <cellStyle name="Note 14 3 6 12" xfId="22948"/>
    <cellStyle name="Note 14 3 6 13" xfId="22949"/>
    <cellStyle name="Note 14 3 6 14" xfId="22950"/>
    <cellStyle name="Note 14 3 6 15" xfId="22951"/>
    <cellStyle name="Note 14 3 6 16" xfId="22952"/>
    <cellStyle name="Note 14 3 6 2" xfId="22953"/>
    <cellStyle name="Note 14 3 6 2 2" xfId="22954"/>
    <cellStyle name="Note 14 3 6 2 3" xfId="22955"/>
    <cellStyle name="Note 14 3 6 2 4" xfId="22956"/>
    <cellStyle name="Note 14 3 6 3" xfId="22957"/>
    <cellStyle name="Note 14 3 6 4" xfId="22958"/>
    <cellStyle name="Note 14 3 6 5" xfId="22959"/>
    <cellStyle name="Note 14 3 6 6" xfId="22960"/>
    <cellStyle name="Note 14 3 6 7" xfId="22961"/>
    <cellStyle name="Note 14 3 6 8" xfId="22962"/>
    <cellStyle name="Note 14 3 6 9" xfId="22963"/>
    <cellStyle name="Note 14 3 7" xfId="22964"/>
    <cellStyle name="Note 14 3 7 10" xfId="22965"/>
    <cellStyle name="Note 14 3 7 11" xfId="22966"/>
    <cellStyle name="Note 14 3 7 12" xfId="22967"/>
    <cellStyle name="Note 14 3 7 13" xfId="22968"/>
    <cellStyle name="Note 14 3 7 14" xfId="22969"/>
    <cellStyle name="Note 14 3 7 15" xfId="22970"/>
    <cellStyle name="Note 14 3 7 16" xfId="22971"/>
    <cellStyle name="Note 14 3 7 2" xfId="22972"/>
    <cellStyle name="Note 14 3 7 2 2" xfId="22973"/>
    <cellStyle name="Note 14 3 7 2 3" xfId="22974"/>
    <cellStyle name="Note 14 3 7 2 4" xfId="22975"/>
    <cellStyle name="Note 14 3 7 3" xfId="22976"/>
    <cellStyle name="Note 14 3 7 4" xfId="22977"/>
    <cellStyle name="Note 14 3 7 5" xfId="22978"/>
    <cellStyle name="Note 14 3 7 6" xfId="22979"/>
    <cellStyle name="Note 14 3 7 7" xfId="22980"/>
    <cellStyle name="Note 14 3 7 8" xfId="22981"/>
    <cellStyle name="Note 14 3 7 9" xfId="22982"/>
    <cellStyle name="Note 14 3 8" xfId="22983"/>
    <cellStyle name="Note 14 3 8 10" xfId="22984"/>
    <cellStyle name="Note 14 3 8 11" xfId="22985"/>
    <cellStyle name="Note 14 3 8 12" xfId="22986"/>
    <cellStyle name="Note 14 3 8 13" xfId="22987"/>
    <cellStyle name="Note 14 3 8 14" xfId="22988"/>
    <cellStyle name="Note 14 3 8 15" xfId="22989"/>
    <cellStyle name="Note 14 3 8 16" xfId="22990"/>
    <cellStyle name="Note 14 3 8 2" xfId="22991"/>
    <cellStyle name="Note 14 3 8 2 2" xfId="22992"/>
    <cellStyle name="Note 14 3 8 2 3" xfId="22993"/>
    <cellStyle name="Note 14 3 8 2 4" xfId="22994"/>
    <cellStyle name="Note 14 3 8 3" xfId="22995"/>
    <cellStyle name="Note 14 3 8 4" xfId="22996"/>
    <cellStyle name="Note 14 3 8 5" xfId="22997"/>
    <cellStyle name="Note 14 3 8 6" xfId="22998"/>
    <cellStyle name="Note 14 3 8 7" xfId="22999"/>
    <cellStyle name="Note 14 3 8 8" xfId="23000"/>
    <cellStyle name="Note 14 3 8 9" xfId="23001"/>
    <cellStyle name="Note 14 3 9" xfId="23002"/>
    <cellStyle name="Note 14 3 9 2" xfId="23003"/>
    <cellStyle name="Note 14 3 9 3" xfId="23004"/>
    <cellStyle name="Note 14 3 9 4" xfId="23005"/>
    <cellStyle name="Note 14 4" xfId="23006"/>
    <cellStyle name="Note 14 4 10" xfId="23007"/>
    <cellStyle name="Note 14 4 11" xfId="23008"/>
    <cellStyle name="Note 14 4 12" xfId="23009"/>
    <cellStyle name="Note 14 4 13" xfId="23010"/>
    <cellStyle name="Note 14 4 14" xfId="23011"/>
    <cellStyle name="Note 14 4 15" xfId="23012"/>
    <cellStyle name="Note 14 4 16" xfId="23013"/>
    <cellStyle name="Note 14 4 17" xfId="23014"/>
    <cellStyle name="Note 14 4 18" xfId="23015"/>
    <cellStyle name="Note 14 4 19" xfId="23016"/>
    <cellStyle name="Note 14 4 2" xfId="23017"/>
    <cellStyle name="Note 14 4 2 10" xfId="23018"/>
    <cellStyle name="Note 14 4 2 11" xfId="23019"/>
    <cellStyle name="Note 14 4 2 12" xfId="23020"/>
    <cellStyle name="Note 14 4 2 13" xfId="23021"/>
    <cellStyle name="Note 14 4 2 14" xfId="23022"/>
    <cellStyle name="Note 14 4 2 15" xfId="23023"/>
    <cellStyle name="Note 14 4 2 16" xfId="23024"/>
    <cellStyle name="Note 14 4 2 2" xfId="23025"/>
    <cellStyle name="Note 14 4 2 2 2" xfId="23026"/>
    <cellStyle name="Note 14 4 2 2 3" xfId="23027"/>
    <cellStyle name="Note 14 4 2 2 4" xfId="23028"/>
    <cellStyle name="Note 14 4 2 3" xfId="23029"/>
    <cellStyle name="Note 14 4 2 4" xfId="23030"/>
    <cellStyle name="Note 14 4 2 5" xfId="23031"/>
    <cellStyle name="Note 14 4 2 6" xfId="23032"/>
    <cellStyle name="Note 14 4 2 7" xfId="23033"/>
    <cellStyle name="Note 14 4 2 8" xfId="23034"/>
    <cellStyle name="Note 14 4 2 9" xfId="23035"/>
    <cellStyle name="Note 14 4 20" xfId="23036"/>
    <cellStyle name="Note 14 4 21" xfId="23037"/>
    <cellStyle name="Note 14 4 22" xfId="23038"/>
    <cellStyle name="Note 14 4 23" xfId="23039"/>
    <cellStyle name="Note 14 4 3" xfId="23040"/>
    <cellStyle name="Note 14 4 3 10" xfId="23041"/>
    <cellStyle name="Note 14 4 3 11" xfId="23042"/>
    <cellStyle name="Note 14 4 3 12" xfId="23043"/>
    <cellStyle name="Note 14 4 3 13" xfId="23044"/>
    <cellStyle name="Note 14 4 3 14" xfId="23045"/>
    <cellStyle name="Note 14 4 3 15" xfId="23046"/>
    <cellStyle name="Note 14 4 3 16" xfId="23047"/>
    <cellStyle name="Note 14 4 3 2" xfId="23048"/>
    <cellStyle name="Note 14 4 3 2 2" xfId="23049"/>
    <cellStyle name="Note 14 4 3 2 3" xfId="23050"/>
    <cellStyle name="Note 14 4 3 2 4" xfId="23051"/>
    <cellStyle name="Note 14 4 3 3" xfId="23052"/>
    <cellStyle name="Note 14 4 3 4" xfId="23053"/>
    <cellStyle name="Note 14 4 3 5" xfId="23054"/>
    <cellStyle name="Note 14 4 3 6" xfId="23055"/>
    <cellStyle name="Note 14 4 3 7" xfId="23056"/>
    <cellStyle name="Note 14 4 3 8" xfId="23057"/>
    <cellStyle name="Note 14 4 3 9" xfId="23058"/>
    <cellStyle name="Note 14 4 4" xfId="23059"/>
    <cellStyle name="Note 14 4 4 10" xfId="23060"/>
    <cellStyle name="Note 14 4 4 11" xfId="23061"/>
    <cellStyle name="Note 14 4 4 12" xfId="23062"/>
    <cellStyle name="Note 14 4 4 13" xfId="23063"/>
    <cellStyle name="Note 14 4 4 14" xfId="23064"/>
    <cellStyle name="Note 14 4 4 15" xfId="23065"/>
    <cellStyle name="Note 14 4 4 16" xfId="23066"/>
    <cellStyle name="Note 14 4 4 2" xfId="23067"/>
    <cellStyle name="Note 14 4 4 2 2" xfId="23068"/>
    <cellStyle name="Note 14 4 4 2 3" xfId="23069"/>
    <cellStyle name="Note 14 4 4 2 4" xfId="23070"/>
    <cellStyle name="Note 14 4 4 3" xfId="23071"/>
    <cellStyle name="Note 14 4 4 4" xfId="23072"/>
    <cellStyle name="Note 14 4 4 5" xfId="23073"/>
    <cellStyle name="Note 14 4 4 6" xfId="23074"/>
    <cellStyle name="Note 14 4 4 7" xfId="23075"/>
    <cellStyle name="Note 14 4 4 8" xfId="23076"/>
    <cellStyle name="Note 14 4 4 9" xfId="23077"/>
    <cellStyle name="Note 14 4 5" xfId="23078"/>
    <cellStyle name="Note 14 4 5 10" xfId="23079"/>
    <cellStyle name="Note 14 4 5 11" xfId="23080"/>
    <cellStyle name="Note 14 4 5 12" xfId="23081"/>
    <cellStyle name="Note 14 4 5 13" xfId="23082"/>
    <cellStyle name="Note 14 4 5 14" xfId="23083"/>
    <cellStyle name="Note 14 4 5 15" xfId="23084"/>
    <cellStyle name="Note 14 4 5 16" xfId="23085"/>
    <cellStyle name="Note 14 4 5 2" xfId="23086"/>
    <cellStyle name="Note 14 4 5 2 2" xfId="23087"/>
    <cellStyle name="Note 14 4 5 2 3" xfId="23088"/>
    <cellStyle name="Note 14 4 5 2 4" xfId="23089"/>
    <cellStyle name="Note 14 4 5 3" xfId="23090"/>
    <cellStyle name="Note 14 4 5 4" xfId="23091"/>
    <cellStyle name="Note 14 4 5 5" xfId="23092"/>
    <cellStyle name="Note 14 4 5 6" xfId="23093"/>
    <cellStyle name="Note 14 4 5 7" xfId="23094"/>
    <cellStyle name="Note 14 4 5 8" xfId="23095"/>
    <cellStyle name="Note 14 4 5 9" xfId="23096"/>
    <cellStyle name="Note 14 4 6" xfId="23097"/>
    <cellStyle name="Note 14 4 6 10" xfId="23098"/>
    <cellStyle name="Note 14 4 6 11" xfId="23099"/>
    <cellStyle name="Note 14 4 6 12" xfId="23100"/>
    <cellStyle name="Note 14 4 6 13" xfId="23101"/>
    <cellStyle name="Note 14 4 6 14" xfId="23102"/>
    <cellStyle name="Note 14 4 6 15" xfId="23103"/>
    <cellStyle name="Note 14 4 6 16" xfId="23104"/>
    <cellStyle name="Note 14 4 6 2" xfId="23105"/>
    <cellStyle name="Note 14 4 6 2 2" xfId="23106"/>
    <cellStyle name="Note 14 4 6 2 3" xfId="23107"/>
    <cellStyle name="Note 14 4 6 2 4" xfId="23108"/>
    <cellStyle name="Note 14 4 6 3" xfId="23109"/>
    <cellStyle name="Note 14 4 6 4" xfId="23110"/>
    <cellStyle name="Note 14 4 6 5" xfId="23111"/>
    <cellStyle name="Note 14 4 6 6" xfId="23112"/>
    <cellStyle name="Note 14 4 6 7" xfId="23113"/>
    <cellStyle name="Note 14 4 6 8" xfId="23114"/>
    <cellStyle name="Note 14 4 6 9" xfId="23115"/>
    <cellStyle name="Note 14 4 7" xfId="23116"/>
    <cellStyle name="Note 14 4 7 10" xfId="23117"/>
    <cellStyle name="Note 14 4 7 11" xfId="23118"/>
    <cellStyle name="Note 14 4 7 12" xfId="23119"/>
    <cellStyle name="Note 14 4 7 13" xfId="23120"/>
    <cellStyle name="Note 14 4 7 14" xfId="23121"/>
    <cellStyle name="Note 14 4 7 15" xfId="23122"/>
    <cellStyle name="Note 14 4 7 16" xfId="23123"/>
    <cellStyle name="Note 14 4 7 2" xfId="23124"/>
    <cellStyle name="Note 14 4 7 2 2" xfId="23125"/>
    <cellStyle name="Note 14 4 7 2 3" xfId="23126"/>
    <cellStyle name="Note 14 4 7 2 4" xfId="23127"/>
    <cellStyle name="Note 14 4 7 3" xfId="23128"/>
    <cellStyle name="Note 14 4 7 4" xfId="23129"/>
    <cellStyle name="Note 14 4 7 5" xfId="23130"/>
    <cellStyle name="Note 14 4 7 6" xfId="23131"/>
    <cellStyle name="Note 14 4 7 7" xfId="23132"/>
    <cellStyle name="Note 14 4 7 8" xfId="23133"/>
    <cellStyle name="Note 14 4 7 9" xfId="23134"/>
    <cellStyle name="Note 14 4 8" xfId="23135"/>
    <cellStyle name="Note 14 4 8 10" xfId="23136"/>
    <cellStyle name="Note 14 4 8 11" xfId="23137"/>
    <cellStyle name="Note 14 4 8 12" xfId="23138"/>
    <cellStyle name="Note 14 4 8 13" xfId="23139"/>
    <cellStyle name="Note 14 4 8 14" xfId="23140"/>
    <cellStyle name="Note 14 4 8 15" xfId="23141"/>
    <cellStyle name="Note 14 4 8 16" xfId="23142"/>
    <cellStyle name="Note 14 4 8 2" xfId="23143"/>
    <cellStyle name="Note 14 4 8 2 2" xfId="23144"/>
    <cellStyle name="Note 14 4 8 2 3" xfId="23145"/>
    <cellStyle name="Note 14 4 8 2 4" xfId="23146"/>
    <cellStyle name="Note 14 4 8 3" xfId="23147"/>
    <cellStyle name="Note 14 4 8 4" xfId="23148"/>
    <cellStyle name="Note 14 4 8 5" xfId="23149"/>
    <cellStyle name="Note 14 4 8 6" xfId="23150"/>
    <cellStyle name="Note 14 4 8 7" xfId="23151"/>
    <cellStyle name="Note 14 4 8 8" xfId="23152"/>
    <cellStyle name="Note 14 4 8 9" xfId="23153"/>
    <cellStyle name="Note 14 4 9" xfId="23154"/>
    <cellStyle name="Note 14 4 9 2" xfId="23155"/>
    <cellStyle name="Note 14 4 9 3" xfId="23156"/>
    <cellStyle name="Note 14 4 9 4" xfId="23157"/>
    <cellStyle name="Note 15 2" xfId="23158"/>
    <cellStyle name="Note 15 2 10" xfId="23159"/>
    <cellStyle name="Note 15 2 11" xfId="23160"/>
    <cellStyle name="Note 15 2 12" xfId="23161"/>
    <cellStyle name="Note 15 2 13" xfId="23162"/>
    <cellStyle name="Note 15 2 14" xfId="23163"/>
    <cellStyle name="Note 15 2 15" xfId="23164"/>
    <cellStyle name="Note 15 2 16" xfId="23165"/>
    <cellStyle name="Note 15 2 17" xfId="23166"/>
    <cellStyle name="Note 15 2 18" xfId="23167"/>
    <cellStyle name="Note 15 2 19" xfId="23168"/>
    <cellStyle name="Note 15 2 2" xfId="23169"/>
    <cellStyle name="Note 15 2 2 10" xfId="23170"/>
    <cellStyle name="Note 15 2 2 11" xfId="23171"/>
    <cellStyle name="Note 15 2 2 12" xfId="23172"/>
    <cellStyle name="Note 15 2 2 13" xfId="23173"/>
    <cellStyle name="Note 15 2 2 14" xfId="23174"/>
    <cellStyle name="Note 15 2 2 15" xfId="23175"/>
    <cellStyle name="Note 15 2 2 16" xfId="23176"/>
    <cellStyle name="Note 15 2 2 2" xfId="23177"/>
    <cellStyle name="Note 15 2 2 2 2" xfId="23178"/>
    <cellStyle name="Note 15 2 2 2 3" xfId="23179"/>
    <cellStyle name="Note 15 2 2 2 4" xfId="23180"/>
    <cellStyle name="Note 15 2 2 3" xfId="23181"/>
    <cellStyle name="Note 15 2 2 4" xfId="23182"/>
    <cellStyle name="Note 15 2 2 5" xfId="23183"/>
    <cellStyle name="Note 15 2 2 6" xfId="23184"/>
    <cellStyle name="Note 15 2 2 7" xfId="23185"/>
    <cellStyle name="Note 15 2 2 8" xfId="23186"/>
    <cellStyle name="Note 15 2 2 9" xfId="23187"/>
    <cellStyle name="Note 15 2 20" xfId="23188"/>
    <cellStyle name="Note 15 2 21" xfId="23189"/>
    <cellStyle name="Note 15 2 22" xfId="23190"/>
    <cellStyle name="Note 15 2 23" xfId="23191"/>
    <cellStyle name="Note 15 2 3" xfId="23192"/>
    <cellStyle name="Note 15 2 3 10" xfId="23193"/>
    <cellStyle name="Note 15 2 3 11" xfId="23194"/>
    <cellStyle name="Note 15 2 3 12" xfId="23195"/>
    <cellStyle name="Note 15 2 3 13" xfId="23196"/>
    <cellStyle name="Note 15 2 3 14" xfId="23197"/>
    <cellStyle name="Note 15 2 3 15" xfId="23198"/>
    <cellStyle name="Note 15 2 3 16" xfId="23199"/>
    <cellStyle name="Note 15 2 3 2" xfId="23200"/>
    <cellStyle name="Note 15 2 3 2 2" xfId="23201"/>
    <cellStyle name="Note 15 2 3 2 3" xfId="23202"/>
    <cellStyle name="Note 15 2 3 2 4" xfId="23203"/>
    <cellStyle name="Note 15 2 3 3" xfId="23204"/>
    <cellStyle name="Note 15 2 3 4" xfId="23205"/>
    <cellStyle name="Note 15 2 3 5" xfId="23206"/>
    <cellStyle name="Note 15 2 3 6" xfId="23207"/>
    <cellStyle name="Note 15 2 3 7" xfId="23208"/>
    <cellStyle name="Note 15 2 3 8" xfId="23209"/>
    <cellStyle name="Note 15 2 3 9" xfId="23210"/>
    <cellStyle name="Note 15 2 4" xfId="23211"/>
    <cellStyle name="Note 15 2 4 10" xfId="23212"/>
    <cellStyle name="Note 15 2 4 11" xfId="23213"/>
    <cellStyle name="Note 15 2 4 12" xfId="23214"/>
    <cellStyle name="Note 15 2 4 13" xfId="23215"/>
    <cellStyle name="Note 15 2 4 14" xfId="23216"/>
    <cellStyle name="Note 15 2 4 15" xfId="23217"/>
    <cellStyle name="Note 15 2 4 16" xfId="23218"/>
    <cellStyle name="Note 15 2 4 2" xfId="23219"/>
    <cellStyle name="Note 15 2 4 2 2" xfId="23220"/>
    <cellStyle name="Note 15 2 4 2 3" xfId="23221"/>
    <cellStyle name="Note 15 2 4 2 4" xfId="23222"/>
    <cellStyle name="Note 15 2 4 3" xfId="23223"/>
    <cellStyle name="Note 15 2 4 4" xfId="23224"/>
    <cellStyle name="Note 15 2 4 5" xfId="23225"/>
    <cellStyle name="Note 15 2 4 6" xfId="23226"/>
    <cellStyle name="Note 15 2 4 7" xfId="23227"/>
    <cellStyle name="Note 15 2 4 8" xfId="23228"/>
    <cellStyle name="Note 15 2 4 9" xfId="23229"/>
    <cellStyle name="Note 15 2 5" xfId="23230"/>
    <cellStyle name="Note 15 2 5 10" xfId="23231"/>
    <cellStyle name="Note 15 2 5 11" xfId="23232"/>
    <cellStyle name="Note 15 2 5 12" xfId="23233"/>
    <cellStyle name="Note 15 2 5 13" xfId="23234"/>
    <cellStyle name="Note 15 2 5 14" xfId="23235"/>
    <cellStyle name="Note 15 2 5 15" xfId="23236"/>
    <cellStyle name="Note 15 2 5 16" xfId="23237"/>
    <cellStyle name="Note 15 2 5 2" xfId="23238"/>
    <cellStyle name="Note 15 2 5 2 2" xfId="23239"/>
    <cellStyle name="Note 15 2 5 2 3" xfId="23240"/>
    <cellStyle name="Note 15 2 5 2 4" xfId="23241"/>
    <cellStyle name="Note 15 2 5 3" xfId="23242"/>
    <cellStyle name="Note 15 2 5 4" xfId="23243"/>
    <cellStyle name="Note 15 2 5 5" xfId="23244"/>
    <cellStyle name="Note 15 2 5 6" xfId="23245"/>
    <cellStyle name="Note 15 2 5 7" xfId="23246"/>
    <cellStyle name="Note 15 2 5 8" xfId="23247"/>
    <cellStyle name="Note 15 2 5 9" xfId="23248"/>
    <cellStyle name="Note 15 2 6" xfId="23249"/>
    <cellStyle name="Note 15 2 6 10" xfId="23250"/>
    <cellStyle name="Note 15 2 6 11" xfId="23251"/>
    <cellStyle name="Note 15 2 6 12" xfId="23252"/>
    <cellStyle name="Note 15 2 6 13" xfId="23253"/>
    <cellStyle name="Note 15 2 6 14" xfId="23254"/>
    <cellStyle name="Note 15 2 6 15" xfId="23255"/>
    <cellStyle name="Note 15 2 6 16" xfId="23256"/>
    <cellStyle name="Note 15 2 6 2" xfId="23257"/>
    <cellStyle name="Note 15 2 6 2 2" xfId="23258"/>
    <cellStyle name="Note 15 2 6 2 3" xfId="23259"/>
    <cellStyle name="Note 15 2 6 2 4" xfId="23260"/>
    <cellStyle name="Note 15 2 6 3" xfId="23261"/>
    <cellStyle name="Note 15 2 6 4" xfId="23262"/>
    <cellStyle name="Note 15 2 6 5" xfId="23263"/>
    <cellStyle name="Note 15 2 6 6" xfId="23264"/>
    <cellStyle name="Note 15 2 6 7" xfId="23265"/>
    <cellStyle name="Note 15 2 6 8" xfId="23266"/>
    <cellStyle name="Note 15 2 6 9" xfId="23267"/>
    <cellStyle name="Note 15 2 7" xfId="23268"/>
    <cellStyle name="Note 15 2 7 10" xfId="23269"/>
    <cellStyle name="Note 15 2 7 11" xfId="23270"/>
    <cellStyle name="Note 15 2 7 12" xfId="23271"/>
    <cellStyle name="Note 15 2 7 13" xfId="23272"/>
    <cellStyle name="Note 15 2 7 14" xfId="23273"/>
    <cellStyle name="Note 15 2 7 15" xfId="23274"/>
    <cellStyle name="Note 15 2 7 16" xfId="23275"/>
    <cellStyle name="Note 15 2 7 2" xfId="23276"/>
    <cellStyle name="Note 15 2 7 2 2" xfId="23277"/>
    <cellStyle name="Note 15 2 7 2 3" xfId="23278"/>
    <cellStyle name="Note 15 2 7 2 4" xfId="23279"/>
    <cellStyle name="Note 15 2 7 3" xfId="23280"/>
    <cellStyle name="Note 15 2 7 4" xfId="23281"/>
    <cellStyle name="Note 15 2 7 5" xfId="23282"/>
    <cellStyle name="Note 15 2 7 6" xfId="23283"/>
    <cellStyle name="Note 15 2 7 7" xfId="23284"/>
    <cellStyle name="Note 15 2 7 8" xfId="23285"/>
    <cellStyle name="Note 15 2 7 9" xfId="23286"/>
    <cellStyle name="Note 15 2 8" xfId="23287"/>
    <cellStyle name="Note 15 2 8 10" xfId="23288"/>
    <cellStyle name="Note 15 2 8 11" xfId="23289"/>
    <cellStyle name="Note 15 2 8 12" xfId="23290"/>
    <cellStyle name="Note 15 2 8 13" xfId="23291"/>
    <cellStyle name="Note 15 2 8 14" xfId="23292"/>
    <cellStyle name="Note 15 2 8 15" xfId="23293"/>
    <cellStyle name="Note 15 2 8 16" xfId="23294"/>
    <cellStyle name="Note 15 2 8 2" xfId="23295"/>
    <cellStyle name="Note 15 2 8 2 2" xfId="23296"/>
    <cellStyle name="Note 15 2 8 2 3" xfId="23297"/>
    <cellStyle name="Note 15 2 8 2 4" xfId="23298"/>
    <cellStyle name="Note 15 2 8 3" xfId="23299"/>
    <cellStyle name="Note 15 2 8 4" xfId="23300"/>
    <cellStyle name="Note 15 2 8 5" xfId="23301"/>
    <cellStyle name="Note 15 2 8 6" xfId="23302"/>
    <cellStyle name="Note 15 2 8 7" xfId="23303"/>
    <cellStyle name="Note 15 2 8 8" xfId="23304"/>
    <cellStyle name="Note 15 2 8 9" xfId="23305"/>
    <cellStyle name="Note 15 2 9" xfId="23306"/>
    <cellStyle name="Note 15 2 9 2" xfId="23307"/>
    <cellStyle name="Note 15 2 9 3" xfId="23308"/>
    <cellStyle name="Note 15 2 9 4" xfId="23309"/>
    <cellStyle name="Note 15 3" xfId="23310"/>
    <cellStyle name="Note 15 3 10" xfId="23311"/>
    <cellStyle name="Note 15 3 11" xfId="23312"/>
    <cellStyle name="Note 15 3 12" xfId="23313"/>
    <cellStyle name="Note 15 3 13" xfId="23314"/>
    <cellStyle name="Note 15 3 14" xfId="23315"/>
    <cellStyle name="Note 15 3 15" xfId="23316"/>
    <cellStyle name="Note 15 3 16" xfId="23317"/>
    <cellStyle name="Note 15 3 17" xfId="23318"/>
    <cellStyle name="Note 15 3 18" xfId="23319"/>
    <cellStyle name="Note 15 3 19" xfId="23320"/>
    <cellStyle name="Note 15 3 2" xfId="23321"/>
    <cellStyle name="Note 15 3 2 10" xfId="23322"/>
    <cellStyle name="Note 15 3 2 11" xfId="23323"/>
    <cellStyle name="Note 15 3 2 12" xfId="23324"/>
    <cellStyle name="Note 15 3 2 13" xfId="23325"/>
    <cellStyle name="Note 15 3 2 14" xfId="23326"/>
    <cellStyle name="Note 15 3 2 15" xfId="23327"/>
    <cellStyle name="Note 15 3 2 16" xfId="23328"/>
    <cellStyle name="Note 15 3 2 2" xfId="23329"/>
    <cellStyle name="Note 15 3 2 2 2" xfId="23330"/>
    <cellStyle name="Note 15 3 2 2 3" xfId="23331"/>
    <cellStyle name="Note 15 3 2 2 4" xfId="23332"/>
    <cellStyle name="Note 15 3 2 3" xfId="23333"/>
    <cellStyle name="Note 15 3 2 4" xfId="23334"/>
    <cellStyle name="Note 15 3 2 5" xfId="23335"/>
    <cellStyle name="Note 15 3 2 6" xfId="23336"/>
    <cellStyle name="Note 15 3 2 7" xfId="23337"/>
    <cellStyle name="Note 15 3 2 8" xfId="23338"/>
    <cellStyle name="Note 15 3 2 9" xfId="23339"/>
    <cellStyle name="Note 15 3 20" xfId="23340"/>
    <cellStyle name="Note 15 3 21" xfId="23341"/>
    <cellStyle name="Note 15 3 22" xfId="23342"/>
    <cellStyle name="Note 15 3 23" xfId="23343"/>
    <cellStyle name="Note 15 3 3" xfId="23344"/>
    <cellStyle name="Note 15 3 3 10" xfId="23345"/>
    <cellStyle name="Note 15 3 3 11" xfId="23346"/>
    <cellStyle name="Note 15 3 3 12" xfId="23347"/>
    <cellStyle name="Note 15 3 3 13" xfId="23348"/>
    <cellStyle name="Note 15 3 3 14" xfId="23349"/>
    <cellStyle name="Note 15 3 3 15" xfId="23350"/>
    <cellStyle name="Note 15 3 3 16" xfId="23351"/>
    <cellStyle name="Note 15 3 3 2" xfId="23352"/>
    <cellStyle name="Note 15 3 3 2 2" xfId="23353"/>
    <cellStyle name="Note 15 3 3 2 3" xfId="23354"/>
    <cellStyle name="Note 15 3 3 2 4" xfId="23355"/>
    <cellStyle name="Note 15 3 3 3" xfId="23356"/>
    <cellStyle name="Note 15 3 3 4" xfId="23357"/>
    <cellStyle name="Note 15 3 3 5" xfId="23358"/>
    <cellStyle name="Note 15 3 3 6" xfId="23359"/>
    <cellStyle name="Note 15 3 3 7" xfId="23360"/>
    <cellStyle name="Note 15 3 3 8" xfId="23361"/>
    <cellStyle name="Note 15 3 3 9" xfId="23362"/>
    <cellStyle name="Note 15 3 4" xfId="23363"/>
    <cellStyle name="Note 15 3 4 10" xfId="23364"/>
    <cellStyle name="Note 15 3 4 11" xfId="23365"/>
    <cellStyle name="Note 15 3 4 12" xfId="23366"/>
    <cellStyle name="Note 15 3 4 13" xfId="23367"/>
    <cellStyle name="Note 15 3 4 14" xfId="23368"/>
    <cellStyle name="Note 15 3 4 15" xfId="23369"/>
    <cellStyle name="Note 15 3 4 16" xfId="23370"/>
    <cellStyle name="Note 15 3 4 2" xfId="23371"/>
    <cellStyle name="Note 15 3 4 2 2" xfId="23372"/>
    <cellStyle name="Note 15 3 4 2 3" xfId="23373"/>
    <cellStyle name="Note 15 3 4 2 4" xfId="23374"/>
    <cellStyle name="Note 15 3 4 3" xfId="23375"/>
    <cellStyle name="Note 15 3 4 4" xfId="23376"/>
    <cellStyle name="Note 15 3 4 5" xfId="23377"/>
    <cellStyle name="Note 15 3 4 6" xfId="23378"/>
    <cellStyle name="Note 15 3 4 7" xfId="23379"/>
    <cellStyle name="Note 15 3 4 8" xfId="23380"/>
    <cellStyle name="Note 15 3 4 9" xfId="23381"/>
    <cellStyle name="Note 15 3 5" xfId="23382"/>
    <cellStyle name="Note 15 3 5 10" xfId="23383"/>
    <cellStyle name="Note 15 3 5 11" xfId="23384"/>
    <cellStyle name="Note 15 3 5 12" xfId="23385"/>
    <cellStyle name="Note 15 3 5 13" xfId="23386"/>
    <cellStyle name="Note 15 3 5 14" xfId="23387"/>
    <cellStyle name="Note 15 3 5 15" xfId="23388"/>
    <cellStyle name="Note 15 3 5 16" xfId="23389"/>
    <cellStyle name="Note 15 3 5 2" xfId="23390"/>
    <cellStyle name="Note 15 3 5 2 2" xfId="23391"/>
    <cellStyle name="Note 15 3 5 2 3" xfId="23392"/>
    <cellStyle name="Note 15 3 5 2 4" xfId="23393"/>
    <cellStyle name="Note 15 3 5 3" xfId="23394"/>
    <cellStyle name="Note 15 3 5 4" xfId="23395"/>
    <cellStyle name="Note 15 3 5 5" xfId="23396"/>
    <cellStyle name="Note 15 3 5 6" xfId="23397"/>
    <cellStyle name="Note 15 3 5 7" xfId="23398"/>
    <cellStyle name="Note 15 3 5 8" xfId="23399"/>
    <cellStyle name="Note 15 3 5 9" xfId="23400"/>
    <cellStyle name="Note 15 3 6" xfId="23401"/>
    <cellStyle name="Note 15 3 6 10" xfId="23402"/>
    <cellStyle name="Note 15 3 6 11" xfId="23403"/>
    <cellStyle name="Note 15 3 6 12" xfId="23404"/>
    <cellStyle name="Note 15 3 6 13" xfId="23405"/>
    <cellStyle name="Note 15 3 6 14" xfId="23406"/>
    <cellStyle name="Note 15 3 6 15" xfId="23407"/>
    <cellStyle name="Note 15 3 6 16" xfId="23408"/>
    <cellStyle name="Note 15 3 6 2" xfId="23409"/>
    <cellStyle name="Note 15 3 6 2 2" xfId="23410"/>
    <cellStyle name="Note 15 3 6 2 3" xfId="23411"/>
    <cellStyle name="Note 15 3 6 2 4" xfId="23412"/>
    <cellStyle name="Note 15 3 6 3" xfId="23413"/>
    <cellStyle name="Note 15 3 6 4" xfId="23414"/>
    <cellStyle name="Note 15 3 6 5" xfId="23415"/>
    <cellStyle name="Note 15 3 6 6" xfId="23416"/>
    <cellStyle name="Note 15 3 6 7" xfId="23417"/>
    <cellStyle name="Note 15 3 6 8" xfId="23418"/>
    <cellStyle name="Note 15 3 6 9" xfId="23419"/>
    <cellStyle name="Note 15 3 7" xfId="23420"/>
    <cellStyle name="Note 15 3 7 10" xfId="23421"/>
    <cellStyle name="Note 15 3 7 11" xfId="23422"/>
    <cellStyle name="Note 15 3 7 12" xfId="23423"/>
    <cellStyle name="Note 15 3 7 13" xfId="23424"/>
    <cellStyle name="Note 15 3 7 14" xfId="23425"/>
    <cellStyle name="Note 15 3 7 15" xfId="23426"/>
    <cellStyle name="Note 15 3 7 16" xfId="23427"/>
    <cellStyle name="Note 15 3 7 2" xfId="23428"/>
    <cellStyle name="Note 15 3 7 2 2" xfId="23429"/>
    <cellStyle name="Note 15 3 7 2 3" xfId="23430"/>
    <cellStyle name="Note 15 3 7 2 4" xfId="23431"/>
    <cellStyle name="Note 15 3 7 3" xfId="23432"/>
    <cellStyle name="Note 15 3 7 4" xfId="23433"/>
    <cellStyle name="Note 15 3 7 5" xfId="23434"/>
    <cellStyle name="Note 15 3 7 6" xfId="23435"/>
    <cellStyle name="Note 15 3 7 7" xfId="23436"/>
    <cellStyle name="Note 15 3 7 8" xfId="23437"/>
    <cellStyle name="Note 15 3 7 9" xfId="23438"/>
    <cellStyle name="Note 15 3 8" xfId="23439"/>
    <cellStyle name="Note 15 3 8 10" xfId="23440"/>
    <cellStyle name="Note 15 3 8 11" xfId="23441"/>
    <cellStyle name="Note 15 3 8 12" xfId="23442"/>
    <cellStyle name="Note 15 3 8 13" xfId="23443"/>
    <cellStyle name="Note 15 3 8 14" xfId="23444"/>
    <cellStyle name="Note 15 3 8 15" xfId="23445"/>
    <cellStyle name="Note 15 3 8 16" xfId="23446"/>
    <cellStyle name="Note 15 3 8 2" xfId="23447"/>
    <cellStyle name="Note 15 3 8 2 2" xfId="23448"/>
    <cellStyle name="Note 15 3 8 2 3" xfId="23449"/>
    <cellStyle name="Note 15 3 8 2 4" xfId="23450"/>
    <cellStyle name="Note 15 3 8 3" xfId="23451"/>
    <cellStyle name="Note 15 3 8 4" xfId="23452"/>
    <cellStyle name="Note 15 3 8 5" xfId="23453"/>
    <cellStyle name="Note 15 3 8 6" xfId="23454"/>
    <cellStyle name="Note 15 3 8 7" xfId="23455"/>
    <cellStyle name="Note 15 3 8 8" xfId="23456"/>
    <cellStyle name="Note 15 3 8 9" xfId="23457"/>
    <cellStyle name="Note 15 3 9" xfId="23458"/>
    <cellStyle name="Note 15 3 9 2" xfId="23459"/>
    <cellStyle name="Note 15 3 9 3" xfId="23460"/>
    <cellStyle name="Note 15 3 9 4" xfId="23461"/>
    <cellStyle name="Note 15 4" xfId="23462"/>
    <cellStyle name="Note 15 4 10" xfId="23463"/>
    <cellStyle name="Note 15 4 11" xfId="23464"/>
    <cellStyle name="Note 15 4 12" xfId="23465"/>
    <cellStyle name="Note 15 4 13" xfId="23466"/>
    <cellStyle name="Note 15 4 14" xfId="23467"/>
    <cellStyle name="Note 15 4 15" xfId="23468"/>
    <cellStyle name="Note 15 4 16" xfId="23469"/>
    <cellStyle name="Note 15 4 17" xfId="23470"/>
    <cellStyle name="Note 15 4 18" xfId="23471"/>
    <cellStyle name="Note 15 4 19" xfId="23472"/>
    <cellStyle name="Note 15 4 2" xfId="23473"/>
    <cellStyle name="Note 15 4 2 10" xfId="23474"/>
    <cellStyle name="Note 15 4 2 11" xfId="23475"/>
    <cellStyle name="Note 15 4 2 12" xfId="23476"/>
    <cellStyle name="Note 15 4 2 13" xfId="23477"/>
    <cellStyle name="Note 15 4 2 14" xfId="23478"/>
    <cellStyle name="Note 15 4 2 15" xfId="23479"/>
    <cellStyle name="Note 15 4 2 16" xfId="23480"/>
    <cellStyle name="Note 15 4 2 2" xfId="23481"/>
    <cellStyle name="Note 15 4 2 2 2" xfId="23482"/>
    <cellStyle name="Note 15 4 2 2 3" xfId="23483"/>
    <cellStyle name="Note 15 4 2 2 4" xfId="23484"/>
    <cellStyle name="Note 15 4 2 3" xfId="23485"/>
    <cellStyle name="Note 15 4 2 4" xfId="23486"/>
    <cellStyle name="Note 15 4 2 5" xfId="23487"/>
    <cellStyle name="Note 15 4 2 6" xfId="23488"/>
    <cellStyle name="Note 15 4 2 7" xfId="23489"/>
    <cellStyle name="Note 15 4 2 8" xfId="23490"/>
    <cellStyle name="Note 15 4 2 9" xfId="23491"/>
    <cellStyle name="Note 15 4 20" xfId="23492"/>
    <cellStyle name="Note 15 4 21" xfId="23493"/>
    <cellStyle name="Note 15 4 22" xfId="23494"/>
    <cellStyle name="Note 15 4 23" xfId="23495"/>
    <cellStyle name="Note 15 4 3" xfId="23496"/>
    <cellStyle name="Note 15 4 3 10" xfId="23497"/>
    <cellStyle name="Note 15 4 3 11" xfId="23498"/>
    <cellStyle name="Note 15 4 3 12" xfId="23499"/>
    <cellStyle name="Note 15 4 3 13" xfId="23500"/>
    <cellStyle name="Note 15 4 3 14" xfId="23501"/>
    <cellStyle name="Note 15 4 3 15" xfId="23502"/>
    <cellStyle name="Note 15 4 3 16" xfId="23503"/>
    <cellStyle name="Note 15 4 3 2" xfId="23504"/>
    <cellStyle name="Note 15 4 3 2 2" xfId="23505"/>
    <cellStyle name="Note 15 4 3 2 3" xfId="23506"/>
    <cellStyle name="Note 15 4 3 2 4" xfId="23507"/>
    <cellStyle name="Note 15 4 3 3" xfId="23508"/>
    <cellStyle name="Note 15 4 3 4" xfId="23509"/>
    <cellStyle name="Note 15 4 3 5" xfId="23510"/>
    <cellStyle name="Note 15 4 3 6" xfId="23511"/>
    <cellStyle name="Note 15 4 3 7" xfId="23512"/>
    <cellStyle name="Note 15 4 3 8" xfId="23513"/>
    <cellStyle name="Note 15 4 3 9" xfId="23514"/>
    <cellStyle name="Note 15 4 4" xfId="23515"/>
    <cellStyle name="Note 15 4 4 10" xfId="23516"/>
    <cellStyle name="Note 15 4 4 11" xfId="23517"/>
    <cellStyle name="Note 15 4 4 12" xfId="23518"/>
    <cellStyle name="Note 15 4 4 13" xfId="23519"/>
    <cellStyle name="Note 15 4 4 14" xfId="23520"/>
    <cellStyle name="Note 15 4 4 15" xfId="23521"/>
    <cellStyle name="Note 15 4 4 16" xfId="23522"/>
    <cellStyle name="Note 15 4 4 2" xfId="23523"/>
    <cellStyle name="Note 15 4 4 2 2" xfId="23524"/>
    <cellStyle name="Note 15 4 4 2 3" xfId="23525"/>
    <cellStyle name="Note 15 4 4 2 4" xfId="23526"/>
    <cellStyle name="Note 15 4 4 3" xfId="23527"/>
    <cellStyle name="Note 15 4 4 4" xfId="23528"/>
    <cellStyle name="Note 15 4 4 5" xfId="23529"/>
    <cellStyle name="Note 15 4 4 6" xfId="23530"/>
    <cellStyle name="Note 15 4 4 7" xfId="23531"/>
    <cellStyle name="Note 15 4 4 8" xfId="23532"/>
    <cellStyle name="Note 15 4 4 9" xfId="23533"/>
    <cellStyle name="Note 15 4 5" xfId="23534"/>
    <cellStyle name="Note 15 4 5 10" xfId="23535"/>
    <cellStyle name="Note 15 4 5 11" xfId="23536"/>
    <cellStyle name="Note 15 4 5 12" xfId="23537"/>
    <cellStyle name="Note 15 4 5 13" xfId="23538"/>
    <cellStyle name="Note 15 4 5 14" xfId="23539"/>
    <cellStyle name="Note 15 4 5 15" xfId="23540"/>
    <cellStyle name="Note 15 4 5 16" xfId="23541"/>
    <cellStyle name="Note 15 4 5 2" xfId="23542"/>
    <cellStyle name="Note 15 4 5 2 2" xfId="23543"/>
    <cellStyle name="Note 15 4 5 2 3" xfId="23544"/>
    <cellStyle name="Note 15 4 5 2 4" xfId="23545"/>
    <cellStyle name="Note 15 4 5 3" xfId="23546"/>
    <cellStyle name="Note 15 4 5 4" xfId="23547"/>
    <cellStyle name="Note 15 4 5 5" xfId="23548"/>
    <cellStyle name="Note 15 4 5 6" xfId="23549"/>
    <cellStyle name="Note 15 4 5 7" xfId="23550"/>
    <cellStyle name="Note 15 4 5 8" xfId="23551"/>
    <cellStyle name="Note 15 4 5 9" xfId="23552"/>
    <cellStyle name="Note 15 4 6" xfId="23553"/>
    <cellStyle name="Note 15 4 6 10" xfId="23554"/>
    <cellStyle name="Note 15 4 6 11" xfId="23555"/>
    <cellStyle name="Note 15 4 6 12" xfId="23556"/>
    <cellStyle name="Note 15 4 6 13" xfId="23557"/>
    <cellStyle name="Note 15 4 6 14" xfId="23558"/>
    <cellStyle name="Note 15 4 6 15" xfId="23559"/>
    <cellStyle name="Note 15 4 6 16" xfId="23560"/>
    <cellStyle name="Note 15 4 6 2" xfId="23561"/>
    <cellStyle name="Note 15 4 6 2 2" xfId="23562"/>
    <cellStyle name="Note 15 4 6 2 3" xfId="23563"/>
    <cellStyle name="Note 15 4 6 2 4" xfId="23564"/>
    <cellStyle name="Note 15 4 6 3" xfId="23565"/>
    <cellStyle name="Note 15 4 6 4" xfId="23566"/>
    <cellStyle name="Note 15 4 6 5" xfId="23567"/>
    <cellStyle name="Note 15 4 6 6" xfId="23568"/>
    <cellStyle name="Note 15 4 6 7" xfId="23569"/>
    <cellStyle name="Note 15 4 6 8" xfId="23570"/>
    <cellStyle name="Note 15 4 6 9" xfId="23571"/>
    <cellStyle name="Note 15 4 7" xfId="23572"/>
    <cellStyle name="Note 15 4 7 10" xfId="23573"/>
    <cellStyle name="Note 15 4 7 11" xfId="23574"/>
    <cellStyle name="Note 15 4 7 12" xfId="23575"/>
    <cellStyle name="Note 15 4 7 13" xfId="23576"/>
    <cellStyle name="Note 15 4 7 14" xfId="23577"/>
    <cellStyle name="Note 15 4 7 15" xfId="23578"/>
    <cellStyle name="Note 15 4 7 16" xfId="23579"/>
    <cellStyle name="Note 15 4 7 2" xfId="23580"/>
    <cellStyle name="Note 15 4 7 2 2" xfId="23581"/>
    <cellStyle name="Note 15 4 7 2 3" xfId="23582"/>
    <cellStyle name="Note 15 4 7 2 4" xfId="23583"/>
    <cellStyle name="Note 15 4 7 3" xfId="23584"/>
    <cellStyle name="Note 15 4 7 4" xfId="23585"/>
    <cellStyle name="Note 15 4 7 5" xfId="23586"/>
    <cellStyle name="Note 15 4 7 6" xfId="23587"/>
    <cellStyle name="Note 15 4 7 7" xfId="23588"/>
    <cellStyle name="Note 15 4 7 8" xfId="23589"/>
    <cellStyle name="Note 15 4 7 9" xfId="23590"/>
    <cellStyle name="Note 15 4 8" xfId="23591"/>
    <cellStyle name="Note 15 4 8 10" xfId="23592"/>
    <cellStyle name="Note 15 4 8 11" xfId="23593"/>
    <cellStyle name="Note 15 4 8 12" xfId="23594"/>
    <cellStyle name="Note 15 4 8 13" xfId="23595"/>
    <cellStyle name="Note 15 4 8 14" xfId="23596"/>
    <cellStyle name="Note 15 4 8 15" xfId="23597"/>
    <cellStyle name="Note 15 4 8 16" xfId="23598"/>
    <cellStyle name="Note 15 4 8 2" xfId="23599"/>
    <cellStyle name="Note 15 4 8 2 2" xfId="23600"/>
    <cellStyle name="Note 15 4 8 2 3" xfId="23601"/>
    <cellStyle name="Note 15 4 8 2 4" xfId="23602"/>
    <cellStyle name="Note 15 4 8 3" xfId="23603"/>
    <cellStyle name="Note 15 4 8 4" xfId="23604"/>
    <cellStyle name="Note 15 4 8 5" xfId="23605"/>
    <cellStyle name="Note 15 4 8 6" xfId="23606"/>
    <cellStyle name="Note 15 4 8 7" xfId="23607"/>
    <cellStyle name="Note 15 4 8 8" xfId="23608"/>
    <cellStyle name="Note 15 4 8 9" xfId="23609"/>
    <cellStyle name="Note 15 4 9" xfId="23610"/>
    <cellStyle name="Note 15 4 9 2" xfId="23611"/>
    <cellStyle name="Note 15 4 9 3" xfId="23612"/>
    <cellStyle name="Note 15 4 9 4" xfId="23613"/>
    <cellStyle name="Note 16 2" xfId="23614"/>
    <cellStyle name="Note 16 2 10" xfId="23615"/>
    <cellStyle name="Note 16 2 11" xfId="23616"/>
    <cellStyle name="Note 16 2 12" xfId="23617"/>
    <cellStyle name="Note 16 2 13" xfId="23618"/>
    <cellStyle name="Note 16 2 14" xfId="23619"/>
    <cellStyle name="Note 16 2 15" xfId="23620"/>
    <cellStyle name="Note 16 2 16" xfId="23621"/>
    <cellStyle name="Note 16 2 17" xfId="23622"/>
    <cellStyle name="Note 16 2 18" xfId="23623"/>
    <cellStyle name="Note 16 2 19" xfId="23624"/>
    <cellStyle name="Note 16 2 2" xfId="23625"/>
    <cellStyle name="Note 16 2 2 10" xfId="23626"/>
    <cellStyle name="Note 16 2 2 11" xfId="23627"/>
    <cellStyle name="Note 16 2 2 12" xfId="23628"/>
    <cellStyle name="Note 16 2 2 13" xfId="23629"/>
    <cellStyle name="Note 16 2 2 14" xfId="23630"/>
    <cellStyle name="Note 16 2 2 15" xfId="23631"/>
    <cellStyle name="Note 16 2 2 16" xfId="23632"/>
    <cellStyle name="Note 16 2 2 2" xfId="23633"/>
    <cellStyle name="Note 16 2 2 2 2" xfId="23634"/>
    <cellStyle name="Note 16 2 2 2 3" xfId="23635"/>
    <cellStyle name="Note 16 2 2 2 4" xfId="23636"/>
    <cellStyle name="Note 16 2 2 3" xfId="23637"/>
    <cellStyle name="Note 16 2 2 4" xfId="23638"/>
    <cellStyle name="Note 16 2 2 5" xfId="23639"/>
    <cellStyle name="Note 16 2 2 6" xfId="23640"/>
    <cellStyle name="Note 16 2 2 7" xfId="23641"/>
    <cellStyle name="Note 16 2 2 8" xfId="23642"/>
    <cellStyle name="Note 16 2 2 9" xfId="23643"/>
    <cellStyle name="Note 16 2 20" xfId="23644"/>
    <cellStyle name="Note 16 2 21" xfId="23645"/>
    <cellStyle name="Note 16 2 22" xfId="23646"/>
    <cellStyle name="Note 16 2 23" xfId="23647"/>
    <cellStyle name="Note 16 2 3" xfId="23648"/>
    <cellStyle name="Note 16 2 3 10" xfId="23649"/>
    <cellStyle name="Note 16 2 3 11" xfId="23650"/>
    <cellStyle name="Note 16 2 3 12" xfId="23651"/>
    <cellStyle name="Note 16 2 3 13" xfId="23652"/>
    <cellStyle name="Note 16 2 3 14" xfId="23653"/>
    <cellStyle name="Note 16 2 3 15" xfId="23654"/>
    <cellStyle name="Note 16 2 3 16" xfId="23655"/>
    <cellStyle name="Note 16 2 3 2" xfId="23656"/>
    <cellStyle name="Note 16 2 3 2 2" xfId="23657"/>
    <cellStyle name="Note 16 2 3 2 3" xfId="23658"/>
    <cellStyle name="Note 16 2 3 2 4" xfId="23659"/>
    <cellStyle name="Note 16 2 3 3" xfId="23660"/>
    <cellStyle name="Note 16 2 3 4" xfId="23661"/>
    <cellStyle name="Note 16 2 3 5" xfId="23662"/>
    <cellStyle name="Note 16 2 3 6" xfId="23663"/>
    <cellStyle name="Note 16 2 3 7" xfId="23664"/>
    <cellStyle name="Note 16 2 3 8" xfId="23665"/>
    <cellStyle name="Note 16 2 3 9" xfId="23666"/>
    <cellStyle name="Note 16 2 4" xfId="23667"/>
    <cellStyle name="Note 16 2 4 10" xfId="23668"/>
    <cellStyle name="Note 16 2 4 11" xfId="23669"/>
    <cellStyle name="Note 16 2 4 12" xfId="23670"/>
    <cellStyle name="Note 16 2 4 13" xfId="23671"/>
    <cellStyle name="Note 16 2 4 14" xfId="23672"/>
    <cellStyle name="Note 16 2 4 15" xfId="23673"/>
    <cellStyle name="Note 16 2 4 16" xfId="23674"/>
    <cellStyle name="Note 16 2 4 2" xfId="23675"/>
    <cellStyle name="Note 16 2 4 2 2" xfId="23676"/>
    <cellStyle name="Note 16 2 4 2 3" xfId="23677"/>
    <cellStyle name="Note 16 2 4 2 4" xfId="23678"/>
    <cellStyle name="Note 16 2 4 3" xfId="23679"/>
    <cellStyle name="Note 16 2 4 4" xfId="23680"/>
    <cellStyle name="Note 16 2 4 5" xfId="23681"/>
    <cellStyle name="Note 16 2 4 6" xfId="23682"/>
    <cellStyle name="Note 16 2 4 7" xfId="23683"/>
    <cellStyle name="Note 16 2 4 8" xfId="23684"/>
    <cellStyle name="Note 16 2 4 9" xfId="23685"/>
    <cellStyle name="Note 16 2 5" xfId="23686"/>
    <cellStyle name="Note 16 2 5 10" xfId="23687"/>
    <cellStyle name="Note 16 2 5 11" xfId="23688"/>
    <cellStyle name="Note 16 2 5 12" xfId="23689"/>
    <cellStyle name="Note 16 2 5 13" xfId="23690"/>
    <cellStyle name="Note 16 2 5 14" xfId="23691"/>
    <cellStyle name="Note 16 2 5 15" xfId="23692"/>
    <cellStyle name="Note 16 2 5 16" xfId="23693"/>
    <cellStyle name="Note 16 2 5 2" xfId="23694"/>
    <cellStyle name="Note 16 2 5 2 2" xfId="23695"/>
    <cellStyle name="Note 16 2 5 2 3" xfId="23696"/>
    <cellStyle name="Note 16 2 5 2 4" xfId="23697"/>
    <cellStyle name="Note 16 2 5 3" xfId="23698"/>
    <cellStyle name="Note 16 2 5 4" xfId="23699"/>
    <cellStyle name="Note 16 2 5 5" xfId="23700"/>
    <cellStyle name="Note 16 2 5 6" xfId="23701"/>
    <cellStyle name="Note 16 2 5 7" xfId="23702"/>
    <cellStyle name="Note 16 2 5 8" xfId="23703"/>
    <cellStyle name="Note 16 2 5 9" xfId="23704"/>
    <cellStyle name="Note 16 2 6" xfId="23705"/>
    <cellStyle name="Note 16 2 6 10" xfId="23706"/>
    <cellStyle name="Note 16 2 6 11" xfId="23707"/>
    <cellStyle name="Note 16 2 6 12" xfId="23708"/>
    <cellStyle name="Note 16 2 6 13" xfId="23709"/>
    <cellStyle name="Note 16 2 6 14" xfId="23710"/>
    <cellStyle name="Note 16 2 6 15" xfId="23711"/>
    <cellStyle name="Note 16 2 6 16" xfId="23712"/>
    <cellStyle name="Note 16 2 6 2" xfId="23713"/>
    <cellStyle name="Note 16 2 6 2 2" xfId="23714"/>
    <cellStyle name="Note 16 2 6 2 3" xfId="23715"/>
    <cellStyle name="Note 16 2 6 2 4" xfId="23716"/>
    <cellStyle name="Note 16 2 6 3" xfId="23717"/>
    <cellStyle name="Note 16 2 6 4" xfId="23718"/>
    <cellStyle name="Note 16 2 6 5" xfId="23719"/>
    <cellStyle name="Note 16 2 6 6" xfId="23720"/>
    <cellStyle name="Note 16 2 6 7" xfId="23721"/>
    <cellStyle name="Note 16 2 6 8" xfId="23722"/>
    <cellStyle name="Note 16 2 6 9" xfId="23723"/>
    <cellStyle name="Note 16 2 7" xfId="23724"/>
    <cellStyle name="Note 16 2 7 10" xfId="23725"/>
    <cellStyle name="Note 16 2 7 11" xfId="23726"/>
    <cellStyle name="Note 16 2 7 12" xfId="23727"/>
    <cellStyle name="Note 16 2 7 13" xfId="23728"/>
    <cellStyle name="Note 16 2 7 14" xfId="23729"/>
    <cellStyle name="Note 16 2 7 15" xfId="23730"/>
    <cellStyle name="Note 16 2 7 16" xfId="23731"/>
    <cellStyle name="Note 16 2 7 2" xfId="23732"/>
    <cellStyle name="Note 16 2 7 2 2" xfId="23733"/>
    <cellStyle name="Note 16 2 7 2 3" xfId="23734"/>
    <cellStyle name="Note 16 2 7 2 4" xfId="23735"/>
    <cellStyle name="Note 16 2 7 3" xfId="23736"/>
    <cellStyle name="Note 16 2 7 4" xfId="23737"/>
    <cellStyle name="Note 16 2 7 5" xfId="23738"/>
    <cellStyle name="Note 16 2 7 6" xfId="23739"/>
    <cellStyle name="Note 16 2 7 7" xfId="23740"/>
    <cellStyle name="Note 16 2 7 8" xfId="23741"/>
    <cellStyle name="Note 16 2 7 9" xfId="23742"/>
    <cellStyle name="Note 16 2 8" xfId="23743"/>
    <cellStyle name="Note 16 2 8 10" xfId="23744"/>
    <cellStyle name="Note 16 2 8 11" xfId="23745"/>
    <cellStyle name="Note 16 2 8 12" xfId="23746"/>
    <cellStyle name="Note 16 2 8 13" xfId="23747"/>
    <cellStyle name="Note 16 2 8 14" xfId="23748"/>
    <cellStyle name="Note 16 2 8 15" xfId="23749"/>
    <cellStyle name="Note 16 2 8 16" xfId="23750"/>
    <cellStyle name="Note 16 2 8 2" xfId="23751"/>
    <cellStyle name="Note 16 2 8 2 2" xfId="23752"/>
    <cellStyle name="Note 16 2 8 2 3" xfId="23753"/>
    <cellStyle name="Note 16 2 8 2 4" xfId="23754"/>
    <cellStyle name="Note 16 2 8 3" xfId="23755"/>
    <cellStyle name="Note 16 2 8 4" xfId="23756"/>
    <cellStyle name="Note 16 2 8 5" xfId="23757"/>
    <cellStyle name="Note 16 2 8 6" xfId="23758"/>
    <cellStyle name="Note 16 2 8 7" xfId="23759"/>
    <cellStyle name="Note 16 2 8 8" xfId="23760"/>
    <cellStyle name="Note 16 2 8 9" xfId="23761"/>
    <cellStyle name="Note 16 2 9" xfId="23762"/>
    <cellStyle name="Note 16 2 9 2" xfId="23763"/>
    <cellStyle name="Note 16 2 9 3" xfId="23764"/>
    <cellStyle name="Note 16 2 9 4" xfId="23765"/>
    <cellStyle name="Note 16 3" xfId="23766"/>
    <cellStyle name="Note 16 3 10" xfId="23767"/>
    <cellStyle name="Note 16 3 11" xfId="23768"/>
    <cellStyle name="Note 16 3 12" xfId="23769"/>
    <cellStyle name="Note 16 3 13" xfId="23770"/>
    <cellStyle name="Note 16 3 14" xfId="23771"/>
    <cellStyle name="Note 16 3 15" xfId="23772"/>
    <cellStyle name="Note 16 3 16" xfId="23773"/>
    <cellStyle name="Note 16 3 17" xfId="23774"/>
    <cellStyle name="Note 16 3 18" xfId="23775"/>
    <cellStyle name="Note 16 3 19" xfId="23776"/>
    <cellStyle name="Note 16 3 2" xfId="23777"/>
    <cellStyle name="Note 16 3 2 10" xfId="23778"/>
    <cellStyle name="Note 16 3 2 11" xfId="23779"/>
    <cellStyle name="Note 16 3 2 12" xfId="23780"/>
    <cellStyle name="Note 16 3 2 13" xfId="23781"/>
    <cellStyle name="Note 16 3 2 14" xfId="23782"/>
    <cellStyle name="Note 16 3 2 15" xfId="23783"/>
    <cellStyle name="Note 16 3 2 16" xfId="23784"/>
    <cellStyle name="Note 16 3 2 2" xfId="23785"/>
    <cellStyle name="Note 16 3 2 2 2" xfId="23786"/>
    <cellStyle name="Note 16 3 2 2 3" xfId="23787"/>
    <cellStyle name="Note 16 3 2 2 4" xfId="23788"/>
    <cellStyle name="Note 16 3 2 3" xfId="23789"/>
    <cellStyle name="Note 16 3 2 4" xfId="23790"/>
    <cellStyle name="Note 16 3 2 5" xfId="23791"/>
    <cellStyle name="Note 16 3 2 6" xfId="23792"/>
    <cellStyle name="Note 16 3 2 7" xfId="23793"/>
    <cellStyle name="Note 16 3 2 8" xfId="23794"/>
    <cellStyle name="Note 16 3 2 9" xfId="23795"/>
    <cellStyle name="Note 16 3 20" xfId="23796"/>
    <cellStyle name="Note 16 3 21" xfId="23797"/>
    <cellStyle name="Note 16 3 22" xfId="23798"/>
    <cellStyle name="Note 16 3 23" xfId="23799"/>
    <cellStyle name="Note 16 3 3" xfId="23800"/>
    <cellStyle name="Note 16 3 3 10" xfId="23801"/>
    <cellStyle name="Note 16 3 3 11" xfId="23802"/>
    <cellStyle name="Note 16 3 3 12" xfId="23803"/>
    <cellStyle name="Note 16 3 3 13" xfId="23804"/>
    <cellStyle name="Note 16 3 3 14" xfId="23805"/>
    <cellStyle name="Note 16 3 3 15" xfId="23806"/>
    <cellStyle name="Note 16 3 3 16" xfId="23807"/>
    <cellStyle name="Note 16 3 3 2" xfId="23808"/>
    <cellStyle name="Note 16 3 3 2 2" xfId="23809"/>
    <cellStyle name="Note 16 3 3 2 3" xfId="23810"/>
    <cellStyle name="Note 16 3 3 2 4" xfId="23811"/>
    <cellStyle name="Note 16 3 3 3" xfId="23812"/>
    <cellStyle name="Note 16 3 3 4" xfId="23813"/>
    <cellStyle name="Note 16 3 3 5" xfId="23814"/>
    <cellStyle name="Note 16 3 3 6" xfId="23815"/>
    <cellStyle name="Note 16 3 3 7" xfId="23816"/>
    <cellStyle name="Note 16 3 3 8" xfId="23817"/>
    <cellStyle name="Note 16 3 3 9" xfId="23818"/>
    <cellStyle name="Note 16 3 4" xfId="23819"/>
    <cellStyle name="Note 16 3 4 10" xfId="23820"/>
    <cellStyle name="Note 16 3 4 11" xfId="23821"/>
    <cellStyle name="Note 16 3 4 12" xfId="23822"/>
    <cellStyle name="Note 16 3 4 13" xfId="23823"/>
    <cellStyle name="Note 16 3 4 14" xfId="23824"/>
    <cellStyle name="Note 16 3 4 15" xfId="23825"/>
    <cellStyle name="Note 16 3 4 16" xfId="23826"/>
    <cellStyle name="Note 16 3 4 2" xfId="23827"/>
    <cellStyle name="Note 16 3 4 2 2" xfId="23828"/>
    <cellStyle name="Note 16 3 4 2 3" xfId="23829"/>
    <cellStyle name="Note 16 3 4 2 4" xfId="23830"/>
    <cellStyle name="Note 16 3 4 3" xfId="23831"/>
    <cellStyle name="Note 16 3 4 4" xfId="23832"/>
    <cellStyle name="Note 16 3 4 5" xfId="23833"/>
    <cellStyle name="Note 16 3 4 6" xfId="23834"/>
    <cellStyle name="Note 16 3 4 7" xfId="23835"/>
    <cellStyle name="Note 16 3 4 8" xfId="23836"/>
    <cellStyle name="Note 16 3 4 9" xfId="23837"/>
    <cellStyle name="Note 16 3 5" xfId="23838"/>
    <cellStyle name="Note 16 3 5 10" xfId="23839"/>
    <cellStyle name="Note 16 3 5 11" xfId="23840"/>
    <cellStyle name="Note 16 3 5 12" xfId="23841"/>
    <cellStyle name="Note 16 3 5 13" xfId="23842"/>
    <cellStyle name="Note 16 3 5 14" xfId="23843"/>
    <cellStyle name="Note 16 3 5 15" xfId="23844"/>
    <cellStyle name="Note 16 3 5 16" xfId="23845"/>
    <cellStyle name="Note 16 3 5 2" xfId="23846"/>
    <cellStyle name="Note 16 3 5 2 2" xfId="23847"/>
    <cellStyle name="Note 16 3 5 2 3" xfId="23848"/>
    <cellStyle name="Note 16 3 5 2 4" xfId="23849"/>
    <cellStyle name="Note 16 3 5 3" xfId="23850"/>
    <cellStyle name="Note 16 3 5 4" xfId="23851"/>
    <cellStyle name="Note 16 3 5 5" xfId="23852"/>
    <cellStyle name="Note 16 3 5 6" xfId="23853"/>
    <cellStyle name="Note 16 3 5 7" xfId="23854"/>
    <cellStyle name="Note 16 3 5 8" xfId="23855"/>
    <cellStyle name="Note 16 3 5 9" xfId="23856"/>
    <cellStyle name="Note 16 3 6" xfId="23857"/>
    <cellStyle name="Note 16 3 6 10" xfId="23858"/>
    <cellStyle name="Note 16 3 6 11" xfId="23859"/>
    <cellStyle name="Note 16 3 6 12" xfId="23860"/>
    <cellStyle name="Note 16 3 6 13" xfId="23861"/>
    <cellStyle name="Note 16 3 6 14" xfId="23862"/>
    <cellStyle name="Note 16 3 6 15" xfId="23863"/>
    <cellStyle name="Note 16 3 6 16" xfId="23864"/>
    <cellStyle name="Note 16 3 6 2" xfId="23865"/>
    <cellStyle name="Note 16 3 6 2 2" xfId="23866"/>
    <cellStyle name="Note 16 3 6 2 3" xfId="23867"/>
    <cellStyle name="Note 16 3 6 2 4" xfId="23868"/>
    <cellStyle name="Note 16 3 6 3" xfId="23869"/>
    <cellStyle name="Note 16 3 6 4" xfId="23870"/>
    <cellStyle name="Note 16 3 6 5" xfId="23871"/>
    <cellStyle name="Note 16 3 6 6" xfId="23872"/>
    <cellStyle name="Note 16 3 6 7" xfId="23873"/>
    <cellStyle name="Note 16 3 6 8" xfId="23874"/>
    <cellStyle name="Note 16 3 6 9" xfId="23875"/>
    <cellStyle name="Note 16 3 7" xfId="23876"/>
    <cellStyle name="Note 16 3 7 10" xfId="23877"/>
    <cellStyle name="Note 16 3 7 11" xfId="23878"/>
    <cellStyle name="Note 16 3 7 12" xfId="23879"/>
    <cellStyle name="Note 16 3 7 13" xfId="23880"/>
    <cellStyle name="Note 16 3 7 14" xfId="23881"/>
    <cellStyle name="Note 16 3 7 15" xfId="23882"/>
    <cellStyle name="Note 16 3 7 16" xfId="23883"/>
    <cellStyle name="Note 16 3 7 2" xfId="23884"/>
    <cellStyle name="Note 16 3 7 2 2" xfId="23885"/>
    <cellStyle name="Note 16 3 7 2 3" xfId="23886"/>
    <cellStyle name="Note 16 3 7 2 4" xfId="23887"/>
    <cellStyle name="Note 16 3 7 3" xfId="23888"/>
    <cellStyle name="Note 16 3 7 4" xfId="23889"/>
    <cellStyle name="Note 16 3 7 5" xfId="23890"/>
    <cellStyle name="Note 16 3 7 6" xfId="23891"/>
    <cellStyle name="Note 16 3 7 7" xfId="23892"/>
    <cellStyle name="Note 16 3 7 8" xfId="23893"/>
    <cellStyle name="Note 16 3 7 9" xfId="23894"/>
    <cellStyle name="Note 16 3 8" xfId="23895"/>
    <cellStyle name="Note 16 3 8 10" xfId="23896"/>
    <cellStyle name="Note 16 3 8 11" xfId="23897"/>
    <cellStyle name="Note 16 3 8 12" xfId="23898"/>
    <cellStyle name="Note 16 3 8 13" xfId="23899"/>
    <cellStyle name="Note 16 3 8 14" xfId="23900"/>
    <cellStyle name="Note 16 3 8 15" xfId="23901"/>
    <cellStyle name="Note 16 3 8 16" xfId="23902"/>
    <cellStyle name="Note 16 3 8 2" xfId="23903"/>
    <cellStyle name="Note 16 3 8 2 2" xfId="23904"/>
    <cellStyle name="Note 16 3 8 2 3" xfId="23905"/>
    <cellStyle name="Note 16 3 8 2 4" xfId="23906"/>
    <cellStyle name="Note 16 3 8 3" xfId="23907"/>
    <cellStyle name="Note 16 3 8 4" xfId="23908"/>
    <cellStyle name="Note 16 3 8 5" xfId="23909"/>
    <cellStyle name="Note 16 3 8 6" xfId="23910"/>
    <cellStyle name="Note 16 3 8 7" xfId="23911"/>
    <cellStyle name="Note 16 3 8 8" xfId="23912"/>
    <cellStyle name="Note 16 3 8 9" xfId="23913"/>
    <cellStyle name="Note 16 3 9" xfId="23914"/>
    <cellStyle name="Note 16 3 9 2" xfId="23915"/>
    <cellStyle name="Note 16 3 9 3" xfId="23916"/>
    <cellStyle name="Note 16 3 9 4" xfId="23917"/>
    <cellStyle name="Note 16 4" xfId="23918"/>
    <cellStyle name="Note 16 4 10" xfId="23919"/>
    <cellStyle name="Note 16 4 11" xfId="23920"/>
    <cellStyle name="Note 16 4 12" xfId="23921"/>
    <cellStyle name="Note 16 4 13" xfId="23922"/>
    <cellStyle name="Note 16 4 14" xfId="23923"/>
    <cellStyle name="Note 16 4 15" xfId="23924"/>
    <cellStyle name="Note 16 4 16" xfId="23925"/>
    <cellStyle name="Note 16 4 17" xfId="23926"/>
    <cellStyle name="Note 16 4 18" xfId="23927"/>
    <cellStyle name="Note 16 4 19" xfId="23928"/>
    <cellStyle name="Note 16 4 2" xfId="23929"/>
    <cellStyle name="Note 16 4 2 10" xfId="23930"/>
    <cellStyle name="Note 16 4 2 11" xfId="23931"/>
    <cellStyle name="Note 16 4 2 12" xfId="23932"/>
    <cellStyle name="Note 16 4 2 13" xfId="23933"/>
    <cellStyle name="Note 16 4 2 14" xfId="23934"/>
    <cellStyle name="Note 16 4 2 15" xfId="23935"/>
    <cellStyle name="Note 16 4 2 16" xfId="23936"/>
    <cellStyle name="Note 16 4 2 2" xfId="23937"/>
    <cellStyle name="Note 16 4 2 2 2" xfId="23938"/>
    <cellStyle name="Note 16 4 2 2 3" xfId="23939"/>
    <cellStyle name="Note 16 4 2 2 4" xfId="23940"/>
    <cellStyle name="Note 16 4 2 3" xfId="23941"/>
    <cellStyle name="Note 16 4 2 4" xfId="23942"/>
    <cellStyle name="Note 16 4 2 5" xfId="23943"/>
    <cellStyle name="Note 16 4 2 6" xfId="23944"/>
    <cellStyle name="Note 16 4 2 7" xfId="23945"/>
    <cellStyle name="Note 16 4 2 8" xfId="23946"/>
    <cellStyle name="Note 16 4 2 9" xfId="23947"/>
    <cellStyle name="Note 16 4 20" xfId="23948"/>
    <cellStyle name="Note 16 4 21" xfId="23949"/>
    <cellStyle name="Note 16 4 22" xfId="23950"/>
    <cellStyle name="Note 16 4 23" xfId="23951"/>
    <cellStyle name="Note 16 4 3" xfId="23952"/>
    <cellStyle name="Note 16 4 3 10" xfId="23953"/>
    <cellStyle name="Note 16 4 3 11" xfId="23954"/>
    <cellStyle name="Note 16 4 3 12" xfId="23955"/>
    <cellStyle name="Note 16 4 3 13" xfId="23956"/>
    <cellStyle name="Note 16 4 3 14" xfId="23957"/>
    <cellStyle name="Note 16 4 3 15" xfId="23958"/>
    <cellStyle name="Note 16 4 3 16" xfId="23959"/>
    <cellStyle name="Note 16 4 3 2" xfId="23960"/>
    <cellStyle name="Note 16 4 3 2 2" xfId="23961"/>
    <cellStyle name="Note 16 4 3 2 3" xfId="23962"/>
    <cellStyle name="Note 16 4 3 2 4" xfId="23963"/>
    <cellStyle name="Note 16 4 3 3" xfId="23964"/>
    <cellStyle name="Note 16 4 3 4" xfId="23965"/>
    <cellStyle name="Note 16 4 3 5" xfId="23966"/>
    <cellStyle name="Note 16 4 3 6" xfId="23967"/>
    <cellStyle name="Note 16 4 3 7" xfId="23968"/>
    <cellStyle name="Note 16 4 3 8" xfId="23969"/>
    <cellStyle name="Note 16 4 3 9" xfId="23970"/>
    <cellStyle name="Note 16 4 4" xfId="23971"/>
    <cellStyle name="Note 16 4 4 10" xfId="23972"/>
    <cellStyle name="Note 16 4 4 11" xfId="23973"/>
    <cellStyle name="Note 16 4 4 12" xfId="23974"/>
    <cellStyle name="Note 16 4 4 13" xfId="23975"/>
    <cellStyle name="Note 16 4 4 14" xfId="23976"/>
    <cellStyle name="Note 16 4 4 15" xfId="23977"/>
    <cellStyle name="Note 16 4 4 16" xfId="23978"/>
    <cellStyle name="Note 16 4 4 2" xfId="23979"/>
    <cellStyle name="Note 16 4 4 2 2" xfId="23980"/>
    <cellStyle name="Note 16 4 4 2 3" xfId="23981"/>
    <cellStyle name="Note 16 4 4 2 4" xfId="23982"/>
    <cellStyle name="Note 16 4 4 3" xfId="23983"/>
    <cellStyle name="Note 16 4 4 4" xfId="23984"/>
    <cellStyle name="Note 16 4 4 5" xfId="23985"/>
    <cellStyle name="Note 16 4 4 6" xfId="23986"/>
    <cellStyle name="Note 16 4 4 7" xfId="23987"/>
    <cellStyle name="Note 16 4 4 8" xfId="23988"/>
    <cellStyle name="Note 16 4 4 9" xfId="23989"/>
    <cellStyle name="Note 16 4 5" xfId="23990"/>
    <cellStyle name="Note 16 4 5 10" xfId="23991"/>
    <cellStyle name="Note 16 4 5 11" xfId="23992"/>
    <cellStyle name="Note 16 4 5 12" xfId="23993"/>
    <cellStyle name="Note 16 4 5 13" xfId="23994"/>
    <cellStyle name="Note 16 4 5 14" xfId="23995"/>
    <cellStyle name="Note 16 4 5 15" xfId="23996"/>
    <cellStyle name="Note 16 4 5 16" xfId="23997"/>
    <cellStyle name="Note 16 4 5 2" xfId="23998"/>
    <cellStyle name="Note 16 4 5 2 2" xfId="23999"/>
    <cellStyle name="Note 16 4 5 2 3" xfId="24000"/>
    <cellStyle name="Note 16 4 5 2 4" xfId="24001"/>
    <cellStyle name="Note 16 4 5 3" xfId="24002"/>
    <cellStyle name="Note 16 4 5 4" xfId="24003"/>
    <cellStyle name="Note 16 4 5 5" xfId="24004"/>
    <cellStyle name="Note 16 4 5 6" xfId="24005"/>
    <cellStyle name="Note 16 4 5 7" xfId="24006"/>
    <cellStyle name="Note 16 4 5 8" xfId="24007"/>
    <cellStyle name="Note 16 4 5 9" xfId="24008"/>
    <cellStyle name="Note 16 4 6" xfId="24009"/>
    <cellStyle name="Note 16 4 6 10" xfId="24010"/>
    <cellStyle name="Note 16 4 6 11" xfId="24011"/>
    <cellStyle name="Note 16 4 6 12" xfId="24012"/>
    <cellStyle name="Note 16 4 6 13" xfId="24013"/>
    <cellStyle name="Note 16 4 6 14" xfId="24014"/>
    <cellStyle name="Note 16 4 6 15" xfId="24015"/>
    <cellStyle name="Note 16 4 6 16" xfId="24016"/>
    <cellStyle name="Note 16 4 6 2" xfId="24017"/>
    <cellStyle name="Note 16 4 6 2 2" xfId="24018"/>
    <cellStyle name="Note 16 4 6 2 3" xfId="24019"/>
    <cellStyle name="Note 16 4 6 2 4" xfId="24020"/>
    <cellStyle name="Note 16 4 6 3" xfId="24021"/>
    <cellStyle name="Note 16 4 6 4" xfId="24022"/>
    <cellStyle name="Note 16 4 6 5" xfId="24023"/>
    <cellStyle name="Note 16 4 6 6" xfId="24024"/>
    <cellStyle name="Note 16 4 6 7" xfId="24025"/>
    <cellStyle name="Note 16 4 6 8" xfId="24026"/>
    <cellStyle name="Note 16 4 6 9" xfId="24027"/>
    <cellStyle name="Note 16 4 7" xfId="24028"/>
    <cellStyle name="Note 16 4 7 10" xfId="24029"/>
    <cellStyle name="Note 16 4 7 11" xfId="24030"/>
    <cellStyle name="Note 16 4 7 12" xfId="24031"/>
    <cellStyle name="Note 16 4 7 13" xfId="24032"/>
    <cellStyle name="Note 16 4 7 14" xfId="24033"/>
    <cellStyle name="Note 16 4 7 15" xfId="24034"/>
    <cellStyle name="Note 16 4 7 16" xfId="24035"/>
    <cellStyle name="Note 16 4 7 2" xfId="24036"/>
    <cellStyle name="Note 16 4 7 2 2" xfId="24037"/>
    <cellStyle name="Note 16 4 7 2 3" xfId="24038"/>
    <cellStyle name="Note 16 4 7 2 4" xfId="24039"/>
    <cellStyle name="Note 16 4 7 3" xfId="24040"/>
    <cellStyle name="Note 16 4 7 4" xfId="24041"/>
    <cellStyle name="Note 16 4 7 5" xfId="24042"/>
    <cellStyle name="Note 16 4 7 6" xfId="24043"/>
    <cellStyle name="Note 16 4 7 7" xfId="24044"/>
    <cellStyle name="Note 16 4 7 8" xfId="24045"/>
    <cellStyle name="Note 16 4 7 9" xfId="24046"/>
    <cellStyle name="Note 16 4 8" xfId="24047"/>
    <cellStyle name="Note 16 4 8 10" xfId="24048"/>
    <cellStyle name="Note 16 4 8 11" xfId="24049"/>
    <cellStyle name="Note 16 4 8 12" xfId="24050"/>
    <cellStyle name="Note 16 4 8 13" xfId="24051"/>
    <cellStyle name="Note 16 4 8 14" xfId="24052"/>
    <cellStyle name="Note 16 4 8 15" xfId="24053"/>
    <cellStyle name="Note 16 4 8 16" xfId="24054"/>
    <cellStyle name="Note 16 4 8 2" xfId="24055"/>
    <cellStyle name="Note 16 4 8 2 2" xfId="24056"/>
    <cellStyle name="Note 16 4 8 2 3" xfId="24057"/>
    <cellStyle name="Note 16 4 8 2 4" xfId="24058"/>
    <cellStyle name="Note 16 4 8 3" xfId="24059"/>
    <cellStyle name="Note 16 4 8 4" xfId="24060"/>
    <cellStyle name="Note 16 4 8 5" xfId="24061"/>
    <cellStyle name="Note 16 4 8 6" xfId="24062"/>
    <cellStyle name="Note 16 4 8 7" xfId="24063"/>
    <cellStyle name="Note 16 4 8 8" xfId="24064"/>
    <cellStyle name="Note 16 4 8 9" xfId="24065"/>
    <cellStyle name="Note 16 4 9" xfId="24066"/>
    <cellStyle name="Note 16 4 9 2" xfId="24067"/>
    <cellStyle name="Note 16 4 9 3" xfId="24068"/>
    <cellStyle name="Note 16 4 9 4" xfId="24069"/>
    <cellStyle name="Note 17 2" xfId="24070"/>
    <cellStyle name="Note 17 2 10" xfId="24071"/>
    <cellStyle name="Note 17 2 11" xfId="24072"/>
    <cellStyle name="Note 17 2 12" xfId="24073"/>
    <cellStyle name="Note 17 2 13" xfId="24074"/>
    <cellStyle name="Note 17 2 14" xfId="24075"/>
    <cellStyle name="Note 17 2 15" xfId="24076"/>
    <cellStyle name="Note 17 2 16" xfId="24077"/>
    <cellStyle name="Note 17 2 17" xfId="24078"/>
    <cellStyle name="Note 17 2 18" xfId="24079"/>
    <cellStyle name="Note 17 2 19" xfId="24080"/>
    <cellStyle name="Note 17 2 2" xfId="24081"/>
    <cellStyle name="Note 17 2 2 10" xfId="24082"/>
    <cellStyle name="Note 17 2 2 11" xfId="24083"/>
    <cellStyle name="Note 17 2 2 12" xfId="24084"/>
    <cellStyle name="Note 17 2 2 13" xfId="24085"/>
    <cellStyle name="Note 17 2 2 14" xfId="24086"/>
    <cellStyle name="Note 17 2 2 15" xfId="24087"/>
    <cellStyle name="Note 17 2 2 16" xfId="24088"/>
    <cellStyle name="Note 17 2 2 2" xfId="24089"/>
    <cellStyle name="Note 17 2 2 2 2" xfId="24090"/>
    <cellStyle name="Note 17 2 2 2 3" xfId="24091"/>
    <cellStyle name="Note 17 2 2 2 4" xfId="24092"/>
    <cellStyle name="Note 17 2 2 3" xfId="24093"/>
    <cellStyle name="Note 17 2 2 4" xfId="24094"/>
    <cellStyle name="Note 17 2 2 5" xfId="24095"/>
    <cellStyle name="Note 17 2 2 6" xfId="24096"/>
    <cellStyle name="Note 17 2 2 7" xfId="24097"/>
    <cellStyle name="Note 17 2 2 8" xfId="24098"/>
    <cellStyle name="Note 17 2 2 9" xfId="24099"/>
    <cellStyle name="Note 17 2 20" xfId="24100"/>
    <cellStyle name="Note 17 2 21" xfId="24101"/>
    <cellStyle name="Note 17 2 22" xfId="24102"/>
    <cellStyle name="Note 17 2 23" xfId="24103"/>
    <cellStyle name="Note 17 2 3" xfId="24104"/>
    <cellStyle name="Note 17 2 3 10" xfId="24105"/>
    <cellStyle name="Note 17 2 3 11" xfId="24106"/>
    <cellStyle name="Note 17 2 3 12" xfId="24107"/>
    <cellStyle name="Note 17 2 3 13" xfId="24108"/>
    <cellStyle name="Note 17 2 3 14" xfId="24109"/>
    <cellStyle name="Note 17 2 3 15" xfId="24110"/>
    <cellStyle name="Note 17 2 3 16" xfId="24111"/>
    <cellStyle name="Note 17 2 3 2" xfId="24112"/>
    <cellStyle name="Note 17 2 3 2 2" xfId="24113"/>
    <cellStyle name="Note 17 2 3 2 3" xfId="24114"/>
    <cellStyle name="Note 17 2 3 2 4" xfId="24115"/>
    <cellStyle name="Note 17 2 3 3" xfId="24116"/>
    <cellStyle name="Note 17 2 3 4" xfId="24117"/>
    <cellStyle name="Note 17 2 3 5" xfId="24118"/>
    <cellStyle name="Note 17 2 3 6" xfId="24119"/>
    <cellStyle name="Note 17 2 3 7" xfId="24120"/>
    <cellStyle name="Note 17 2 3 8" xfId="24121"/>
    <cellStyle name="Note 17 2 3 9" xfId="24122"/>
    <cellStyle name="Note 17 2 4" xfId="24123"/>
    <cellStyle name="Note 17 2 4 10" xfId="24124"/>
    <cellStyle name="Note 17 2 4 11" xfId="24125"/>
    <cellStyle name="Note 17 2 4 12" xfId="24126"/>
    <cellStyle name="Note 17 2 4 13" xfId="24127"/>
    <cellStyle name="Note 17 2 4 14" xfId="24128"/>
    <cellStyle name="Note 17 2 4 15" xfId="24129"/>
    <cellStyle name="Note 17 2 4 16" xfId="24130"/>
    <cellStyle name="Note 17 2 4 2" xfId="24131"/>
    <cellStyle name="Note 17 2 4 2 2" xfId="24132"/>
    <cellStyle name="Note 17 2 4 2 3" xfId="24133"/>
    <cellStyle name="Note 17 2 4 2 4" xfId="24134"/>
    <cellStyle name="Note 17 2 4 3" xfId="24135"/>
    <cellStyle name="Note 17 2 4 4" xfId="24136"/>
    <cellStyle name="Note 17 2 4 5" xfId="24137"/>
    <cellStyle name="Note 17 2 4 6" xfId="24138"/>
    <cellStyle name="Note 17 2 4 7" xfId="24139"/>
    <cellStyle name="Note 17 2 4 8" xfId="24140"/>
    <cellStyle name="Note 17 2 4 9" xfId="24141"/>
    <cellStyle name="Note 17 2 5" xfId="24142"/>
    <cellStyle name="Note 17 2 5 10" xfId="24143"/>
    <cellStyle name="Note 17 2 5 11" xfId="24144"/>
    <cellStyle name="Note 17 2 5 12" xfId="24145"/>
    <cellStyle name="Note 17 2 5 13" xfId="24146"/>
    <cellStyle name="Note 17 2 5 14" xfId="24147"/>
    <cellStyle name="Note 17 2 5 15" xfId="24148"/>
    <cellStyle name="Note 17 2 5 16" xfId="24149"/>
    <cellStyle name="Note 17 2 5 2" xfId="24150"/>
    <cellStyle name="Note 17 2 5 2 2" xfId="24151"/>
    <cellStyle name="Note 17 2 5 2 3" xfId="24152"/>
    <cellStyle name="Note 17 2 5 2 4" xfId="24153"/>
    <cellStyle name="Note 17 2 5 3" xfId="24154"/>
    <cellStyle name="Note 17 2 5 4" xfId="24155"/>
    <cellStyle name="Note 17 2 5 5" xfId="24156"/>
    <cellStyle name="Note 17 2 5 6" xfId="24157"/>
    <cellStyle name="Note 17 2 5 7" xfId="24158"/>
    <cellStyle name="Note 17 2 5 8" xfId="24159"/>
    <cellStyle name="Note 17 2 5 9" xfId="24160"/>
    <cellStyle name="Note 17 2 6" xfId="24161"/>
    <cellStyle name="Note 17 2 6 10" xfId="24162"/>
    <cellStyle name="Note 17 2 6 11" xfId="24163"/>
    <cellStyle name="Note 17 2 6 12" xfId="24164"/>
    <cellStyle name="Note 17 2 6 13" xfId="24165"/>
    <cellStyle name="Note 17 2 6 14" xfId="24166"/>
    <cellStyle name="Note 17 2 6 15" xfId="24167"/>
    <cellStyle name="Note 17 2 6 16" xfId="24168"/>
    <cellStyle name="Note 17 2 6 2" xfId="24169"/>
    <cellStyle name="Note 17 2 6 2 2" xfId="24170"/>
    <cellStyle name="Note 17 2 6 2 3" xfId="24171"/>
    <cellStyle name="Note 17 2 6 2 4" xfId="24172"/>
    <cellStyle name="Note 17 2 6 3" xfId="24173"/>
    <cellStyle name="Note 17 2 6 4" xfId="24174"/>
    <cellStyle name="Note 17 2 6 5" xfId="24175"/>
    <cellStyle name="Note 17 2 6 6" xfId="24176"/>
    <cellStyle name="Note 17 2 6 7" xfId="24177"/>
    <cellStyle name="Note 17 2 6 8" xfId="24178"/>
    <cellStyle name="Note 17 2 6 9" xfId="24179"/>
    <cellStyle name="Note 17 2 7" xfId="24180"/>
    <cellStyle name="Note 17 2 7 10" xfId="24181"/>
    <cellStyle name="Note 17 2 7 11" xfId="24182"/>
    <cellStyle name="Note 17 2 7 12" xfId="24183"/>
    <cellStyle name="Note 17 2 7 13" xfId="24184"/>
    <cellStyle name="Note 17 2 7 14" xfId="24185"/>
    <cellStyle name="Note 17 2 7 15" xfId="24186"/>
    <cellStyle name="Note 17 2 7 16" xfId="24187"/>
    <cellStyle name="Note 17 2 7 2" xfId="24188"/>
    <cellStyle name="Note 17 2 7 2 2" xfId="24189"/>
    <cellStyle name="Note 17 2 7 2 3" xfId="24190"/>
    <cellStyle name="Note 17 2 7 2 4" xfId="24191"/>
    <cellStyle name="Note 17 2 7 3" xfId="24192"/>
    <cellStyle name="Note 17 2 7 4" xfId="24193"/>
    <cellStyle name="Note 17 2 7 5" xfId="24194"/>
    <cellStyle name="Note 17 2 7 6" xfId="24195"/>
    <cellStyle name="Note 17 2 7 7" xfId="24196"/>
    <cellStyle name="Note 17 2 7 8" xfId="24197"/>
    <cellStyle name="Note 17 2 7 9" xfId="24198"/>
    <cellStyle name="Note 17 2 8" xfId="24199"/>
    <cellStyle name="Note 17 2 8 10" xfId="24200"/>
    <cellStyle name="Note 17 2 8 11" xfId="24201"/>
    <cellStyle name="Note 17 2 8 12" xfId="24202"/>
    <cellStyle name="Note 17 2 8 13" xfId="24203"/>
    <cellStyle name="Note 17 2 8 14" xfId="24204"/>
    <cellStyle name="Note 17 2 8 15" xfId="24205"/>
    <cellStyle name="Note 17 2 8 16" xfId="24206"/>
    <cellStyle name="Note 17 2 8 2" xfId="24207"/>
    <cellStyle name="Note 17 2 8 2 2" xfId="24208"/>
    <cellStyle name="Note 17 2 8 2 3" xfId="24209"/>
    <cellStyle name="Note 17 2 8 2 4" xfId="24210"/>
    <cellStyle name="Note 17 2 8 3" xfId="24211"/>
    <cellStyle name="Note 17 2 8 4" xfId="24212"/>
    <cellStyle name="Note 17 2 8 5" xfId="24213"/>
    <cellStyle name="Note 17 2 8 6" xfId="24214"/>
    <cellStyle name="Note 17 2 8 7" xfId="24215"/>
    <cellStyle name="Note 17 2 8 8" xfId="24216"/>
    <cellStyle name="Note 17 2 8 9" xfId="24217"/>
    <cellStyle name="Note 17 2 9" xfId="24218"/>
    <cellStyle name="Note 17 2 9 2" xfId="24219"/>
    <cellStyle name="Note 17 2 9 3" xfId="24220"/>
    <cellStyle name="Note 17 2 9 4" xfId="24221"/>
    <cellStyle name="Note 17 3" xfId="24222"/>
    <cellStyle name="Note 17 3 10" xfId="24223"/>
    <cellStyle name="Note 17 3 11" xfId="24224"/>
    <cellStyle name="Note 17 3 12" xfId="24225"/>
    <cellStyle name="Note 17 3 13" xfId="24226"/>
    <cellStyle name="Note 17 3 14" xfId="24227"/>
    <cellStyle name="Note 17 3 15" xfId="24228"/>
    <cellStyle name="Note 17 3 16" xfId="24229"/>
    <cellStyle name="Note 17 3 17" xfId="24230"/>
    <cellStyle name="Note 17 3 18" xfId="24231"/>
    <cellStyle name="Note 17 3 19" xfId="24232"/>
    <cellStyle name="Note 17 3 2" xfId="24233"/>
    <cellStyle name="Note 17 3 2 10" xfId="24234"/>
    <cellStyle name="Note 17 3 2 11" xfId="24235"/>
    <cellStyle name="Note 17 3 2 12" xfId="24236"/>
    <cellStyle name="Note 17 3 2 13" xfId="24237"/>
    <cellStyle name="Note 17 3 2 14" xfId="24238"/>
    <cellStyle name="Note 17 3 2 15" xfId="24239"/>
    <cellStyle name="Note 17 3 2 16" xfId="24240"/>
    <cellStyle name="Note 17 3 2 2" xfId="24241"/>
    <cellStyle name="Note 17 3 2 2 2" xfId="24242"/>
    <cellStyle name="Note 17 3 2 2 3" xfId="24243"/>
    <cellStyle name="Note 17 3 2 2 4" xfId="24244"/>
    <cellStyle name="Note 17 3 2 3" xfId="24245"/>
    <cellStyle name="Note 17 3 2 4" xfId="24246"/>
    <cellStyle name="Note 17 3 2 5" xfId="24247"/>
    <cellStyle name="Note 17 3 2 6" xfId="24248"/>
    <cellStyle name="Note 17 3 2 7" xfId="24249"/>
    <cellStyle name="Note 17 3 2 8" xfId="24250"/>
    <cellStyle name="Note 17 3 2 9" xfId="24251"/>
    <cellStyle name="Note 17 3 20" xfId="24252"/>
    <cellStyle name="Note 17 3 21" xfId="24253"/>
    <cellStyle name="Note 17 3 22" xfId="24254"/>
    <cellStyle name="Note 17 3 23" xfId="24255"/>
    <cellStyle name="Note 17 3 3" xfId="24256"/>
    <cellStyle name="Note 17 3 3 10" xfId="24257"/>
    <cellStyle name="Note 17 3 3 11" xfId="24258"/>
    <cellStyle name="Note 17 3 3 12" xfId="24259"/>
    <cellStyle name="Note 17 3 3 13" xfId="24260"/>
    <cellStyle name="Note 17 3 3 14" xfId="24261"/>
    <cellStyle name="Note 17 3 3 15" xfId="24262"/>
    <cellStyle name="Note 17 3 3 16" xfId="24263"/>
    <cellStyle name="Note 17 3 3 2" xfId="24264"/>
    <cellStyle name="Note 17 3 3 2 2" xfId="24265"/>
    <cellStyle name="Note 17 3 3 2 3" xfId="24266"/>
    <cellStyle name="Note 17 3 3 2 4" xfId="24267"/>
    <cellStyle name="Note 17 3 3 3" xfId="24268"/>
    <cellStyle name="Note 17 3 3 4" xfId="24269"/>
    <cellStyle name="Note 17 3 3 5" xfId="24270"/>
    <cellStyle name="Note 17 3 3 6" xfId="24271"/>
    <cellStyle name="Note 17 3 3 7" xfId="24272"/>
    <cellStyle name="Note 17 3 3 8" xfId="24273"/>
    <cellStyle name="Note 17 3 3 9" xfId="24274"/>
    <cellStyle name="Note 17 3 4" xfId="24275"/>
    <cellStyle name="Note 17 3 4 10" xfId="24276"/>
    <cellStyle name="Note 17 3 4 11" xfId="24277"/>
    <cellStyle name="Note 17 3 4 12" xfId="24278"/>
    <cellStyle name="Note 17 3 4 13" xfId="24279"/>
    <cellStyle name="Note 17 3 4 14" xfId="24280"/>
    <cellStyle name="Note 17 3 4 15" xfId="24281"/>
    <cellStyle name="Note 17 3 4 16" xfId="24282"/>
    <cellStyle name="Note 17 3 4 2" xfId="24283"/>
    <cellStyle name="Note 17 3 4 2 2" xfId="24284"/>
    <cellStyle name="Note 17 3 4 2 3" xfId="24285"/>
    <cellStyle name="Note 17 3 4 2 4" xfId="24286"/>
    <cellStyle name="Note 17 3 4 3" xfId="24287"/>
    <cellStyle name="Note 17 3 4 4" xfId="24288"/>
    <cellStyle name="Note 17 3 4 5" xfId="24289"/>
    <cellStyle name="Note 17 3 4 6" xfId="24290"/>
    <cellStyle name="Note 17 3 4 7" xfId="24291"/>
    <cellStyle name="Note 17 3 4 8" xfId="24292"/>
    <cellStyle name="Note 17 3 4 9" xfId="24293"/>
    <cellStyle name="Note 17 3 5" xfId="24294"/>
    <cellStyle name="Note 17 3 5 10" xfId="24295"/>
    <cellStyle name="Note 17 3 5 11" xfId="24296"/>
    <cellStyle name="Note 17 3 5 12" xfId="24297"/>
    <cellStyle name="Note 17 3 5 13" xfId="24298"/>
    <cellStyle name="Note 17 3 5 14" xfId="24299"/>
    <cellStyle name="Note 17 3 5 15" xfId="24300"/>
    <cellStyle name="Note 17 3 5 16" xfId="24301"/>
    <cellStyle name="Note 17 3 5 2" xfId="24302"/>
    <cellStyle name="Note 17 3 5 2 2" xfId="24303"/>
    <cellStyle name="Note 17 3 5 2 3" xfId="24304"/>
    <cellStyle name="Note 17 3 5 2 4" xfId="24305"/>
    <cellStyle name="Note 17 3 5 3" xfId="24306"/>
    <cellStyle name="Note 17 3 5 4" xfId="24307"/>
    <cellStyle name="Note 17 3 5 5" xfId="24308"/>
    <cellStyle name="Note 17 3 5 6" xfId="24309"/>
    <cellStyle name="Note 17 3 5 7" xfId="24310"/>
    <cellStyle name="Note 17 3 5 8" xfId="24311"/>
    <cellStyle name="Note 17 3 5 9" xfId="24312"/>
    <cellStyle name="Note 17 3 6" xfId="24313"/>
    <cellStyle name="Note 17 3 6 10" xfId="24314"/>
    <cellStyle name="Note 17 3 6 11" xfId="24315"/>
    <cellStyle name="Note 17 3 6 12" xfId="24316"/>
    <cellStyle name="Note 17 3 6 13" xfId="24317"/>
    <cellStyle name="Note 17 3 6 14" xfId="24318"/>
    <cellStyle name="Note 17 3 6 15" xfId="24319"/>
    <cellStyle name="Note 17 3 6 16" xfId="24320"/>
    <cellStyle name="Note 17 3 6 2" xfId="24321"/>
    <cellStyle name="Note 17 3 6 2 2" xfId="24322"/>
    <cellStyle name="Note 17 3 6 2 3" xfId="24323"/>
    <cellStyle name="Note 17 3 6 2 4" xfId="24324"/>
    <cellStyle name="Note 17 3 6 3" xfId="24325"/>
    <cellStyle name="Note 17 3 6 4" xfId="24326"/>
    <cellStyle name="Note 17 3 6 5" xfId="24327"/>
    <cellStyle name="Note 17 3 6 6" xfId="24328"/>
    <cellStyle name="Note 17 3 6 7" xfId="24329"/>
    <cellStyle name="Note 17 3 6 8" xfId="24330"/>
    <cellStyle name="Note 17 3 6 9" xfId="24331"/>
    <cellStyle name="Note 17 3 7" xfId="24332"/>
    <cellStyle name="Note 17 3 7 10" xfId="24333"/>
    <cellStyle name="Note 17 3 7 11" xfId="24334"/>
    <cellStyle name="Note 17 3 7 12" xfId="24335"/>
    <cellStyle name="Note 17 3 7 13" xfId="24336"/>
    <cellStyle name="Note 17 3 7 14" xfId="24337"/>
    <cellStyle name="Note 17 3 7 15" xfId="24338"/>
    <cellStyle name="Note 17 3 7 16" xfId="24339"/>
    <cellStyle name="Note 17 3 7 2" xfId="24340"/>
    <cellStyle name="Note 17 3 7 2 2" xfId="24341"/>
    <cellStyle name="Note 17 3 7 2 3" xfId="24342"/>
    <cellStyle name="Note 17 3 7 2 4" xfId="24343"/>
    <cellStyle name="Note 17 3 7 3" xfId="24344"/>
    <cellStyle name="Note 17 3 7 4" xfId="24345"/>
    <cellStyle name="Note 17 3 7 5" xfId="24346"/>
    <cellStyle name="Note 17 3 7 6" xfId="24347"/>
    <cellStyle name="Note 17 3 7 7" xfId="24348"/>
    <cellStyle name="Note 17 3 7 8" xfId="24349"/>
    <cellStyle name="Note 17 3 7 9" xfId="24350"/>
    <cellStyle name="Note 17 3 8" xfId="24351"/>
    <cellStyle name="Note 17 3 8 10" xfId="24352"/>
    <cellStyle name="Note 17 3 8 11" xfId="24353"/>
    <cellStyle name="Note 17 3 8 12" xfId="24354"/>
    <cellStyle name="Note 17 3 8 13" xfId="24355"/>
    <cellStyle name="Note 17 3 8 14" xfId="24356"/>
    <cellStyle name="Note 17 3 8 15" xfId="24357"/>
    <cellStyle name="Note 17 3 8 16" xfId="24358"/>
    <cellStyle name="Note 17 3 8 2" xfId="24359"/>
    <cellStyle name="Note 17 3 8 2 2" xfId="24360"/>
    <cellStyle name="Note 17 3 8 2 3" xfId="24361"/>
    <cellStyle name="Note 17 3 8 2 4" xfId="24362"/>
    <cellStyle name="Note 17 3 8 3" xfId="24363"/>
    <cellStyle name="Note 17 3 8 4" xfId="24364"/>
    <cellStyle name="Note 17 3 8 5" xfId="24365"/>
    <cellStyle name="Note 17 3 8 6" xfId="24366"/>
    <cellStyle name="Note 17 3 8 7" xfId="24367"/>
    <cellStyle name="Note 17 3 8 8" xfId="24368"/>
    <cellStyle name="Note 17 3 8 9" xfId="24369"/>
    <cellStyle name="Note 17 3 9" xfId="24370"/>
    <cellStyle name="Note 17 3 9 2" xfId="24371"/>
    <cellStyle name="Note 17 3 9 3" xfId="24372"/>
    <cellStyle name="Note 17 3 9 4" xfId="24373"/>
    <cellStyle name="Note 17 4" xfId="24374"/>
    <cellStyle name="Note 17 4 10" xfId="24375"/>
    <cellStyle name="Note 17 4 11" xfId="24376"/>
    <cellStyle name="Note 17 4 12" xfId="24377"/>
    <cellStyle name="Note 17 4 13" xfId="24378"/>
    <cellStyle name="Note 17 4 14" xfId="24379"/>
    <cellStyle name="Note 17 4 15" xfId="24380"/>
    <cellStyle name="Note 17 4 16" xfId="24381"/>
    <cellStyle name="Note 17 4 17" xfId="24382"/>
    <cellStyle name="Note 17 4 18" xfId="24383"/>
    <cellStyle name="Note 17 4 19" xfId="24384"/>
    <cellStyle name="Note 17 4 2" xfId="24385"/>
    <cellStyle name="Note 17 4 2 10" xfId="24386"/>
    <cellStyle name="Note 17 4 2 11" xfId="24387"/>
    <cellStyle name="Note 17 4 2 12" xfId="24388"/>
    <cellStyle name="Note 17 4 2 13" xfId="24389"/>
    <cellStyle name="Note 17 4 2 14" xfId="24390"/>
    <cellStyle name="Note 17 4 2 15" xfId="24391"/>
    <cellStyle name="Note 17 4 2 16" xfId="24392"/>
    <cellStyle name="Note 17 4 2 2" xfId="24393"/>
    <cellStyle name="Note 17 4 2 2 2" xfId="24394"/>
    <cellStyle name="Note 17 4 2 2 3" xfId="24395"/>
    <cellStyle name="Note 17 4 2 2 4" xfId="24396"/>
    <cellStyle name="Note 17 4 2 3" xfId="24397"/>
    <cellStyle name="Note 17 4 2 4" xfId="24398"/>
    <cellStyle name="Note 17 4 2 5" xfId="24399"/>
    <cellStyle name="Note 17 4 2 6" xfId="24400"/>
    <cellStyle name="Note 17 4 2 7" xfId="24401"/>
    <cellStyle name="Note 17 4 2 8" xfId="24402"/>
    <cellStyle name="Note 17 4 2 9" xfId="24403"/>
    <cellStyle name="Note 17 4 20" xfId="24404"/>
    <cellStyle name="Note 17 4 21" xfId="24405"/>
    <cellStyle name="Note 17 4 22" xfId="24406"/>
    <cellStyle name="Note 17 4 23" xfId="24407"/>
    <cellStyle name="Note 17 4 3" xfId="24408"/>
    <cellStyle name="Note 17 4 3 10" xfId="24409"/>
    <cellStyle name="Note 17 4 3 11" xfId="24410"/>
    <cellStyle name="Note 17 4 3 12" xfId="24411"/>
    <cellStyle name="Note 17 4 3 13" xfId="24412"/>
    <cellStyle name="Note 17 4 3 14" xfId="24413"/>
    <cellStyle name="Note 17 4 3 15" xfId="24414"/>
    <cellStyle name="Note 17 4 3 16" xfId="24415"/>
    <cellStyle name="Note 17 4 3 2" xfId="24416"/>
    <cellStyle name="Note 17 4 3 2 2" xfId="24417"/>
    <cellStyle name="Note 17 4 3 2 3" xfId="24418"/>
    <cellStyle name="Note 17 4 3 2 4" xfId="24419"/>
    <cellStyle name="Note 17 4 3 3" xfId="24420"/>
    <cellStyle name="Note 17 4 3 4" xfId="24421"/>
    <cellStyle name="Note 17 4 3 5" xfId="24422"/>
    <cellStyle name="Note 17 4 3 6" xfId="24423"/>
    <cellStyle name="Note 17 4 3 7" xfId="24424"/>
    <cellStyle name="Note 17 4 3 8" xfId="24425"/>
    <cellStyle name="Note 17 4 3 9" xfId="24426"/>
    <cellStyle name="Note 17 4 4" xfId="24427"/>
    <cellStyle name="Note 17 4 4 10" xfId="24428"/>
    <cellStyle name="Note 17 4 4 11" xfId="24429"/>
    <cellStyle name="Note 17 4 4 12" xfId="24430"/>
    <cellStyle name="Note 17 4 4 13" xfId="24431"/>
    <cellStyle name="Note 17 4 4 14" xfId="24432"/>
    <cellStyle name="Note 17 4 4 15" xfId="24433"/>
    <cellStyle name="Note 17 4 4 16" xfId="24434"/>
    <cellStyle name="Note 17 4 4 2" xfId="24435"/>
    <cellStyle name="Note 17 4 4 2 2" xfId="24436"/>
    <cellStyle name="Note 17 4 4 2 3" xfId="24437"/>
    <cellStyle name="Note 17 4 4 2 4" xfId="24438"/>
    <cellStyle name="Note 17 4 4 3" xfId="24439"/>
    <cellStyle name="Note 17 4 4 4" xfId="24440"/>
    <cellStyle name="Note 17 4 4 5" xfId="24441"/>
    <cellStyle name="Note 17 4 4 6" xfId="24442"/>
    <cellStyle name="Note 17 4 4 7" xfId="24443"/>
    <cellStyle name="Note 17 4 4 8" xfId="24444"/>
    <cellStyle name="Note 17 4 4 9" xfId="24445"/>
    <cellStyle name="Note 17 4 5" xfId="24446"/>
    <cellStyle name="Note 17 4 5 10" xfId="24447"/>
    <cellStyle name="Note 17 4 5 11" xfId="24448"/>
    <cellStyle name="Note 17 4 5 12" xfId="24449"/>
    <cellStyle name="Note 17 4 5 13" xfId="24450"/>
    <cellStyle name="Note 17 4 5 14" xfId="24451"/>
    <cellStyle name="Note 17 4 5 15" xfId="24452"/>
    <cellStyle name="Note 17 4 5 16" xfId="24453"/>
    <cellStyle name="Note 17 4 5 2" xfId="24454"/>
    <cellStyle name="Note 17 4 5 2 2" xfId="24455"/>
    <cellStyle name="Note 17 4 5 2 3" xfId="24456"/>
    <cellStyle name="Note 17 4 5 2 4" xfId="24457"/>
    <cellStyle name="Note 17 4 5 3" xfId="24458"/>
    <cellStyle name="Note 17 4 5 4" xfId="24459"/>
    <cellStyle name="Note 17 4 5 5" xfId="24460"/>
    <cellStyle name="Note 17 4 5 6" xfId="24461"/>
    <cellStyle name="Note 17 4 5 7" xfId="24462"/>
    <cellStyle name="Note 17 4 5 8" xfId="24463"/>
    <cellStyle name="Note 17 4 5 9" xfId="24464"/>
    <cellStyle name="Note 17 4 6" xfId="24465"/>
    <cellStyle name="Note 17 4 6 10" xfId="24466"/>
    <cellStyle name="Note 17 4 6 11" xfId="24467"/>
    <cellStyle name="Note 17 4 6 12" xfId="24468"/>
    <cellStyle name="Note 17 4 6 13" xfId="24469"/>
    <cellStyle name="Note 17 4 6 14" xfId="24470"/>
    <cellStyle name="Note 17 4 6 15" xfId="24471"/>
    <cellStyle name="Note 17 4 6 16" xfId="24472"/>
    <cellStyle name="Note 17 4 6 2" xfId="24473"/>
    <cellStyle name="Note 17 4 6 2 2" xfId="24474"/>
    <cellStyle name="Note 17 4 6 2 3" xfId="24475"/>
    <cellStyle name="Note 17 4 6 2 4" xfId="24476"/>
    <cellStyle name="Note 17 4 6 3" xfId="24477"/>
    <cellStyle name="Note 17 4 6 4" xfId="24478"/>
    <cellStyle name="Note 17 4 6 5" xfId="24479"/>
    <cellStyle name="Note 17 4 6 6" xfId="24480"/>
    <cellStyle name="Note 17 4 6 7" xfId="24481"/>
    <cellStyle name="Note 17 4 6 8" xfId="24482"/>
    <cellStyle name="Note 17 4 6 9" xfId="24483"/>
    <cellStyle name="Note 17 4 7" xfId="24484"/>
    <cellStyle name="Note 17 4 7 10" xfId="24485"/>
    <cellStyle name="Note 17 4 7 11" xfId="24486"/>
    <cellStyle name="Note 17 4 7 12" xfId="24487"/>
    <cellStyle name="Note 17 4 7 13" xfId="24488"/>
    <cellStyle name="Note 17 4 7 14" xfId="24489"/>
    <cellStyle name="Note 17 4 7 15" xfId="24490"/>
    <cellStyle name="Note 17 4 7 16" xfId="24491"/>
    <cellStyle name="Note 17 4 7 2" xfId="24492"/>
    <cellStyle name="Note 17 4 7 2 2" xfId="24493"/>
    <cellStyle name="Note 17 4 7 2 3" xfId="24494"/>
    <cellStyle name="Note 17 4 7 2 4" xfId="24495"/>
    <cellStyle name="Note 17 4 7 3" xfId="24496"/>
    <cellStyle name="Note 17 4 7 4" xfId="24497"/>
    <cellStyle name="Note 17 4 7 5" xfId="24498"/>
    <cellStyle name="Note 17 4 7 6" xfId="24499"/>
    <cellStyle name="Note 17 4 7 7" xfId="24500"/>
    <cellStyle name="Note 17 4 7 8" xfId="24501"/>
    <cellStyle name="Note 17 4 7 9" xfId="24502"/>
    <cellStyle name="Note 17 4 8" xfId="24503"/>
    <cellStyle name="Note 17 4 8 10" xfId="24504"/>
    <cellStyle name="Note 17 4 8 11" xfId="24505"/>
    <cellStyle name="Note 17 4 8 12" xfId="24506"/>
    <cellStyle name="Note 17 4 8 13" xfId="24507"/>
    <cellStyle name="Note 17 4 8 14" xfId="24508"/>
    <cellStyle name="Note 17 4 8 15" xfId="24509"/>
    <cellStyle name="Note 17 4 8 16" xfId="24510"/>
    <cellStyle name="Note 17 4 8 2" xfId="24511"/>
    <cellStyle name="Note 17 4 8 2 2" xfId="24512"/>
    <cellStyle name="Note 17 4 8 2 3" xfId="24513"/>
    <cellStyle name="Note 17 4 8 2 4" xfId="24514"/>
    <cellStyle name="Note 17 4 8 3" xfId="24515"/>
    <cellStyle name="Note 17 4 8 4" xfId="24516"/>
    <cellStyle name="Note 17 4 8 5" xfId="24517"/>
    <cellStyle name="Note 17 4 8 6" xfId="24518"/>
    <cellStyle name="Note 17 4 8 7" xfId="24519"/>
    <cellStyle name="Note 17 4 8 8" xfId="24520"/>
    <cellStyle name="Note 17 4 8 9" xfId="24521"/>
    <cellStyle name="Note 17 4 9" xfId="24522"/>
    <cellStyle name="Note 17 4 9 2" xfId="24523"/>
    <cellStyle name="Note 17 4 9 3" xfId="24524"/>
    <cellStyle name="Note 17 4 9 4" xfId="24525"/>
    <cellStyle name="Note 2" xfId="24526"/>
    <cellStyle name="Note 2 10" xfId="24527"/>
    <cellStyle name="Note 2 11" xfId="24528"/>
    <cellStyle name="Note 2 12" xfId="24529"/>
    <cellStyle name="Note 2 13" xfId="24530"/>
    <cellStyle name="Note 2 14" xfId="24531"/>
    <cellStyle name="Note 2 15" xfId="24532"/>
    <cellStyle name="Note 2 16" xfId="24533"/>
    <cellStyle name="Note 2 17" xfId="24534"/>
    <cellStyle name="Note 2 18" xfId="24535"/>
    <cellStyle name="Note 2 19" xfId="24536"/>
    <cellStyle name="Note 2 2" xfId="24537"/>
    <cellStyle name="Note 2 2 10" xfId="24538"/>
    <cellStyle name="Note 2 2 11" xfId="24539"/>
    <cellStyle name="Note 2 2 12" xfId="24540"/>
    <cellStyle name="Note 2 2 13" xfId="24541"/>
    <cellStyle name="Note 2 2 14" xfId="24542"/>
    <cellStyle name="Note 2 2 15" xfId="24543"/>
    <cellStyle name="Note 2 2 16" xfId="24544"/>
    <cellStyle name="Note 2 2 17" xfId="24545"/>
    <cellStyle name="Note 2 2 18" xfId="24546"/>
    <cellStyle name="Note 2 2 19" xfId="24547"/>
    <cellStyle name="Note 2 2 2" xfId="24548"/>
    <cellStyle name="Note 2 2 2 10" xfId="24549"/>
    <cellStyle name="Note 2 2 2 11" xfId="24550"/>
    <cellStyle name="Note 2 2 2 12" xfId="24551"/>
    <cellStyle name="Note 2 2 2 13" xfId="24552"/>
    <cellStyle name="Note 2 2 2 14" xfId="24553"/>
    <cellStyle name="Note 2 2 2 15" xfId="24554"/>
    <cellStyle name="Note 2 2 2 16" xfId="24555"/>
    <cellStyle name="Note 2 2 2 2" xfId="24556"/>
    <cellStyle name="Note 2 2 2 2 2" xfId="24557"/>
    <cellStyle name="Note 2 2 2 2 3" xfId="24558"/>
    <cellStyle name="Note 2 2 2 2 4" xfId="24559"/>
    <cellStyle name="Note 2 2 2 3" xfId="24560"/>
    <cellStyle name="Note 2 2 2 4" xfId="24561"/>
    <cellStyle name="Note 2 2 2 5" xfId="24562"/>
    <cellStyle name="Note 2 2 2 6" xfId="24563"/>
    <cellStyle name="Note 2 2 2 7" xfId="24564"/>
    <cellStyle name="Note 2 2 2 8" xfId="24565"/>
    <cellStyle name="Note 2 2 2 9" xfId="24566"/>
    <cellStyle name="Note 2 2 20" xfId="24567"/>
    <cellStyle name="Note 2 2 21" xfId="24568"/>
    <cellStyle name="Note 2 2 22" xfId="24569"/>
    <cellStyle name="Note 2 2 23" xfId="24570"/>
    <cellStyle name="Note 2 2 3" xfId="24571"/>
    <cellStyle name="Note 2 2 3 10" xfId="24572"/>
    <cellStyle name="Note 2 2 3 11" xfId="24573"/>
    <cellStyle name="Note 2 2 3 12" xfId="24574"/>
    <cellStyle name="Note 2 2 3 13" xfId="24575"/>
    <cellStyle name="Note 2 2 3 14" xfId="24576"/>
    <cellStyle name="Note 2 2 3 15" xfId="24577"/>
    <cellStyle name="Note 2 2 3 16" xfId="24578"/>
    <cellStyle name="Note 2 2 3 2" xfId="24579"/>
    <cellStyle name="Note 2 2 3 2 2" xfId="24580"/>
    <cellStyle name="Note 2 2 3 2 3" xfId="24581"/>
    <cellStyle name="Note 2 2 3 2 4" xfId="24582"/>
    <cellStyle name="Note 2 2 3 3" xfId="24583"/>
    <cellStyle name="Note 2 2 3 4" xfId="24584"/>
    <cellStyle name="Note 2 2 3 5" xfId="24585"/>
    <cellStyle name="Note 2 2 3 6" xfId="24586"/>
    <cellStyle name="Note 2 2 3 7" xfId="24587"/>
    <cellStyle name="Note 2 2 3 8" xfId="24588"/>
    <cellStyle name="Note 2 2 3 9" xfId="24589"/>
    <cellStyle name="Note 2 2 4" xfId="24590"/>
    <cellStyle name="Note 2 2 4 10" xfId="24591"/>
    <cellStyle name="Note 2 2 4 11" xfId="24592"/>
    <cellStyle name="Note 2 2 4 12" xfId="24593"/>
    <cellStyle name="Note 2 2 4 13" xfId="24594"/>
    <cellStyle name="Note 2 2 4 14" xfId="24595"/>
    <cellStyle name="Note 2 2 4 15" xfId="24596"/>
    <cellStyle name="Note 2 2 4 16" xfId="24597"/>
    <cellStyle name="Note 2 2 4 2" xfId="24598"/>
    <cellStyle name="Note 2 2 4 2 2" xfId="24599"/>
    <cellStyle name="Note 2 2 4 2 3" xfId="24600"/>
    <cellStyle name="Note 2 2 4 2 4" xfId="24601"/>
    <cellStyle name="Note 2 2 4 3" xfId="24602"/>
    <cellStyle name="Note 2 2 4 4" xfId="24603"/>
    <cellStyle name="Note 2 2 4 5" xfId="24604"/>
    <cellStyle name="Note 2 2 4 6" xfId="24605"/>
    <cellStyle name="Note 2 2 4 7" xfId="24606"/>
    <cellStyle name="Note 2 2 4 8" xfId="24607"/>
    <cellStyle name="Note 2 2 4 9" xfId="24608"/>
    <cellStyle name="Note 2 2 5" xfId="24609"/>
    <cellStyle name="Note 2 2 5 10" xfId="24610"/>
    <cellStyle name="Note 2 2 5 11" xfId="24611"/>
    <cellStyle name="Note 2 2 5 12" xfId="24612"/>
    <cellStyle name="Note 2 2 5 13" xfId="24613"/>
    <cellStyle name="Note 2 2 5 14" xfId="24614"/>
    <cellStyle name="Note 2 2 5 15" xfId="24615"/>
    <cellStyle name="Note 2 2 5 16" xfId="24616"/>
    <cellStyle name="Note 2 2 5 2" xfId="24617"/>
    <cellStyle name="Note 2 2 5 2 2" xfId="24618"/>
    <cellStyle name="Note 2 2 5 2 3" xfId="24619"/>
    <cellStyle name="Note 2 2 5 2 4" xfId="24620"/>
    <cellStyle name="Note 2 2 5 3" xfId="24621"/>
    <cellStyle name="Note 2 2 5 4" xfId="24622"/>
    <cellStyle name="Note 2 2 5 5" xfId="24623"/>
    <cellStyle name="Note 2 2 5 6" xfId="24624"/>
    <cellStyle name="Note 2 2 5 7" xfId="24625"/>
    <cellStyle name="Note 2 2 5 8" xfId="24626"/>
    <cellStyle name="Note 2 2 5 9" xfId="24627"/>
    <cellStyle name="Note 2 2 6" xfId="24628"/>
    <cellStyle name="Note 2 2 6 10" xfId="24629"/>
    <cellStyle name="Note 2 2 6 11" xfId="24630"/>
    <cellStyle name="Note 2 2 6 12" xfId="24631"/>
    <cellStyle name="Note 2 2 6 13" xfId="24632"/>
    <cellStyle name="Note 2 2 6 14" xfId="24633"/>
    <cellStyle name="Note 2 2 6 15" xfId="24634"/>
    <cellStyle name="Note 2 2 6 16" xfId="24635"/>
    <cellStyle name="Note 2 2 6 2" xfId="24636"/>
    <cellStyle name="Note 2 2 6 2 2" xfId="24637"/>
    <cellStyle name="Note 2 2 6 2 3" xfId="24638"/>
    <cellStyle name="Note 2 2 6 2 4" xfId="24639"/>
    <cellStyle name="Note 2 2 6 3" xfId="24640"/>
    <cellStyle name="Note 2 2 6 4" xfId="24641"/>
    <cellStyle name="Note 2 2 6 5" xfId="24642"/>
    <cellStyle name="Note 2 2 6 6" xfId="24643"/>
    <cellStyle name="Note 2 2 6 7" xfId="24644"/>
    <cellStyle name="Note 2 2 6 8" xfId="24645"/>
    <cellStyle name="Note 2 2 6 9" xfId="24646"/>
    <cellStyle name="Note 2 2 7" xfId="24647"/>
    <cellStyle name="Note 2 2 7 10" xfId="24648"/>
    <cellStyle name="Note 2 2 7 11" xfId="24649"/>
    <cellStyle name="Note 2 2 7 12" xfId="24650"/>
    <cellStyle name="Note 2 2 7 13" xfId="24651"/>
    <cellStyle name="Note 2 2 7 14" xfId="24652"/>
    <cellStyle name="Note 2 2 7 15" xfId="24653"/>
    <cellStyle name="Note 2 2 7 16" xfId="24654"/>
    <cellStyle name="Note 2 2 7 2" xfId="24655"/>
    <cellStyle name="Note 2 2 7 2 2" xfId="24656"/>
    <cellStyle name="Note 2 2 7 2 3" xfId="24657"/>
    <cellStyle name="Note 2 2 7 2 4" xfId="24658"/>
    <cellStyle name="Note 2 2 7 3" xfId="24659"/>
    <cellStyle name="Note 2 2 7 4" xfId="24660"/>
    <cellStyle name="Note 2 2 7 5" xfId="24661"/>
    <cellStyle name="Note 2 2 7 6" xfId="24662"/>
    <cellStyle name="Note 2 2 7 7" xfId="24663"/>
    <cellStyle name="Note 2 2 7 8" xfId="24664"/>
    <cellStyle name="Note 2 2 7 9" xfId="24665"/>
    <cellStyle name="Note 2 2 8" xfId="24666"/>
    <cellStyle name="Note 2 2 8 10" xfId="24667"/>
    <cellStyle name="Note 2 2 8 11" xfId="24668"/>
    <cellStyle name="Note 2 2 8 12" xfId="24669"/>
    <cellStyle name="Note 2 2 8 13" xfId="24670"/>
    <cellStyle name="Note 2 2 8 14" xfId="24671"/>
    <cellStyle name="Note 2 2 8 15" xfId="24672"/>
    <cellStyle name="Note 2 2 8 16" xfId="24673"/>
    <cellStyle name="Note 2 2 8 2" xfId="24674"/>
    <cellStyle name="Note 2 2 8 2 2" xfId="24675"/>
    <cellStyle name="Note 2 2 8 2 3" xfId="24676"/>
    <cellStyle name="Note 2 2 8 2 4" xfId="24677"/>
    <cellStyle name="Note 2 2 8 3" xfId="24678"/>
    <cellStyle name="Note 2 2 8 4" xfId="24679"/>
    <cellStyle name="Note 2 2 8 5" xfId="24680"/>
    <cellStyle name="Note 2 2 8 6" xfId="24681"/>
    <cellStyle name="Note 2 2 8 7" xfId="24682"/>
    <cellStyle name="Note 2 2 8 8" xfId="24683"/>
    <cellStyle name="Note 2 2 8 9" xfId="24684"/>
    <cellStyle name="Note 2 2 9" xfId="24685"/>
    <cellStyle name="Note 2 2 9 2" xfId="24686"/>
    <cellStyle name="Note 2 2 9 3" xfId="24687"/>
    <cellStyle name="Note 2 2 9 4" xfId="24688"/>
    <cellStyle name="Note 2 3" xfId="24689"/>
    <cellStyle name="Note 2 3 10" xfId="24690"/>
    <cellStyle name="Note 2 3 11" xfId="24691"/>
    <cellStyle name="Note 2 3 12" xfId="24692"/>
    <cellStyle name="Note 2 3 13" xfId="24693"/>
    <cellStyle name="Note 2 3 14" xfId="24694"/>
    <cellStyle name="Note 2 3 15" xfId="24695"/>
    <cellStyle name="Note 2 3 16" xfId="24696"/>
    <cellStyle name="Note 2 3 17" xfId="24697"/>
    <cellStyle name="Note 2 3 18" xfId="24698"/>
    <cellStyle name="Note 2 3 19" xfId="24699"/>
    <cellStyle name="Note 2 3 2" xfId="24700"/>
    <cellStyle name="Note 2 3 2 10" xfId="24701"/>
    <cellStyle name="Note 2 3 2 11" xfId="24702"/>
    <cellStyle name="Note 2 3 2 12" xfId="24703"/>
    <cellStyle name="Note 2 3 2 13" xfId="24704"/>
    <cellStyle name="Note 2 3 2 14" xfId="24705"/>
    <cellStyle name="Note 2 3 2 15" xfId="24706"/>
    <cellStyle name="Note 2 3 2 16" xfId="24707"/>
    <cellStyle name="Note 2 3 2 2" xfId="24708"/>
    <cellStyle name="Note 2 3 2 2 2" xfId="24709"/>
    <cellStyle name="Note 2 3 2 2 3" xfId="24710"/>
    <cellStyle name="Note 2 3 2 2 4" xfId="24711"/>
    <cellStyle name="Note 2 3 2 3" xfId="24712"/>
    <cellStyle name="Note 2 3 2 4" xfId="24713"/>
    <cellStyle name="Note 2 3 2 5" xfId="24714"/>
    <cellStyle name="Note 2 3 2 6" xfId="24715"/>
    <cellStyle name="Note 2 3 2 7" xfId="24716"/>
    <cellStyle name="Note 2 3 2 8" xfId="24717"/>
    <cellStyle name="Note 2 3 2 9" xfId="24718"/>
    <cellStyle name="Note 2 3 20" xfId="24719"/>
    <cellStyle name="Note 2 3 21" xfId="24720"/>
    <cellStyle name="Note 2 3 22" xfId="24721"/>
    <cellStyle name="Note 2 3 23" xfId="24722"/>
    <cellStyle name="Note 2 3 3" xfId="24723"/>
    <cellStyle name="Note 2 3 3 10" xfId="24724"/>
    <cellStyle name="Note 2 3 3 11" xfId="24725"/>
    <cellStyle name="Note 2 3 3 12" xfId="24726"/>
    <cellStyle name="Note 2 3 3 13" xfId="24727"/>
    <cellStyle name="Note 2 3 3 14" xfId="24728"/>
    <cellStyle name="Note 2 3 3 15" xfId="24729"/>
    <cellStyle name="Note 2 3 3 16" xfId="24730"/>
    <cellStyle name="Note 2 3 3 2" xfId="24731"/>
    <cellStyle name="Note 2 3 3 2 2" xfId="24732"/>
    <cellStyle name="Note 2 3 3 2 3" xfId="24733"/>
    <cellStyle name="Note 2 3 3 2 4" xfId="24734"/>
    <cellStyle name="Note 2 3 3 3" xfId="24735"/>
    <cellStyle name="Note 2 3 3 4" xfId="24736"/>
    <cellStyle name="Note 2 3 3 5" xfId="24737"/>
    <cellStyle name="Note 2 3 3 6" xfId="24738"/>
    <cellStyle name="Note 2 3 3 7" xfId="24739"/>
    <cellStyle name="Note 2 3 3 8" xfId="24740"/>
    <cellStyle name="Note 2 3 3 9" xfId="24741"/>
    <cellStyle name="Note 2 3 4" xfId="24742"/>
    <cellStyle name="Note 2 3 4 10" xfId="24743"/>
    <cellStyle name="Note 2 3 4 11" xfId="24744"/>
    <cellStyle name="Note 2 3 4 12" xfId="24745"/>
    <cellStyle name="Note 2 3 4 13" xfId="24746"/>
    <cellStyle name="Note 2 3 4 14" xfId="24747"/>
    <cellStyle name="Note 2 3 4 15" xfId="24748"/>
    <cellStyle name="Note 2 3 4 16" xfId="24749"/>
    <cellStyle name="Note 2 3 4 2" xfId="24750"/>
    <cellStyle name="Note 2 3 4 2 2" xfId="24751"/>
    <cellStyle name="Note 2 3 4 2 3" xfId="24752"/>
    <cellStyle name="Note 2 3 4 2 4" xfId="24753"/>
    <cellStyle name="Note 2 3 4 3" xfId="24754"/>
    <cellStyle name="Note 2 3 4 4" xfId="24755"/>
    <cellStyle name="Note 2 3 4 5" xfId="24756"/>
    <cellStyle name="Note 2 3 4 6" xfId="24757"/>
    <cellStyle name="Note 2 3 4 7" xfId="24758"/>
    <cellStyle name="Note 2 3 4 8" xfId="24759"/>
    <cellStyle name="Note 2 3 4 9" xfId="24760"/>
    <cellStyle name="Note 2 3 5" xfId="24761"/>
    <cellStyle name="Note 2 3 5 10" xfId="24762"/>
    <cellStyle name="Note 2 3 5 11" xfId="24763"/>
    <cellStyle name="Note 2 3 5 12" xfId="24764"/>
    <cellStyle name="Note 2 3 5 13" xfId="24765"/>
    <cellStyle name="Note 2 3 5 14" xfId="24766"/>
    <cellStyle name="Note 2 3 5 15" xfId="24767"/>
    <cellStyle name="Note 2 3 5 16" xfId="24768"/>
    <cellStyle name="Note 2 3 5 2" xfId="24769"/>
    <cellStyle name="Note 2 3 5 2 2" xfId="24770"/>
    <cellStyle name="Note 2 3 5 2 3" xfId="24771"/>
    <cellStyle name="Note 2 3 5 2 4" xfId="24772"/>
    <cellStyle name="Note 2 3 5 3" xfId="24773"/>
    <cellStyle name="Note 2 3 5 4" xfId="24774"/>
    <cellStyle name="Note 2 3 5 5" xfId="24775"/>
    <cellStyle name="Note 2 3 5 6" xfId="24776"/>
    <cellStyle name="Note 2 3 5 7" xfId="24777"/>
    <cellStyle name="Note 2 3 5 8" xfId="24778"/>
    <cellStyle name="Note 2 3 5 9" xfId="24779"/>
    <cellStyle name="Note 2 3 6" xfId="24780"/>
    <cellStyle name="Note 2 3 6 10" xfId="24781"/>
    <cellStyle name="Note 2 3 6 11" xfId="24782"/>
    <cellStyle name="Note 2 3 6 12" xfId="24783"/>
    <cellStyle name="Note 2 3 6 13" xfId="24784"/>
    <cellStyle name="Note 2 3 6 14" xfId="24785"/>
    <cellStyle name="Note 2 3 6 15" xfId="24786"/>
    <cellStyle name="Note 2 3 6 16" xfId="24787"/>
    <cellStyle name="Note 2 3 6 2" xfId="24788"/>
    <cellStyle name="Note 2 3 6 2 2" xfId="24789"/>
    <cellStyle name="Note 2 3 6 2 3" xfId="24790"/>
    <cellStyle name="Note 2 3 6 2 4" xfId="24791"/>
    <cellStyle name="Note 2 3 6 3" xfId="24792"/>
    <cellStyle name="Note 2 3 6 4" xfId="24793"/>
    <cellStyle name="Note 2 3 6 5" xfId="24794"/>
    <cellStyle name="Note 2 3 6 6" xfId="24795"/>
    <cellStyle name="Note 2 3 6 7" xfId="24796"/>
    <cellStyle name="Note 2 3 6 8" xfId="24797"/>
    <cellStyle name="Note 2 3 6 9" xfId="24798"/>
    <cellStyle name="Note 2 3 7" xfId="24799"/>
    <cellStyle name="Note 2 3 7 10" xfId="24800"/>
    <cellStyle name="Note 2 3 7 11" xfId="24801"/>
    <cellStyle name="Note 2 3 7 12" xfId="24802"/>
    <cellStyle name="Note 2 3 7 13" xfId="24803"/>
    <cellStyle name="Note 2 3 7 14" xfId="24804"/>
    <cellStyle name="Note 2 3 7 15" xfId="24805"/>
    <cellStyle name="Note 2 3 7 16" xfId="24806"/>
    <cellStyle name="Note 2 3 7 2" xfId="24807"/>
    <cellStyle name="Note 2 3 7 2 2" xfId="24808"/>
    <cellStyle name="Note 2 3 7 2 3" xfId="24809"/>
    <cellStyle name="Note 2 3 7 2 4" xfId="24810"/>
    <cellStyle name="Note 2 3 7 3" xfId="24811"/>
    <cellStyle name="Note 2 3 7 4" xfId="24812"/>
    <cellStyle name="Note 2 3 7 5" xfId="24813"/>
    <cellStyle name="Note 2 3 7 6" xfId="24814"/>
    <cellStyle name="Note 2 3 7 7" xfId="24815"/>
    <cellStyle name="Note 2 3 7 8" xfId="24816"/>
    <cellStyle name="Note 2 3 7 9" xfId="24817"/>
    <cellStyle name="Note 2 3 8" xfId="24818"/>
    <cellStyle name="Note 2 3 8 10" xfId="24819"/>
    <cellStyle name="Note 2 3 8 11" xfId="24820"/>
    <cellStyle name="Note 2 3 8 12" xfId="24821"/>
    <cellStyle name="Note 2 3 8 13" xfId="24822"/>
    <cellStyle name="Note 2 3 8 14" xfId="24823"/>
    <cellStyle name="Note 2 3 8 15" xfId="24824"/>
    <cellStyle name="Note 2 3 8 16" xfId="24825"/>
    <cellStyle name="Note 2 3 8 2" xfId="24826"/>
    <cellStyle name="Note 2 3 8 2 2" xfId="24827"/>
    <cellStyle name="Note 2 3 8 2 3" xfId="24828"/>
    <cellStyle name="Note 2 3 8 2 4" xfId="24829"/>
    <cellStyle name="Note 2 3 8 3" xfId="24830"/>
    <cellStyle name="Note 2 3 8 4" xfId="24831"/>
    <cellStyle name="Note 2 3 8 5" xfId="24832"/>
    <cellStyle name="Note 2 3 8 6" xfId="24833"/>
    <cellStyle name="Note 2 3 8 7" xfId="24834"/>
    <cellStyle name="Note 2 3 8 8" xfId="24835"/>
    <cellStyle name="Note 2 3 8 9" xfId="24836"/>
    <cellStyle name="Note 2 3 9" xfId="24837"/>
    <cellStyle name="Note 2 3 9 2" xfId="24838"/>
    <cellStyle name="Note 2 3 9 3" xfId="24839"/>
    <cellStyle name="Note 2 3 9 4" xfId="24840"/>
    <cellStyle name="Note 2 4" xfId="24841"/>
    <cellStyle name="Note 2 4 10" xfId="24842"/>
    <cellStyle name="Note 2 4 11" xfId="24843"/>
    <cellStyle name="Note 2 4 12" xfId="24844"/>
    <cellStyle name="Note 2 4 13" xfId="24845"/>
    <cellStyle name="Note 2 4 14" xfId="24846"/>
    <cellStyle name="Note 2 4 15" xfId="24847"/>
    <cellStyle name="Note 2 4 16" xfId="24848"/>
    <cellStyle name="Note 2 4 17" xfId="24849"/>
    <cellStyle name="Note 2 4 18" xfId="24850"/>
    <cellStyle name="Note 2 4 19" xfId="24851"/>
    <cellStyle name="Note 2 4 2" xfId="24852"/>
    <cellStyle name="Note 2 4 2 10" xfId="24853"/>
    <cellStyle name="Note 2 4 2 11" xfId="24854"/>
    <cellStyle name="Note 2 4 2 12" xfId="24855"/>
    <cellStyle name="Note 2 4 2 13" xfId="24856"/>
    <cellStyle name="Note 2 4 2 14" xfId="24857"/>
    <cellStyle name="Note 2 4 2 15" xfId="24858"/>
    <cellStyle name="Note 2 4 2 16" xfId="24859"/>
    <cellStyle name="Note 2 4 2 2" xfId="24860"/>
    <cellStyle name="Note 2 4 2 2 2" xfId="24861"/>
    <cellStyle name="Note 2 4 2 2 3" xfId="24862"/>
    <cellStyle name="Note 2 4 2 2 4" xfId="24863"/>
    <cellStyle name="Note 2 4 2 3" xfId="24864"/>
    <cellStyle name="Note 2 4 2 4" xfId="24865"/>
    <cellStyle name="Note 2 4 2 5" xfId="24866"/>
    <cellStyle name="Note 2 4 2 6" xfId="24867"/>
    <cellStyle name="Note 2 4 2 7" xfId="24868"/>
    <cellStyle name="Note 2 4 2 8" xfId="24869"/>
    <cellStyle name="Note 2 4 2 9" xfId="24870"/>
    <cellStyle name="Note 2 4 20" xfId="24871"/>
    <cellStyle name="Note 2 4 21" xfId="24872"/>
    <cellStyle name="Note 2 4 22" xfId="24873"/>
    <cellStyle name="Note 2 4 23" xfId="24874"/>
    <cellStyle name="Note 2 4 3" xfId="24875"/>
    <cellStyle name="Note 2 4 3 10" xfId="24876"/>
    <cellStyle name="Note 2 4 3 11" xfId="24877"/>
    <cellStyle name="Note 2 4 3 12" xfId="24878"/>
    <cellStyle name="Note 2 4 3 13" xfId="24879"/>
    <cellStyle name="Note 2 4 3 14" xfId="24880"/>
    <cellStyle name="Note 2 4 3 15" xfId="24881"/>
    <cellStyle name="Note 2 4 3 16" xfId="24882"/>
    <cellStyle name="Note 2 4 3 2" xfId="24883"/>
    <cellStyle name="Note 2 4 3 2 2" xfId="24884"/>
    <cellStyle name="Note 2 4 3 2 3" xfId="24885"/>
    <cellStyle name="Note 2 4 3 2 4" xfId="24886"/>
    <cellStyle name="Note 2 4 3 3" xfId="24887"/>
    <cellStyle name="Note 2 4 3 4" xfId="24888"/>
    <cellStyle name="Note 2 4 3 5" xfId="24889"/>
    <cellStyle name="Note 2 4 3 6" xfId="24890"/>
    <cellStyle name="Note 2 4 3 7" xfId="24891"/>
    <cellStyle name="Note 2 4 3 8" xfId="24892"/>
    <cellStyle name="Note 2 4 3 9" xfId="24893"/>
    <cellStyle name="Note 2 4 4" xfId="24894"/>
    <cellStyle name="Note 2 4 4 10" xfId="24895"/>
    <cellStyle name="Note 2 4 4 11" xfId="24896"/>
    <cellStyle name="Note 2 4 4 12" xfId="24897"/>
    <cellStyle name="Note 2 4 4 13" xfId="24898"/>
    <cellStyle name="Note 2 4 4 14" xfId="24899"/>
    <cellStyle name="Note 2 4 4 15" xfId="24900"/>
    <cellStyle name="Note 2 4 4 16" xfId="24901"/>
    <cellStyle name="Note 2 4 4 2" xfId="24902"/>
    <cellStyle name="Note 2 4 4 2 2" xfId="24903"/>
    <cellStyle name="Note 2 4 4 2 3" xfId="24904"/>
    <cellStyle name="Note 2 4 4 2 4" xfId="24905"/>
    <cellStyle name="Note 2 4 4 3" xfId="24906"/>
    <cellStyle name="Note 2 4 4 4" xfId="24907"/>
    <cellStyle name="Note 2 4 4 5" xfId="24908"/>
    <cellStyle name="Note 2 4 4 6" xfId="24909"/>
    <cellStyle name="Note 2 4 4 7" xfId="24910"/>
    <cellStyle name="Note 2 4 4 8" xfId="24911"/>
    <cellStyle name="Note 2 4 4 9" xfId="24912"/>
    <cellStyle name="Note 2 4 5" xfId="24913"/>
    <cellStyle name="Note 2 4 5 10" xfId="24914"/>
    <cellStyle name="Note 2 4 5 11" xfId="24915"/>
    <cellStyle name="Note 2 4 5 12" xfId="24916"/>
    <cellStyle name="Note 2 4 5 13" xfId="24917"/>
    <cellStyle name="Note 2 4 5 14" xfId="24918"/>
    <cellStyle name="Note 2 4 5 15" xfId="24919"/>
    <cellStyle name="Note 2 4 5 16" xfId="24920"/>
    <cellStyle name="Note 2 4 5 2" xfId="24921"/>
    <cellStyle name="Note 2 4 5 2 2" xfId="24922"/>
    <cellStyle name="Note 2 4 5 2 3" xfId="24923"/>
    <cellStyle name="Note 2 4 5 2 4" xfId="24924"/>
    <cellStyle name="Note 2 4 5 3" xfId="24925"/>
    <cellStyle name="Note 2 4 5 4" xfId="24926"/>
    <cellStyle name="Note 2 4 5 5" xfId="24927"/>
    <cellStyle name="Note 2 4 5 6" xfId="24928"/>
    <cellStyle name="Note 2 4 5 7" xfId="24929"/>
    <cellStyle name="Note 2 4 5 8" xfId="24930"/>
    <cellStyle name="Note 2 4 5 9" xfId="24931"/>
    <cellStyle name="Note 2 4 6" xfId="24932"/>
    <cellStyle name="Note 2 4 6 10" xfId="24933"/>
    <cellStyle name="Note 2 4 6 11" xfId="24934"/>
    <cellStyle name="Note 2 4 6 12" xfId="24935"/>
    <cellStyle name="Note 2 4 6 13" xfId="24936"/>
    <cellStyle name="Note 2 4 6 14" xfId="24937"/>
    <cellStyle name="Note 2 4 6 15" xfId="24938"/>
    <cellStyle name="Note 2 4 6 16" xfId="24939"/>
    <cellStyle name="Note 2 4 6 2" xfId="24940"/>
    <cellStyle name="Note 2 4 6 2 2" xfId="24941"/>
    <cellStyle name="Note 2 4 6 2 3" xfId="24942"/>
    <cellStyle name="Note 2 4 6 2 4" xfId="24943"/>
    <cellStyle name="Note 2 4 6 3" xfId="24944"/>
    <cellStyle name="Note 2 4 6 4" xfId="24945"/>
    <cellStyle name="Note 2 4 6 5" xfId="24946"/>
    <cellStyle name="Note 2 4 6 6" xfId="24947"/>
    <cellStyle name="Note 2 4 6 7" xfId="24948"/>
    <cellStyle name="Note 2 4 6 8" xfId="24949"/>
    <cellStyle name="Note 2 4 6 9" xfId="24950"/>
    <cellStyle name="Note 2 4 7" xfId="24951"/>
    <cellStyle name="Note 2 4 7 10" xfId="24952"/>
    <cellStyle name="Note 2 4 7 11" xfId="24953"/>
    <cellStyle name="Note 2 4 7 12" xfId="24954"/>
    <cellStyle name="Note 2 4 7 13" xfId="24955"/>
    <cellStyle name="Note 2 4 7 14" xfId="24956"/>
    <cellStyle name="Note 2 4 7 15" xfId="24957"/>
    <cellStyle name="Note 2 4 7 16" xfId="24958"/>
    <cellStyle name="Note 2 4 7 2" xfId="24959"/>
    <cellStyle name="Note 2 4 7 2 2" xfId="24960"/>
    <cellStyle name="Note 2 4 7 2 3" xfId="24961"/>
    <cellStyle name="Note 2 4 7 2 4" xfId="24962"/>
    <cellStyle name="Note 2 4 7 3" xfId="24963"/>
    <cellStyle name="Note 2 4 7 4" xfId="24964"/>
    <cellStyle name="Note 2 4 7 5" xfId="24965"/>
    <cellStyle name="Note 2 4 7 6" xfId="24966"/>
    <cellStyle name="Note 2 4 7 7" xfId="24967"/>
    <cellStyle name="Note 2 4 7 8" xfId="24968"/>
    <cellStyle name="Note 2 4 7 9" xfId="24969"/>
    <cellStyle name="Note 2 4 8" xfId="24970"/>
    <cellStyle name="Note 2 4 8 10" xfId="24971"/>
    <cellStyle name="Note 2 4 8 11" xfId="24972"/>
    <cellStyle name="Note 2 4 8 12" xfId="24973"/>
    <cellStyle name="Note 2 4 8 13" xfId="24974"/>
    <cellStyle name="Note 2 4 8 14" xfId="24975"/>
    <cellStyle name="Note 2 4 8 15" xfId="24976"/>
    <cellStyle name="Note 2 4 8 16" xfId="24977"/>
    <cellStyle name="Note 2 4 8 2" xfId="24978"/>
    <cellStyle name="Note 2 4 8 2 2" xfId="24979"/>
    <cellStyle name="Note 2 4 8 2 3" xfId="24980"/>
    <cellStyle name="Note 2 4 8 2 4" xfId="24981"/>
    <cellStyle name="Note 2 4 8 3" xfId="24982"/>
    <cellStyle name="Note 2 4 8 4" xfId="24983"/>
    <cellStyle name="Note 2 4 8 5" xfId="24984"/>
    <cellStyle name="Note 2 4 8 6" xfId="24985"/>
    <cellStyle name="Note 2 4 8 7" xfId="24986"/>
    <cellStyle name="Note 2 4 8 8" xfId="24987"/>
    <cellStyle name="Note 2 4 8 9" xfId="24988"/>
    <cellStyle name="Note 2 4 9" xfId="24989"/>
    <cellStyle name="Note 2 4 9 2" xfId="24990"/>
    <cellStyle name="Note 2 4 9 3" xfId="24991"/>
    <cellStyle name="Note 2 4 9 4" xfId="24992"/>
    <cellStyle name="Note 2 5" xfId="24993"/>
    <cellStyle name="Note 2 5 2" xfId="24994"/>
    <cellStyle name="Note 2 5 3" xfId="24995"/>
    <cellStyle name="Note 2 5 4" xfId="24996"/>
    <cellStyle name="Note 2 6" xfId="24997"/>
    <cellStyle name="Note 2 7" xfId="24998"/>
    <cellStyle name="Note 2 8" xfId="24999"/>
    <cellStyle name="Note 2 9" xfId="25000"/>
    <cellStyle name="Note 3" xfId="25001"/>
    <cellStyle name="Note 3 10" xfId="25002"/>
    <cellStyle name="Note 3 11" xfId="25003"/>
    <cellStyle name="Note 3 12" xfId="25004"/>
    <cellStyle name="Note 3 13" xfId="25005"/>
    <cellStyle name="Note 3 14" xfId="25006"/>
    <cellStyle name="Note 3 15" xfId="25007"/>
    <cellStyle name="Note 3 16" xfId="25008"/>
    <cellStyle name="Note 3 17" xfId="25009"/>
    <cellStyle name="Note 3 18" xfId="25010"/>
    <cellStyle name="Note 3 19" xfId="25011"/>
    <cellStyle name="Note 3 2" xfId="25012"/>
    <cellStyle name="Note 3 2 10" xfId="25013"/>
    <cellStyle name="Note 3 2 11" xfId="25014"/>
    <cellStyle name="Note 3 2 12" xfId="25015"/>
    <cellStyle name="Note 3 2 13" xfId="25016"/>
    <cellStyle name="Note 3 2 14" xfId="25017"/>
    <cellStyle name="Note 3 2 15" xfId="25018"/>
    <cellStyle name="Note 3 2 16" xfId="25019"/>
    <cellStyle name="Note 3 2 17" xfId="25020"/>
    <cellStyle name="Note 3 2 18" xfId="25021"/>
    <cellStyle name="Note 3 2 19" xfId="25022"/>
    <cellStyle name="Note 3 2 2" xfId="25023"/>
    <cellStyle name="Note 3 2 2 10" xfId="25024"/>
    <cellStyle name="Note 3 2 2 11" xfId="25025"/>
    <cellStyle name="Note 3 2 2 12" xfId="25026"/>
    <cellStyle name="Note 3 2 2 13" xfId="25027"/>
    <cellStyle name="Note 3 2 2 14" xfId="25028"/>
    <cellStyle name="Note 3 2 2 15" xfId="25029"/>
    <cellStyle name="Note 3 2 2 16" xfId="25030"/>
    <cellStyle name="Note 3 2 2 2" xfId="25031"/>
    <cellStyle name="Note 3 2 2 2 2" xfId="25032"/>
    <cellStyle name="Note 3 2 2 2 3" xfId="25033"/>
    <cellStyle name="Note 3 2 2 2 4" xfId="25034"/>
    <cellStyle name="Note 3 2 2 3" xfId="25035"/>
    <cellStyle name="Note 3 2 2 4" xfId="25036"/>
    <cellStyle name="Note 3 2 2 5" xfId="25037"/>
    <cellStyle name="Note 3 2 2 6" xfId="25038"/>
    <cellStyle name="Note 3 2 2 7" xfId="25039"/>
    <cellStyle name="Note 3 2 2 8" xfId="25040"/>
    <cellStyle name="Note 3 2 2 9" xfId="25041"/>
    <cellStyle name="Note 3 2 20" xfId="25042"/>
    <cellStyle name="Note 3 2 21" xfId="25043"/>
    <cellStyle name="Note 3 2 22" xfId="25044"/>
    <cellStyle name="Note 3 2 23" xfId="25045"/>
    <cellStyle name="Note 3 2 3" xfId="25046"/>
    <cellStyle name="Note 3 2 3 10" xfId="25047"/>
    <cellStyle name="Note 3 2 3 11" xfId="25048"/>
    <cellStyle name="Note 3 2 3 12" xfId="25049"/>
    <cellStyle name="Note 3 2 3 13" xfId="25050"/>
    <cellStyle name="Note 3 2 3 14" xfId="25051"/>
    <cellStyle name="Note 3 2 3 15" xfId="25052"/>
    <cellStyle name="Note 3 2 3 16" xfId="25053"/>
    <cellStyle name="Note 3 2 3 2" xfId="25054"/>
    <cellStyle name="Note 3 2 3 2 2" xfId="25055"/>
    <cellStyle name="Note 3 2 3 2 3" xfId="25056"/>
    <cellStyle name="Note 3 2 3 2 4" xfId="25057"/>
    <cellStyle name="Note 3 2 3 3" xfId="25058"/>
    <cellStyle name="Note 3 2 3 4" xfId="25059"/>
    <cellStyle name="Note 3 2 3 5" xfId="25060"/>
    <cellStyle name="Note 3 2 3 6" xfId="25061"/>
    <cellStyle name="Note 3 2 3 7" xfId="25062"/>
    <cellStyle name="Note 3 2 3 8" xfId="25063"/>
    <cellStyle name="Note 3 2 3 9" xfId="25064"/>
    <cellStyle name="Note 3 2 4" xfId="25065"/>
    <cellStyle name="Note 3 2 4 10" xfId="25066"/>
    <cellStyle name="Note 3 2 4 11" xfId="25067"/>
    <cellStyle name="Note 3 2 4 12" xfId="25068"/>
    <cellStyle name="Note 3 2 4 13" xfId="25069"/>
    <cellStyle name="Note 3 2 4 14" xfId="25070"/>
    <cellStyle name="Note 3 2 4 15" xfId="25071"/>
    <cellStyle name="Note 3 2 4 16" xfId="25072"/>
    <cellStyle name="Note 3 2 4 2" xfId="25073"/>
    <cellStyle name="Note 3 2 4 2 2" xfId="25074"/>
    <cellStyle name="Note 3 2 4 2 3" xfId="25075"/>
    <cellStyle name="Note 3 2 4 2 4" xfId="25076"/>
    <cellStyle name="Note 3 2 4 3" xfId="25077"/>
    <cellStyle name="Note 3 2 4 4" xfId="25078"/>
    <cellStyle name="Note 3 2 4 5" xfId="25079"/>
    <cellStyle name="Note 3 2 4 6" xfId="25080"/>
    <cellStyle name="Note 3 2 4 7" xfId="25081"/>
    <cellStyle name="Note 3 2 4 8" xfId="25082"/>
    <cellStyle name="Note 3 2 4 9" xfId="25083"/>
    <cellStyle name="Note 3 2 5" xfId="25084"/>
    <cellStyle name="Note 3 2 5 10" xfId="25085"/>
    <cellStyle name="Note 3 2 5 11" xfId="25086"/>
    <cellStyle name="Note 3 2 5 12" xfId="25087"/>
    <cellStyle name="Note 3 2 5 13" xfId="25088"/>
    <cellStyle name="Note 3 2 5 14" xfId="25089"/>
    <cellStyle name="Note 3 2 5 15" xfId="25090"/>
    <cellStyle name="Note 3 2 5 16" xfId="25091"/>
    <cellStyle name="Note 3 2 5 2" xfId="25092"/>
    <cellStyle name="Note 3 2 5 2 2" xfId="25093"/>
    <cellStyle name="Note 3 2 5 2 3" xfId="25094"/>
    <cellStyle name="Note 3 2 5 2 4" xfId="25095"/>
    <cellStyle name="Note 3 2 5 3" xfId="25096"/>
    <cellStyle name="Note 3 2 5 4" xfId="25097"/>
    <cellStyle name="Note 3 2 5 5" xfId="25098"/>
    <cellStyle name="Note 3 2 5 6" xfId="25099"/>
    <cellStyle name="Note 3 2 5 7" xfId="25100"/>
    <cellStyle name="Note 3 2 5 8" xfId="25101"/>
    <cellStyle name="Note 3 2 5 9" xfId="25102"/>
    <cellStyle name="Note 3 2 6" xfId="25103"/>
    <cellStyle name="Note 3 2 6 10" xfId="25104"/>
    <cellStyle name="Note 3 2 6 11" xfId="25105"/>
    <cellStyle name="Note 3 2 6 12" xfId="25106"/>
    <cellStyle name="Note 3 2 6 13" xfId="25107"/>
    <cellStyle name="Note 3 2 6 14" xfId="25108"/>
    <cellStyle name="Note 3 2 6 15" xfId="25109"/>
    <cellStyle name="Note 3 2 6 16" xfId="25110"/>
    <cellStyle name="Note 3 2 6 2" xfId="25111"/>
    <cellStyle name="Note 3 2 6 2 2" xfId="25112"/>
    <cellStyle name="Note 3 2 6 2 3" xfId="25113"/>
    <cellStyle name="Note 3 2 6 2 4" xfId="25114"/>
    <cellStyle name="Note 3 2 6 3" xfId="25115"/>
    <cellStyle name="Note 3 2 6 4" xfId="25116"/>
    <cellStyle name="Note 3 2 6 5" xfId="25117"/>
    <cellStyle name="Note 3 2 6 6" xfId="25118"/>
    <cellStyle name="Note 3 2 6 7" xfId="25119"/>
    <cellStyle name="Note 3 2 6 8" xfId="25120"/>
    <cellStyle name="Note 3 2 6 9" xfId="25121"/>
    <cellStyle name="Note 3 2 7" xfId="25122"/>
    <cellStyle name="Note 3 2 7 10" xfId="25123"/>
    <cellStyle name="Note 3 2 7 11" xfId="25124"/>
    <cellStyle name="Note 3 2 7 12" xfId="25125"/>
    <cellStyle name="Note 3 2 7 13" xfId="25126"/>
    <cellStyle name="Note 3 2 7 14" xfId="25127"/>
    <cellStyle name="Note 3 2 7 15" xfId="25128"/>
    <cellStyle name="Note 3 2 7 16" xfId="25129"/>
    <cellStyle name="Note 3 2 7 2" xfId="25130"/>
    <cellStyle name="Note 3 2 7 2 2" xfId="25131"/>
    <cellStyle name="Note 3 2 7 2 3" xfId="25132"/>
    <cellStyle name="Note 3 2 7 2 4" xfId="25133"/>
    <cellStyle name="Note 3 2 7 3" xfId="25134"/>
    <cellStyle name="Note 3 2 7 4" xfId="25135"/>
    <cellStyle name="Note 3 2 7 5" xfId="25136"/>
    <cellStyle name="Note 3 2 7 6" xfId="25137"/>
    <cellStyle name="Note 3 2 7 7" xfId="25138"/>
    <cellStyle name="Note 3 2 7 8" xfId="25139"/>
    <cellStyle name="Note 3 2 7 9" xfId="25140"/>
    <cellStyle name="Note 3 2 8" xfId="25141"/>
    <cellStyle name="Note 3 2 8 10" xfId="25142"/>
    <cellStyle name="Note 3 2 8 11" xfId="25143"/>
    <cellStyle name="Note 3 2 8 12" xfId="25144"/>
    <cellStyle name="Note 3 2 8 13" xfId="25145"/>
    <cellStyle name="Note 3 2 8 14" xfId="25146"/>
    <cellStyle name="Note 3 2 8 15" xfId="25147"/>
    <cellStyle name="Note 3 2 8 16" xfId="25148"/>
    <cellStyle name="Note 3 2 8 2" xfId="25149"/>
    <cellStyle name="Note 3 2 8 2 2" xfId="25150"/>
    <cellStyle name="Note 3 2 8 2 3" xfId="25151"/>
    <cellStyle name="Note 3 2 8 2 4" xfId="25152"/>
    <cellStyle name="Note 3 2 8 3" xfId="25153"/>
    <cellStyle name="Note 3 2 8 4" xfId="25154"/>
    <cellStyle name="Note 3 2 8 5" xfId="25155"/>
    <cellStyle name="Note 3 2 8 6" xfId="25156"/>
    <cellStyle name="Note 3 2 8 7" xfId="25157"/>
    <cellStyle name="Note 3 2 8 8" xfId="25158"/>
    <cellStyle name="Note 3 2 8 9" xfId="25159"/>
    <cellStyle name="Note 3 2 9" xfId="25160"/>
    <cellStyle name="Note 3 2 9 2" xfId="25161"/>
    <cellStyle name="Note 3 2 9 3" xfId="25162"/>
    <cellStyle name="Note 3 2 9 4" xfId="25163"/>
    <cellStyle name="Note 3 3" xfId="25164"/>
    <cellStyle name="Note 3 3 10" xfId="25165"/>
    <cellStyle name="Note 3 3 11" xfId="25166"/>
    <cellStyle name="Note 3 3 12" xfId="25167"/>
    <cellStyle name="Note 3 3 13" xfId="25168"/>
    <cellStyle name="Note 3 3 14" xfId="25169"/>
    <cellStyle name="Note 3 3 15" xfId="25170"/>
    <cellStyle name="Note 3 3 16" xfId="25171"/>
    <cellStyle name="Note 3 3 17" xfId="25172"/>
    <cellStyle name="Note 3 3 18" xfId="25173"/>
    <cellStyle name="Note 3 3 19" xfId="25174"/>
    <cellStyle name="Note 3 3 2" xfId="25175"/>
    <cellStyle name="Note 3 3 2 10" xfId="25176"/>
    <cellStyle name="Note 3 3 2 11" xfId="25177"/>
    <cellStyle name="Note 3 3 2 12" xfId="25178"/>
    <cellStyle name="Note 3 3 2 13" xfId="25179"/>
    <cellStyle name="Note 3 3 2 14" xfId="25180"/>
    <cellStyle name="Note 3 3 2 15" xfId="25181"/>
    <cellStyle name="Note 3 3 2 16" xfId="25182"/>
    <cellStyle name="Note 3 3 2 2" xfId="25183"/>
    <cellStyle name="Note 3 3 2 2 2" xfId="25184"/>
    <cellStyle name="Note 3 3 2 2 3" xfId="25185"/>
    <cellStyle name="Note 3 3 2 2 4" xfId="25186"/>
    <cellStyle name="Note 3 3 2 3" xfId="25187"/>
    <cellStyle name="Note 3 3 2 4" xfId="25188"/>
    <cellStyle name="Note 3 3 2 5" xfId="25189"/>
    <cellStyle name="Note 3 3 2 6" xfId="25190"/>
    <cellStyle name="Note 3 3 2 7" xfId="25191"/>
    <cellStyle name="Note 3 3 2 8" xfId="25192"/>
    <cellStyle name="Note 3 3 2 9" xfId="25193"/>
    <cellStyle name="Note 3 3 20" xfId="25194"/>
    <cellStyle name="Note 3 3 21" xfId="25195"/>
    <cellStyle name="Note 3 3 22" xfId="25196"/>
    <cellStyle name="Note 3 3 23" xfId="25197"/>
    <cellStyle name="Note 3 3 3" xfId="25198"/>
    <cellStyle name="Note 3 3 3 10" xfId="25199"/>
    <cellStyle name="Note 3 3 3 11" xfId="25200"/>
    <cellStyle name="Note 3 3 3 12" xfId="25201"/>
    <cellStyle name="Note 3 3 3 13" xfId="25202"/>
    <cellStyle name="Note 3 3 3 14" xfId="25203"/>
    <cellStyle name="Note 3 3 3 15" xfId="25204"/>
    <cellStyle name="Note 3 3 3 16" xfId="25205"/>
    <cellStyle name="Note 3 3 3 2" xfId="25206"/>
    <cellStyle name="Note 3 3 3 2 2" xfId="25207"/>
    <cellStyle name="Note 3 3 3 2 3" xfId="25208"/>
    <cellStyle name="Note 3 3 3 2 4" xfId="25209"/>
    <cellStyle name="Note 3 3 3 3" xfId="25210"/>
    <cellStyle name="Note 3 3 3 4" xfId="25211"/>
    <cellStyle name="Note 3 3 3 5" xfId="25212"/>
    <cellStyle name="Note 3 3 3 6" xfId="25213"/>
    <cellStyle name="Note 3 3 3 7" xfId="25214"/>
    <cellStyle name="Note 3 3 3 8" xfId="25215"/>
    <cellStyle name="Note 3 3 3 9" xfId="25216"/>
    <cellStyle name="Note 3 3 4" xfId="25217"/>
    <cellStyle name="Note 3 3 4 10" xfId="25218"/>
    <cellStyle name="Note 3 3 4 11" xfId="25219"/>
    <cellStyle name="Note 3 3 4 12" xfId="25220"/>
    <cellStyle name="Note 3 3 4 13" xfId="25221"/>
    <cellStyle name="Note 3 3 4 14" xfId="25222"/>
    <cellStyle name="Note 3 3 4 15" xfId="25223"/>
    <cellStyle name="Note 3 3 4 16" xfId="25224"/>
    <cellStyle name="Note 3 3 4 2" xfId="25225"/>
    <cellStyle name="Note 3 3 4 2 2" xfId="25226"/>
    <cellStyle name="Note 3 3 4 2 3" xfId="25227"/>
    <cellStyle name="Note 3 3 4 2 4" xfId="25228"/>
    <cellStyle name="Note 3 3 4 3" xfId="25229"/>
    <cellStyle name="Note 3 3 4 4" xfId="25230"/>
    <cellStyle name="Note 3 3 4 5" xfId="25231"/>
    <cellStyle name="Note 3 3 4 6" xfId="25232"/>
    <cellStyle name="Note 3 3 4 7" xfId="25233"/>
    <cellStyle name="Note 3 3 4 8" xfId="25234"/>
    <cellStyle name="Note 3 3 4 9" xfId="25235"/>
    <cellStyle name="Note 3 3 5" xfId="25236"/>
    <cellStyle name="Note 3 3 5 10" xfId="25237"/>
    <cellStyle name="Note 3 3 5 11" xfId="25238"/>
    <cellStyle name="Note 3 3 5 12" xfId="25239"/>
    <cellStyle name="Note 3 3 5 13" xfId="25240"/>
    <cellStyle name="Note 3 3 5 14" xfId="25241"/>
    <cellStyle name="Note 3 3 5 15" xfId="25242"/>
    <cellStyle name="Note 3 3 5 16" xfId="25243"/>
    <cellStyle name="Note 3 3 5 2" xfId="25244"/>
    <cellStyle name="Note 3 3 5 2 2" xfId="25245"/>
    <cellStyle name="Note 3 3 5 2 3" xfId="25246"/>
    <cellStyle name="Note 3 3 5 2 4" xfId="25247"/>
    <cellStyle name="Note 3 3 5 3" xfId="25248"/>
    <cellStyle name="Note 3 3 5 4" xfId="25249"/>
    <cellStyle name="Note 3 3 5 5" xfId="25250"/>
    <cellStyle name="Note 3 3 5 6" xfId="25251"/>
    <cellStyle name="Note 3 3 5 7" xfId="25252"/>
    <cellStyle name="Note 3 3 5 8" xfId="25253"/>
    <cellStyle name="Note 3 3 5 9" xfId="25254"/>
    <cellStyle name="Note 3 3 6" xfId="25255"/>
    <cellStyle name="Note 3 3 6 10" xfId="25256"/>
    <cellStyle name="Note 3 3 6 11" xfId="25257"/>
    <cellStyle name="Note 3 3 6 12" xfId="25258"/>
    <cellStyle name="Note 3 3 6 13" xfId="25259"/>
    <cellStyle name="Note 3 3 6 14" xfId="25260"/>
    <cellStyle name="Note 3 3 6 15" xfId="25261"/>
    <cellStyle name="Note 3 3 6 16" xfId="25262"/>
    <cellStyle name="Note 3 3 6 2" xfId="25263"/>
    <cellStyle name="Note 3 3 6 2 2" xfId="25264"/>
    <cellStyle name="Note 3 3 6 2 3" xfId="25265"/>
    <cellStyle name="Note 3 3 6 2 4" xfId="25266"/>
    <cellStyle name="Note 3 3 6 3" xfId="25267"/>
    <cellStyle name="Note 3 3 6 4" xfId="25268"/>
    <cellStyle name="Note 3 3 6 5" xfId="25269"/>
    <cellStyle name="Note 3 3 6 6" xfId="25270"/>
    <cellStyle name="Note 3 3 6 7" xfId="25271"/>
    <cellStyle name="Note 3 3 6 8" xfId="25272"/>
    <cellStyle name="Note 3 3 6 9" xfId="25273"/>
    <cellStyle name="Note 3 3 7" xfId="25274"/>
    <cellStyle name="Note 3 3 7 10" xfId="25275"/>
    <cellStyle name="Note 3 3 7 11" xfId="25276"/>
    <cellStyle name="Note 3 3 7 12" xfId="25277"/>
    <cellStyle name="Note 3 3 7 13" xfId="25278"/>
    <cellStyle name="Note 3 3 7 14" xfId="25279"/>
    <cellStyle name="Note 3 3 7 15" xfId="25280"/>
    <cellStyle name="Note 3 3 7 16" xfId="25281"/>
    <cellStyle name="Note 3 3 7 2" xfId="25282"/>
    <cellStyle name="Note 3 3 7 2 2" xfId="25283"/>
    <cellStyle name="Note 3 3 7 2 3" xfId="25284"/>
    <cellStyle name="Note 3 3 7 2 4" xfId="25285"/>
    <cellStyle name="Note 3 3 7 3" xfId="25286"/>
    <cellStyle name="Note 3 3 7 4" xfId="25287"/>
    <cellStyle name="Note 3 3 7 5" xfId="25288"/>
    <cellStyle name="Note 3 3 7 6" xfId="25289"/>
    <cellStyle name="Note 3 3 7 7" xfId="25290"/>
    <cellStyle name="Note 3 3 7 8" xfId="25291"/>
    <cellStyle name="Note 3 3 7 9" xfId="25292"/>
    <cellStyle name="Note 3 3 8" xfId="25293"/>
    <cellStyle name="Note 3 3 8 10" xfId="25294"/>
    <cellStyle name="Note 3 3 8 11" xfId="25295"/>
    <cellStyle name="Note 3 3 8 12" xfId="25296"/>
    <cellStyle name="Note 3 3 8 13" xfId="25297"/>
    <cellStyle name="Note 3 3 8 14" xfId="25298"/>
    <cellStyle name="Note 3 3 8 15" xfId="25299"/>
    <cellStyle name="Note 3 3 8 16" xfId="25300"/>
    <cellStyle name="Note 3 3 8 2" xfId="25301"/>
    <cellStyle name="Note 3 3 8 2 2" xfId="25302"/>
    <cellStyle name="Note 3 3 8 2 3" xfId="25303"/>
    <cellStyle name="Note 3 3 8 2 4" xfId="25304"/>
    <cellStyle name="Note 3 3 8 3" xfId="25305"/>
    <cellStyle name="Note 3 3 8 4" xfId="25306"/>
    <cellStyle name="Note 3 3 8 5" xfId="25307"/>
    <cellStyle name="Note 3 3 8 6" xfId="25308"/>
    <cellStyle name="Note 3 3 8 7" xfId="25309"/>
    <cellStyle name="Note 3 3 8 8" xfId="25310"/>
    <cellStyle name="Note 3 3 8 9" xfId="25311"/>
    <cellStyle name="Note 3 3 9" xfId="25312"/>
    <cellStyle name="Note 3 3 9 2" xfId="25313"/>
    <cellStyle name="Note 3 3 9 3" xfId="25314"/>
    <cellStyle name="Note 3 3 9 4" xfId="25315"/>
    <cellStyle name="Note 3 4" xfId="25316"/>
    <cellStyle name="Note 3 4 10" xfId="25317"/>
    <cellStyle name="Note 3 4 11" xfId="25318"/>
    <cellStyle name="Note 3 4 12" xfId="25319"/>
    <cellStyle name="Note 3 4 13" xfId="25320"/>
    <cellStyle name="Note 3 4 14" xfId="25321"/>
    <cellStyle name="Note 3 4 15" xfId="25322"/>
    <cellStyle name="Note 3 4 16" xfId="25323"/>
    <cellStyle name="Note 3 4 17" xfId="25324"/>
    <cellStyle name="Note 3 4 18" xfId="25325"/>
    <cellStyle name="Note 3 4 19" xfId="25326"/>
    <cellStyle name="Note 3 4 2" xfId="25327"/>
    <cellStyle name="Note 3 4 2 10" xfId="25328"/>
    <cellStyle name="Note 3 4 2 11" xfId="25329"/>
    <cellStyle name="Note 3 4 2 12" xfId="25330"/>
    <cellStyle name="Note 3 4 2 13" xfId="25331"/>
    <cellStyle name="Note 3 4 2 14" xfId="25332"/>
    <cellStyle name="Note 3 4 2 15" xfId="25333"/>
    <cellStyle name="Note 3 4 2 16" xfId="25334"/>
    <cellStyle name="Note 3 4 2 2" xfId="25335"/>
    <cellStyle name="Note 3 4 2 2 2" xfId="25336"/>
    <cellStyle name="Note 3 4 2 2 3" xfId="25337"/>
    <cellStyle name="Note 3 4 2 2 4" xfId="25338"/>
    <cellStyle name="Note 3 4 2 3" xfId="25339"/>
    <cellStyle name="Note 3 4 2 4" xfId="25340"/>
    <cellStyle name="Note 3 4 2 5" xfId="25341"/>
    <cellStyle name="Note 3 4 2 6" xfId="25342"/>
    <cellStyle name="Note 3 4 2 7" xfId="25343"/>
    <cellStyle name="Note 3 4 2 8" xfId="25344"/>
    <cellStyle name="Note 3 4 2 9" xfId="25345"/>
    <cellStyle name="Note 3 4 20" xfId="25346"/>
    <cellStyle name="Note 3 4 21" xfId="25347"/>
    <cellStyle name="Note 3 4 22" xfId="25348"/>
    <cellStyle name="Note 3 4 23" xfId="25349"/>
    <cellStyle name="Note 3 4 3" xfId="25350"/>
    <cellStyle name="Note 3 4 3 10" xfId="25351"/>
    <cellStyle name="Note 3 4 3 11" xfId="25352"/>
    <cellStyle name="Note 3 4 3 12" xfId="25353"/>
    <cellStyle name="Note 3 4 3 13" xfId="25354"/>
    <cellStyle name="Note 3 4 3 14" xfId="25355"/>
    <cellStyle name="Note 3 4 3 15" xfId="25356"/>
    <cellStyle name="Note 3 4 3 16" xfId="25357"/>
    <cellStyle name="Note 3 4 3 2" xfId="25358"/>
    <cellStyle name="Note 3 4 3 2 2" xfId="25359"/>
    <cellStyle name="Note 3 4 3 2 3" xfId="25360"/>
    <cellStyle name="Note 3 4 3 2 4" xfId="25361"/>
    <cellStyle name="Note 3 4 3 3" xfId="25362"/>
    <cellStyle name="Note 3 4 3 4" xfId="25363"/>
    <cellStyle name="Note 3 4 3 5" xfId="25364"/>
    <cellStyle name="Note 3 4 3 6" xfId="25365"/>
    <cellStyle name="Note 3 4 3 7" xfId="25366"/>
    <cellStyle name="Note 3 4 3 8" xfId="25367"/>
    <cellStyle name="Note 3 4 3 9" xfId="25368"/>
    <cellStyle name="Note 3 4 4" xfId="25369"/>
    <cellStyle name="Note 3 4 4 10" xfId="25370"/>
    <cellStyle name="Note 3 4 4 11" xfId="25371"/>
    <cellStyle name="Note 3 4 4 12" xfId="25372"/>
    <cellStyle name="Note 3 4 4 13" xfId="25373"/>
    <cellStyle name="Note 3 4 4 14" xfId="25374"/>
    <cellStyle name="Note 3 4 4 15" xfId="25375"/>
    <cellStyle name="Note 3 4 4 16" xfId="25376"/>
    <cellStyle name="Note 3 4 4 2" xfId="25377"/>
    <cellStyle name="Note 3 4 4 2 2" xfId="25378"/>
    <cellStyle name="Note 3 4 4 2 3" xfId="25379"/>
    <cellStyle name="Note 3 4 4 2 4" xfId="25380"/>
    <cellStyle name="Note 3 4 4 3" xfId="25381"/>
    <cellStyle name="Note 3 4 4 4" xfId="25382"/>
    <cellStyle name="Note 3 4 4 5" xfId="25383"/>
    <cellStyle name="Note 3 4 4 6" xfId="25384"/>
    <cellStyle name="Note 3 4 4 7" xfId="25385"/>
    <cellStyle name="Note 3 4 4 8" xfId="25386"/>
    <cellStyle name="Note 3 4 4 9" xfId="25387"/>
    <cellStyle name="Note 3 4 5" xfId="25388"/>
    <cellStyle name="Note 3 4 5 10" xfId="25389"/>
    <cellStyle name="Note 3 4 5 11" xfId="25390"/>
    <cellStyle name="Note 3 4 5 12" xfId="25391"/>
    <cellStyle name="Note 3 4 5 13" xfId="25392"/>
    <cellStyle name="Note 3 4 5 14" xfId="25393"/>
    <cellStyle name="Note 3 4 5 15" xfId="25394"/>
    <cellStyle name="Note 3 4 5 16" xfId="25395"/>
    <cellStyle name="Note 3 4 5 2" xfId="25396"/>
    <cellStyle name="Note 3 4 5 2 2" xfId="25397"/>
    <cellStyle name="Note 3 4 5 2 3" xfId="25398"/>
    <cellStyle name="Note 3 4 5 2 4" xfId="25399"/>
    <cellStyle name="Note 3 4 5 3" xfId="25400"/>
    <cellStyle name="Note 3 4 5 4" xfId="25401"/>
    <cellStyle name="Note 3 4 5 5" xfId="25402"/>
    <cellStyle name="Note 3 4 5 6" xfId="25403"/>
    <cellStyle name="Note 3 4 5 7" xfId="25404"/>
    <cellStyle name="Note 3 4 5 8" xfId="25405"/>
    <cellStyle name="Note 3 4 5 9" xfId="25406"/>
    <cellStyle name="Note 3 4 6" xfId="25407"/>
    <cellStyle name="Note 3 4 6 10" xfId="25408"/>
    <cellStyle name="Note 3 4 6 11" xfId="25409"/>
    <cellStyle name="Note 3 4 6 12" xfId="25410"/>
    <cellStyle name="Note 3 4 6 13" xfId="25411"/>
    <cellStyle name="Note 3 4 6 14" xfId="25412"/>
    <cellStyle name="Note 3 4 6 15" xfId="25413"/>
    <cellStyle name="Note 3 4 6 16" xfId="25414"/>
    <cellStyle name="Note 3 4 6 2" xfId="25415"/>
    <cellStyle name="Note 3 4 6 2 2" xfId="25416"/>
    <cellStyle name="Note 3 4 6 2 3" xfId="25417"/>
    <cellStyle name="Note 3 4 6 2 4" xfId="25418"/>
    <cellStyle name="Note 3 4 6 3" xfId="25419"/>
    <cellStyle name="Note 3 4 6 4" xfId="25420"/>
    <cellStyle name="Note 3 4 6 5" xfId="25421"/>
    <cellStyle name="Note 3 4 6 6" xfId="25422"/>
    <cellStyle name="Note 3 4 6 7" xfId="25423"/>
    <cellStyle name="Note 3 4 6 8" xfId="25424"/>
    <cellStyle name="Note 3 4 6 9" xfId="25425"/>
    <cellStyle name="Note 3 4 7" xfId="25426"/>
    <cellStyle name="Note 3 4 7 10" xfId="25427"/>
    <cellStyle name="Note 3 4 7 11" xfId="25428"/>
    <cellStyle name="Note 3 4 7 12" xfId="25429"/>
    <cellStyle name="Note 3 4 7 13" xfId="25430"/>
    <cellStyle name="Note 3 4 7 14" xfId="25431"/>
    <cellStyle name="Note 3 4 7 15" xfId="25432"/>
    <cellStyle name="Note 3 4 7 16" xfId="25433"/>
    <cellStyle name="Note 3 4 7 2" xfId="25434"/>
    <cellStyle name="Note 3 4 7 2 2" xfId="25435"/>
    <cellStyle name="Note 3 4 7 2 3" xfId="25436"/>
    <cellStyle name="Note 3 4 7 2 4" xfId="25437"/>
    <cellStyle name="Note 3 4 7 3" xfId="25438"/>
    <cellStyle name="Note 3 4 7 4" xfId="25439"/>
    <cellStyle name="Note 3 4 7 5" xfId="25440"/>
    <cellStyle name="Note 3 4 7 6" xfId="25441"/>
    <cellStyle name="Note 3 4 7 7" xfId="25442"/>
    <cellStyle name="Note 3 4 7 8" xfId="25443"/>
    <cellStyle name="Note 3 4 7 9" xfId="25444"/>
    <cellStyle name="Note 3 4 8" xfId="25445"/>
    <cellStyle name="Note 3 4 8 10" xfId="25446"/>
    <cellStyle name="Note 3 4 8 11" xfId="25447"/>
    <cellStyle name="Note 3 4 8 12" xfId="25448"/>
    <cellStyle name="Note 3 4 8 13" xfId="25449"/>
    <cellStyle name="Note 3 4 8 14" xfId="25450"/>
    <cellStyle name="Note 3 4 8 15" xfId="25451"/>
    <cellStyle name="Note 3 4 8 16" xfId="25452"/>
    <cellStyle name="Note 3 4 8 2" xfId="25453"/>
    <cellStyle name="Note 3 4 8 2 2" xfId="25454"/>
    <cellStyle name="Note 3 4 8 2 3" xfId="25455"/>
    <cellStyle name="Note 3 4 8 2 4" xfId="25456"/>
    <cellStyle name="Note 3 4 8 3" xfId="25457"/>
    <cellStyle name="Note 3 4 8 4" xfId="25458"/>
    <cellStyle name="Note 3 4 8 5" xfId="25459"/>
    <cellStyle name="Note 3 4 8 6" xfId="25460"/>
    <cellStyle name="Note 3 4 8 7" xfId="25461"/>
    <cellStyle name="Note 3 4 8 8" xfId="25462"/>
    <cellStyle name="Note 3 4 8 9" xfId="25463"/>
    <cellStyle name="Note 3 4 9" xfId="25464"/>
    <cellStyle name="Note 3 4 9 2" xfId="25465"/>
    <cellStyle name="Note 3 4 9 3" xfId="25466"/>
    <cellStyle name="Note 3 4 9 4" xfId="25467"/>
    <cellStyle name="Note 3 5" xfId="25468"/>
    <cellStyle name="Note 3 5 2" xfId="25469"/>
    <cellStyle name="Note 3 5 3" xfId="25470"/>
    <cellStyle name="Note 3 5 4" xfId="25471"/>
    <cellStyle name="Note 3 6" xfId="25472"/>
    <cellStyle name="Note 3 7" xfId="25473"/>
    <cellStyle name="Note 3 8" xfId="25474"/>
    <cellStyle name="Note 3 9" xfId="25475"/>
    <cellStyle name="Note 4" xfId="25476"/>
    <cellStyle name="Note 4 10" xfId="25477"/>
    <cellStyle name="Note 4 11" xfId="25478"/>
    <cellStyle name="Note 4 12" xfId="25479"/>
    <cellStyle name="Note 4 13" xfId="25480"/>
    <cellStyle name="Note 4 14" xfId="25481"/>
    <cellStyle name="Note 4 15" xfId="25482"/>
    <cellStyle name="Note 4 16" xfId="25483"/>
    <cellStyle name="Note 4 17" xfId="25484"/>
    <cellStyle name="Note 4 18" xfId="25485"/>
    <cellStyle name="Note 4 19" xfId="25486"/>
    <cellStyle name="Note 4 2" xfId="25487"/>
    <cellStyle name="Note 4 2 10" xfId="25488"/>
    <cellStyle name="Note 4 2 11" xfId="25489"/>
    <cellStyle name="Note 4 2 12" xfId="25490"/>
    <cellStyle name="Note 4 2 13" xfId="25491"/>
    <cellStyle name="Note 4 2 14" xfId="25492"/>
    <cellStyle name="Note 4 2 15" xfId="25493"/>
    <cellStyle name="Note 4 2 16" xfId="25494"/>
    <cellStyle name="Note 4 2 17" xfId="25495"/>
    <cellStyle name="Note 4 2 18" xfId="25496"/>
    <cellStyle name="Note 4 2 19" xfId="25497"/>
    <cellStyle name="Note 4 2 2" xfId="25498"/>
    <cellStyle name="Note 4 2 2 10" xfId="25499"/>
    <cellStyle name="Note 4 2 2 11" xfId="25500"/>
    <cellStyle name="Note 4 2 2 12" xfId="25501"/>
    <cellStyle name="Note 4 2 2 13" xfId="25502"/>
    <cellStyle name="Note 4 2 2 14" xfId="25503"/>
    <cellStyle name="Note 4 2 2 15" xfId="25504"/>
    <cellStyle name="Note 4 2 2 16" xfId="25505"/>
    <cellStyle name="Note 4 2 2 2" xfId="25506"/>
    <cellStyle name="Note 4 2 2 2 2" xfId="25507"/>
    <cellStyle name="Note 4 2 2 2 3" xfId="25508"/>
    <cellStyle name="Note 4 2 2 2 4" xfId="25509"/>
    <cellStyle name="Note 4 2 2 3" xfId="25510"/>
    <cellStyle name="Note 4 2 2 4" xfId="25511"/>
    <cellStyle name="Note 4 2 2 5" xfId="25512"/>
    <cellStyle name="Note 4 2 2 6" xfId="25513"/>
    <cellStyle name="Note 4 2 2 7" xfId="25514"/>
    <cellStyle name="Note 4 2 2 8" xfId="25515"/>
    <cellStyle name="Note 4 2 2 9" xfId="25516"/>
    <cellStyle name="Note 4 2 20" xfId="25517"/>
    <cellStyle name="Note 4 2 21" xfId="25518"/>
    <cellStyle name="Note 4 2 22" xfId="25519"/>
    <cellStyle name="Note 4 2 23" xfId="25520"/>
    <cellStyle name="Note 4 2 3" xfId="25521"/>
    <cellStyle name="Note 4 2 3 10" xfId="25522"/>
    <cellStyle name="Note 4 2 3 11" xfId="25523"/>
    <cellStyle name="Note 4 2 3 12" xfId="25524"/>
    <cellStyle name="Note 4 2 3 13" xfId="25525"/>
    <cellStyle name="Note 4 2 3 14" xfId="25526"/>
    <cellStyle name="Note 4 2 3 15" xfId="25527"/>
    <cellStyle name="Note 4 2 3 16" xfId="25528"/>
    <cellStyle name="Note 4 2 3 2" xfId="25529"/>
    <cellStyle name="Note 4 2 3 2 2" xfId="25530"/>
    <cellStyle name="Note 4 2 3 2 3" xfId="25531"/>
    <cellStyle name="Note 4 2 3 2 4" xfId="25532"/>
    <cellStyle name="Note 4 2 3 3" xfId="25533"/>
    <cellStyle name="Note 4 2 3 4" xfId="25534"/>
    <cellStyle name="Note 4 2 3 5" xfId="25535"/>
    <cellStyle name="Note 4 2 3 6" xfId="25536"/>
    <cellStyle name="Note 4 2 3 7" xfId="25537"/>
    <cellStyle name="Note 4 2 3 8" xfId="25538"/>
    <cellStyle name="Note 4 2 3 9" xfId="25539"/>
    <cellStyle name="Note 4 2 4" xfId="25540"/>
    <cellStyle name="Note 4 2 4 10" xfId="25541"/>
    <cellStyle name="Note 4 2 4 11" xfId="25542"/>
    <cellStyle name="Note 4 2 4 12" xfId="25543"/>
    <cellStyle name="Note 4 2 4 13" xfId="25544"/>
    <cellStyle name="Note 4 2 4 14" xfId="25545"/>
    <cellStyle name="Note 4 2 4 15" xfId="25546"/>
    <cellStyle name="Note 4 2 4 16" xfId="25547"/>
    <cellStyle name="Note 4 2 4 2" xfId="25548"/>
    <cellStyle name="Note 4 2 4 2 2" xfId="25549"/>
    <cellStyle name="Note 4 2 4 2 3" xfId="25550"/>
    <cellStyle name="Note 4 2 4 2 4" xfId="25551"/>
    <cellStyle name="Note 4 2 4 3" xfId="25552"/>
    <cellStyle name="Note 4 2 4 4" xfId="25553"/>
    <cellStyle name="Note 4 2 4 5" xfId="25554"/>
    <cellStyle name="Note 4 2 4 6" xfId="25555"/>
    <cellStyle name="Note 4 2 4 7" xfId="25556"/>
    <cellStyle name="Note 4 2 4 8" xfId="25557"/>
    <cellStyle name="Note 4 2 4 9" xfId="25558"/>
    <cellStyle name="Note 4 2 5" xfId="25559"/>
    <cellStyle name="Note 4 2 5 10" xfId="25560"/>
    <cellStyle name="Note 4 2 5 11" xfId="25561"/>
    <cellStyle name="Note 4 2 5 12" xfId="25562"/>
    <cellStyle name="Note 4 2 5 13" xfId="25563"/>
    <cellStyle name="Note 4 2 5 14" xfId="25564"/>
    <cellStyle name="Note 4 2 5 15" xfId="25565"/>
    <cellStyle name="Note 4 2 5 16" xfId="25566"/>
    <cellStyle name="Note 4 2 5 2" xfId="25567"/>
    <cellStyle name="Note 4 2 5 2 2" xfId="25568"/>
    <cellStyle name="Note 4 2 5 2 3" xfId="25569"/>
    <cellStyle name="Note 4 2 5 2 4" xfId="25570"/>
    <cellStyle name="Note 4 2 5 3" xfId="25571"/>
    <cellStyle name="Note 4 2 5 4" xfId="25572"/>
    <cellStyle name="Note 4 2 5 5" xfId="25573"/>
    <cellStyle name="Note 4 2 5 6" xfId="25574"/>
    <cellStyle name="Note 4 2 5 7" xfId="25575"/>
    <cellStyle name="Note 4 2 5 8" xfId="25576"/>
    <cellStyle name="Note 4 2 5 9" xfId="25577"/>
    <cellStyle name="Note 4 2 6" xfId="25578"/>
    <cellStyle name="Note 4 2 6 10" xfId="25579"/>
    <cellStyle name="Note 4 2 6 11" xfId="25580"/>
    <cellStyle name="Note 4 2 6 12" xfId="25581"/>
    <cellStyle name="Note 4 2 6 13" xfId="25582"/>
    <cellStyle name="Note 4 2 6 14" xfId="25583"/>
    <cellStyle name="Note 4 2 6 15" xfId="25584"/>
    <cellStyle name="Note 4 2 6 16" xfId="25585"/>
    <cellStyle name="Note 4 2 6 2" xfId="25586"/>
    <cellStyle name="Note 4 2 6 2 2" xfId="25587"/>
    <cellStyle name="Note 4 2 6 2 3" xfId="25588"/>
    <cellStyle name="Note 4 2 6 2 4" xfId="25589"/>
    <cellStyle name="Note 4 2 6 3" xfId="25590"/>
    <cellStyle name="Note 4 2 6 4" xfId="25591"/>
    <cellStyle name="Note 4 2 6 5" xfId="25592"/>
    <cellStyle name="Note 4 2 6 6" xfId="25593"/>
    <cellStyle name="Note 4 2 6 7" xfId="25594"/>
    <cellStyle name="Note 4 2 6 8" xfId="25595"/>
    <cellStyle name="Note 4 2 6 9" xfId="25596"/>
    <cellStyle name="Note 4 2 7" xfId="25597"/>
    <cellStyle name="Note 4 2 7 10" xfId="25598"/>
    <cellStyle name="Note 4 2 7 11" xfId="25599"/>
    <cellStyle name="Note 4 2 7 12" xfId="25600"/>
    <cellStyle name="Note 4 2 7 13" xfId="25601"/>
    <cellStyle name="Note 4 2 7 14" xfId="25602"/>
    <cellStyle name="Note 4 2 7 15" xfId="25603"/>
    <cellStyle name="Note 4 2 7 16" xfId="25604"/>
    <cellStyle name="Note 4 2 7 2" xfId="25605"/>
    <cellStyle name="Note 4 2 7 2 2" xfId="25606"/>
    <cellStyle name="Note 4 2 7 2 3" xfId="25607"/>
    <cellStyle name="Note 4 2 7 2 4" xfId="25608"/>
    <cellStyle name="Note 4 2 7 3" xfId="25609"/>
    <cellStyle name="Note 4 2 7 4" xfId="25610"/>
    <cellStyle name="Note 4 2 7 5" xfId="25611"/>
    <cellStyle name="Note 4 2 7 6" xfId="25612"/>
    <cellStyle name="Note 4 2 7 7" xfId="25613"/>
    <cellStyle name="Note 4 2 7 8" xfId="25614"/>
    <cellStyle name="Note 4 2 7 9" xfId="25615"/>
    <cellStyle name="Note 4 2 8" xfId="25616"/>
    <cellStyle name="Note 4 2 8 10" xfId="25617"/>
    <cellStyle name="Note 4 2 8 11" xfId="25618"/>
    <cellStyle name="Note 4 2 8 12" xfId="25619"/>
    <cellStyle name="Note 4 2 8 13" xfId="25620"/>
    <cellStyle name="Note 4 2 8 14" xfId="25621"/>
    <cellStyle name="Note 4 2 8 15" xfId="25622"/>
    <cellStyle name="Note 4 2 8 16" xfId="25623"/>
    <cellStyle name="Note 4 2 8 2" xfId="25624"/>
    <cellStyle name="Note 4 2 8 2 2" xfId="25625"/>
    <cellStyle name="Note 4 2 8 2 3" xfId="25626"/>
    <cellStyle name="Note 4 2 8 2 4" xfId="25627"/>
    <cellStyle name="Note 4 2 8 3" xfId="25628"/>
    <cellStyle name="Note 4 2 8 4" xfId="25629"/>
    <cellStyle name="Note 4 2 8 5" xfId="25630"/>
    <cellStyle name="Note 4 2 8 6" xfId="25631"/>
    <cellStyle name="Note 4 2 8 7" xfId="25632"/>
    <cellStyle name="Note 4 2 8 8" xfId="25633"/>
    <cellStyle name="Note 4 2 8 9" xfId="25634"/>
    <cellStyle name="Note 4 2 9" xfId="25635"/>
    <cellStyle name="Note 4 2 9 2" xfId="25636"/>
    <cellStyle name="Note 4 2 9 3" xfId="25637"/>
    <cellStyle name="Note 4 2 9 4" xfId="25638"/>
    <cellStyle name="Note 4 3" xfId="25639"/>
    <cellStyle name="Note 4 3 10" xfId="25640"/>
    <cellStyle name="Note 4 3 11" xfId="25641"/>
    <cellStyle name="Note 4 3 12" xfId="25642"/>
    <cellStyle name="Note 4 3 13" xfId="25643"/>
    <cellStyle name="Note 4 3 14" xfId="25644"/>
    <cellStyle name="Note 4 3 15" xfId="25645"/>
    <cellStyle name="Note 4 3 16" xfId="25646"/>
    <cellStyle name="Note 4 3 17" xfId="25647"/>
    <cellStyle name="Note 4 3 18" xfId="25648"/>
    <cellStyle name="Note 4 3 19" xfId="25649"/>
    <cellStyle name="Note 4 3 2" xfId="25650"/>
    <cellStyle name="Note 4 3 2 10" xfId="25651"/>
    <cellStyle name="Note 4 3 2 11" xfId="25652"/>
    <cellStyle name="Note 4 3 2 12" xfId="25653"/>
    <cellStyle name="Note 4 3 2 13" xfId="25654"/>
    <cellStyle name="Note 4 3 2 14" xfId="25655"/>
    <cellStyle name="Note 4 3 2 15" xfId="25656"/>
    <cellStyle name="Note 4 3 2 16" xfId="25657"/>
    <cellStyle name="Note 4 3 2 2" xfId="25658"/>
    <cellStyle name="Note 4 3 2 2 2" xfId="25659"/>
    <cellStyle name="Note 4 3 2 2 3" xfId="25660"/>
    <cellStyle name="Note 4 3 2 2 4" xfId="25661"/>
    <cellStyle name="Note 4 3 2 3" xfId="25662"/>
    <cellStyle name="Note 4 3 2 4" xfId="25663"/>
    <cellStyle name="Note 4 3 2 5" xfId="25664"/>
    <cellStyle name="Note 4 3 2 6" xfId="25665"/>
    <cellStyle name="Note 4 3 2 7" xfId="25666"/>
    <cellStyle name="Note 4 3 2 8" xfId="25667"/>
    <cellStyle name="Note 4 3 2 9" xfId="25668"/>
    <cellStyle name="Note 4 3 20" xfId="25669"/>
    <cellStyle name="Note 4 3 21" xfId="25670"/>
    <cellStyle name="Note 4 3 22" xfId="25671"/>
    <cellStyle name="Note 4 3 23" xfId="25672"/>
    <cellStyle name="Note 4 3 3" xfId="25673"/>
    <cellStyle name="Note 4 3 3 10" xfId="25674"/>
    <cellStyle name="Note 4 3 3 11" xfId="25675"/>
    <cellStyle name="Note 4 3 3 12" xfId="25676"/>
    <cellStyle name="Note 4 3 3 13" xfId="25677"/>
    <cellStyle name="Note 4 3 3 14" xfId="25678"/>
    <cellStyle name="Note 4 3 3 15" xfId="25679"/>
    <cellStyle name="Note 4 3 3 16" xfId="25680"/>
    <cellStyle name="Note 4 3 3 2" xfId="25681"/>
    <cellStyle name="Note 4 3 3 2 2" xfId="25682"/>
    <cellStyle name="Note 4 3 3 2 3" xfId="25683"/>
    <cellStyle name="Note 4 3 3 2 4" xfId="25684"/>
    <cellStyle name="Note 4 3 3 3" xfId="25685"/>
    <cellStyle name="Note 4 3 3 4" xfId="25686"/>
    <cellStyle name="Note 4 3 3 5" xfId="25687"/>
    <cellStyle name="Note 4 3 3 6" xfId="25688"/>
    <cellStyle name="Note 4 3 3 7" xfId="25689"/>
    <cellStyle name="Note 4 3 3 8" xfId="25690"/>
    <cellStyle name="Note 4 3 3 9" xfId="25691"/>
    <cellStyle name="Note 4 3 4" xfId="25692"/>
    <cellStyle name="Note 4 3 4 10" xfId="25693"/>
    <cellStyle name="Note 4 3 4 11" xfId="25694"/>
    <cellStyle name="Note 4 3 4 12" xfId="25695"/>
    <cellStyle name="Note 4 3 4 13" xfId="25696"/>
    <cellStyle name="Note 4 3 4 14" xfId="25697"/>
    <cellStyle name="Note 4 3 4 15" xfId="25698"/>
    <cellStyle name="Note 4 3 4 16" xfId="25699"/>
    <cellStyle name="Note 4 3 4 2" xfId="25700"/>
    <cellStyle name="Note 4 3 4 2 2" xfId="25701"/>
    <cellStyle name="Note 4 3 4 2 3" xfId="25702"/>
    <cellStyle name="Note 4 3 4 2 4" xfId="25703"/>
    <cellStyle name="Note 4 3 4 3" xfId="25704"/>
    <cellStyle name="Note 4 3 4 4" xfId="25705"/>
    <cellStyle name="Note 4 3 4 5" xfId="25706"/>
    <cellStyle name="Note 4 3 4 6" xfId="25707"/>
    <cellStyle name="Note 4 3 4 7" xfId="25708"/>
    <cellStyle name="Note 4 3 4 8" xfId="25709"/>
    <cellStyle name="Note 4 3 4 9" xfId="25710"/>
    <cellStyle name="Note 4 3 5" xfId="25711"/>
    <cellStyle name="Note 4 3 5 10" xfId="25712"/>
    <cellStyle name="Note 4 3 5 11" xfId="25713"/>
    <cellStyle name="Note 4 3 5 12" xfId="25714"/>
    <cellStyle name="Note 4 3 5 13" xfId="25715"/>
    <cellStyle name="Note 4 3 5 14" xfId="25716"/>
    <cellStyle name="Note 4 3 5 15" xfId="25717"/>
    <cellStyle name="Note 4 3 5 16" xfId="25718"/>
    <cellStyle name="Note 4 3 5 2" xfId="25719"/>
    <cellStyle name="Note 4 3 5 2 2" xfId="25720"/>
    <cellStyle name="Note 4 3 5 2 3" xfId="25721"/>
    <cellStyle name="Note 4 3 5 2 4" xfId="25722"/>
    <cellStyle name="Note 4 3 5 3" xfId="25723"/>
    <cellStyle name="Note 4 3 5 4" xfId="25724"/>
    <cellStyle name="Note 4 3 5 5" xfId="25725"/>
    <cellStyle name="Note 4 3 5 6" xfId="25726"/>
    <cellStyle name="Note 4 3 5 7" xfId="25727"/>
    <cellStyle name="Note 4 3 5 8" xfId="25728"/>
    <cellStyle name="Note 4 3 5 9" xfId="25729"/>
    <cellStyle name="Note 4 3 6" xfId="25730"/>
    <cellStyle name="Note 4 3 6 10" xfId="25731"/>
    <cellStyle name="Note 4 3 6 11" xfId="25732"/>
    <cellStyle name="Note 4 3 6 12" xfId="25733"/>
    <cellStyle name="Note 4 3 6 13" xfId="25734"/>
    <cellStyle name="Note 4 3 6 14" xfId="25735"/>
    <cellStyle name="Note 4 3 6 15" xfId="25736"/>
    <cellStyle name="Note 4 3 6 16" xfId="25737"/>
    <cellStyle name="Note 4 3 6 2" xfId="25738"/>
    <cellStyle name="Note 4 3 6 2 2" xfId="25739"/>
    <cellStyle name="Note 4 3 6 2 3" xfId="25740"/>
    <cellStyle name="Note 4 3 6 2 4" xfId="25741"/>
    <cellStyle name="Note 4 3 6 3" xfId="25742"/>
    <cellStyle name="Note 4 3 6 4" xfId="25743"/>
    <cellStyle name="Note 4 3 6 5" xfId="25744"/>
    <cellStyle name="Note 4 3 6 6" xfId="25745"/>
    <cellStyle name="Note 4 3 6 7" xfId="25746"/>
    <cellStyle name="Note 4 3 6 8" xfId="25747"/>
    <cellStyle name="Note 4 3 6 9" xfId="25748"/>
    <cellStyle name="Note 4 3 7" xfId="25749"/>
    <cellStyle name="Note 4 3 7 10" xfId="25750"/>
    <cellStyle name="Note 4 3 7 11" xfId="25751"/>
    <cellStyle name="Note 4 3 7 12" xfId="25752"/>
    <cellStyle name="Note 4 3 7 13" xfId="25753"/>
    <cellStyle name="Note 4 3 7 14" xfId="25754"/>
    <cellStyle name="Note 4 3 7 15" xfId="25755"/>
    <cellStyle name="Note 4 3 7 16" xfId="25756"/>
    <cellStyle name="Note 4 3 7 2" xfId="25757"/>
    <cellStyle name="Note 4 3 7 2 2" xfId="25758"/>
    <cellStyle name="Note 4 3 7 2 3" xfId="25759"/>
    <cellStyle name="Note 4 3 7 2 4" xfId="25760"/>
    <cellStyle name="Note 4 3 7 3" xfId="25761"/>
    <cellStyle name="Note 4 3 7 4" xfId="25762"/>
    <cellStyle name="Note 4 3 7 5" xfId="25763"/>
    <cellStyle name="Note 4 3 7 6" xfId="25764"/>
    <cellStyle name="Note 4 3 7 7" xfId="25765"/>
    <cellStyle name="Note 4 3 7 8" xfId="25766"/>
    <cellStyle name="Note 4 3 7 9" xfId="25767"/>
    <cellStyle name="Note 4 3 8" xfId="25768"/>
    <cellStyle name="Note 4 3 8 10" xfId="25769"/>
    <cellStyle name="Note 4 3 8 11" xfId="25770"/>
    <cellStyle name="Note 4 3 8 12" xfId="25771"/>
    <cellStyle name="Note 4 3 8 13" xfId="25772"/>
    <cellStyle name="Note 4 3 8 14" xfId="25773"/>
    <cellStyle name="Note 4 3 8 15" xfId="25774"/>
    <cellStyle name="Note 4 3 8 16" xfId="25775"/>
    <cellStyle name="Note 4 3 8 2" xfId="25776"/>
    <cellStyle name="Note 4 3 8 2 2" xfId="25777"/>
    <cellStyle name="Note 4 3 8 2 3" xfId="25778"/>
    <cellStyle name="Note 4 3 8 2 4" xfId="25779"/>
    <cellStyle name="Note 4 3 8 3" xfId="25780"/>
    <cellStyle name="Note 4 3 8 4" xfId="25781"/>
    <cellStyle name="Note 4 3 8 5" xfId="25782"/>
    <cellStyle name="Note 4 3 8 6" xfId="25783"/>
    <cellStyle name="Note 4 3 8 7" xfId="25784"/>
    <cellStyle name="Note 4 3 8 8" xfId="25785"/>
    <cellStyle name="Note 4 3 8 9" xfId="25786"/>
    <cellStyle name="Note 4 3 9" xfId="25787"/>
    <cellStyle name="Note 4 3 9 2" xfId="25788"/>
    <cellStyle name="Note 4 3 9 3" xfId="25789"/>
    <cellStyle name="Note 4 3 9 4" xfId="25790"/>
    <cellStyle name="Note 4 4" xfId="25791"/>
    <cellStyle name="Note 4 4 10" xfId="25792"/>
    <cellStyle name="Note 4 4 11" xfId="25793"/>
    <cellStyle name="Note 4 4 12" xfId="25794"/>
    <cellStyle name="Note 4 4 13" xfId="25795"/>
    <cellStyle name="Note 4 4 14" xfId="25796"/>
    <cellStyle name="Note 4 4 15" xfId="25797"/>
    <cellStyle name="Note 4 4 16" xfId="25798"/>
    <cellStyle name="Note 4 4 17" xfId="25799"/>
    <cellStyle name="Note 4 4 18" xfId="25800"/>
    <cellStyle name="Note 4 4 19" xfId="25801"/>
    <cellStyle name="Note 4 4 2" xfId="25802"/>
    <cellStyle name="Note 4 4 2 10" xfId="25803"/>
    <cellStyle name="Note 4 4 2 11" xfId="25804"/>
    <cellStyle name="Note 4 4 2 12" xfId="25805"/>
    <cellStyle name="Note 4 4 2 13" xfId="25806"/>
    <cellStyle name="Note 4 4 2 14" xfId="25807"/>
    <cellStyle name="Note 4 4 2 15" xfId="25808"/>
    <cellStyle name="Note 4 4 2 16" xfId="25809"/>
    <cellStyle name="Note 4 4 2 2" xfId="25810"/>
    <cellStyle name="Note 4 4 2 2 2" xfId="25811"/>
    <cellStyle name="Note 4 4 2 2 3" xfId="25812"/>
    <cellStyle name="Note 4 4 2 2 4" xfId="25813"/>
    <cellStyle name="Note 4 4 2 3" xfId="25814"/>
    <cellStyle name="Note 4 4 2 4" xfId="25815"/>
    <cellStyle name="Note 4 4 2 5" xfId="25816"/>
    <cellStyle name="Note 4 4 2 6" xfId="25817"/>
    <cellStyle name="Note 4 4 2 7" xfId="25818"/>
    <cellStyle name="Note 4 4 2 8" xfId="25819"/>
    <cellStyle name="Note 4 4 2 9" xfId="25820"/>
    <cellStyle name="Note 4 4 20" xfId="25821"/>
    <cellStyle name="Note 4 4 21" xfId="25822"/>
    <cellStyle name="Note 4 4 22" xfId="25823"/>
    <cellStyle name="Note 4 4 23" xfId="25824"/>
    <cellStyle name="Note 4 4 3" xfId="25825"/>
    <cellStyle name="Note 4 4 3 10" xfId="25826"/>
    <cellStyle name="Note 4 4 3 11" xfId="25827"/>
    <cellStyle name="Note 4 4 3 12" xfId="25828"/>
    <cellStyle name="Note 4 4 3 13" xfId="25829"/>
    <cellStyle name="Note 4 4 3 14" xfId="25830"/>
    <cellStyle name="Note 4 4 3 15" xfId="25831"/>
    <cellStyle name="Note 4 4 3 16" xfId="25832"/>
    <cellStyle name="Note 4 4 3 2" xfId="25833"/>
    <cellStyle name="Note 4 4 3 2 2" xfId="25834"/>
    <cellStyle name="Note 4 4 3 2 3" xfId="25835"/>
    <cellStyle name="Note 4 4 3 2 4" xfId="25836"/>
    <cellStyle name="Note 4 4 3 3" xfId="25837"/>
    <cellStyle name="Note 4 4 3 4" xfId="25838"/>
    <cellStyle name="Note 4 4 3 5" xfId="25839"/>
    <cellStyle name="Note 4 4 3 6" xfId="25840"/>
    <cellStyle name="Note 4 4 3 7" xfId="25841"/>
    <cellStyle name="Note 4 4 3 8" xfId="25842"/>
    <cellStyle name="Note 4 4 3 9" xfId="25843"/>
    <cellStyle name="Note 4 4 4" xfId="25844"/>
    <cellStyle name="Note 4 4 4 10" xfId="25845"/>
    <cellStyle name="Note 4 4 4 11" xfId="25846"/>
    <cellStyle name="Note 4 4 4 12" xfId="25847"/>
    <cellStyle name="Note 4 4 4 13" xfId="25848"/>
    <cellStyle name="Note 4 4 4 14" xfId="25849"/>
    <cellStyle name="Note 4 4 4 15" xfId="25850"/>
    <cellStyle name="Note 4 4 4 16" xfId="25851"/>
    <cellStyle name="Note 4 4 4 2" xfId="25852"/>
    <cellStyle name="Note 4 4 4 2 2" xfId="25853"/>
    <cellStyle name="Note 4 4 4 2 3" xfId="25854"/>
    <cellStyle name="Note 4 4 4 2 4" xfId="25855"/>
    <cellStyle name="Note 4 4 4 3" xfId="25856"/>
    <cellStyle name="Note 4 4 4 4" xfId="25857"/>
    <cellStyle name="Note 4 4 4 5" xfId="25858"/>
    <cellStyle name="Note 4 4 4 6" xfId="25859"/>
    <cellStyle name="Note 4 4 4 7" xfId="25860"/>
    <cellStyle name="Note 4 4 4 8" xfId="25861"/>
    <cellStyle name="Note 4 4 4 9" xfId="25862"/>
    <cellStyle name="Note 4 4 5" xfId="25863"/>
    <cellStyle name="Note 4 4 5 10" xfId="25864"/>
    <cellStyle name="Note 4 4 5 11" xfId="25865"/>
    <cellStyle name="Note 4 4 5 12" xfId="25866"/>
    <cellStyle name="Note 4 4 5 13" xfId="25867"/>
    <cellStyle name="Note 4 4 5 14" xfId="25868"/>
    <cellStyle name="Note 4 4 5 15" xfId="25869"/>
    <cellStyle name="Note 4 4 5 16" xfId="25870"/>
    <cellStyle name="Note 4 4 5 2" xfId="25871"/>
    <cellStyle name="Note 4 4 5 2 2" xfId="25872"/>
    <cellStyle name="Note 4 4 5 2 3" xfId="25873"/>
    <cellStyle name="Note 4 4 5 2 4" xfId="25874"/>
    <cellStyle name="Note 4 4 5 3" xfId="25875"/>
    <cellStyle name="Note 4 4 5 4" xfId="25876"/>
    <cellStyle name="Note 4 4 5 5" xfId="25877"/>
    <cellStyle name="Note 4 4 5 6" xfId="25878"/>
    <cellStyle name="Note 4 4 5 7" xfId="25879"/>
    <cellStyle name="Note 4 4 5 8" xfId="25880"/>
    <cellStyle name="Note 4 4 5 9" xfId="25881"/>
    <cellStyle name="Note 4 4 6" xfId="25882"/>
    <cellStyle name="Note 4 4 6 10" xfId="25883"/>
    <cellStyle name="Note 4 4 6 11" xfId="25884"/>
    <cellStyle name="Note 4 4 6 12" xfId="25885"/>
    <cellStyle name="Note 4 4 6 13" xfId="25886"/>
    <cellStyle name="Note 4 4 6 14" xfId="25887"/>
    <cellStyle name="Note 4 4 6 15" xfId="25888"/>
    <cellStyle name="Note 4 4 6 16" xfId="25889"/>
    <cellStyle name="Note 4 4 6 2" xfId="25890"/>
    <cellStyle name="Note 4 4 6 2 2" xfId="25891"/>
    <cellStyle name="Note 4 4 6 2 3" xfId="25892"/>
    <cellStyle name="Note 4 4 6 2 4" xfId="25893"/>
    <cellStyle name="Note 4 4 6 3" xfId="25894"/>
    <cellStyle name="Note 4 4 6 4" xfId="25895"/>
    <cellStyle name="Note 4 4 6 5" xfId="25896"/>
    <cellStyle name="Note 4 4 6 6" xfId="25897"/>
    <cellStyle name="Note 4 4 6 7" xfId="25898"/>
    <cellStyle name="Note 4 4 6 8" xfId="25899"/>
    <cellStyle name="Note 4 4 6 9" xfId="25900"/>
    <cellStyle name="Note 4 4 7" xfId="25901"/>
    <cellStyle name="Note 4 4 7 10" xfId="25902"/>
    <cellStyle name="Note 4 4 7 11" xfId="25903"/>
    <cellStyle name="Note 4 4 7 12" xfId="25904"/>
    <cellStyle name="Note 4 4 7 13" xfId="25905"/>
    <cellStyle name="Note 4 4 7 14" xfId="25906"/>
    <cellStyle name="Note 4 4 7 15" xfId="25907"/>
    <cellStyle name="Note 4 4 7 16" xfId="25908"/>
    <cellStyle name="Note 4 4 7 2" xfId="25909"/>
    <cellStyle name="Note 4 4 7 2 2" xfId="25910"/>
    <cellStyle name="Note 4 4 7 2 3" xfId="25911"/>
    <cellStyle name="Note 4 4 7 2 4" xfId="25912"/>
    <cellStyle name="Note 4 4 7 3" xfId="25913"/>
    <cellStyle name="Note 4 4 7 4" xfId="25914"/>
    <cellStyle name="Note 4 4 7 5" xfId="25915"/>
    <cellStyle name="Note 4 4 7 6" xfId="25916"/>
    <cellStyle name="Note 4 4 7 7" xfId="25917"/>
    <cellStyle name="Note 4 4 7 8" xfId="25918"/>
    <cellStyle name="Note 4 4 7 9" xfId="25919"/>
    <cellStyle name="Note 4 4 8" xfId="25920"/>
    <cellStyle name="Note 4 4 8 10" xfId="25921"/>
    <cellStyle name="Note 4 4 8 11" xfId="25922"/>
    <cellStyle name="Note 4 4 8 12" xfId="25923"/>
    <cellStyle name="Note 4 4 8 13" xfId="25924"/>
    <cellStyle name="Note 4 4 8 14" xfId="25925"/>
    <cellStyle name="Note 4 4 8 15" xfId="25926"/>
    <cellStyle name="Note 4 4 8 16" xfId="25927"/>
    <cellStyle name="Note 4 4 8 2" xfId="25928"/>
    <cellStyle name="Note 4 4 8 2 2" xfId="25929"/>
    <cellStyle name="Note 4 4 8 2 3" xfId="25930"/>
    <cellStyle name="Note 4 4 8 2 4" xfId="25931"/>
    <cellStyle name="Note 4 4 8 3" xfId="25932"/>
    <cellStyle name="Note 4 4 8 4" xfId="25933"/>
    <cellStyle name="Note 4 4 8 5" xfId="25934"/>
    <cellStyle name="Note 4 4 8 6" xfId="25935"/>
    <cellStyle name="Note 4 4 8 7" xfId="25936"/>
    <cellStyle name="Note 4 4 8 8" xfId="25937"/>
    <cellStyle name="Note 4 4 8 9" xfId="25938"/>
    <cellStyle name="Note 4 4 9" xfId="25939"/>
    <cellStyle name="Note 4 4 9 2" xfId="25940"/>
    <cellStyle name="Note 4 4 9 3" xfId="25941"/>
    <cellStyle name="Note 4 4 9 4" xfId="25942"/>
    <cellStyle name="Note 4 5" xfId="25943"/>
    <cellStyle name="Note 4 5 2" xfId="25944"/>
    <cellStyle name="Note 4 5 3" xfId="25945"/>
    <cellStyle name="Note 4 5 4" xfId="25946"/>
    <cellStyle name="Note 4 6" xfId="25947"/>
    <cellStyle name="Note 4 7" xfId="25948"/>
    <cellStyle name="Note 4 8" xfId="25949"/>
    <cellStyle name="Note 4 9" xfId="25950"/>
    <cellStyle name="Note 5" xfId="25951"/>
    <cellStyle name="Note 5 10" xfId="25952"/>
    <cellStyle name="Note 5 11" xfId="25953"/>
    <cellStyle name="Note 5 12" xfId="25954"/>
    <cellStyle name="Note 5 13" xfId="25955"/>
    <cellStyle name="Note 5 14" xfId="25956"/>
    <cellStyle name="Note 5 15" xfId="25957"/>
    <cellStyle name="Note 5 16" xfId="25958"/>
    <cellStyle name="Note 5 17" xfId="25959"/>
    <cellStyle name="Note 5 18" xfId="25960"/>
    <cellStyle name="Note 5 19" xfId="25961"/>
    <cellStyle name="Note 5 2" xfId="25962"/>
    <cellStyle name="Note 5 2 10" xfId="25963"/>
    <cellStyle name="Note 5 2 11" xfId="25964"/>
    <cellStyle name="Note 5 2 12" xfId="25965"/>
    <cellStyle name="Note 5 2 13" xfId="25966"/>
    <cellStyle name="Note 5 2 14" xfId="25967"/>
    <cellStyle name="Note 5 2 15" xfId="25968"/>
    <cellStyle name="Note 5 2 16" xfId="25969"/>
    <cellStyle name="Note 5 2 17" xfId="25970"/>
    <cellStyle name="Note 5 2 18" xfId="25971"/>
    <cellStyle name="Note 5 2 19" xfId="25972"/>
    <cellStyle name="Note 5 2 2" xfId="25973"/>
    <cellStyle name="Note 5 2 2 10" xfId="25974"/>
    <cellStyle name="Note 5 2 2 11" xfId="25975"/>
    <cellStyle name="Note 5 2 2 12" xfId="25976"/>
    <cellStyle name="Note 5 2 2 13" xfId="25977"/>
    <cellStyle name="Note 5 2 2 14" xfId="25978"/>
    <cellStyle name="Note 5 2 2 15" xfId="25979"/>
    <cellStyle name="Note 5 2 2 16" xfId="25980"/>
    <cellStyle name="Note 5 2 2 2" xfId="25981"/>
    <cellStyle name="Note 5 2 2 2 2" xfId="25982"/>
    <cellStyle name="Note 5 2 2 2 3" xfId="25983"/>
    <cellStyle name="Note 5 2 2 2 4" xfId="25984"/>
    <cellStyle name="Note 5 2 2 3" xfId="25985"/>
    <cellStyle name="Note 5 2 2 4" xfId="25986"/>
    <cellStyle name="Note 5 2 2 5" xfId="25987"/>
    <cellStyle name="Note 5 2 2 6" xfId="25988"/>
    <cellStyle name="Note 5 2 2 7" xfId="25989"/>
    <cellStyle name="Note 5 2 2 8" xfId="25990"/>
    <cellStyle name="Note 5 2 2 9" xfId="25991"/>
    <cellStyle name="Note 5 2 20" xfId="25992"/>
    <cellStyle name="Note 5 2 21" xfId="25993"/>
    <cellStyle name="Note 5 2 22" xfId="25994"/>
    <cellStyle name="Note 5 2 23" xfId="25995"/>
    <cellStyle name="Note 5 2 3" xfId="25996"/>
    <cellStyle name="Note 5 2 3 10" xfId="25997"/>
    <cellStyle name="Note 5 2 3 11" xfId="25998"/>
    <cellStyle name="Note 5 2 3 12" xfId="25999"/>
    <cellStyle name="Note 5 2 3 13" xfId="26000"/>
    <cellStyle name="Note 5 2 3 14" xfId="26001"/>
    <cellStyle name="Note 5 2 3 15" xfId="26002"/>
    <cellStyle name="Note 5 2 3 16" xfId="26003"/>
    <cellStyle name="Note 5 2 3 2" xfId="26004"/>
    <cellStyle name="Note 5 2 3 2 2" xfId="26005"/>
    <cellStyle name="Note 5 2 3 2 3" xfId="26006"/>
    <cellStyle name="Note 5 2 3 2 4" xfId="26007"/>
    <cellStyle name="Note 5 2 3 3" xfId="26008"/>
    <cellStyle name="Note 5 2 3 4" xfId="26009"/>
    <cellStyle name="Note 5 2 3 5" xfId="26010"/>
    <cellStyle name="Note 5 2 3 6" xfId="26011"/>
    <cellStyle name="Note 5 2 3 7" xfId="26012"/>
    <cellStyle name="Note 5 2 3 8" xfId="26013"/>
    <cellStyle name="Note 5 2 3 9" xfId="26014"/>
    <cellStyle name="Note 5 2 4" xfId="26015"/>
    <cellStyle name="Note 5 2 4 10" xfId="26016"/>
    <cellStyle name="Note 5 2 4 11" xfId="26017"/>
    <cellStyle name="Note 5 2 4 12" xfId="26018"/>
    <cellStyle name="Note 5 2 4 13" xfId="26019"/>
    <cellStyle name="Note 5 2 4 14" xfId="26020"/>
    <cellStyle name="Note 5 2 4 15" xfId="26021"/>
    <cellStyle name="Note 5 2 4 16" xfId="26022"/>
    <cellStyle name="Note 5 2 4 2" xfId="26023"/>
    <cellStyle name="Note 5 2 4 2 2" xfId="26024"/>
    <cellStyle name="Note 5 2 4 2 3" xfId="26025"/>
    <cellStyle name="Note 5 2 4 2 4" xfId="26026"/>
    <cellStyle name="Note 5 2 4 3" xfId="26027"/>
    <cellStyle name="Note 5 2 4 4" xfId="26028"/>
    <cellStyle name="Note 5 2 4 5" xfId="26029"/>
    <cellStyle name="Note 5 2 4 6" xfId="26030"/>
    <cellStyle name="Note 5 2 4 7" xfId="26031"/>
    <cellStyle name="Note 5 2 4 8" xfId="26032"/>
    <cellStyle name="Note 5 2 4 9" xfId="26033"/>
    <cellStyle name="Note 5 2 5" xfId="26034"/>
    <cellStyle name="Note 5 2 5 10" xfId="26035"/>
    <cellStyle name="Note 5 2 5 11" xfId="26036"/>
    <cellStyle name="Note 5 2 5 12" xfId="26037"/>
    <cellStyle name="Note 5 2 5 13" xfId="26038"/>
    <cellStyle name="Note 5 2 5 14" xfId="26039"/>
    <cellStyle name="Note 5 2 5 15" xfId="26040"/>
    <cellStyle name="Note 5 2 5 16" xfId="26041"/>
    <cellStyle name="Note 5 2 5 2" xfId="26042"/>
    <cellStyle name="Note 5 2 5 2 2" xfId="26043"/>
    <cellStyle name="Note 5 2 5 2 3" xfId="26044"/>
    <cellStyle name="Note 5 2 5 2 4" xfId="26045"/>
    <cellStyle name="Note 5 2 5 3" xfId="26046"/>
    <cellStyle name="Note 5 2 5 4" xfId="26047"/>
    <cellStyle name="Note 5 2 5 5" xfId="26048"/>
    <cellStyle name="Note 5 2 5 6" xfId="26049"/>
    <cellStyle name="Note 5 2 5 7" xfId="26050"/>
    <cellStyle name="Note 5 2 5 8" xfId="26051"/>
    <cellStyle name="Note 5 2 5 9" xfId="26052"/>
    <cellStyle name="Note 5 2 6" xfId="26053"/>
    <cellStyle name="Note 5 2 6 10" xfId="26054"/>
    <cellStyle name="Note 5 2 6 11" xfId="26055"/>
    <cellStyle name="Note 5 2 6 12" xfId="26056"/>
    <cellStyle name="Note 5 2 6 13" xfId="26057"/>
    <cellStyle name="Note 5 2 6 14" xfId="26058"/>
    <cellStyle name="Note 5 2 6 15" xfId="26059"/>
    <cellStyle name="Note 5 2 6 16" xfId="26060"/>
    <cellStyle name="Note 5 2 6 2" xfId="26061"/>
    <cellStyle name="Note 5 2 6 2 2" xfId="26062"/>
    <cellStyle name="Note 5 2 6 2 3" xfId="26063"/>
    <cellStyle name="Note 5 2 6 2 4" xfId="26064"/>
    <cellStyle name="Note 5 2 6 3" xfId="26065"/>
    <cellStyle name="Note 5 2 6 4" xfId="26066"/>
    <cellStyle name="Note 5 2 6 5" xfId="26067"/>
    <cellStyle name="Note 5 2 6 6" xfId="26068"/>
    <cellStyle name="Note 5 2 6 7" xfId="26069"/>
    <cellStyle name="Note 5 2 6 8" xfId="26070"/>
    <cellStyle name="Note 5 2 6 9" xfId="26071"/>
    <cellStyle name="Note 5 2 7" xfId="26072"/>
    <cellStyle name="Note 5 2 7 10" xfId="26073"/>
    <cellStyle name="Note 5 2 7 11" xfId="26074"/>
    <cellStyle name="Note 5 2 7 12" xfId="26075"/>
    <cellStyle name="Note 5 2 7 13" xfId="26076"/>
    <cellStyle name="Note 5 2 7 14" xfId="26077"/>
    <cellStyle name="Note 5 2 7 15" xfId="26078"/>
    <cellStyle name="Note 5 2 7 16" xfId="26079"/>
    <cellStyle name="Note 5 2 7 2" xfId="26080"/>
    <cellStyle name="Note 5 2 7 2 2" xfId="26081"/>
    <cellStyle name="Note 5 2 7 2 3" xfId="26082"/>
    <cellStyle name="Note 5 2 7 2 4" xfId="26083"/>
    <cellStyle name="Note 5 2 7 3" xfId="26084"/>
    <cellStyle name="Note 5 2 7 4" xfId="26085"/>
    <cellStyle name="Note 5 2 7 5" xfId="26086"/>
    <cellStyle name="Note 5 2 7 6" xfId="26087"/>
    <cellStyle name="Note 5 2 7 7" xfId="26088"/>
    <cellStyle name="Note 5 2 7 8" xfId="26089"/>
    <cellStyle name="Note 5 2 7 9" xfId="26090"/>
    <cellStyle name="Note 5 2 8" xfId="26091"/>
    <cellStyle name="Note 5 2 8 10" xfId="26092"/>
    <cellStyle name="Note 5 2 8 11" xfId="26093"/>
    <cellStyle name="Note 5 2 8 12" xfId="26094"/>
    <cellStyle name="Note 5 2 8 13" xfId="26095"/>
    <cellStyle name="Note 5 2 8 14" xfId="26096"/>
    <cellStyle name="Note 5 2 8 15" xfId="26097"/>
    <cellStyle name="Note 5 2 8 16" xfId="26098"/>
    <cellStyle name="Note 5 2 8 2" xfId="26099"/>
    <cellStyle name="Note 5 2 8 2 2" xfId="26100"/>
    <cellStyle name="Note 5 2 8 2 3" xfId="26101"/>
    <cellStyle name="Note 5 2 8 2 4" xfId="26102"/>
    <cellStyle name="Note 5 2 8 3" xfId="26103"/>
    <cellStyle name="Note 5 2 8 4" xfId="26104"/>
    <cellStyle name="Note 5 2 8 5" xfId="26105"/>
    <cellStyle name="Note 5 2 8 6" xfId="26106"/>
    <cellStyle name="Note 5 2 8 7" xfId="26107"/>
    <cellStyle name="Note 5 2 8 8" xfId="26108"/>
    <cellStyle name="Note 5 2 8 9" xfId="26109"/>
    <cellStyle name="Note 5 2 9" xfId="26110"/>
    <cellStyle name="Note 5 2 9 2" xfId="26111"/>
    <cellStyle name="Note 5 2 9 3" xfId="26112"/>
    <cellStyle name="Note 5 2 9 4" xfId="26113"/>
    <cellStyle name="Note 5 3" xfId="26114"/>
    <cellStyle name="Note 5 3 10" xfId="26115"/>
    <cellStyle name="Note 5 3 11" xfId="26116"/>
    <cellStyle name="Note 5 3 12" xfId="26117"/>
    <cellStyle name="Note 5 3 13" xfId="26118"/>
    <cellStyle name="Note 5 3 14" xfId="26119"/>
    <cellStyle name="Note 5 3 15" xfId="26120"/>
    <cellStyle name="Note 5 3 16" xfId="26121"/>
    <cellStyle name="Note 5 3 17" xfId="26122"/>
    <cellStyle name="Note 5 3 18" xfId="26123"/>
    <cellStyle name="Note 5 3 19" xfId="26124"/>
    <cellStyle name="Note 5 3 2" xfId="26125"/>
    <cellStyle name="Note 5 3 2 10" xfId="26126"/>
    <cellStyle name="Note 5 3 2 11" xfId="26127"/>
    <cellStyle name="Note 5 3 2 12" xfId="26128"/>
    <cellStyle name="Note 5 3 2 13" xfId="26129"/>
    <cellStyle name="Note 5 3 2 14" xfId="26130"/>
    <cellStyle name="Note 5 3 2 15" xfId="26131"/>
    <cellStyle name="Note 5 3 2 16" xfId="26132"/>
    <cellStyle name="Note 5 3 2 2" xfId="26133"/>
    <cellStyle name="Note 5 3 2 2 2" xfId="26134"/>
    <cellStyle name="Note 5 3 2 2 3" xfId="26135"/>
    <cellStyle name="Note 5 3 2 2 4" xfId="26136"/>
    <cellStyle name="Note 5 3 2 3" xfId="26137"/>
    <cellStyle name="Note 5 3 2 4" xfId="26138"/>
    <cellStyle name="Note 5 3 2 5" xfId="26139"/>
    <cellStyle name="Note 5 3 2 6" xfId="26140"/>
    <cellStyle name="Note 5 3 2 7" xfId="26141"/>
    <cellStyle name="Note 5 3 2 8" xfId="26142"/>
    <cellStyle name="Note 5 3 2 9" xfId="26143"/>
    <cellStyle name="Note 5 3 20" xfId="26144"/>
    <cellStyle name="Note 5 3 21" xfId="26145"/>
    <cellStyle name="Note 5 3 22" xfId="26146"/>
    <cellStyle name="Note 5 3 23" xfId="26147"/>
    <cellStyle name="Note 5 3 3" xfId="26148"/>
    <cellStyle name="Note 5 3 3 10" xfId="26149"/>
    <cellStyle name="Note 5 3 3 11" xfId="26150"/>
    <cellStyle name="Note 5 3 3 12" xfId="26151"/>
    <cellStyle name="Note 5 3 3 13" xfId="26152"/>
    <cellStyle name="Note 5 3 3 14" xfId="26153"/>
    <cellStyle name="Note 5 3 3 15" xfId="26154"/>
    <cellStyle name="Note 5 3 3 16" xfId="26155"/>
    <cellStyle name="Note 5 3 3 2" xfId="26156"/>
    <cellStyle name="Note 5 3 3 2 2" xfId="26157"/>
    <cellStyle name="Note 5 3 3 2 3" xfId="26158"/>
    <cellStyle name="Note 5 3 3 2 4" xfId="26159"/>
    <cellStyle name="Note 5 3 3 3" xfId="26160"/>
    <cellStyle name="Note 5 3 3 4" xfId="26161"/>
    <cellStyle name="Note 5 3 3 5" xfId="26162"/>
    <cellStyle name="Note 5 3 3 6" xfId="26163"/>
    <cellStyle name="Note 5 3 3 7" xfId="26164"/>
    <cellStyle name="Note 5 3 3 8" xfId="26165"/>
    <cellStyle name="Note 5 3 3 9" xfId="26166"/>
    <cellStyle name="Note 5 3 4" xfId="26167"/>
    <cellStyle name="Note 5 3 4 10" xfId="26168"/>
    <cellStyle name="Note 5 3 4 11" xfId="26169"/>
    <cellStyle name="Note 5 3 4 12" xfId="26170"/>
    <cellStyle name="Note 5 3 4 13" xfId="26171"/>
    <cellStyle name="Note 5 3 4 14" xfId="26172"/>
    <cellStyle name="Note 5 3 4 15" xfId="26173"/>
    <cellStyle name="Note 5 3 4 16" xfId="26174"/>
    <cellStyle name="Note 5 3 4 2" xfId="26175"/>
    <cellStyle name="Note 5 3 4 2 2" xfId="26176"/>
    <cellStyle name="Note 5 3 4 2 3" xfId="26177"/>
    <cellStyle name="Note 5 3 4 2 4" xfId="26178"/>
    <cellStyle name="Note 5 3 4 3" xfId="26179"/>
    <cellStyle name="Note 5 3 4 4" xfId="26180"/>
    <cellStyle name="Note 5 3 4 5" xfId="26181"/>
    <cellStyle name="Note 5 3 4 6" xfId="26182"/>
    <cellStyle name="Note 5 3 4 7" xfId="26183"/>
    <cellStyle name="Note 5 3 4 8" xfId="26184"/>
    <cellStyle name="Note 5 3 4 9" xfId="26185"/>
    <cellStyle name="Note 5 3 5" xfId="26186"/>
    <cellStyle name="Note 5 3 5 10" xfId="26187"/>
    <cellStyle name="Note 5 3 5 11" xfId="26188"/>
    <cellStyle name="Note 5 3 5 12" xfId="26189"/>
    <cellStyle name="Note 5 3 5 13" xfId="26190"/>
    <cellStyle name="Note 5 3 5 14" xfId="26191"/>
    <cellStyle name="Note 5 3 5 15" xfId="26192"/>
    <cellStyle name="Note 5 3 5 16" xfId="26193"/>
    <cellStyle name="Note 5 3 5 2" xfId="26194"/>
    <cellStyle name="Note 5 3 5 2 2" xfId="26195"/>
    <cellStyle name="Note 5 3 5 2 3" xfId="26196"/>
    <cellStyle name="Note 5 3 5 2 4" xfId="26197"/>
    <cellStyle name="Note 5 3 5 3" xfId="26198"/>
    <cellStyle name="Note 5 3 5 4" xfId="26199"/>
    <cellStyle name="Note 5 3 5 5" xfId="26200"/>
    <cellStyle name="Note 5 3 5 6" xfId="26201"/>
    <cellStyle name="Note 5 3 5 7" xfId="26202"/>
    <cellStyle name="Note 5 3 5 8" xfId="26203"/>
    <cellStyle name="Note 5 3 5 9" xfId="26204"/>
    <cellStyle name="Note 5 3 6" xfId="26205"/>
    <cellStyle name="Note 5 3 6 10" xfId="26206"/>
    <cellStyle name="Note 5 3 6 11" xfId="26207"/>
    <cellStyle name="Note 5 3 6 12" xfId="26208"/>
    <cellStyle name="Note 5 3 6 13" xfId="26209"/>
    <cellStyle name="Note 5 3 6 14" xfId="26210"/>
    <cellStyle name="Note 5 3 6 15" xfId="26211"/>
    <cellStyle name="Note 5 3 6 16" xfId="26212"/>
    <cellStyle name="Note 5 3 6 2" xfId="26213"/>
    <cellStyle name="Note 5 3 6 2 2" xfId="26214"/>
    <cellStyle name="Note 5 3 6 2 3" xfId="26215"/>
    <cellStyle name="Note 5 3 6 2 4" xfId="26216"/>
    <cellStyle name="Note 5 3 6 3" xfId="26217"/>
    <cellStyle name="Note 5 3 6 4" xfId="26218"/>
    <cellStyle name="Note 5 3 6 5" xfId="26219"/>
    <cellStyle name="Note 5 3 6 6" xfId="26220"/>
    <cellStyle name="Note 5 3 6 7" xfId="26221"/>
    <cellStyle name="Note 5 3 6 8" xfId="26222"/>
    <cellStyle name="Note 5 3 6 9" xfId="26223"/>
    <cellStyle name="Note 5 3 7" xfId="26224"/>
    <cellStyle name="Note 5 3 7 10" xfId="26225"/>
    <cellStyle name="Note 5 3 7 11" xfId="26226"/>
    <cellStyle name="Note 5 3 7 12" xfId="26227"/>
    <cellStyle name="Note 5 3 7 13" xfId="26228"/>
    <cellStyle name="Note 5 3 7 14" xfId="26229"/>
    <cellStyle name="Note 5 3 7 15" xfId="26230"/>
    <cellStyle name="Note 5 3 7 16" xfId="26231"/>
    <cellStyle name="Note 5 3 7 2" xfId="26232"/>
    <cellStyle name="Note 5 3 7 2 2" xfId="26233"/>
    <cellStyle name="Note 5 3 7 2 3" xfId="26234"/>
    <cellStyle name="Note 5 3 7 2 4" xfId="26235"/>
    <cellStyle name="Note 5 3 7 3" xfId="26236"/>
    <cellStyle name="Note 5 3 7 4" xfId="26237"/>
    <cellStyle name="Note 5 3 7 5" xfId="26238"/>
    <cellStyle name="Note 5 3 7 6" xfId="26239"/>
    <cellStyle name="Note 5 3 7 7" xfId="26240"/>
    <cellStyle name="Note 5 3 7 8" xfId="26241"/>
    <cellStyle name="Note 5 3 7 9" xfId="26242"/>
    <cellStyle name="Note 5 3 8" xfId="26243"/>
    <cellStyle name="Note 5 3 8 10" xfId="26244"/>
    <cellStyle name="Note 5 3 8 11" xfId="26245"/>
    <cellStyle name="Note 5 3 8 12" xfId="26246"/>
    <cellStyle name="Note 5 3 8 13" xfId="26247"/>
    <cellStyle name="Note 5 3 8 14" xfId="26248"/>
    <cellStyle name="Note 5 3 8 15" xfId="26249"/>
    <cellStyle name="Note 5 3 8 16" xfId="26250"/>
    <cellStyle name="Note 5 3 8 2" xfId="26251"/>
    <cellStyle name="Note 5 3 8 2 2" xfId="26252"/>
    <cellStyle name="Note 5 3 8 2 3" xfId="26253"/>
    <cellStyle name="Note 5 3 8 2 4" xfId="26254"/>
    <cellStyle name="Note 5 3 8 3" xfId="26255"/>
    <cellStyle name="Note 5 3 8 4" xfId="26256"/>
    <cellStyle name="Note 5 3 8 5" xfId="26257"/>
    <cellStyle name="Note 5 3 8 6" xfId="26258"/>
    <cellStyle name="Note 5 3 8 7" xfId="26259"/>
    <cellStyle name="Note 5 3 8 8" xfId="26260"/>
    <cellStyle name="Note 5 3 8 9" xfId="26261"/>
    <cellStyle name="Note 5 3 9" xfId="26262"/>
    <cellStyle name="Note 5 3 9 2" xfId="26263"/>
    <cellStyle name="Note 5 3 9 3" xfId="26264"/>
    <cellStyle name="Note 5 3 9 4" xfId="26265"/>
    <cellStyle name="Note 5 4" xfId="26266"/>
    <cellStyle name="Note 5 4 10" xfId="26267"/>
    <cellStyle name="Note 5 4 11" xfId="26268"/>
    <cellStyle name="Note 5 4 12" xfId="26269"/>
    <cellStyle name="Note 5 4 13" xfId="26270"/>
    <cellStyle name="Note 5 4 14" xfId="26271"/>
    <cellStyle name="Note 5 4 15" xfId="26272"/>
    <cellStyle name="Note 5 4 16" xfId="26273"/>
    <cellStyle name="Note 5 4 17" xfId="26274"/>
    <cellStyle name="Note 5 4 18" xfId="26275"/>
    <cellStyle name="Note 5 4 19" xfId="26276"/>
    <cellStyle name="Note 5 4 2" xfId="26277"/>
    <cellStyle name="Note 5 4 2 10" xfId="26278"/>
    <cellStyle name="Note 5 4 2 11" xfId="26279"/>
    <cellStyle name="Note 5 4 2 12" xfId="26280"/>
    <cellStyle name="Note 5 4 2 13" xfId="26281"/>
    <cellStyle name="Note 5 4 2 14" xfId="26282"/>
    <cellStyle name="Note 5 4 2 15" xfId="26283"/>
    <cellStyle name="Note 5 4 2 16" xfId="26284"/>
    <cellStyle name="Note 5 4 2 2" xfId="26285"/>
    <cellStyle name="Note 5 4 2 2 2" xfId="26286"/>
    <cellStyle name="Note 5 4 2 2 3" xfId="26287"/>
    <cellStyle name="Note 5 4 2 2 4" xfId="26288"/>
    <cellStyle name="Note 5 4 2 3" xfId="26289"/>
    <cellStyle name="Note 5 4 2 4" xfId="26290"/>
    <cellStyle name="Note 5 4 2 5" xfId="26291"/>
    <cellStyle name="Note 5 4 2 6" xfId="26292"/>
    <cellStyle name="Note 5 4 2 7" xfId="26293"/>
    <cellStyle name="Note 5 4 2 8" xfId="26294"/>
    <cellStyle name="Note 5 4 2 9" xfId="26295"/>
    <cellStyle name="Note 5 4 20" xfId="26296"/>
    <cellStyle name="Note 5 4 21" xfId="26297"/>
    <cellStyle name="Note 5 4 22" xfId="26298"/>
    <cellStyle name="Note 5 4 23" xfId="26299"/>
    <cellStyle name="Note 5 4 3" xfId="26300"/>
    <cellStyle name="Note 5 4 3 10" xfId="26301"/>
    <cellStyle name="Note 5 4 3 11" xfId="26302"/>
    <cellStyle name="Note 5 4 3 12" xfId="26303"/>
    <cellStyle name="Note 5 4 3 13" xfId="26304"/>
    <cellStyle name="Note 5 4 3 14" xfId="26305"/>
    <cellStyle name="Note 5 4 3 15" xfId="26306"/>
    <cellStyle name="Note 5 4 3 16" xfId="26307"/>
    <cellStyle name="Note 5 4 3 2" xfId="26308"/>
    <cellStyle name="Note 5 4 3 2 2" xfId="26309"/>
    <cellStyle name="Note 5 4 3 2 3" xfId="26310"/>
    <cellStyle name="Note 5 4 3 2 4" xfId="26311"/>
    <cellStyle name="Note 5 4 3 3" xfId="26312"/>
    <cellStyle name="Note 5 4 3 4" xfId="26313"/>
    <cellStyle name="Note 5 4 3 5" xfId="26314"/>
    <cellStyle name="Note 5 4 3 6" xfId="26315"/>
    <cellStyle name="Note 5 4 3 7" xfId="26316"/>
    <cellStyle name="Note 5 4 3 8" xfId="26317"/>
    <cellStyle name="Note 5 4 3 9" xfId="26318"/>
    <cellStyle name="Note 5 4 4" xfId="26319"/>
    <cellStyle name="Note 5 4 4 10" xfId="26320"/>
    <cellStyle name="Note 5 4 4 11" xfId="26321"/>
    <cellStyle name="Note 5 4 4 12" xfId="26322"/>
    <cellStyle name="Note 5 4 4 13" xfId="26323"/>
    <cellStyle name="Note 5 4 4 14" xfId="26324"/>
    <cellStyle name="Note 5 4 4 15" xfId="26325"/>
    <cellStyle name="Note 5 4 4 16" xfId="26326"/>
    <cellStyle name="Note 5 4 4 2" xfId="26327"/>
    <cellStyle name="Note 5 4 4 2 2" xfId="26328"/>
    <cellStyle name="Note 5 4 4 2 3" xfId="26329"/>
    <cellStyle name="Note 5 4 4 2 4" xfId="26330"/>
    <cellStyle name="Note 5 4 4 3" xfId="26331"/>
    <cellStyle name="Note 5 4 4 4" xfId="26332"/>
    <cellStyle name="Note 5 4 4 5" xfId="26333"/>
    <cellStyle name="Note 5 4 4 6" xfId="26334"/>
    <cellStyle name="Note 5 4 4 7" xfId="26335"/>
    <cellStyle name="Note 5 4 4 8" xfId="26336"/>
    <cellStyle name="Note 5 4 4 9" xfId="26337"/>
    <cellStyle name="Note 5 4 5" xfId="26338"/>
    <cellStyle name="Note 5 4 5 10" xfId="26339"/>
    <cellStyle name="Note 5 4 5 11" xfId="26340"/>
    <cellStyle name="Note 5 4 5 12" xfId="26341"/>
    <cellStyle name="Note 5 4 5 13" xfId="26342"/>
    <cellStyle name="Note 5 4 5 14" xfId="26343"/>
    <cellStyle name="Note 5 4 5 15" xfId="26344"/>
    <cellStyle name="Note 5 4 5 16" xfId="26345"/>
    <cellStyle name="Note 5 4 5 2" xfId="26346"/>
    <cellStyle name="Note 5 4 5 2 2" xfId="26347"/>
    <cellStyle name="Note 5 4 5 2 3" xfId="26348"/>
    <cellStyle name="Note 5 4 5 2 4" xfId="26349"/>
    <cellStyle name="Note 5 4 5 3" xfId="26350"/>
    <cellStyle name="Note 5 4 5 4" xfId="26351"/>
    <cellStyle name="Note 5 4 5 5" xfId="26352"/>
    <cellStyle name="Note 5 4 5 6" xfId="26353"/>
    <cellStyle name="Note 5 4 5 7" xfId="26354"/>
    <cellStyle name="Note 5 4 5 8" xfId="26355"/>
    <cellStyle name="Note 5 4 5 9" xfId="26356"/>
    <cellStyle name="Note 5 4 6" xfId="26357"/>
    <cellStyle name="Note 5 4 6 10" xfId="26358"/>
    <cellStyle name="Note 5 4 6 11" xfId="26359"/>
    <cellStyle name="Note 5 4 6 12" xfId="26360"/>
    <cellStyle name="Note 5 4 6 13" xfId="26361"/>
    <cellStyle name="Note 5 4 6 14" xfId="26362"/>
    <cellStyle name="Note 5 4 6 15" xfId="26363"/>
    <cellStyle name="Note 5 4 6 16" xfId="26364"/>
    <cellStyle name="Note 5 4 6 2" xfId="26365"/>
    <cellStyle name="Note 5 4 6 2 2" xfId="26366"/>
    <cellStyle name="Note 5 4 6 2 3" xfId="26367"/>
    <cellStyle name="Note 5 4 6 2 4" xfId="26368"/>
    <cellStyle name="Note 5 4 6 3" xfId="26369"/>
    <cellStyle name="Note 5 4 6 4" xfId="26370"/>
    <cellStyle name="Note 5 4 6 5" xfId="26371"/>
    <cellStyle name="Note 5 4 6 6" xfId="26372"/>
    <cellStyle name="Note 5 4 6 7" xfId="26373"/>
    <cellStyle name="Note 5 4 6 8" xfId="26374"/>
    <cellStyle name="Note 5 4 6 9" xfId="26375"/>
    <cellStyle name="Note 5 4 7" xfId="26376"/>
    <cellStyle name="Note 5 4 7 10" xfId="26377"/>
    <cellStyle name="Note 5 4 7 11" xfId="26378"/>
    <cellStyle name="Note 5 4 7 12" xfId="26379"/>
    <cellStyle name="Note 5 4 7 13" xfId="26380"/>
    <cellStyle name="Note 5 4 7 14" xfId="26381"/>
    <cellStyle name="Note 5 4 7 15" xfId="26382"/>
    <cellStyle name="Note 5 4 7 16" xfId="26383"/>
    <cellStyle name="Note 5 4 7 2" xfId="26384"/>
    <cellStyle name="Note 5 4 7 2 2" xfId="26385"/>
    <cellStyle name="Note 5 4 7 2 3" xfId="26386"/>
    <cellStyle name="Note 5 4 7 2 4" xfId="26387"/>
    <cellStyle name="Note 5 4 7 3" xfId="26388"/>
    <cellStyle name="Note 5 4 7 4" xfId="26389"/>
    <cellStyle name="Note 5 4 7 5" xfId="26390"/>
    <cellStyle name="Note 5 4 7 6" xfId="26391"/>
    <cellStyle name="Note 5 4 7 7" xfId="26392"/>
    <cellStyle name="Note 5 4 7 8" xfId="26393"/>
    <cellStyle name="Note 5 4 7 9" xfId="26394"/>
    <cellStyle name="Note 5 4 8" xfId="26395"/>
    <cellStyle name="Note 5 4 8 10" xfId="26396"/>
    <cellStyle name="Note 5 4 8 11" xfId="26397"/>
    <cellStyle name="Note 5 4 8 12" xfId="26398"/>
    <cellStyle name="Note 5 4 8 13" xfId="26399"/>
    <cellStyle name="Note 5 4 8 14" xfId="26400"/>
    <cellStyle name="Note 5 4 8 15" xfId="26401"/>
    <cellStyle name="Note 5 4 8 16" xfId="26402"/>
    <cellStyle name="Note 5 4 8 2" xfId="26403"/>
    <cellStyle name="Note 5 4 8 2 2" xfId="26404"/>
    <cellStyle name="Note 5 4 8 2 3" xfId="26405"/>
    <cellStyle name="Note 5 4 8 2 4" xfId="26406"/>
    <cellStyle name="Note 5 4 8 3" xfId="26407"/>
    <cellStyle name="Note 5 4 8 4" xfId="26408"/>
    <cellStyle name="Note 5 4 8 5" xfId="26409"/>
    <cellStyle name="Note 5 4 8 6" xfId="26410"/>
    <cellStyle name="Note 5 4 8 7" xfId="26411"/>
    <cellStyle name="Note 5 4 8 8" xfId="26412"/>
    <cellStyle name="Note 5 4 8 9" xfId="26413"/>
    <cellStyle name="Note 5 4 9" xfId="26414"/>
    <cellStyle name="Note 5 4 9 2" xfId="26415"/>
    <cellStyle name="Note 5 4 9 3" xfId="26416"/>
    <cellStyle name="Note 5 4 9 4" xfId="26417"/>
    <cellStyle name="Note 5 5" xfId="26418"/>
    <cellStyle name="Note 5 5 2" xfId="26419"/>
    <cellStyle name="Note 5 5 3" xfId="26420"/>
    <cellStyle name="Note 5 5 4" xfId="26421"/>
    <cellStyle name="Note 5 6" xfId="26422"/>
    <cellStyle name="Note 5 7" xfId="26423"/>
    <cellStyle name="Note 5 8" xfId="26424"/>
    <cellStyle name="Note 5 9" xfId="26425"/>
    <cellStyle name="Note 6" xfId="26426"/>
    <cellStyle name="Note 6 10" xfId="26427"/>
    <cellStyle name="Note 6 11" xfId="26428"/>
    <cellStyle name="Note 6 12" xfId="26429"/>
    <cellStyle name="Note 6 13" xfId="26430"/>
    <cellStyle name="Note 6 14" xfId="26431"/>
    <cellStyle name="Note 6 15" xfId="26432"/>
    <cellStyle name="Note 6 16" xfId="26433"/>
    <cellStyle name="Note 6 17" xfId="26434"/>
    <cellStyle name="Note 6 18" xfId="26435"/>
    <cellStyle name="Note 6 19" xfId="26436"/>
    <cellStyle name="Note 6 2" xfId="26437"/>
    <cellStyle name="Note 6 2 10" xfId="26438"/>
    <cellStyle name="Note 6 2 11" xfId="26439"/>
    <cellStyle name="Note 6 2 12" xfId="26440"/>
    <cellStyle name="Note 6 2 13" xfId="26441"/>
    <cellStyle name="Note 6 2 14" xfId="26442"/>
    <cellStyle name="Note 6 2 15" xfId="26443"/>
    <cellStyle name="Note 6 2 16" xfId="26444"/>
    <cellStyle name="Note 6 2 17" xfId="26445"/>
    <cellStyle name="Note 6 2 18" xfId="26446"/>
    <cellStyle name="Note 6 2 19" xfId="26447"/>
    <cellStyle name="Note 6 2 2" xfId="26448"/>
    <cellStyle name="Note 6 2 2 10" xfId="26449"/>
    <cellStyle name="Note 6 2 2 11" xfId="26450"/>
    <cellStyle name="Note 6 2 2 12" xfId="26451"/>
    <cellStyle name="Note 6 2 2 13" xfId="26452"/>
    <cellStyle name="Note 6 2 2 14" xfId="26453"/>
    <cellStyle name="Note 6 2 2 15" xfId="26454"/>
    <cellStyle name="Note 6 2 2 16" xfId="26455"/>
    <cellStyle name="Note 6 2 2 2" xfId="26456"/>
    <cellStyle name="Note 6 2 2 2 2" xfId="26457"/>
    <cellStyle name="Note 6 2 2 2 3" xfId="26458"/>
    <cellStyle name="Note 6 2 2 2 4" xfId="26459"/>
    <cellStyle name="Note 6 2 2 3" xfId="26460"/>
    <cellStyle name="Note 6 2 2 4" xfId="26461"/>
    <cellStyle name="Note 6 2 2 5" xfId="26462"/>
    <cellStyle name="Note 6 2 2 6" xfId="26463"/>
    <cellStyle name="Note 6 2 2 7" xfId="26464"/>
    <cellStyle name="Note 6 2 2 8" xfId="26465"/>
    <cellStyle name="Note 6 2 2 9" xfId="26466"/>
    <cellStyle name="Note 6 2 20" xfId="26467"/>
    <cellStyle name="Note 6 2 21" xfId="26468"/>
    <cellStyle name="Note 6 2 22" xfId="26469"/>
    <cellStyle name="Note 6 2 23" xfId="26470"/>
    <cellStyle name="Note 6 2 3" xfId="26471"/>
    <cellStyle name="Note 6 2 3 10" xfId="26472"/>
    <cellStyle name="Note 6 2 3 11" xfId="26473"/>
    <cellStyle name="Note 6 2 3 12" xfId="26474"/>
    <cellStyle name="Note 6 2 3 13" xfId="26475"/>
    <cellStyle name="Note 6 2 3 14" xfId="26476"/>
    <cellStyle name="Note 6 2 3 15" xfId="26477"/>
    <cellStyle name="Note 6 2 3 16" xfId="26478"/>
    <cellStyle name="Note 6 2 3 2" xfId="26479"/>
    <cellStyle name="Note 6 2 3 2 2" xfId="26480"/>
    <cellStyle name="Note 6 2 3 2 3" xfId="26481"/>
    <cellStyle name="Note 6 2 3 2 4" xfId="26482"/>
    <cellStyle name="Note 6 2 3 3" xfId="26483"/>
    <cellStyle name="Note 6 2 3 4" xfId="26484"/>
    <cellStyle name="Note 6 2 3 5" xfId="26485"/>
    <cellStyle name="Note 6 2 3 6" xfId="26486"/>
    <cellStyle name="Note 6 2 3 7" xfId="26487"/>
    <cellStyle name="Note 6 2 3 8" xfId="26488"/>
    <cellStyle name="Note 6 2 3 9" xfId="26489"/>
    <cellStyle name="Note 6 2 4" xfId="26490"/>
    <cellStyle name="Note 6 2 4 10" xfId="26491"/>
    <cellStyle name="Note 6 2 4 11" xfId="26492"/>
    <cellStyle name="Note 6 2 4 12" xfId="26493"/>
    <cellStyle name="Note 6 2 4 13" xfId="26494"/>
    <cellStyle name="Note 6 2 4 14" xfId="26495"/>
    <cellStyle name="Note 6 2 4 15" xfId="26496"/>
    <cellStyle name="Note 6 2 4 16" xfId="26497"/>
    <cellStyle name="Note 6 2 4 2" xfId="26498"/>
    <cellStyle name="Note 6 2 4 2 2" xfId="26499"/>
    <cellStyle name="Note 6 2 4 2 3" xfId="26500"/>
    <cellStyle name="Note 6 2 4 2 4" xfId="26501"/>
    <cellStyle name="Note 6 2 4 3" xfId="26502"/>
    <cellStyle name="Note 6 2 4 4" xfId="26503"/>
    <cellStyle name="Note 6 2 4 5" xfId="26504"/>
    <cellStyle name="Note 6 2 4 6" xfId="26505"/>
    <cellStyle name="Note 6 2 4 7" xfId="26506"/>
    <cellStyle name="Note 6 2 4 8" xfId="26507"/>
    <cellStyle name="Note 6 2 4 9" xfId="26508"/>
    <cellStyle name="Note 6 2 5" xfId="26509"/>
    <cellStyle name="Note 6 2 5 10" xfId="26510"/>
    <cellStyle name="Note 6 2 5 11" xfId="26511"/>
    <cellStyle name="Note 6 2 5 12" xfId="26512"/>
    <cellStyle name="Note 6 2 5 13" xfId="26513"/>
    <cellStyle name="Note 6 2 5 14" xfId="26514"/>
    <cellStyle name="Note 6 2 5 15" xfId="26515"/>
    <cellStyle name="Note 6 2 5 16" xfId="26516"/>
    <cellStyle name="Note 6 2 5 2" xfId="26517"/>
    <cellStyle name="Note 6 2 5 2 2" xfId="26518"/>
    <cellStyle name="Note 6 2 5 2 3" xfId="26519"/>
    <cellStyle name="Note 6 2 5 2 4" xfId="26520"/>
    <cellStyle name="Note 6 2 5 3" xfId="26521"/>
    <cellStyle name="Note 6 2 5 4" xfId="26522"/>
    <cellStyle name="Note 6 2 5 5" xfId="26523"/>
    <cellStyle name="Note 6 2 5 6" xfId="26524"/>
    <cellStyle name="Note 6 2 5 7" xfId="26525"/>
    <cellStyle name="Note 6 2 5 8" xfId="26526"/>
    <cellStyle name="Note 6 2 5 9" xfId="26527"/>
    <cellStyle name="Note 6 2 6" xfId="26528"/>
    <cellStyle name="Note 6 2 6 10" xfId="26529"/>
    <cellStyle name="Note 6 2 6 11" xfId="26530"/>
    <cellStyle name="Note 6 2 6 12" xfId="26531"/>
    <cellStyle name="Note 6 2 6 13" xfId="26532"/>
    <cellStyle name="Note 6 2 6 14" xfId="26533"/>
    <cellStyle name="Note 6 2 6 15" xfId="26534"/>
    <cellStyle name="Note 6 2 6 16" xfId="26535"/>
    <cellStyle name="Note 6 2 6 2" xfId="26536"/>
    <cellStyle name="Note 6 2 6 2 2" xfId="26537"/>
    <cellStyle name="Note 6 2 6 2 3" xfId="26538"/>
    <cellStyle name="Note 6 2 6 2 4" xfId="26539"/>
    <cellStyle name="Note 6 2 6 3" xfId="26540"/>
    <cellStyle name="Note 6 2 6 4" xfId="26541"/>
    <cellStyle name="Note 6 2 6 5" xfId="26542"/>
    <cellStyle name="Note 6 2 6 6" xfId="26543"/>
    <cellStyle name="Note 6 2 6 7" xfId="26544"/>
    <cellStyle name="Note 6 2 6 8" xfId="26545"/>
    <cellStyle name="Note 6 2 6 9" xfId="26546"/>
    <cellStyle name="Note 6 2 7" xfId="26547"/>
    <cellStyle name="Note 6 2 7 10" xfId="26548"/>
    <cellStyle name="Note 6 2 7 11" xfId="26549"/>
    <cellStyle name="Note 6 2 7 12" xfId="26550"/>
    <cellStyle name="Note 6 2 7 13" xfId="26551"/>
    <cellStyle name="Note 6 2 7 14" xfId="26552"/>
    <cellStyle name="Note 6 2 7 15" xfId="26553"/>
    <cellStyle name="Note 6 2 7 16" xfId="26554"/>
    <cellStyle name="Note 6 2 7 2" xfId="26555"/>
    <cellStyle name="Note 6 2 7 2 2" xfId="26556"/>
    <cellStyle name="Note 6 2 7 2 3" xfId="26557"/>
    <cellStyle name="Note 6 2 7 2 4" xfId="26558"/>
    <cellStyle name="Note 6 2 7 3" xfId="26559"/>
    <cellStyle name="Note 6 2 7 4" xfId="26560"/>
    <cellStyle name="Note 6 2 7 5" xfId="26561"/>
    <cellStyle name="Note 6 2 7 6" xfId="26562"/>
    <cellStyle name="Note 6 2 7 7" xfId="26563"/>
    <cellStyle name="Note 6 2 7 8" xfId="26564"/>
    <cellStyle name="Note 6 2 7 9" xfId="26565"/>
    <cellStyle name="Note 6 2 8" xfId="26566"/>
    <cellStyle name="Note 6 2 8 10" xfId="26567"/>
    <cellStyle name="Note 6 2 8 11" xfId="26568"/>
    <cellStyle name="Note 6 2 8 12" xfId="26569"/>
    <cellStyle name="Note 6 2 8 13" xfId="26570"/>
    <cellStyle name="Note 6 2 8 14" xfId="26571"/>
    <cellStyle name="Note 6 2 8 15" xfId="26572"/>
    <cellStyle name="Note 6 2 8 16" xfId="26573"/>
    <cellStyle name="Note 6 2 8 2" xfId="26574"/>
    <cellStyle name="Note 6 2 8 2 2" xfId="26575"/>
    <cellStyle name="Note 6 2 8 2 3" xfId="26576"/>
    <cellStyle name="Note 6 2 8 2 4" xfId="26577"/>
    <cellStyle name="Note 6 2 8 3" xfId="26578"/>
    <cellStyle name="Note 6 2 8 4" xfId="26579"/>
    <cellStyle name="Note 6 2 8 5" xfId="26580"/>
    <cellStyle name="Note 6 2 8 6" xfId="26581"/>
    <cellStyle name="Note 6 2 8 7" xfId="26582"/>
    <cellStyle name="Note 6 2 8 8" xfId="26583"/>
    <cellStyle name="Note 6 2 8 9" xfId="26584"/>
    <cellStyle name="Note 6 2 9" xfId="26585"/>
    <cellStyle name="Note 6 2 9 2" xfId="26586"/>
    <cellStyle name="Note 6 2 9 3" xfId="26587"/>
    <cellStyle name="Note 6 2 9 4" xfId="26588"/>
    <cellStyle name="Note 6 3" xfId="26589"/>
    <cellStyle name="Note 6 3 10" xfId="26590"/>
    <cellStyle name="Note 6 3 11" xfId="26591"/>
    <cellStyle name="Note 6 3 12" xfId="26592"/>
    <cellStyle name="Note 6 3 13" xfId="26593"/>
    <cellStyle name="Note 6 3 14" xfId="26594"/>
    <cellStyle name="Note 6 3 15" xfId="26595"/>
    <cellStyle name="Note 6 3 16" xfId="26596"/>
    <cellStyle name="Note 6 3 17" xfId="26597"/>
    <cellStyle name="Note 6 3 18" xfId="26598"/>
    <cellStyle name="Note 6 3 19" xfId="26599"/>
    <cellStyle name="Note 6 3 2" xfId="26600"/>
    <cellStyle name="Note 6 3 2 10" xfId="26601"/>
    <cellStyle name="Note 6 3 2 11" xfId="26602"/>
    <cellStyle name="Note 6 3 2 12" xfId="26603"/>
    <cellStyle name="Note 6 3 2 13" xfId="26604"/>
    <cellStyle name="Note 6 3 2 14" xfId="26605"/>
    <cellStyle name="Note 6 3 2 15" xfId="26606"/>
    <cellStyle name="Note 6 3 2 16" xfId="26607"/>
    <cellStyle name="Note 6 3 2 2" xfId="26608"/>
    <cellStyle name="Note 6 3 2 2 2" xfId="26609"/>
    <cellStyle name="Note 6 3 2 2 3" xfId="26610"/>
    <cellStyle name="Note 6 3 2 2 4" xfId="26611"/>
    <cellStyle name="Note 6 3 2 3" xfId="26612"/>
    <cellStyle name="Note 6 3 2 4" xfId="26613"/>
    <cellStyle name="Note 6 3 2 5" xfId="26614"/>
    <cellStyle name="Note 6 3 2 6" xfId="26615"/>
    <cellStyle name="Note 6 3 2 7" xfId="26616"/>
    <cellStyle name="Note 6 3 2 8" xfId="26617"/>
    <cellStyle name="Note 6 3 2 9" xfId="26618"/>
    <cellStyle name="Note 6 3 20" xfId="26619"/>
    <cellStyle name="Note 6 3 21" xfId="26620"/>
    <cellStyle name="Note 6 3 22" xfId="26621"/>
    <cellStyle name="Note 6 3 23" xfId="26622"/>
    <cellStyle name="Note 6 3 3" xfId="26623"/>
    <cellStyle name="Note 6 3 3 10" xfId="26624"/>
    <cellStyle name="Note 6 3 3 11" xfId="26625"/>
    <cellStyle name="Note 6 3 3 12" xfId="26626"/>
    <cellStyle name="Note 6 3 3 13" xfId="26627"/>
    <cellStyle name="Note 6 3 3 14" xfId="26628"/>
    <cellStyle name="Note 6 3 3 15" xfId="26629"/>
    <cellStyle name="Note 6 3 3 16" xfId="26630"/>
    <cellStyle name="Note 6 3 3 2" xfId="26631"/>
    <cellStyle name="Note 6 3 3 2 2" xfId="26632"/>
    <cellStyle name="Note 6 3 3 2 3" xfId="26633"/>
    <cellStyle name="Note 6 3 3 2 4" xfId="26634"/>
    <cellStyle name="Note 6 3 3 3" xfId="26635"/>
    <cellStyle name="Note 6 3 3 4" xfId="26636"/>
    <cellStyle name="Note 6 3 3 5" xfId="26637"/>
    <cellStyle name="Note 6 3 3 6" xfId="26638"/>
    <cellStyle name="Note 6 3 3 7" xfId="26639"/>
    <cellStyle name="Note 6 3 3 8" xfId="26640"/>
    <cellStyle name="Note 6 3 3 9" xfId="26641"/>
    <cellStyle name="Note 6 3 4" xfId="26642"/>
    <cellStyle name="Note 6 3 4 10" xfId="26643"/>
    <cellStyle name="Note 6 3 4 11" xfId="26644"/>
    <cellStyle name="Note 6 3 4 12" xfId="26645"/>
    <cellStyle name="Note 6 3 4 13" xfId="26646"/>
    <cellStyle name="Note 6 3 4 14" xfId="26647"/>
    <cellStyle name="Note 6 3 4 15" xfId="26648"/>
    <cellStyle name="Note 6 3 4 16" xfId="26649"/>
    <cellStyle name="Note 6 3 4 2" xfId="26650"/>
    <cellStyle name="Note 6 3 4 2 2" xfId="26651"/>
    <cellStyle name="Note 6 3 4 2 3" xfId="26652"/>
    <cellStyle name="Note 6 3 4 2 4" xfId="26653"/>
    <cellStyle name="Note 6 3 4 3" xfId="26654"/>
    <cellStyle name="Note 6 3 4 4" xfId="26655"/>
    <cellStyle name="Note 6 3 4 5" xfId="26656"/>
    <cellStyle name="Note 6 3 4 6" xfId="26657"/>
    <cellStyle name="Note 6 3 4 7" xfId="26658"/>
    <cellStyle name="Note 6 3 4 8" xfId="26659"/>
    <cellStyle name="Note 6 3 4 9" xfId="26660"/>
    <cellStyle name="Note 6 3 5" xfId="26661"/>
    <cellStyle name="Note 6 3 5 10" xfId="26662"/>
    <cellStyle name="Note 6 3 5 11" xfId="26663"/>
    <cellStyle name="Note 6 3 5 12" xfId="26664"/>
    <cellStyle name="Note 6 3 5 13" xfId="26665"/>
    <cellStyle name="Note 6 3 5 14" xfId="26666"/>
    <cellStyle name="Note 6 3 5 15" xfId="26667"/>
    <cellStyle name="Note 6 3 5 16" xfId="26668"/>
    <cellStyle name="Note 6 3 5 2" xfId="26669"/>
    <cellStyle name="Note 6 3 5 2 2" xfId="26670"/>
    <cellStyle name="Note 6 3 5 2 3" xfId="26671"/>
    <cellStyle name="Note 6 3 5 2 4" xfId="26672"/>
    <cellStyle name="Note 6 3 5 3" xfId="26673"/>
    <cellStyle name="Note 6 3 5 4" xfId="26674"/>
    <cellStyle name="Note 6 3 5 5" xfId="26675"/>
    <cellStyle name="Note 6 3 5 6" xfId="26676"/>
    <cellStyle name="Note 6 3 5 7" xfId="26677"/>
    <cellStyle name="Note 6 3 5 8" xfId="26678"/>
    <cellStyle name="Note 6 3 5 9" xfId="26679"/>
    <cellStyle name="Note 6 3 6" xfId="26680"/>
    <cellStyle name="Note 6 3 6 10" xfId="26681"/>
    <cellStyle name="Note 6 3 6 11" xfId="26682"/>
    <cellStyle name="Note 6 3 6 12" xfId="26683"/>
    <cellStyle name="Note 6 3 6 13" xfId="26684"/>
    <cellStyle name="Note 6 3 6 14" xfId="26685"/>
    <cellStyle name="Note 6 3 6 15" xfId="26686"/>
    <cellStyle name="Note 6 3 6 16" xfId="26687"/>
    <cellStyle name="Note 6 3 6 2" xfId="26688"/>
    <cellStyle name="Note 6 3 6 2 2" xfId="26689"/>
    <cellStyle name="Note 6 3 6 2 3" xfId="26690"/>
    <cellStyle name="Note 6 3 6 2 4" xfId="26691"/>
    <cellStyle name="Note 6 3 6 3" xfId="26692"/>
    <cellStyle name="Note 6 3 6 4" xfId="26693"/>
    <cellStyle name="Note 6 3 6 5" xfId="26694"/>
    <cellStyle name="Note 6 3 6 6" xfId="26695"/>
    <cellStyle name="Note 6 3 6 7" xfId="26696"/>
    <cellStyle name="Note 6 3 6 8" xfId="26697"/>
    <cellStyle name="Note 6 3 6 9" xfId="26698"/>
    <cellStyle name="Note 6 3 7" xfId="26699"/>
    <cellStyle name="Note 6 3 7 10" xfId="26700"/>
    <cellStyle name="Note 6 3 7 11" xfId="26701"/>
    <cellStyle name="Note 6 3 7 12" xfId="26702"/>
    <cellStyle name="Note 6 3 7 13" xfId="26703"/>
    <cellStyle name="Note 6 3 7 14" xfId="26704"/>
    <cellStyle name="Note 6 3 7 15" xfId="26705"/>
    <cellStyle name="Note 6 3 7 16" xfId="26706"/>
    <cellStyle name="Note 6 3 7 2" xfId="26707"/>
    <cellStyle name="Note 6 3 7 2 2" xfId="26708"/>
    <cellStyle name="Note 6 3 7 2 3" xfId="26709"/>
    <cellStyle name="Note 6 3 7 2 4" xfId="26710"/>
    <cellStyle name="Note 6 3 7 3" xfId="26711"/>
    <cellStyle name="Note 6 3 7 4" xfId="26712"/>
    <cellStyle name="Note 6 3 7 5" xfId="26713"/>
    <cellStyle name="Note 6 3 7 6" xfId="26714"/>
    <cellStyle name="Note 6 3 7 7" xfId="26715"/>
    <cellStyle name="Note 6 3 7 8" xfId="26716"/>
    <cellStyle name="Note 6 3 7 9" xfId="26717"/>
    <cellStyle name="Note 6 3 8" xfId="26718"/>
    <cellStyle name="Note 6 3 8 10" xfId="26719"/>
    <cellStyle name="Note 6 3 8 11" xfId="26720"/>
    <cellStyle name="Note 6 3 8 12" xfId="26721"/>
    <cellStyle name="Note 6 3 8 13" xfId="26722"/>
    <cellStyle name="Note 6 3 8 14" xfId="26723"/>
    <cellStyle name="Note 6 3 8 15" xfId="26724"/>
    <cellStyle name="Note 6 3 8 16" xfId="26725"/>
    <cellStyle name="Note 6 3 8 2" xfId="26726"/>
    <cellStyle name="Note 6 3 8 2 2" xfId="26727"/>
    <cellStyle name="Note 6 3 8 2 3" xfId="26728"/>
    <cellStyle name="Note 6 3 8 2 4" xfId="26729"/>
    <cellStyle name="Note 6 3 8 3" xfId="26730"/>
    <cellStyle name="Note 6 3 8 4" xfId="26731"/>
    <cellStyle name="Note 6 3 8 5" xfId="26732"/>
    <cellStyle name="Note 6 3 8 6" xfId="26733"/>
    <cellStyle name="Note 6 3 8 7" xfId="26734"/>
    <cellStyle name="Note 6 3 8 8" xfId="26735"/>
    <cellStyle name="Note 6 3 8 9" xfId="26736"/>
    <cellStyle name="Note 6 3 9" xfId="26737"/>
    <cellStyle name="Note 6 3 9 2" xfId="26738"/>
    <cellStyle name="Note 6 3 9 3" xfId="26739"/>
    <cellStyle name="Note 6 3 9 4" xfId="26740"/>
    <cellStyle name="Note 6 4" xfId="26741"/>
    <cellStyle name="Note 6 4 10" xfId="26742"/>
    <cellStyle name="Note 6 4 11" xfId="26743"/>
    <cellStyle name="Note 6 4 12" xfId="26744"/>
    <cellStyle name="Note 6 4 13" xfId="26745"/>
    <cellStyle name="Note 6 4 14" xfId="26746"/>
    <cellStyle name="Note 6 4 15" xfId="26747"/>
    <cellStyle name="Note 6 4 16" xfId="26748"/>
    <cellStyle name="Note 6 4 17" xfId="26749"/>
    <cellStyle name="Note 6 4 18" xfId="26750"/>
    <cellStyle name="Note 6 4 19" xfId="26751"/>
    <cellStyle name="Note 6 4 2" xfId="26752"/>
    <cellStyle name="Note 6 4 2 10" xfId="26753"/>
    <cellStyle name="Note 6 4 2 11" xfId="26754"/>
    <cellStyle name="Note 6 4 2 12" xfId="26755"/>
    <cellStyle name="Note 6 4 2 13" xfId="26756"/>
    <cellStyle name="Note 6 4 2 14" xfId="26757"/>
    <cellStyle name="Note 6 4 2 15" xfId="26758"/>
    <cellStyle name="Note 6 4 2 16" xfId="26759"/>
    <cellStyle name="Note 6 4 2 2" xfId="26760"/>
    <cellStyle name="Note 6 4 2 2 2" xfId="26761"/>
    <cellStyle name="Note 6 4 2 2 3" xfId="26762"/>
    <cellStyle name="Note 6 4 2 2 4" xfId="26763"/>
    <cellStyle name="Note 6 4 2 3" xfId="26764"/>
    <cellStyle name="Note 6 4 2 4" xfId="26765"/>
    <cellStyle name="Note 6 4 2 5" xfId="26766"/>
    <cellStyle name="Note 6 4 2 6" xfId="26767"/>
    <cellStyle name="Note 6 4 2 7" xfId="26768"/>
    <cellStyle name="Note 6 4 2 8" xfId="26769"/>
    <cellStyle name="Note 6 4 2 9" xfId="26770"/>
    <cellStyle name="Note 6 4 20" xfId="26771"/>
    <cellStyle name="Note 6 4 21" xfId="26772"/>
    <cellStyle name="Note 6 4 22" xfId="26773"/>
    <cellStyle name="Note 6 4 23" xfId="26774"/>
    <cellStyle name="Note 6 4 3" xfId="26775"/>
    <cellStyle name="Note 6 4 3 10" xfId="26776"/>
    <cellStyle name="Note 6 4 3 11" xfId="26777"/>
    <cellStyle name="Note 6 4 3 12" xfId="26778"/>
    <cellStyle name="Note 6 4 3 13" xfId="26779"/>
    <cellStyle name="Note 6 4 3 14" xfId="26780"/>
    <cellStyle name="Note 6 4 3 15" xfId="26781"/>
    <cellStyle name="Note 6 4 3 16" xfId="26782"/>
    <cellStyle name="Note 6 4 3 2" xfId="26783"/>
    <cellStyle name="Note 6 4 3 2 2" xfId="26784"/>
    <cellStyle name="Note 6 4 3 2 3" xfId="26785"/>
    <cellStyle name="Note 6 4 3 2 4" xfId="26786"/>
    <cellStyle name="Note 6 4 3 3" xfId="26787"/>
    <cellStyle name="Note 6 4 3 4" xfId="26788"/>
    <cellStyle name="Note 6 4 3 5" xfId="26789"/>
    <cellStyle name="Note 6 4 3 6" xfId="26790"/>
    <cellStyle name="Note 6 4 3 7" xfId="26791"/>
    <cellStyle name="Note 6 4 3 8" xfId="26792"/>
    <cellStyle name="Note 6 4 3 9" xfId="26793"/>
    <cellStyle name="Note 6 4 4" xfId="26794"/>
    <cellStyle name="Note 6 4 4 10" xfId="26795"/>
    <cellStyle name="Note 6 4 4 11" xfId="26796"/>
    <cellStyle name="Note 6 4 4 12" xfId="26797"/>
    <cellStyle name="Note 6 4 4 13" xfId="26798"/>
    <cellStyle name="Note 6 4 4 14" xfId="26799"/>
    <cellStyle name="Note 6 4 4 15" xfId="26800"/>
    <cellStyle name="Note 6 4 4 16" xfId="26801"/>
    <cellStyle name="Note 6 4 4 2" xfId="26802"/>
    <cellStyle name="Note 6 4 4 2 2" xfId="26803"/>
    <cellStyle name="Note 6 4 4 2 3" xfId="26804"/>
    <cellStyle name="Note 6 4 4 2 4" xfId="26805"/>
    <cellStyle name="Note 6 4 4 3" xfId="26806"/>
    <cellStyle name="Note 6 4 4 4" xfId="26807"/>
    <cellStyle name="Note 6 4 4 5" xfId="26808"/>
    <cellStyle name="Note 6 4 4 6" xfId="26809"/>
    <cellStyle name="Note 6 4 4 7" xfId="26810"/>
    <cellStyle name="Note 6 4 4 8" xfId="26811"/>
    <cellStyle name="Note 6 4 4 9" xfId="26812"/>
    <cellStyle name="Note 6 4 5" xfId="26813"/>
    <cellStyle name="Note 6 4 5 10" xfId="26814"/>
    <cellStyle name="Note 6 4 5 11" xfId="26815"/>
    <cellStyle name="Note 6 4 5 12" xfId="26816"/>
    <cellStyle name="Note 6 4 5 13" xfId="26817"/>
    <cellStyle name="Note 6 4 5 14" xfId="26818"/>
    <cellStyle name="Note 6 4 5 15" xfId="26819"/>
    <cellStyle name="Note 6 4 5 16" xfId="26820"/>
    <cellStyle name="Note 6 4 5 2" xfId="26821"/>
    <cellStyle name="Note 6 4 5 2 2" xfId="26822"/>
    <cellStyle name="Note 6 4 5 2 3" xfId="26823"/>
    <cellStyle name="Note 6 4 5 2 4" xfId="26824"/>
    <cellStyle name="Note 6 4 5 3" xfId="26825"/>
    <cellStyle name="Note 6 4 5 4" xfId="26826"/>
    <cellStyle name="Note 6 4 5 5" xfId="26827"/>
    <cellStyle name="Note 6 4 5 6" xfId="26828"/>
    <cellStyle name="Note 6 4 5 7" xfId="26829"/>
    <cellStyle name="Note 6 4 5 8" xfId="26830"/>
    <cellStyle name="Note 6 4 5 9" xfId="26831"/>
    <cellStyle name="Note 6 4 6" xfId="26832"/>
    <cellStyle name="Note 6 4 6 10" xfId="26833"/>
    <cellStyle name="Note 6 4 6 11" xfId="26834"/>
    <cellStyle name="Note 6 4 6 12" xfId="26835"/>
    <cellStyle name="Note 6 4 6 13" xfId="26836"/>
    <cellStyle name="Note 6 4 6 14" xfId="26837"/>
    <cellStyle name="Note 6 4 6 15" xfId="26838"/>
    <cellStyle name="Note 6 4 6 16" xfId="26839"/>
    <cellStyle name="Note 6 4 6 2" xfId="26840"/>
    <cellStyle name="Note 6 4 6 2 2" xfId="26841"/>
    <cellStyle name="Note 6 4 6 2 3" xfId="26842"/>
    <cellStyle name="Note 6 4 6 2 4" xfId="26843"/>
    <cellStyle name="Note 6 4 6 3" xfId="26844"/>
    <cellStyle name="Note 6 4 6 4" xfId="26845"/>
    <cellStyle name="Note 6 4 6 5" xfId="26846"/>
    <cellStyle name="Note 6 4 6 6" xfId="26847"/>
    <cellStyle name="Note 6 4 6 7" xfId="26848"/>
    <cellStyle name="Note 6 4 6 8" xfId="26849"/>
    <cellStyle name="Note 6 4 6 9" xfId="26850"/>
    <cellStyle name="Note 6 4 7" xfId="26851"/>
    <cellStyle name="Note 6 4 7 10" xfId="26852"/>
    <cellStyle name="Note 6 4 7 11" xfId="26853"/>
    <cellStyle name="Note 6 4 7 12" xfId="26854"/>
    <cellStyle name="Note 6 4 7 13" xfId="26855"/>
    <cellStyle name="Note 6 4 7 14" xfId="26856"/>
    <cellStyle name="Note 6 4 7 15" xfId="26857"/>
    <cellStyle name="Note 6 4 7 16" xfId="26858"/>
    <cellStyle name="Note 6 4 7 2" xfId="26859"/>
    <cellStyle name="Note 6 4 7 2 2" xfId="26860"/>
    <cellStyle name="Note 6 4 7 2 3" xfId="26861"/>
    <cellStyle name="Note 6 4 7 2 4" xfId="26862"/>
    <cellStyle name="Note 6 4 7 3" xfId="26863"/>
    <cellStyle name="Note 6 4 7 4" xfId="26864"/>
    <cellStyle name="Note 6 4 7 5" xfId="26865"/>
    <cellStyle name="Note 6 4 7 6" xfId="26866"/>
    <cellStyle name="Note 6 4 7 7" xfId="26867"/>
    <cellStyle name="Note 6 4 7 8" xfId="26868"/>
    <cellStyle name="Note 6 4 7 9" xfId="26869"/>
    <cellStyle name="Note 6 4 8" xfId="26870"/>
    <cellStyle name="Note 6 4 8 10" xfId="26871"/>
    <cellStyle name="Note 6 4 8 11" xfId="26872"/>
    <cellStyle name="Note 6 4 8 12" xfId="26873"/>
    <cellStyle name="Note 6 4 8 13" xfId="26874"/>
    <cellStyle name="Note 6 4 8 14" xfId="26875"/>
    <cellStyle name="Note 6 4 8 15" xfId="26876"/>
    <cellStyle name="Note 6 4 8 16" xfId="26877"/>
    <cellStyle name="Note 6 4 8 2" xfId="26878"/>
    <cellStyle name="Note 6 4 8 2 2" xfId="26879"/>
    <cellStyle name="Note 6 4 8 2 3" xfId="26880"/>
    <cellStyle name="Note 6 4 8 2 4" xfId="26881"/>
    <cellStyle name="Note 6 4 8 3" xfId="26882"/>
    <cellStyle name="Note 6 4 8 4" xfId="26883"/>
    <cellStyle name="Note 6 4 8 5" xfId="26884"/>
    <cellStyle name="Note 6 4 8 6" xfId="26885"/>
    <cellStyle name="Note 6 4 8 7" xfId="26886"/>
    <cellStyle name="Note 6 4 8 8" xfId="26887"/>
    <cellStyle name="Note 6 4 8 9" xfId="26888"/>
    <cellStyle name="Note 6 4 9" xfId="26889"/>
    <cellStyle name="Note 6 4 9 2" xfId="26890"/>
    <cellStyle name="Note 6 4 9 3" xfId="26891"/>
    <cellStyle name="Note 6 4 9 4" xfId="26892"/>
    <cellStyle name="Note 6 5" xfId="26893"/>
    <cellStyle name="Note 6 5 2" xfId="26894"/>
    <cellStyle name="Note 6 5 3" xfId="26895"/>
    <cellStyle name="Note 6 5 4" xfId="26896"/>
    <cellStyle name="Note 6 6" xfId="26897"/>
    <cellStyle name="Note 6 7" xfId="26898"/>
    <cellStyle name="Note 6 8" xfId="26899"/>
    <cellStyle name="Note 6 9" xfId="26900"/>
    <cellStyle name="Note 7 2" xfId="26901"/>
    <cellStyle name="Note 7 2 10" xfId="26902"/>
    <cellStyle name="Note 7 2 11" xfId="26903"/>
    <cellStyle name="Note 7 2 12" xfId="26904"/>
    <cellStyle name="Note 7 2 13" xfId="26905"/>
    <cellStyle name="Note 7 2 14" xfId="26906"/>
    <cellStyle name="Note 7 2 15" xfId="26907"/>
    <cellStyle name="Note 7 2 16" xfId="26908"/>
    <cellStyle name="Note 7 2 17" xfId="26909"/>
    <cellStyle name="Note 7 2 18" xfId="26910"/>
    <cellStyle name="Note 7 2 19" xfId="26911"/>
    <cellStyle name="Note 7 2 2" xfId="26912"/>
    <cellStyle name="Note 7 2 2 10" xfId="26913"/>
    <cellStyle name="Note 7 2 2 11" xfId="26914"/>
    <cellStyle name="Note 7 2 2 12" xfId="26915"/>
    <cellStyle name="Note 7 2 2 13" xfId="26916"/>
    <cellStyle name="Note 7 2 2 14" xfId="26917"/>
    <cellStyle name="Note 7 2 2 15" xfId="26918"/>
    <cellStyle name="Note 7 2 2 16" xfId="26919"/>
    <cellStyle name="Note 7 2 2 2" xfId="26920"/>
    <cellStyle name="Note 7 2 2 2 2" xfId="26921"/>
    <cellStyle name="Note 7 2 2 2 3" xfId="26922"/>
    <cellStyle name="Note 7 2 2 2 4" xfId="26923"/>
    <cellStyle name="Note 7 2 2 3" xfId="26924"/>
    <cellStyle name="Note 7 2 2 4" xfId="26925"/>
    <cellStyle name="Note 7 2 2 5" xfId="26926"/>
    <cellStyle name="Note 7 2 2 6" xfId="26927"/>
    <cellStyle name="Note 7 2 2 7" xfId="26928"/>
    <cellStyle name="Note 7 2 2 8" xfId="26929"/>
    <cellStyle name="Note 7 2 2 9" xfId="26930"/>
    <cellStyle name="Note 7 2 20" xfId="26931"/>
    <cellStyle name="Note 7 2 21" xfId="26932"/>
    <cellStyle name="Note 7 2 22" xfId="26933"/>
    <cellStyle name="Note 7 2 23" xfId="26934"/>
    <cellStyle name="Note 7 2 3" xfId="26935"/>
    <cellStyle name="Note 7 2 3 10" xfId="26936"/>
    <cellStyle name="Note 7 2 3 11" xfId="26937"/>
    <cellStyle name="Note 7 2 3 12" xfId="26938"/>
    <cellStyle name="Note 7 2 3 13" xfId="26939"/>
    <cellStyle name="Note 7 2 3 14" xfId="26940"/>
    <cellStyle name="Note 7 2 3 15" xfId="26941"/>
    <cellStyle name="Note 7 2 3 16" xfId="26942"/>
    <cellStyle name="Note 7 2 3 2" xfId="26943"/>
    <cellStyle name="Note 7 2 3 2 2" xfId="26944"/>
    <cellStyle name="Note 7 2 3 2 3" xfId="26945"/>
    <cellStyle name="Note 7 2 3 2 4" xfId="26946"/>
    <cellStyle name="Note 7 2 3 3" xfId="26947"/>
    <cellStyle name="Note 7 2 3 4" xfId="26948"/>
    <cellStyle name="Note 7 2 3 5" xfId="26949"/>
    <cellStyle name="Note 7 2 3 6" xfId="26950"/>
    <cellStyle name="Note 7 2 3 7" xfId="26951"/>
    <cellStyle name="Note 7 2 3 8" xfId="26952"/>
    <cellStyle name="Note 7 2 3 9" xfId="26953"/>
    <cellStyle name="Note 7 2 4" xfId="26954"/>
    <cellStyle name="Note 7 2 4 10" xfId="26955"/>
    <cellStyle name="Note 7 2 4 11" xfId="26956"/>
    <cellStyle name="Note 7 2 4 12" xfId="26957"/>
    <cellStyle name="Note 7 2 4 13" xfId="26958"/>
    <cellStyle name="Note 7 2 4 14" xfId="26959"/>
    <cellStyle name="Note 7 2 4 15" xfId="26960"/>
    <cellStyle name="Note 7 2 4 16" xfId="26961"/>
    <cellStyle name="Note 7 2 4 2" xfId="26962"/>
    <cellStyle name="Note 7 2 4 2 2" xfId="26963"/>
    <cellStyle name="Note 7 2 4 2 3" xfId="26964"/>
    <cellStyle name="Note 7 2 4 2 4" xfId="26965"/>
    <cellStyle name="Note 7 2 4 3" xfId="26966"/>
    <cellStyle name="Note 7 2 4 4" xfId="26967"/>
    <cellStyle name="Note 7 2 4 5" xfId="26968"/>
    <cellStyle name="Note 7 2 4 6" xfId="26969"/>
    <cellStyle name="Note 7 2 4 7" xfId="26970"/>
    <cellStyle name="Note 7 2 4 8" xfId="26971"/>
    <cellStyle name="Note 7 2 4 9" xfId="26972"/>
    <cellStyle name="Note 7 2 5" xfId="26973"/>
    <cellStyle name="Note 7 2 5 10" xfId="26974"/>
    <cellStyle name="Note 7 2 5 11" xfId="26975"/>
    <cellStyle name="Note 7 2 5 12" xfId="26976"/>
    <cellStyle name="Note 7 2 5 13" xfId="26977"/>
    <cellStyle name="Note 7 2 5 14" xfId="26978"/>
    <cellStyle name="Note 7 2 5 15" xfId="26979"/>
    <cellStyle name="Note 7 2 5 16" xfId="26980"/>
    <cellStyle name="Note 7 2 5 2" xfId="26981"/>
    <cellStyle name="Note 7 2 5 2 2" xfId="26982"/>
    <cellStyle name="Note 7 2 5 2 3" xfId="26983"/>
    <cellStyle name="Note 7 2 5 2 4" xfId="26984"/>
    <cellStyle name="Note 7 2 5 3" xfId="26985"/>
    <cellStyle name="Note 7 2 5 4" xfId="26986"/>
    <cellStyle name="Note 7 2 5 5" xfId="26987"/>
    <cellStyle name="Note 7 2 5 6" xfId="26988"/>
    <cellStyle name="Note 7 2 5 7" xfId="26989"/>
    <cellStyle name="Note 7 2 5 8" xfId="26990"/>
    <cellStyle name="Note 7 2 5 9" xfId="26991"/>
    <cellStyle name="Note 7 2 6" xfId="26992"/>
    <cellStyle name="Note 7 2 6 10" xfId="26993"/>
    <cellStyle name="Note 7 2 6 11" xfId="26994"/>
    <cellStyle name="Note 7 2 6 12" xfId="26995"/>
    <cellStyle name="Note 7 2 6 13" xfId="26996"/>
    <cellStyle name="Note 7 2 6 14" xfId="26997"/>
    <cellStyle name="Note 7 2 6 15" xfId="26998"/>
    <cellStyle name="Note 7 2 6 16" xfId="26999"/>
    <cellStyle name="Note 7 2 6 2" xfId="27000"/>
    <cellStyle name="Note 7 2 6 2 2" xfId="27001"/>
    <cellStyle name="Note 7 2 6 2 3" xfId="27002"/>
    <cellStyle name="Note 7 2 6 2 4" xfId="27003"/>
    <cellStyle name="Note 7 2 6 3" xfId="27004"/>
    <cellStyle name="Note 7 2 6 4" xfId="27005"/>
    <cellStyle name="Note 7 2 6 5" xfId="27006"/>
    <cellStyle name="Note 7 2 6 6" xfId="27007"/>
    <cellStyle name="Note 7 2 6 7" xfId="27008"/>
    <cellStyle name="Note 7 2 6 8" xfId="27009"/>
    <cellStyle name="Note 7 2 6 9" xfId="27010"/>
    <cellStyle name="Note 7 2 7" xfId="27011"/>
    <cellStyle name="Note 7 2 7 10" xfId="27012"/>
    <cellStyle name="Note 7 2 7 11" xfId="27013"/>
    <cellStyle name="Note 7 2 7 12" xfId="27014"/>
    <cellStyle name="Note 7 2 7 13" xfId="27015"/>
    <cellStyle name="Note 7 2 7 14" xfId="27016"/>
    <cellStyle name="Note 7 2 7 15" xfId="27017"/>
    <cellStyle name="Note 7 2 7 16" xfId="27018"/>
    <cellStyle name="Note 7 2 7 2" xfId="27019"/>
    <cellStyle name="Note 7 2 7 2 2" xfId="27020"/>
    <cellStyle name="Note 7 2 7 2 3" xfId="27021"/>
    <cellStyle name="Note 7 2 7 2 4" xfId="27022"/>
    <cellStyle name="Note 7 2 7 3" xfId="27023"/>
    <cellStyle name="Note 7 2 7 4" xfId="27024"/>
    <cellStyle name="Note 7 2 7 5" xfId="27025"/>
    <cellStyle name="Note 7 2 7 6" xfId="27026"/>
    <cellStyle name="Note 7 2 7 7" xfId="27027"/>
    <cellStyle name="Note 7 2 7 8" xfId="27028"/>
    <cellStyle name="Note 7 2 7 9" xfId="27029"/>
    <cellStyle name="Note 7 2 8" xfId="27030"/>
    <cellStyle name="Note 7 2 8 10" xfId="27031"/>
    <cellStyle name="Note 7 2 8 11" xfId="27032"/>
    <cellStyle name="Note 7 2 8 12" xfId="27033"/>
    <cellStyle name="Note 7 2 8 13" xfId="27034"/>
    <cellStyle name="Note 7 2 8 14" xfId="27035"/>
    <cellStyle name="Note 7 2 8 15" xfId="27036"/>
    <cellStyle name="Note 7 2 8 16" xfId="27037"/>
    <cellStyle name="Note 7 2 8 2" xfId="27038"/>
    <cellStyle name="Note 7 2 8 2 2" xfId="27039"/>
    <cellStyle name="Note 7 2 8 2 3" xfId="27040"/>
    <cellStyle name="Note 7 2 8 2 4" xfId="27041"/>
    <cellStyle name="Note 7 2 8 3" xfId="27042"/>
    <cellStyle name="Note 7 2 8 4" xfId="27043"/>
    <cellStyle name="Note 7 2 8 5" xfId="27044"/>
    <cellStyle name="Note 7 2 8 6" xfId="27045"/>
    <cellStyle name="Note 7 2 8 7" xfId="27046"/>
    <cellStyle name="Note 7 2 8 8" xfId="27047"/>
    <cellStyle name="Note 7 2 8 9" xfId="27048"/>
    <cellStyle name="Note 7 2 9" xfId="27049"/>
    <cellStyle name="Note 7 2 9 2" xfId="27050"/>
    <cellStyle name="Note 7 2 9 3" xfId="27051"/>
    <cellStyle name="Note 7 2 9 4" xfId="27052"/>
    <cellStyle name="Note 7 3" xfId="27053"/>
    <cellStyle name="Note 7 3 10" xfId="27054"/>
    <cellStyle name="Note 7 3 11" xfId="27055"/>
    <cellStyle name="Note 7 3 12" xfId="27056"/>
    <cellStyle name="Note 7 3 13" xfId="27057"/>
    <cellStyle name="Note 7 3 14" xfId="27058"/>
    <cellStyle name="Note 7 3 15" xfId="27059"/>
    <cellStyle name="Note 7 3 16" xfId="27060"/>
    <cellStyle name="Note 7 3 17" xfId="27061"/>
    <cellStyle name="Note 7 3 18" xfId="27062"/>
    <cellStyle name="Note 7 3 19" xfId="27063"/>
    <cellStyle name="Note 7 3 2" xfId="27064"/>
    <cellStyle name="Note 7 3 2 10" xfId="27065"/>
    <cellStyle name="Note 7 3 2 11" xfId="27066"/>
    <cellStyle name="Note 7 3 2 12" xfId="27067"/>
    <cellStyle name="Note 7 3 2 13" xfId="27068"/>
    <cellStyle name="Note 7 3 2 14" xfId="27069"/>
    <cellStyle name="Note 7 3 2 15" xfId="27070"/>
    <cellStyle name="Note 7 3 2 16" xfId="27071"/>
    <cellStyle name="Note 7 3 2 2" xfId="27072"/>
    <cellStyle name="Note 7 3 2 2 2" xfId="27073"/>
    <cellStyle name="Note 7 3 2 2 3" xfId="27074"/>
    <cellStyle name="Note 7 3 2 2 4" xfId="27075"/>
    <cellStyle name="Note 7 3 2 3" xfId="27076"/>
    <cellStyle name="Note 7 3 2 4" xfId="27077"/>
    <cellStyle name="Note 7 3 2 5" xfId="27078"/>
    <cellStyle name="Note 7 3 2 6" xfId="27079"/>
    <cellStyle name="Note 7 3 2 7" xfId="27080"/>
    <cellStyle name="Note 7 3 2 8" xfId="27081"/>
    <cellStyle name="Note 7 3 2 9" xfId="27082"/>
    <cellStyle name="Note 7 3 20" xfId="27083"/>
    <cellStyle name="Note 7 3 21" xfId="27084"/>
    <cellStyle name="Note 7 3 22" xfId="27085"/>
    <cellStyle name="Note 7 3 23" xfId="27086"/>
    <cellStyle name="Note 7 3 3" xfId="27087"/>
    <cellStyle name="Note 7 3 3 10" xfId="27088"/>
    <cellStyle name="Note 7 3 3 11" xfId="27089"/>
    <cellStyle name="Note 7 3 3 12" xfId="27090"/>
    <cellStyle name="Note 7 3 3 13" xfId="27091"/>
    <cellStyle name="Note 7 3 3 14" xfId="27092"/>
    <cellStyle name="Note 7 3 3 15" xfId="27093"/>
    <cellStyle name="Note 7 3 3 16" xfId="27094"/>
    <cellStyle name="Note 7 3 3 2" xfId="27095"/>
    <cellStyle name="Note 7 3 3 2 2" xfId="27096"/>
    <cellStyle name="Note 7 3 3 2 3" xfId="27097"/>
    <cellStyle name="Note 7 3 3 2 4" xfId="27098"/>
    <cellStyle name="Note 7 3 3 3" xfId="27099"/>
    <cellStyle name="Note 7 3 3 4" xfId="27100"/>
    <cellStyle name="Note 7 3 3 5" xfId="27101"/>
    <cellStyle name="Note 7 3 3 6" xfId="27102"/>
    <cellStyle name="Note 7 3 3 7" xfId="27103"/>
    <cellStyle name="Note 7 3 3 8" xfId="27104"/>
    <cellStyle name="Note 7 3 3 9" xfId="27105"/>
    <cellStyle name="Note 7 3 4" xfId="27106"/>
    <cellStyle name="Note 7 3 4 10" xfId="27107"/>
    <cellStyle name="Note 7 3 4 11" xfId="27108"/>
    <cellStyle name="Note 7 3 4 12" xfId="27109"/>
    <cellStyle name="Note 7 3 4 13" xfId="27110"/>
    <cellStyle name="Note 7 3 4 14" xfId="27111"/>
    <cellStyle name="Note 7 3 4 15" xfId="27112"/>
    <cellStyle name="Note 7 3 4 16" xfId="27113"/>
    <cellStyle name="Note 7 3 4 2" xfId="27114"/>
    <cellStyle name="Note 7 3 4 2 2" xfId="27115"/>
    <cellStyle name="Note 7 3 4 2 3" xfId="27116"/>
    <cellStyle name="Note 7 3 4 2 4" xfId="27117"/>
    <cellStyle name="Note 7 3 4 3" xfId="27118"/>
    <cellStyle name="Note 7 3 4 4" xfId="27119"/>
    <cellStyle name="Note 7 3 4 5" xfId="27120"/>
    <cellStyle name="Note 7 3 4 6" xfId="27121"/>
    <cellStyle name="Note 7 3 4 7" xfId="27122"/>
    <cellStyle name="Note 7 3 4 8" xfId="27123"/>
    <cellStyle name="Note 7 3 4 9" xfId="27124"/>
    <cellStyle name="Note 7 3 5" xfId="27125"/>
    <cellStyle name="Note 7 3 5 10" xfId="27126"/>
    <cellStyle name="Note 7 3 5 11" xfId="27127"/>
    <cellStyle name="Note 7 3 5 12" xfId="27128"/>
    <cellStyle name="Note 7 3 5 13" xfId="27129"/>
    <cellStyle name="Note 7 3 5 14" xfId="27130"/>
    <cellStyle name="Note 7 3 5 15" xfId="27131"/>
    <cellStyle name="Note 7 3 5 16" xfId="27132"/>
    <cellStyle name="Note 7 3 5 2" xfId="27133"/>
    <cellStyle name="Note 7 3 5 2 2" xfId="27134"/>
    <cellStyle name="Note 7 3 5 2 3" xfId="27135"/>
    <cellStyle name="Note 7 3 5 2 4" xfId="27136"/>
    <cellStyle name="Note 7 3 5 3" xfId="27137"/>
    <cellStyle name="Note 7 3 5 4" xfId="27138"/>
    <cellStyle name="Note 7 3 5 5" xfId="27139"/>
    <cellStyle name="Note 7 3 5 6" xfId="27140"/>
    <cellStyle name="Note 7 3 5 7" xfId="27141"/>
    <cellStyle name="Note 7 3 5 8" xfId="27142"/>
    <cellStyle name="Note 7 3 5 9" xfId="27143"/>
    <cellStyle name="Note 7 3 6" xfId="27144"/>
    <cellStyle name="Note 7 3 6 10" xfId="27145"/>
    <cellStyle name="Note 7 3 6 11" xfId="27146"/>
    <cellStyle name="Note 7 3 6 12" xfId="27147"/>
    <cellStyle name="Note 7 3 6 13" xfId="27148"/>
    <cellStyle name="Note 7 3 6 14" xfId="27149"/>
    <cellStyle name="Note 7 3 6 15" xfId="27150"/>
    <cellStyle name="Note 7 3 6 16" xfId="27151"/>
    <cellStyle name="Note 7 3 6 2" xfId="27152"/>
    <cellStyle name="Note 7 3 6 2 2" xfId="27153"/>
    <cellStyle name="Note 7 3 6 2 3" xfId="27154"/>
    <cellStyle name="Note 7 3 6 2 4" xfId="27155"/>
    <cellStyle name="Note 7 3 6 3" xfId="27156"/>
    <cellStyle name="Note 7 3 6 4" xfId="27157"/>
    <cellStyle name="Note 7 3 6 5" xfId="27158"/>
    <cellStyle name="Note 7 3 6 6" xfId="27159"/>
    <cellStyle name="Note 7 3 6 7" xfId="27160"/>
    <cellStyle name="Note 7 3 6 8" xfId="27161"/>
    <cellStyle name="Note 7 3 6 9" xfId="27162"/>
    <cellStyle name="Note 7 3 7" xfId="27163"/>
    <cellStyle name="Note 7 3 7 10" xfId="27164"/>
    <cellStyle name="Note 7 3 7 11" xfId="27165"/>
    <cellStyle name="Note 7 3 7 12" xfId="27166"/>
    <cellStyle name="Note 7 3 7 13" xfId="27167"/>
    <cellStyle name="Note 7 3 7 14" xfId="27168"/>
    <cellStyle name="Note 7 3 7 15" xfId="27169"/>
    <cellStyle name="Note 7 3 7 16" xfId="27170"/>
    <cellStyle name="Note 7 3 7 2" xfId="27171"/>
    <cellStyle name="Note 7 3 7 2 2" xfId="27172"/>
    <cellStyle name="Note 7 3 7 2 3" xfId="27173"/>
    <cellStyle name="Note 7 3 7 2 4" xfId="27174"/>
    <cellStyle name="Note 7 3 7 3" xfId="27175"/>
    <cellStyle name="Note 7 3 7 4" xfId="27176"/>
    <cellStyle name="Note 7 3 7 5" xfId="27177"/>
    <cellStyle name="Note 7 3 7 6" xfId="27178"/>
    <cellStyle name="Note 7 3 7 7" xfId="27179"/>
    <cellStyle name="Note 7 3 7 8" xfId="27180"/>
    <cellStyle name="Note 7 3 7 9" xfId="27181"/>
    <cellStyle name="Note 7 3 8" xfId="27182"/>
    <cellStyle name="Note 7 3 8 10" xfId="27183"/>
    <cellStyle name="Note 7 3 8 11" xfId="27184"/>
    <cellStyle name="Note 7 3 8 12" xfId="27185"/>
    <cellStyle name="Note 7 3 8 13" xfId="27186"/>
    <cellStyle name="Note 7 3 8 14" xfId="27187"/>
    <cellStyle name="Note 7 3 8 15" xfId="27188"/>
    <cellStyle name="Note 7 3 8 16" xfId="27189"/>
    <cellStyle name="Note 7 3 8 2" xfId="27190"/>
    <cellStyle name="Note 7 3 8 2 2" xfId="27191"/>
    <cellStyle name="Note 7 3 8 2 3" xfId="27192"/>
    <cellStyle name="Note 7 3 8 2 4" xfId="27193"/>
    <cellStyle name="Note 7 3 8 3" xfId="27194"/>
    <cellStyle name="Note 7 3 8 4" xfId="27195"/>
    <cellStyle name="Note 7 3 8 5" xfId="27196"/>
    <cellStyle name="Note 7 3 8 6" xfId="27197"/>
    <cellStyle name="Note 7 3 8 7" xfId="27198"/>
    <cellStyle name="Note 7 3 8 8" xfId="27199"/>
    <cellStyle name="Note 7 3 8 9" xfId="27200"/>
    <cellStyle name="Note 7 3 9" xfId="27201"/>
    <cellStyle name="Note 7 3 9 2" xfId="27202"/>
    <cellStyle name="Note 7 3 9 3" xfId="27203"/>
    <cellStyle name="Note 7 3 9 4" xfId="27204"/>
    <cellStyle name="Note 7 4" xfId="27205"/>
    <cellStyle name="Note 7 4 10" xfId="27206"/>
    <cellStyle name="Note 7 4 11" xfId="27207"/>
    <cellStyle name="Note 7 4 12" xfId="27208"/>
    <cellStyle name="Note 7 4 13" xfId="27209"/>
    <cellStyle name="Note 7 4 14" xfId="27210"/>
    <cellStyle name="Note 7 4 15" xfId="27211"/>
    <cellStyle name="Note 7 4 16" xfId="27212"/>
    <cellStyle name="Note 7 4 17" xfId="27213"/>
    <cellStyle name="Note 7 4 18" xfId="27214"/>
    <cellStyle name="Note 7 4 19" xfId="27215"/>
    <cellStyle name="Note 7 4 2" xfId="27216"/>
    <cellStyle name="Note 7 4 2 10" xfId="27217"/>
    <cellStyle name="Note 7 4 2 11" xfId="27218"/>
    <cellStyle name="Note 7 4 2 12" xfId="27219"/>
    <cellStyle name="Note 7 4 2 13" xfId="27220"/>
    <cellStyle name="Note 7 4 2 14" xfId="27221"/>
    <cellStyle name="Note 7 4 2 15" xfId="27222"/>
    <cellStyle name="Note 7 4 2 16" xfId="27223"/>
    <cellStyle name="Note 7 4 2 2" xfId="27224"/>
    <cellStyle name="Note 7 4 2 2 2" xfId="27225"/>
    <cellStyle name="Note 7 4 2 2 3" xfId="27226"/>
    <cellStyle name="Note 7 4 2 2 4" xfId="27227"/>
    <cellStyle name="Note 7 4 2 3" xfId="27228"/>
    <cellStyle name="Note 7 4 2 4" xfId="27229"/>
    <cellStyle name="Note 7 4 2 5" xfId="27230"/>
    <cellStyle name="Note 7 4 2 6" xfId="27231"/>
    <cellStyle name="Note 7 4 2 7" xfId="27232"/>
    <cellStyle name="Note 7 4 2 8" xfId="27233"/>
    <cellStyle name="Note 7 4 2 9" xfId="27234"/>
    <cellStyle name="Note 7 4 20" xfId="27235"/>
    <cellStyle name="Note 7 4 21" xfId="27236"/>
    <cellStyle name="Note 7 4 22" xfId="27237"/>
    <cellStyle name="Note 7 4 23" xfId="27238"/>
    <cellStyle name="Note 7 4 3" xfId="27239"/>
    <cellStyle name="Note 7 4 3 10" xfId="27240"/>
    <cellStyle name="Note 7 4 3 11" xfId="27241"/>
    <cellStyle name="Note 7 4 3 12" xfId="27242"/>
    <cellStyle name="Note 7 4 3 13" xfId="27243"/>
    <cellStyle name="Note 7 4 3 14" xfId="27244"/>
    <cellStyle name="Note 7 4 3 15" xfId="27245"/>
    <cellStyle name="Note 7 4 3 16" xfId="27246"/>
    <cellStyle name="Note 7 4 3 2" xfId="27247"/>
    <cellStyle name="Note 7 4 3 2 2" xfId="27248"/>
    <cellStyle name="Note 7 4 3 2 3" xfId="27249"/>
    <cellStyle name="Note 7 4 3 2 4" xfId="27250"/>
    <cellStyle name="Note 7 4 3 3" xfId="27251"/>
    <cellStyle name="Note 7 4 3 4" xfId="27252"/>
    <cellStyle name="Note 7 4 3 5" xfId="27253"/>
    <cellStyle name="Note 7 4 3 6" xfId="27254"/>
    <cellStyle name="Note 7 4 3 7" xfId="27255"/>
    <cellStyle name="Note 7 4 3 8" xfId="27256"/>
    <cellStyle name="Note 7 4 3 9" xfId="27257"/>
    <cellStyle name="Note 7 4 4" xfId="27258"/>
    <cellStyle name="Note 7 4 4 10" xfId="27259"/>
    <cellStyle name="Note 7 4 4 11" xfId="27260"/>
    <cellStyle name="Note 7 4 4 12" xfId="27261"/>
    <cellStyle name="Note 7 4 4 13" xfId="27262"/>
    <cellStyle name="Note 7 4 4 14" xfId="27263"/>
    <cellStyle name="Note 7 4 4 15" xfId="27264"/>
    <cellStyle name="Note 7 4 4 16" xfId="27265"/>
    <cellStyle name="Note 7 4 4 2" xfId="27266"/>
    <cellStyle name="Note 7 4 4 2 2" xfId="27267"/>
    <cellStyle name="Note 7 4 4 2 3" xfId="27268"/>
    <cellStyle name="Note 7 4 4 2 4" xfId="27269"/>
    <cellStyle name="Note 7 4 4 3" xfId="27270"/>
    <cellStyle name="Note 7 4 4 4" xfId="27271"/>
    <cellStyle name="Note 7 4 4 5" xfId="27272"/>
    <cellStyle name="Note 7 4 4 6" xfId="27273"/>
    <cellStyle name="Note 7 4 4 7" xfId="27274"/>
    <cellStyle name="Note 7 4 4 8" xfId="27275"/>
    <cellStyle name="Note 7 4 4 9" xfId="27276"/>
    <cellStyle name="Note 7 4 5" xfId="27277"/>
    <cellStyle name="Note 7 4 5 10" xfId="27278"/>
    <cellStyle name="Note 7 4 5 11" xfId="27279"/>
    <cellStyle name="Note 7 4 5 12" xfId="27280"/>
    <cellStyle name="Note 7 4 5 13" xfId="27281"/>
    <cellStyle name="Note 7 4 5 14" xfId="27282"/>
    <cellStyle name="Note 7 4 5 15" xfId="27283"/>
    <cellStyle name="Note 7 4 5 16" xfId="27284"/>
    <cellStyle name="Note 7 4 5 2" xfId="27285"/>
    <cellStyle name="Note 7 4 5 2 2" xfId="27286"/>
    <cellStyle name="Note 7 4 5 2 3" xfId="27287"/>
    <cellStyle name="Note 7 4 5 2 4" xfId="27288"/>
    <cellStyle name="Note 7 4 5 3" xfId="27289"/>
    <cellStyle name="Note 7 4 5 4" xfId="27290"/>
    <cellStyle name="Note 7 4 5 5" xfId="27291"/>
    <cellStyle name="Note 7 4 5 6" xfId="27292"/>
    <cellStyle name="Note 7 4 5 7" xfId="27293"/>
    <cellStyle name="Note 7 4 5 8" xfId="27294"/>
    <cellStyle name="Note 7 4 5 9" xfId="27295"/>
    <cellStyle name="Note 7 4 6" xfId="27296"/>
    <cellStyle name="Note 7 4 6 10" xfId="27297"/>
    <cellStyle name="Note 7 4 6 11" xfId="27298"/>
    <cellStyle name="Note 7 4 6 12" xfId="27299"/>
    <cellStyle name="Note 7 4 6 13" xfId="27300"/>
    <cellStyle name="Note 7 4 6 14" xfId="27301"/>
    <cellStyle name="Note 7 4 6 15" xfId="27302"/>
    <cellStyle name="Note 7 4 6 16" xfId="27303"/>
    <cellStyle name="Note 7 4 6 2" xfId="27304"/>
    <cellStyle name="Note 7 4 6 2 2" xfId="27305"/>
    <cellStyle name="Note 7 4 6 2 3" xfId="27306"/>
    <cellStyle name="Note 7 4 6 2 4" xfId="27307"/>
    <cellStyle name="Note 7 4 6 3" xfId="27308"/>
    <cellStyle name="Note 7 4 6 4" xfId="27309"/>
    <cellStyle name="Note 7 4 6 5" xfId="27310"/>
    <cellStyle name="Note 7 4 6 6" xfId="27311"/>
    <cellStyle name="Note 7 4 6 7" xfId="27312"/>
    <cellStyle name="Note 7 4 6 8" xfId="27313"/>
    <cellStyle name="Note 7 4 6 9" xfId="27314"/>
    <cellStyle name="Note 7 4 7" xfId="27315"/>
    <cellStyle name="Note 7 4 7 10" xfId="27316"/>
    <cellStyle name="Note 7 4 7 11" xfId="27317"/>
    <cellStyle name="Note 7 4 7 12" xfId="27318"/>
    <cellStyle name="Note 7 4 7 13" xfId="27319"/>
    <cellStyle name="Note 7 4 7 14" xfId="27320"/>
    <cellStyle name="Note 7 4 7 15" xfId="27321"/>
    <cellStyle name="Note 7 4 7 16" xfId="27322"/>
    <cellStyle name="Note 7 4 7 2" xfId="27323"/>
    <cellStyle name="Note 7 4 7 2 2" xfId="27324"/>
    <cellStyle name="Note 7 4 7 2 3" xfId="27325"/>
    <cellStyle name="Note 7 4 7 2 4" xfId="27326"/>
    <cellStyle name="Note 7 4 7 3" xfId="27327"/>
    <cellStyle name="Note 7 4 7 4" xfId="27328"/>
    <cellStyle name="Note 7 4 7 5" xfId="27329"/>
    <cellStyle name="Note 7 4 7 6" xfId="27330"/>
    <cellStyle name="Note 7 4 7 7" xfId="27331"/>
    <cellStyle name="Note 7 4 7 8" xfId="27332"/>
    <cellStyle name="Note 7 4 7 9" xfId="27333"/>
    <cellStyle name="Note 7 4 8" xfId="27334"/>
    <cellStyle name="Note 7 4 8 10" xfId="27335"/>
    <cellStyle name="Note 7 4 8 11" xfId="27336"/>
    <cellStyle name="Note 7 4 8 12" xfId="27337"/>
    <cellStyle name="Note 7 4 8 13" xfId="27338"/>
    <cellStyle name="Note 7 4 8 14" xfId="27339"/>
    <cellStyle name="Note 7 4 8 15" xfId="27340"/>
    <cellStyle name="Note 7 4 8 16" xfId="27341"/>
    <cellStyle name="Note 7 4 8 2" xfId="27342"/>
    <cellStyle name="Note 7 4 8 2 2" xfId="27343"/>
    <cellStyle name="Note 7 4 8 2 3" xfId="27344"/>
    <cellStyle name="Note 7 4 8 2 4" xfId="27345"/>
    <cellStyle name="Note 7 4 8 3" xfId="27346"/>
    <cellStyle name="Note 7 4 8 4" xfId="27347"/>
    <cellStyle name="Note 7 4 8 5" xfId="27348"/>
    <cellStyle name="Note 7 4 8 6" xfId="27349"/>
    <cellStyle name="Note 7 4 8 7" xfId="27350"/>
    <cellStyle name="Note 7 4 8 8" xfId="27351"/>
    <cellStyle name="Note 7 4 8 9" xfId="27352"/>
    <cellStyle name="Note 7 4 9" xfId="27353"/>
    <cellStyle name="Note 7 4 9 2" xfId="27354"/>
    <cellStyle name="Note 7 4 9 3" xfId="27355"/>
    <cellStyle name="Note 7 4 9 4" xfId="27356"/>
    <cellStyle name="Note 8 2" xfId="27357"/>
    <cellStyle name="Note 8 2 10" xfId="27358"/>
    <cellStyle name="Note 8 2 11" xfId="27359"/>
    <cellStyle name="Note 8 2 12" xfId="27360"/>
    <cellStyle name="Note 8 2 13" xfId="27361"/>
    <cellStyle name="Note 8 2 14" xfId="27362"/>
    <cellStyle name="Note 8 2 15" xfId="27363"/>
    <cellStyle name="Note 8 2 16" xfId="27364"/>
    <cellStyle name="Note 8 2 17" xfId="27365"/>
    <cellStyle name="Note 8 2 18" xfId="27366"/>
    <cellStyle name="Note 8 2 19" xfId="27367"/>
    <cellStyle name="Note 8 2 2" xfId="27368"/>
    <cellStyle name="Note 8 2 2 10" xfId="27369"/>
    <cellStyle name="Note 8 2 2 11" xfId="27370"/>
    <cellStyle name="Note 8 2 2 12" xfId="27371"/>
    <cellStyle name="Note 8 2 2 13" xfId="27372"/>
    <cellStyle name="Note 8 2 2 14" xfId="27373"/>
    <cellStyle name="Note 8 2 2 15" xfId="27374"/>
    <cellStyle name="Note 8 2 2 16" xfId="27375"/>
    <cellStyle name="Note 8 2 2 2" xfId="27376"/>
    <cellStyle name="Note 8 2 2 2 2" xfId="27377"/>
    <cellStyle name="Note 8 2 2 2 3" xfId="27378"/>
    <cellStyle name="Note 8 2 2 2 4" xfId="27379"/>
    <cellStyle name="Note 8 2 2 3" xfId="27380"/>
    <cellStyle name="Note 8 2 2 4" xfId="27381"/>
    <cellStyle name="Note 8 2 2 5" xfId="27382"/>
    <cellStyle name="Note 8 2 2 6" xfId="27383"/>
    <cellStyle name="Note 8 2 2 7" xfId="27384"/>
    <cellStyle name="Note 8 2 2 8" xfId="27385"/>
    <cellStyle name="Note 8 2 2 9" xfId="27386"/>
    <cellStyle name="Note 8 2 20" xfId="27387"/>
    <cellStyle name="Note 8 2 21" xfId="27388"/>
    <cellStyle name="Note 8 2 22" xfId="27389"/>
    <cellStyle name="Note 8 2 23" xfId="27390"/>
    <cellStyle name="Note 8 2 3" xfId="27391"/>
    <cellStyle name="Note 8 2 3 10" xfId="27392"/>
    <cellStyle name="Note 8 2 3 11" xfId="27393"/>
    <cellStyle name="Note 8 2 3 12" xfId="27394"/>
    <cellStyle name="Note 8 2 3 13" xfId="27395"/>
    <cellStyle name="Note 8 2 3 14" xfId="27396"/>
    <cellStyle name="Note 8 2 3 15" xfId="27397"/>
    <cellStyle name="Note 8 2 3 16" xfId="27398"/>
    <cellStyle name="Note 8 2 3 2" xfId="27399"/>
    <cellStyle name="Note 8 2 3 2 2" xfId="27400"/>
    <cellStyle name="Note 8 2 3 2 3" xfId="27401"/>
    <cellStyle name="Note 8 2 3 2 4" xfId="27402"/>
    <cellStyle name="Note 8 2 3 3" xfId="27403"/>
    <cellStyle name="Note 8 2 3 4" xfId="27404"/>
    <cellStyle name="Note 8 2 3 5" xfId="27405"/>
    <cellStyle name="Note 8 2 3 6" xfId="27406"/>
    <cellStyle name="Note 8 2 3 7" xfId="27407"/>
    <cellStyle name="Note 8 2 3 8" xfId="27408"/>
    <cellStyle name="Note 8 2 3 9" xfId="27409"/>
    <cellStyle name="Note 8 2 4" xfId="27410"/>
    <cellStyle name="Note 8 2 4 10" xfId="27411"/>
    <cellStyle name="Note 8 2 4 11" xfId="27412"/>
    <cellStyle name="Note 8 2 4 12" xfId="27413"/>
    <cellStyle name="Note 8 2 4 13" xfId="27414"/>
    <cellStyle name="Note 8 2 4 14" xfId="27415"/>
    <cellStyle name="Note 8 2 4 15" xfId="27416"/>
    <cellStyle name="Note 8 2 4 16" xfId="27417"/>
    <cellStyle name="Note 8 2 4 2" xfId="27418"/>
    <cellStyle name="Note 8 2 4 2 2" xfId="27419"/>
    <cellStyle name="Note 8 2 4 2 3" xfId="27420"/>
    <cellStyle name="Note 8 2 4 2 4" xfId="27421"/>
    <cellStyle name="Note 8 2 4 3" xfId="27422"/>
    <cellStyle name="Note 8 2 4 4" xfId="27423"/>
    <cellStyle name="Note 8 2 4 5" xfId="27424"/>
    <cellStyle name="Note 8 2 4 6" xfId="27425"/>
    <cellStyle name="Note 8 2 4 7" xfId="27426"/>
    <cellStyle name="Note 8 2 4 8" xfId="27427"/>
    <cellStyle name="Note 8 2 4 9" xfId="27428"/>
    <cellStyle name="Note 8 2 5" xfId="27429"/>
    <cellStyle name="Note 8 2 5 10" xfId="27430"/>
    <cellStyle name="Note 8 2 5 11" xfId="27431"/>
    <cellStyle name="Note 8 2 5 12" xfId="27432"/>
    <cellStyle name="Note 8 2 5 13" xfId="27433"/>
    <cellStyle name="Note 8 2 5 14" xfId="27434"/>
    <cellStyle name="Note 8 2 5 15" xfId="27435"/>
    <cellStyle name="Note 8 2 5 16" xfId="27436"/>
    <cellStyle name="Note 8 2 5 2" xfId="27437"/>
    <cellStyle name="Note 8 2 5 2 2" xfId="27438"/>
    <cellStyle name="Note 8 2 5 2 3" xfId="27439"/>
    <cellStyle name="Note 8 2 5 2 4" xfId="27440"/>
    <cellStyle name="Note 8 2 5 3" xfId="27441"/>
    <cellStyle name="Note 8 2 5 4" xfId="27442"/>
    <cellStyle name="Note 8 2 5 5" xfId="27443"/>
    <cellStyle name="Note 8 2 5 6" xfId="27444"/>
    <cellStyle name="Note 8 2 5 7" xfId="27445"/>
    <cellStyle name="Note 8 2 5 8" xfId="27446"/>
    <cellStyle name="Note 8 2 5 9" xfId="27447"/>
    <cellStyle name="Note 8 2 6" xfId="27448"/>
    <cellStyle name="Note 8 2 6 10" xfId="27449"/>
    <cellStyle name="Note 8 2 6 11" xfId="27450"/>
    <cellStyle name="Note 8 2 6 12" xfId="27451"/>
    <cellStyle name="Note 8 2 6 13" xfId="27452"/>
    <cellStyle name="Note 8 2 6 14" xfId="27453"/>
    <cellStyle name="Note 8 2 6 15" xfId="27454"/>
    <cellStyle name="Note 8 2 6 16" xfId="27455"/>
    <cellStyle name="Note 8 2 6 2" xfId="27456"/>
    <cellStyle name="Note 8 2 6 2 2" xfId="27457"/>
    <cellStyle name="Note 8 2 6 2 3" xfId="27458"/>
    <cellStyle name="Note 8 2 6 2 4" xfId="27459"/>
    <cellStyle name="Note 8 2 6 3" xfId="27460"/>
    <cellStyle name="Note 8 2 6 4" xfId="27461"/>
    <cellStyle name="Note 8 2 6 5" xfId="27462"/>
    <cellStyle name="Note 8 2 6 6" xfId="27463"/>
    <cellStyle name="Note 8 2 6 7" xfId="27464"/>
    <cellStyle name="Note 8 2 6 8" xfId="27465"/>
    <cellStyle name="Note 8 2 6 9" xfId="27466"/>
    <cellStyle name="Note 8 2 7" xfId="27467"/>
    <cellStyle name="Note 8 2 7 10" xfId="27468"/>
    <cellStyle name="Note 8 2 7 11" xfId="27469"/>
    <cellStyle name="Note 8 2 7 12" xfId="27470"/>
    <cellStyle name="Note 8 2 7 13" xfId="27471"/>
    <cellStyle name="Note 8 2 7 14" xfId="27472"/>
    <cellStyle name="Note 8 2 7 15" xfId="27473"/>
    <cellStyle name="Note 8 2 7 16" xfId="27474"/>
    <cellStyle name="Note 8 2 7 2" xfId="27475"/>
    <cellStyle name="Note 8 2 7 2 2" xfId="27476"/>
    <cellStyle name="Note 8 2 7 2 3" xfId="27477"/>
    <cellStyle name="Note 8 2 7 2 4" xfId="27478"/>
    <cellStyle name="Note 8 2 7 3" xfId="27479"/>
    <cellStyle name="Note 8 2 7 4" xfId="27480"/>
    <cellStyle name="Note 8 2 7 5" xfId="27481"/>
    <cellStyle name="Note 8 2 7 6" xfId="27482"/>
    <cellStyle name="Note 8 2 7 7" xfId="27483"/>
    <cellStyle name="Note 8 2 7 8" xfId="27484"/>
    <cellStyle name="Note 8 2 7 9" xfId="27485"/>
    <cellStyle name="Note 8 2 8" xfId="27486"/>
    <cellStyle name="Note 8 2 8 10" xfId="27487"/>
    <cellStyle name="Note 8 2 8 11" xfId="27488"/>
    <cellStyle name="Note 8 2 8 12" xfId="27489"/>
    <cellStyle name="Note 8 2 8 13" xfId="27490"/>
    <cellStyle name="Note 8 2 8 14" xfId="27491"/>
    <cellStyle name="Note 8 2 8 15" xfId="27492"/>
    <cellStyle name="Note 8 2 8 16" xfId="27493"/>
    <cellStyle name="Note 8 2 8 2" xfId="27494"/>
    <cellStyle name="Note 8 2 8 2 2" xfId="27495"/>
    <cellStyle name="Note 8 2 8 2 3" xfId="27496"/>
    <cellStyle name="Note 8 2 8 2 4" xfId="27497"/>
    <cellStyle name="Note 8 2 8 3" xfId="27498"/>
    <cellStyle name="Note 8 2 8 4" xfId="27499"/>
    <cellStyle name="Note 8 2 8 5" xfId="27500"/>
    <cellStyle name="Note 8 2 8 6" xfId="27501"/>
    <cellStyle name="Note 8 2 8 7" xfId="27502"/>
    <cellStyle name="Note 8 2 8 8" xfId="27503"/>
    <cellStyle name="Note 8 2 8 9" xfId="27504"/>
    <cellStyle name="Note 8 2 9" xfId="27505"/>
    <cellStyle name="Note 8 2 9 2" xfId="27506"/>
    <cellStyle name="Note 8 2 9 3" xfId="27507"/>
    <cellStyle name="Note 8 2 9 4" xfId="27508"/>
    <cellStyle name="Note 8 3" xfId="27509"/>
    <cellStyle name="Note 8 3 10" xfId="27510"/>
    <cellStyle name="Note 8 3 11" xfId="27511"/>
    <cellStyle name="Note 8 3 12" xfId="27512"/>
    <cellStyle name="Note 8 3 13" xfId="27513"/>
    <cellStyle name="Note 8 3 14" xfId="27514"/>
    <cellStyle name="Note 8 3 15" xfId="27515"/>
    <cellStyle name="Note 8 3 16" xfId="27516"/>
    <cellStyle name="Note 8 3 17" xfId="27517"/>
    <cellStyle name="Note 8 3 18" xfId="27518"/>
    <cellStyle name="Note 8 3 19" xfId="27519"/>
    <cellStyle name="Note 8 3 2" xfId="27520"/>
    <cellStyle name="Note 8 3 2 10" xfId="27521"/>
    <cellStyle name="Note 8 3 2 11" xfId="27522"/>
    <cellStyle name="Note 8 3 2 12" xfId="27523"/>
    <cellStyle name="Note 8 3 2 13" xfId="27524"/>
    <cellStyle name="Note 8 3 2 14" xfId="27525"/>
    <cellStyle name="Note 8 3 2 15" xfId="27526"/>
    <cellStyle name="Note 8 3 2 16" xfId="27527"/>
    <cellStyle name="Note 8 3 2 2" xfId="27528"/>
    <cellStyle name="Note 8 3 2 2 2" xfId="27529"/>
    <cellStyle name="Note 8 3 2 2 3" xfId="27530"/>
    <cellStyle name="Note 8 3 2 2 4" xfId="27531"/>
    <cellStyle name="Note 8 3 2 3" xfId="27532"/>
    <cellStyle name="Note 8 3 2 4" xfId="27533"/>
    <cellStyle name="Note 8 3 2 5" xfId="27534"/>
    <cellStyle name="Note 8 3 2 6" xfId="27535"/>
    <cellStyle name="Note 8 3 2 7" xfId="27536"/>
    <cellStyle name="Note 8 3 2 8" xfId="27537"/>
    <cellStyle name="Note 8 3 2 9" xfId="27538"/>
    <cellStyle name="Note 8 3 20" xfId="27539"/>
    <cellStyle name="Note 8 3 21" xfId="27540"/>
    <cellStyle name="Note 8 3 22" xfId="27541"/>
    <cellStyle name="Note 8 3 23" xfId="27542"/>
    <cellStyle name="Note 8 3 3" xfId="27543"/>
    <cellStyle name="Note 8 3 3 10" xfId="27544"/>
    <cellStyle name="Note 8 3 3 11" xfId="27545"/>
    <cellStyle name="Note 8 3 3 12" xfId="27546"/>
    <cellStyle name="Note 8 3 3 13" xfId="27547"/>
    <cellStyle name="Note 8 3 3 14" xfId="27548"/>
    <cellStyle name="Note 8 3 3 15" xfId="27549"/>
    <cellStyle name="Note 8 3 3 16" xfId="27550"/>
    <cellStyle name="Note 8 3 3 2" xfId="27551"/>
    <cellStyle name="Note 8 3 3 2 2" xfId="27552"/>
    <cellStyle name="Note 8 3 3 2 3" xfId="27553"/>
    <cellStyle name="Note 8 3 3 2 4" xfId="27554"/>
    <cellStyle name="Note 8 3 3 3" xfId="27555"/>
    <cellStyle name="Note 8 3 3 4" xfId="27556"/>
    <cellStyle name="Note 8 3 3 5" xfId="27557"/>
    <cellStyle name="Note 8 3 3 6" xfId="27558"/>
    <cellStyle name="Note 8 3 3 7" xfId="27559"/>
    <cellStyle name="Note 8 3 3 8" xfId="27560"/>
    <cellStyle name="Note 8 3 3 9" xfId="27561"/>
    <cellStyle name="Note 8 3 4" xfId="27562"/>
    <cellStyle name="Note 8 3 4 10" xfId="27563"/>
    <cellStyle name="Note 8 3 4 11" xfId="27564"/>
    <cellStyle name="Note 8 3 4 12" xfId="27565"/>
    <cellStyle name="Note 8 3 4 13" xfId="27566"/>
    <cellStyle name="Note 8 3 4 14" xfId="27567"/>
    <cellStyle name="Note 8 3 4 15" xfId="27568"/>
    <cellStyle name="Note 8 3 4 16" xfId="27569"/>
    <cellStyle name="Note 8 3 4 2" xfId="27570"/>
    <cellStyle name="Note 8 3 4 2 2" xfId="27571"/>
    <cellStyle name="Note 8 3 4 2 3" xfId="27572"/>
    <cellStyle name="Note 8 3 4 2 4" xfId="27573"/>
    <cellStyle name="Note 8 3 4 3" xfId="27574"/>
    <cellStyle name="Note 8 3 4 4" xfId="27575"/>
    <cellStyle name="Note 8 3 4 5" xfId="27576"/>
    <cellStyle name="Note 8 3 4 6" xfId="27577"/>
    <cellStyle name="Note 8 3 4 7" xfId="27578"/>
    <cellStyle name="Note 8 3 4 8" xfId="27579"/>
    <cellStyle name="Note 8 3 4 9" xfId="27580"/>
    <cellStyle name="Note 8 3 5" xfId="27581"/>
    <cellStyle name="Note 8 3 5 10" xfId="27582"/>
    <cellStyle name="Note 8 3 5 11" xfId="27583"/>
    <cellStyle name="Note 8 3 5 12" xfId="27584"/>
    <cellStyle name="Note 8 3 5 13" xfId="27585"/>
    <cellStyle name="Note 8 3 5 14" xfId="27586"/>
    <cellStyle name="Note 8 3 5 15" xfId="27587"/>
    <cellStyle name="Note 8 3 5 16" xfId="27588"/>
    <cellStyle name="Note 8 3 5 2" xfId="27589"/>
    <cellStyle name="Note 8 3 5 2 2" xfId="27590"/>
    <cellStyle name="Note 8 3 5 2 3" xfId="27591"/>
    <cellStyle name="Note 8 3 5 2 4" xfId="27592"/>
    <cellStyle name="Note 8 3 5 3" xfId="27593"/>
    <cellStyle name="Note 8 3 5 4" xfId="27594"/>
    <cellStyle name="Note 8 3 5 5" xfId="27595"/>
    <cellStyle name="Note 8 3 5 6" xfId="27596"/>
    <cellStyle name="Note 8 3 5 7" xfId="27597"/>
    <cellStyle name="Note 8 3 5 8" xfId="27598"/>
    <cellStyle name="Note 8 3 5 9" xfId="27599"/>
    <cellStyle name="Note 8 3 6" xfId="27600"/>
    <cellStyle name="Note 8 3 6 10" xfId="27601"/>
    <cellStyle name="Note 8 3 6 11" xfId="27602"/>
    <cellStyle name="Note 8 3 6 12" xfId="27603"/>
    <cellStyle name="Note 8 3 6 13" xfId="27604"/>
    <cellStyle name="Note 8 3 6 14" xfId="27605"/>
    <cellStyle name="Note 8 3 6 15" xfId="27606"/>
    <cellStyle name="Note 8 3 6 16" xfId="27607"/>
    <cellStyle name="Note 8 3 6 2" xfId="27608"/>
    <cellStyle name="Note 8 3 6 2 2" xfId="27609"/>
    <cellStyle name="Note 8 3 6 2 3" xfId="27610"/>
    <cellStyle name="Note 8 3 6 2 4" xfId="27611"/>
    <cellStyle name="Note 8 3 6 3" xfId="27612"/>
    <cellStyle name="Note 8 3 6 4" xfId="27613"/>
    <cellStyle name="Note 8 3 6 5" xfId="27614"/>
    <cellStyle name="Note 8 3 6 6" xfId="27615"/>
    <cellStyle name="Note 8 3 6 7" xfId="27616"/>
    <cellStyle name="Note 8 3 6 8" xfId="27617"/>
    <cellStyle name="Note 8 3 6 9" xfId="27618"/>
    <cellStyle name="Note 8 3 7" xfId="27619"/>
    <cellStyle name="Note 8 3 7 10" xfId="27620"/>
    <cellStyle name="Note 8 3 7 11" xfId="27621"/>
    <cellStyle name="Note 8 3 7 12" xfId="27622"/>
    <cellStyle name="Note 8 3 7 13" xfId="27623"/>
    <cellStyle name="Note 8 3 7 14" xfId="27624"/>
    <cellStyle name="Note 8 3 7 15" xfId="27625"/>
    <cellStyle name="Note 8 3 7 16" xfId="27626"/>
    <cellStyle name="Note 8 3 7 2" xfId="27627"/>
    <cellStyle name="Note 8 3 7 2 2" xfId="27628"/>
    <cellStyle name="Note 8 3 7 2 3" xfId="27629"/>
    <cellStyle name="Note 8 3 7 2 4" xfId="27630"/>
    <cellStyle name="Note 8 3 7 3" xfId="27631"/>
    <cellStyle name="Note 8 3 7 4" xfId="27632"/>
    <cellStyle name="Note 8 3 7 5" xfId="27633"/>
    <cellStyle name="Note 8 3 7 6" xfId="27634"/>
    <cellStyle name="Note 8 3 7 7" xfId="27635"/>
    <cellStyle name="Note 8 3 7 8" xfId="27636"/>
    <cellStyle name="Note 8 3 7 9" xfId="27637"/>
    <cellStyle name="Note 8 3 8" xfId="27638"/>
    <cellStyle name="Note 8 3 8 10" xfId="27639"/>
    <cellStyle name="Note 8 3 8 11" xfId="27640"/>
    <cellStyle name="Note 8 3 8 12" xfId="27641"/>
    <cellStyle name="Note 8 3 8 13" xfId="27642"/>
    <cellStyle name="Note 8 3 8 14" xfId="27643"/>
    <cellStyle name="Note 8 3 8 15" xfId="27644"/>
    <cellStyle name="Note 8 3 8 16" xfId="27645"/>
    <cellStyle name="Note 8 3 8 2" xfId="27646"/>
    <cellStyle name="Note 8 3 8 2 2" xfId="27647"/>
    <cellStyle name="Note 8 3 8 2 3" xfId="27648"/>
    <cellStyle name="Note 8 3 8 2 4" xfId="27649"/>
    <cellStyle name="Note 8 3 8 3" xfId="27650"/>
    <cellStyle name="Note 8 3 8 4" xfId="27651"/>
    <cellStyle name="Note 8 3 8 5" xfId="27652"/>
    <cellStyle name="Note 8 3 8 6" xfId="27653"/>
    <cellStyle name="Note 8 3 8 7" xfId="27654"/>
    <cellStyle name="Note 8 3 8 8" xfId="27655"/>
    <cellStyle name="Note 8 3 8 9" xfId="27656"/>
    <cellStyle name="Note 8 3 9" xfId="27657"/>
    <cellStyle name="Note 8 3 9 2" xfId="27658"/>
    <cellStyle name="Note 8 3 9 3" xfId="27659"/>
    <cellStyle name="Note 8 3 9 4" xfId="27660"/>
    <cellStyle name="Note 8 4" xfId="27661"/>
    <cellStyle name="Note 8 4 10" xfId="27662"/>
    <cellStyle name="Note 8 4 11" xfId="27663"/>
    <cellStyle name="Note 8 4 12" xfId="27664"/>
    <cellStyle name="Note 8 4 13" xfId="27665"/>
    <cellStyle name="Note 8 4 14" xfId="27666"/>
    <cellStyle name="Note 8 4 15" xfId="27667"/>
    <cellStyle name="Note 8 4 16" xfId="27668"/>
    <cellStyle name="Note 8 4 17" xfId="27669"/>
    <cellStyle name="Note 8 4 18" xfId="27670"/>
    <cellStyle name="Note 8 4 19" xfId="27671"/>
    <cellStyle name="Note 8 4 2" xfId="27672"/>
    <cellStyle name="Note 8 4 2 10" xfId="27673"/>
    <cellStyle name="Note 8 4 2 11" xfId="27674"/>
    <cellStyle name="Note 8 4 2 12" xfId="27675"/>
    <cellStyle name="Note 8 4 2 13" xfId="27676"/>
    <cellStyle name="Note 8 4 2 14" xfId="27677"/>
    <cellStyle name="Note 8 4 2 15" xfId="27678"/>
    <cellStyle name="Note 8 4 2 16" xfId="27679"/>
    <cellStyle name="Note 8 4 2 2" xfId="27680"/>
    <cellStyle name="Note 8 4 2 2 2" xfId="27681"/>
    <cellStyle name="Note 8 4 2 2 3" xfId="27682"/>
    <cellStyle name="Note 8 4 2 2 4" xfId="27683"/>
    <cellStyle name="Note 8 4 2 3" xfId="27684"/>
    <cellStyle name="Note 8 4 2 4" xfId="27685"/>
    <cellStyle name="Note 8 4 2 5" xfId="27686"/>
    <cellStyle name="Note 8 4 2 6" xfId="27687"/>
    <cellStyle name="Note 8 4 2 7" xfId="27688"/>
    <cellStyle name="Note 8 4 2 8" xfId="27689"/>
    <cellStyle name="Note 8 4 2 9" xfId="27690"/>
    <cellStyle name="Note 8 4 20" xfId="27691"/>
    <cellStyle name="Note 8 4 21" xfId="27692"/>
    <cellStyle name="Note 8 4 22" xfId="27693"/>
    <cellStyle name="Note 8 4 23" xfId="27694"/>
    <cellStyle name="Note 8 4 3" xfId="27695"/>
    <cellStyle name="Note 8 4 3 10" xfId="27696"/>
    <cellStyle name="Note 8 4 3 11" xfId="27697"/>
    <cellStyle name="Note 8 4 3 12" xfId="27698"/>
    <cellStyle name="Note 8 4 3 13" xfId="27699"/>
    <cellStyle name="Note 8 4 3 14" xfId="27700"/>
    <cellStyle name="Note 8 4 3 15" xfId="27701"/>
    <cellStyle name="Note 8 4 3 16" xfId="27702"/>
    <cellStyle name="Note 8 4 3 2" xfId="27703"/>
    <cellStyle name="Note 8 4 3 2 2" xfId="27704"/>
    <cellStyle name="Note 8 4 3 2 3" xfId="27705"/>
    <cellStyle name="Note 8 4 3 2 4" xfId="27706"/>
    <cellStyle name="Note 8 4 3 3" xfId="27707"/>
    <cellStyle name="Note 8 4 3 4" xfId="27708"/>
    <cellStyle name="Note 8 4 3 5" xfId="27709"/>
    <cellStyle name="Note 8 4 3 6" xfId="27710"/>
    <cellStyle name="Note 8 4 3 7" xfId="27711"/>
    <cellStyle name="Note 8 4 3 8" xfId="27712"/>
    <cellStyle name="Note 8 4 3 9" xfId="27713"/>
    <cellStyle name="Note 8 4 4" xfId="27714"/>
    <cellStyle name="Note 8 4 4 10" xfId="27715"/>
    <cellStyle name="Note 8 4 4 11" xfId="27716"/>
    <cellStyle name="Note 8 4 4 12" xfId="27717"/>
    <cellStyle name="Note 8 4 4 13" xfId="27718"/>
    <cellStyle name="Note 8 4 4 14" xfId="27719"/>
    <cellStyle name="Note 8 4 4 15" xfId="27720"/>
    <cellStyle name="Note 8 4 4 16" xfId="27721"/>
    <cellStyle name="Note 8 4 4 2" xfId="27722"/>
    <cellStyle name="Note 8 4 4 2 2" xfId="27723"/>
    <cellStyle name="Note 8 4 4 2 3" xfId="27724"/>
    <cellStyle name="Note 8 4 4 2 4" xfId="27725"/>
    <cellStyle name="Note 8 4 4 3" xfId="27726"/>
    <cellStyle name="Note 8 4 4 4" xfId="27727"/>
    <cellStyle name="Note 8 4 4 5" xfId="27728"/>
    <cellStyle name="Note 8 4 4 6" xfId="27729"/>
    <cellStyle name="Note 8 4 4 7" xfId="27730"/>
    <cellStyle name="Note 8 4 4 8" xfId="27731"/>
    <cellStyle name="Note 8 4 4 9" xfId="27732"/>
    <cellStyle name="Note 8 4 5" xfId="27733"/>
    <cellStyle name="Note 8 4 5 10" xfId="27734"/>
    <cellStyle name="Note 8 4 5 11" xfId="27735"/>
    <cellStyle name="Note 8 4 5 12" xfId="27736"/>
    <cellStyle name="Note 8 4 5 13" xfId="27737"/>
    <cellStyle name="Note 8 4 5 14" xfId="27738"/>
    <cellStyle name="Note 8 4 5 15" xfId="27739"/>
    <cellStyle name="Note 8 4 5 16" xfId="27740"/>
    <cellStyle name="Note 8 4 5 2" xfId="27741"/>
    <cellStyle name="Note 8 4 5 2 2" xfId="27742"/>
    <cellStyle name="Note 8 4 5 2 3" xfId="27743"/>
    <cellStyle name="Note 8 4 5 2 4" xfId="27744"/>
    <cellStyle name="Note 8 4 5 3" xfId="27745"/>
    <cellStyle name="Note 8 4 5 4" xfId="27746"/>
    <cellStyle name="Note 8 4 5 5" xfId="27747"/>
    <cellStyle name="Note 8 4 5 6" xfId="27748"/>
    <cellStyle name="Note 8 4 5 7" xfId="27749"/>
    <cellStyle name="Note 8 4 5 8" xfId="27750"/>
    <cellStyle name="Note 8 4 5 9" xfId="27751"/>
    <cellStyle name="Note 8 4 6" xfId="27752"/>
    <cellStyle name="Note 8 4 6 10" xfId="27753"/>
    <cellStyle name="Note 8 4 6 11" xfId="27754"/>
    <cellStyle name="Note 8 4 6 12" xfId="27755"/>
    <cellStyle name="Note 8 4 6 13" xfId="27756"/>
    <cellStyle name="Note 8 4 6 14" xfId="27757"/>
    <cellStyle name="Note 8 4 6 15" xfId="27758"/>
    <cellStyle name="Note 8 4 6 16" xfId="27759"/>
    <cellStyle name="Note 8 4 6 2" xfId="27760"/>
    <cellStyle name="Note 8 4 6 2 2" xfId="27761"/>
    <cellStyle name="Note 8 4 6 2 3" xfId="27762"/>
    <cellStyle name="Note 8 4 6 2 4" xfId="27763"/>
    <cellStyle name="Note 8 4 6 3" xfId="27764"/>
    <cellStyle name="Note 8 4 6 4" xfId="27765"/>
    <cellStyle name="Note 8 4 6 5" xfId="27766"/>
    <cellStyle name="Note 8 4 6 6" xfId="27767"/>
    <cellStyle name="Note 8 4 6 7" xfId="27768"/>
    <cellStyle name="Note 8 4 6 8" xfId="27769"/>
    <cellStyle name="Note 8 4 6 9" xfId="27770"/>
    <cellStyle name="Note 8 4 7" xfId="27771"/>
    <cellStyle name="Note 8 4 7 10" xfId="27772"/>
    <cellStyle name="Note 8 4 7 11" xfId="27773"/>
    <cellStyle name="Note 8 4 7 12" xfId="27774"/>
    <cellStyle name="Note 8 4 7 13" xfId="27775"/>
    <cellStyle name="Note 8 4 7 14" xfId="27776"/>
    <cellStyle name="Note 8 4 7 15" xfId="27777"/>
    <cellStyle name="Note 8 4 7 16" xfId="27778"/>
    <cellStyle name="Note 8 4 7 2" xfId="27779"/>
    <cellStyle name="Note 8 4 7 2 2" xfId="27780"/>
    <cellStyle name="Note 8 4 7 2 3" xfId="27781"/>
    <cellStyle name="Note 8 4 7 2 4" xfId="27782"/>
    <cellStyle name="Note 8 4 7 3" xfId="27783"/>
    <cellStyle name="Note 8 4 7 4" xfId="27784"/>
    <cellStyle name="Note 8 4 7 5" xfId="27785"/>
    <cellStyle name="Note 8 4 7 6" xfId="27786"/>
    <cellStyle name="Note 8 4 7 7" xfId="27787"/>
    <cellStyle name="Note 8 4 7 8" xfId="27788"/>
    <cellStyle name="Note 8 4 7 9" xfId="27789"/>
    <cellStyle name="Note 8 4 8" xfId="27790"/>
    <cellStyle name="Note 8 4 8 10" xfId="27791"/>
    <cellStyle name="Note 8 4 8 11" xfId="27792"/>
    <cellStyle name="Note 8 4 8 12" xfId="27793"/>
    <cellStyle name="Note 8 4 8 13" xfId="27794"/>
    <cellStyle name="Note 8 4 8 14" xfId="27795"/>
    <cellStyle name="Note 8 4 8 15" xfId="27796"/>
    <cellStyle name="Note 8 4 8 16" xfId="27797"/>
    <cellStyle name="Note 8 4 8 2" xfId="27798"/>
    <cellStyle name="Note 8 4 8 2 2" xfId="27799"/>
    <cellStyle name="Note 8 4 8 2 3" xfId="27800"/>
    <cellStyle name="Note 8 4 8 2 4" xfId="27801"/>
    <cellStyle name="Note 8 4 8 3" xfId="27802"/>
    <cellStyle name="Note 8 4 8 4" xfId="27803"/>
    <cellStyle name="Note 8 4 8 5" xfId="27804"/>
    <cellStyle name="Note 8 4 8 6" xfId="27805"/>
    <cellStyle name="Note 8 4 8 7" xfId="27806"/>
    <cellStyle name="Note 8 4 8 8" xfId="27807"/>
    <cellStyle name="Note 8 4 8 9" xfId="27808"/>
    <cellStyle name="Note 8 4 9" xfId="27809"/>
    <cellStyle name="Note 8 4 9 2" xfId="27810"/>
    <cellStyle name="Note 8 4 9 3" xfId="27811"/>
    <cellStyle name="Note 8 4 9 4" xfId="27812"/>
    <cellStyle name="Note 9 2" xfId="27813"/>
    <cellStyle name="Note 9 2 10" xfId="27814"/>
    <cellStyle name="Note 9 2 11" xfId="27815"/>
    <cellStyle name="Note 9 2 12" xfId="27816"/>
    <cellStyle name="Note 9 2 13" xfId="27817"/>
    <cellStyle name="Note 9 2 14" xfId="27818"/>
    <cellStyle name="Note 9 2 15" xfId="27819"/>
    <cellStyle name="Note 9 2 16" xfId="27820"/>
    <cellStyle name="Note 9 2 17" xfId="27821"/>
    <cellStyle name="Note 9 2 18" xfId="27822"/>
    <cellStyle name="Note 9 2 19" xfId="27823"/>
    <cellStyle name="Note 9 2 2" xfId="27824"/>
    <cellStyle name="Note 9 2 2 10" xfId="27825"/>
    <cellStyle name="Note 9 2 2 11" xfId="27826"/>
    <cellStyle name="Note 9 2 2 12" xfId="27827"/>
    <cellStyle name="Note 9 2 2 13" xfId="27828"/>
    <cellStyle name="Note 9 2 2 14" xfId="27829"/>
    <cellStyle name="Note 9 2 2 15" xfId="27830"/>
    <cellStyle name="Note 9 2 2 16" xfId="27831"/>
    <cellStyle name="Note 9 2 2 2" xfId="27832"/>
    <cellStyle name="Note 9 2 2 2 2" xfId="27833"/>
    <cellStyle name="Note 9 2 2 2 3" xfId="27834"/>
    <cellStyle name="Note 9 2 2 2 4" xfId="27835"/>
    <cellStyle name="Note 9 2 2 3" xfId="27836"/>
    <cellStyle name="Note 9 2 2 4" xfId="27837"/>
    <cellStyle name="Note 9 2 2 5" xfId="27838"/>
    <cellStyle name="Note 9 2 2 6" xfId="27839"/>
    <cellStyle name="Note 9 2 2 7" xfId="27840"/>
    <cellStyle name="Note 9 2 2 8" xfId="27841"/>
    <cellStyle name="Note 9 2 2 9" xfId="27842"/>
    <cellStyle name="Note 9 2 20" xfId="27843"/>
    <cellStyle name="Note 9 2 21" xfId="27844"/>
    <cellStyle name="Note 9 2 22" xfId="27845"/>
    <cellStyle name="Note 9 2 23" xfId="27846"/>
    <cellStyle name="Note 9 2 3" xfId="27847"/>
    <cellStyle name="Note 9 2 3 10" xfId="27848"/>
    <cellStyle name="Note 9 2 3 11" xfId="27849"/>
    <cellStyle name="Note 9 2 3 12" xfId="27850"/>
    <cellStyle name="Note 9 2 3 13" xfId="27851"/>
    <cellStyle name="Note 9 2 3 14" xfId="27852"/>
    <cellStyle name="Note 9 2 3 15" xfId="27853"/>
    <cellStyle name="Note 9 2 3 16" xfId="27854"/>
    <cellStyle name="Note 9 2 3 2" xfId="27855"/>
    <cellStyle name="Note 9 2 3 2 2" xfId="27856"/>
    <cellStyle name="Note 9 2 3 2 3" xfId="27857"/>
    <cellStyle name="Note 9 2 3 2 4" xfId="27858"/>
    <cellStyle name="Note 9 2 3 3" xfId="27859"/>
    <cellStyle name="Note 9 2 3 4" xfId="27860"/>
    <cellStyle name="Note 9 2 3 5" xfId="27861"/>
    <cellStyle name="Note 9 2 3 6" xfId="27862"/>
    <cellStyle name="Note 9 2 3 7" xfId="27863"/>
    <cellStyle name="Note 9 2 3 8" xfId="27864"/>
    <cellStyle name="Note 9 2 3 9" xfId="27865"/>
    <cellStyle name="Note 9 2 4" xfId="27866"/>
    <cellStyle name="Note 9 2 4 10" xfId="27867"/>
    <cellStyle name="Note 9 2 4 11" xfId="27868"/>
    <cellStyle name="Note 9 2 4 12" xfId="27869"/>
    <cellStyle name="Note 9 2 4 13" xfId="27870"/>
    <cellStyle name="Note 9 2 4 14" xfId="27871"/>
    <cellStyle name="Note 9 2 4 15" xfId="27872"/>
    <cellStyle name="Note 9 2 4 16" xfId="27873"/>
    <cellStyle name="Note 9 2 4 2" xfId="27874"/>
    <cellStyle name="Note 9 2 4 2 2" xfId="27875"/>
    <cellStyle name="Note 9 2 4 2 3" xfId="27876"/>
    <cellStyle name="Note 9 2 4 2 4" xfId="27877"/>
    <cellStyle name="Note 9 2 4 3" xfId="27878"/>
    <cellStyle name="Note 9 2 4 4" xfId="27879"/>
    <cellStyle name="Note 9 2 4 5" xfId="27880"/>
    <cellStyle name="Note 9 2 4 6" xfId="27881"/>
    <cellStyle name="Note 9 2 4 7" xfId="27882"/>
    <cellStyle name="Note 9 2 4 8" xfId="27883"/>
    <cellStyle name="Note 9 2 4 9" xfId="27884"/>
    <cellStyle name="Note 9 2 5" xfId="27885"/>
    <cellStyle name="Note 9 2 5 10" xfId="27886"/>
    <cellStyle name="Note 9 2 5 11" xfId="27887"/>
    <cellStyle name="Note 9 2 5 12" xfId="27888"/>
    <cellStyle name="Note 9 2 5 13" xfId="27889"/>
    <cellStyle name="Note 9 2 5 14" xfId="27890"/>
    <cellStyle name="Note 9 2 5 15" xfId="27891"/>
    <cellStyle name="Note 9 2 5 16" xfId="27892"/>
    <cellStyle name="Note 9 2 5 2" xfId="27893"/>
    <cellStyle name="Note 9 2 5 2 2" xfId="27894"/>
    <cellStyle name="Note 9 2 5 2 3" xfId="27895"/>
    <cellStyle name="Note 9 2 5 2 4" xfId="27896"/>
    <cellStyle name="Note 9 2 5 3" xfId="27897"/>
    <cellStyle name="Note 9 2 5 4" xfId="27898"/>
    <cellStyle name="Note 9 2 5 5" xfId="27899"/>
    <cellStyle name="Note 9 2 5 6" xfId="27900"/>
    <cellStyle name="Note 9 2 5 7" xfId="27901"/>
    <cellStyle name="Note 9 2 5 8" xfId="27902"/>
    <cellStyle name="Note 9 2 5 9" xfId="27903"/>
    <cellStyle name="Note 9 2 6" xfId="27904"/>
    <cellStyle name="Note 9 2 6 10" xfId="27905"/>
    <cellStyle name="Note 9 2 6 11" xfId="27906"/>
    <cellStyle name="Note 9 2 6 12" xfId="27907"/>
    <cellStyle name="Note 9 2 6 13" xfId="27908"/>
    <cellStyle name="Note 9 2 6 14" xfId="27909"/>
    <cellStyle name="Note 9 2 6 15" xfId="27910"/>
    <cellStyle name="Note 9 2 6 16" xfId="27911"/>
    <cellStyle name="Note 9 2 6 2" xfId="27912"/>
    <cellStyle name="Note 9 2 6 2 2" xfId="27913"/>
    <cellStyle name="Note 9 2 6 2 3" xfId="27914"/>
    <cellStyle name="Note 9 2 6 2 4" xfId="27915"/>
    <cellStyle name="Note 9 2 6 3" xfId="27916"/>
    <cellStyle name="Note 9 2 6 4" xfId="27917"/>
    <cellStyle name="Note 9 2 6 5" xfId="27918"/>
    <cellStyle name="Note 9 2 6 6" xfId="27919"/>
    <cellStyle name="Note 9 2 6 7" xfId="27920"/>
    <cellStyle name="Note 9 2 6 8" xfId="27921"/>
    <cellStyle name="Note 9 2 6 9" xfId="27922"/>
    <cellStyle name="Note 9 2 7" xfId="27923"/>
    <cellStyle name="Note 9 2 7 10" xfId="27924"/>
    <cellStyle name="Note 9 2 7 11" xfId="27925"/>
    <cellStyle name="Note 9 2 7 12" xfId="27926"/>
    <cellStyle name="Note 9 2 7 13" xfId="27927"/>
    <cellStyle name="Note 9 2 7 14" xfId="27928"/>
    <cellStyle name="Note 9 2 7 15" xfId="27929"/>
    <cellStyle name="Note 9 2 7 16" xfId="27930"/>
    <cellStyle name="Note 9 2 7 2" xfId="27931"/>
    <cellStyle name="Note 9 2 7 2 2" xfId="27932"/>
    <cellStyle name="Note 9 2 7 2 3" xfId="27933"/>
    <cellStyle name="Note 9 2 7 2 4" xfId="27934"/>
    <cellStyle name="Note 9 2 7 3" xfId="27935"/>
    <cellStyle name="Note 9 2 7 4" xfId="27936"/>
    <cellStyle name="Note 9 2 7 5" xfId="27937"/>
    <cellStyle name="Note 9 2 7 6" xfId="27938"/>
    <cellStyle name="Note 9 2 7 7" xfId="27939"/>
    <cellStyle name="Note 9 2 7 8" xfId="27940"/>
    <cellStyle name="Note 9 2 7 9" xfId="27941"/>
    <cellStyle name="Note 9 2 8" xfId="27942"/>
    <cellStyle name="Note 9 2 8 10" xfId="27943"/>
    <cellStyle name="Note 9 2 8 11" xfId="27944"/>
    <cellStyle name="Note 9 2 8 12" xfId="27945"/>
    <cellStyle name="Note 9 2 8 13" xfId="27946"/>
    <cellStyle name="Note 9 2 8 14" xfId="27947"/>
    <cellStyle name="Note 9 2 8 15" xfId="27948"/>
    <cellStyle name="Note 9 2 8 16" xfId="27949"/>
    <cellStyle name="Note 9 2 8 2" xfId="27950"/>
    <cellStyle name="Note 9 2 8 2 2" xfId="27951"/>
    <cellStyle name="Note 9 2 8 2 3" xfId="27952"/>
    <cellStyle name="Note 9 2 8 2 4" xfId="27953"/>
    <cellStyle name="Note 9 2 8 3" xfId="27954"/>
    <cellStyle name="Note 9 2 8 4" xfId="27955"/>
    <cellStyle name="Note 9 2 8 5" xfId="27956"/>
    <cellStyle name="Note 9 2 8 6" xfId="27957"/>
    <cellStyle name="Note 9 2 8 7" xfId="27958"/>
    <cellStyle name="Note 9 2 8 8" xfId="27959"/>
    <cellStyle name="Note 9 2 8 9" xfId="27960"/>
    <cellStyle name="Note 9 2 9" xfId="27961"/>
    <cellStyle name="Note 9 2 9 2" xfId="27962"/>
    <cellStyle name="Note 9 2 9 3" xfId="27963"/>
    <cellStyle name="Note 9 2 9 4" xfId="27964"/>
    <cellStyle name="Note 9 3" xfId="27965"/>
    <cellStyle name="Note 9 3 10" xfId="27966"/>
    <cellStyle name="Note 9 3 11" xfId="27967"/>
    <cellStyle name="Note 9 3 12" xfId="27968"/>
    <cellStyle name="Note 9 3 13" xfId="27969"/>
    <cellStyle name="Note 9 3 14" xfId="27970"/>
    <cellStyle name="Note 9 3 15" xfId="27971"/>
    <cellStyle name="Note 9 3 16" xfId="27972"/>
    <cellStyle name="Note 9 3 17" xfId="27973"/>
    <cellStyle name="Note 9 3 18" xfId="27974"/>
    <cellStyle name="Note 9 3 19" xfId="27975"/>
    <cellStyle name="Note 9 3 2" xfId="27976"/>
    <cellStyle name="Note 9 3 2 10" xfId="27977"/>
    <cellStyle name="Note 9 3 2 11" xfId="27978"/>
    <cellStyle name="Note 9 3 2 12" xfId="27979"/>
    <cellStyle name="Note 9 3 2 13" xfId="27980"/>
    <cellStyle name="Note 9 3 2 14" xfId="27981"/>
    <cellStyle name="Note 9 3 2 15" xfId="27982"/>
    <cellStyle name="Note 9 3 2 16" xfId="27983"/>
    <cellStyle name="Note 9 3 2 2" xfId="27984"/>
    <cellStyle name="Note 9 3 2 2 2" xfId="27985"/>
    <cellStyle name="Note 9 3 2 2 3" xfId="27986"/>
    <cellStyle name="Note 9 3 2 2 4" xfId="27987"/>
    <cellStyle name="Note 9 3 2 3" xfId="27988"/>
    <cellStyle name="Note 9 3 2 4" xfId="27989"/>
    <cellStyle name="Note 9 3 2 5" xfId="27990"/>
    <cellStyle name="Note 9 3 2 6" xfId="27991"/>
    <cellStyle name="Note 9 3 2 7" xfId="27992"/>
    <cellStyle name="Note 9 3 2 8" xfId="27993"/>
    <cellStyle name="Note 9 3 2 9" xfId="27994"/>
    <cellStyle name="Note 9 3 20" xfId="27995"/>
    <cellStyle name="Note 9 3 21" xfId="27996"/>
    <cellStyle name="Note 9 3 22" xfId="27997"/>
    <cellStyle name="Note 9 3 23" xfId="27998"/>
    <cellStyle name="Note 9 3 3" xfId="27999"/>
    <cellStyle name="Note 9 3 3 10" xfId="28000"/>
    <cellStyle name="Note 9 3 3 11" xfId="28001"/>
    <cellStyle name="Note 9 3 3 12" xfId="28002"/>
    <cellStyle name="Note 9 3 3 13" xfId="28003"/>
    <cellStyle name="Note 9 3 3 14" xfId="28004"/>
    <cellStyle name="Note 9 3 3 15" xfId="28005"/>
    <cellStyle name="Note 9 3 3 16" xfId="28006"/>
    <cellStyle name="Note 9 3 3 2" xfId="28007"/>
    <cellStyle name="Note 9 3 3 2 2" xfId="28008"/>
    <cellStyle name="Note 9 3 3 2 3" xfId="28009"/>
    <cellStyle name="Note 9 3 3 2 4" xfId="28010"/>
    <cellStyle name="Note 9 3 3 3" xfId="28011"/>
    <cellStyle name="Note 9 3 3 4" xfId="28012"/>
    <cellStyle name="Note 9 3 3 5" xfId="28013"/>
    <cellStyle name="Note 9 3 3 6" xfId="28014"/>
    <cellStyle name="Note 9 3 3 7" xfId="28015"/>
    <cellStyle name="Note 9 3 3 8" xfId="28016"/>
    <cellStyle name="Note 9 3 3 9" xfId="28017"/>
    <cellStyle name="Note 9 3 4" xfId="28018"/>
    <cellStyle name="Note 9 3 4 10" xfId="28019"/>
    <cellStyle name="Note 9 3 4 11" xfId="28020"/>
    <cellStyle name="Note 9 3 4 12" xfId="28021"/>
    <cellStyle name="Note 9 3 4 13" xfId="28022"/>
    <cellStyle name="Note 9 3 4 14" xfId="28023"/>
    <cellStyle name="Note 9 3 4 15" xfId="28024"/>
    <cellStyle name="Note 9 3 4 16" xfId="28025"/>
    <cellStyle name="Note 9 3 4 2" xfId="28026"/>
    <cellStyle name="Note 9 3 4 2 2" xfId="28027"/>
    <cellStyle name="Note 9 3 4 2 3" xfId="28028"/>
    <cellStyle name="Note 9 3 4 2 4" xfId="28029"/>
    <cellStyle name="Note 9 3 4 3" xfId="28030"/>
    <cellStyle name="Note 9 3 4 4" xfId="28031"/>
    <cellStyle name="Note 9 3 4 5" xfId="28032"/>
    <cellStyle name="Note 9 3 4 6" xfId="28033"/>
    <cellStyle name="Note 9 3 4 7" xfId="28034"/>
    <cellStyle name="Note 9 3 4 8" xfId="28035"/>
    <cellStyle name="Note 9 3 4 9" xfId="28036"/>
    <cellStyle name="Note 9 3 5" xfId="28037"/>
    <cellStyle name="Note 9 3 5 10" xfId="28038"/>
    <cellStyle name="Note 9 3 5 11" xfId="28039"/>
    <cellStyle name="Note 9 3 5 12" xfId="28040"/>
    <cellStyle name="Note 9 3 5 13" xfId="28041"/>
    <cellStyle name="Note 9 3 5 14" xfId="28042"/>
    <cellStyle name="Note 9 3 5 15" xfId="28043"/>
    <cellStyle name="Note 9 3 5 16" xfId="28044"/>
    <cellStyle name="Note 9 3 5 2" xfId="28045"/>
    <cellStyle name="Note 9 3 5 2 2" xfId="28046"/>
    <cellStyle name="Note 9 3 5 2 3" xfId="28047"/>
    <cellStyle name="Note 9 3 5 2 4" xfId="28048"/>
    <cellStyle name="Note 9 3 5 3" xfId="28049"/>
    <cellStyle name="Note 9 3 5 4" xfId="28050"/>
    <cellStyle name="Note 9 3 5 5" xfId="28051"/>
    <cellStyle name="Note 9 3 5 6" xfId="28052"/>
    <cellStyle name="Note 9 3 5 7" xfId="28053"/>
    <cellStyle name="Note 9 3 5 8" xfId="28054"/>
    <cellStyle name="Note 9 3 5 9" xfId="28055"/>
    <cellStyle name="Note 9 3 6" xfId="28056"/>
    <cellStyle name="Note 9 3 6 10" xfId="28057"/>
    <cellStyle name="Note 9 3 6 11" xfId="28058"/>
    <cellStyle name="Note 9 3 6 12" xfId="28059"/>
    <cellStyle name="Note 9 3 6 13" xfId="28060"/>
    <cellStyle name="Note 9 3 6 14" xfId="28061"/>
    <cellStyle name="Note 9 3 6 15" xfId="28062"/>
    <cellStyle name="Note 9 3 6 16" xfId="28063"/>
    <cellStyle name="Note 9 3 6 2" xfId="28064"/>
    <cellStyle name="Note 9 3 6 2 2" xfId="28065"/>
    <cellStyle name="Note 9 3 6 2 3" xfId="28066"/>
    <cellStyle name="Note 9 3 6 2 4" xfId="28067"/>
    <cellStyle name="Note 9 3 6 3" xfId="28068"/>
    <cellStyle name="Note 9 3 6 4" xfId="28069"/>
    <cellStyle name="Note 9 3 6 5" xfId="28070"/>
    <cellStyle name="Note 9 3 6 6" xfId="28071"/>
    <cellStyle name="Note 9 3 6 7" xfId="28072"/>
    <cellStyle name="Note 9 3 6 8" xfId="28073"/>
    <cellStyle name="Note 9 3 6 9" xfId="28074"/>
    <cellStyle name="Note 9 3 7" xfId="28075"/>
    <cellStyle name="Note 9 3 7 10" xfId="28076"/>
    <cellStyle name="Note 9 3 7 11" xfId="28077"/>
    <cellStyle name="Note 9 3 7 12" xfId="28078"/>
    <cellStyle name="Note 9 3 7 13" xfId="28079"/>
    <cellStyle name="Note 9 3 7 14" xfId="28080"/>
    <cellStyle name="Note 9 3 7 15" xfId="28081"/>
    <cellStyle name="Note 9 3 7 16" xfId="28082"/>
    <cellStyle name="Note 9 3 7 2" xfId="28083"/>
    <cellStyle name="Note 9 3 7 2 2" xfId="28084"/>
    <cellStyle name="Note 9 3 7 2 3" xfId="28085"/>
    <cellStyle name="Note 9 3 7 2 4" xfId="28086"/>
    <cellStyle name="Note 9 3 7 3" xfId="28087"/>
    <cellStyle name="Note 9 3 7 4" xfId="28088"/>
    <cellStyle name="Note 9 3 7 5" xfId="28089"/>
    <cellStyle name="Note 9 3 7 6" xfId="28090"/>
    <cellStyle name="Note 9 3 7 7" xfId="28091"/>
    <cellStyle name="Note 9 3 7 8" xfId="28092"/>
    <cellStyle name="Note 9 3 7 9" xfId="28093"/>
    <cellStyle name="Note 9 3 8" xfId="28094"/>
    <cellStyle name="Note 9 3 8 10" xfId="28095"/>
    <cellStyle name="Note 9 3 8 11" xfId="28096"/>
    <cellStyle name="Note 9 3 8 12" xfId="28097"/>
    <cellStyle name="Note 9 3 8 13" xfId="28098"/>
    <cellStyle name="Note 9 3 8 14" xfId="28099"/>
    <cellStyle name="Note 9 3 8 15" xfId="28100"/>
    <cellStyle name="Note 9 3 8 16" xfId="28101"/>
    <cellStyle name="Note 9 3 8 2" xfId="28102"/>
    <cellStyle name="Note 9 3 8 2 2" xfId="28103"/>
    <cellStyle name="Note 9 3 8 2 3" xfId="28104"/>
    <cellStyle name="Note 9 3 8 2 4" xfId="28105"/>
    <cellStyle name="Note 9 3 8 3" xfId="28106"/>
    <cellStyle name="Note 9 3 8 4" xfId="28107"/>
    <cellStyle name="Note 9 3 8 5" xfId="28108"/>
    <cellStyle name="Note 9 3 8 6" xfId="28109"/>
    <cellStyle name="Note 9 3 8 7" xfId="28110"/>
    <cellStyle name="Note 9 3 8 8" xfId="28111"/>
    <cellStyle name="Note 9 3 8 9" xfId="28112"/>
    <cellStyle name="Note 9 3 9" xfId="28113"/>
    <cellStyle name="Note 9 3 9 2" xfId="28114"/>
    <cellStyle name="Note 9 3 9 3" xfId="28115"/>
    <cellStyle name="Note 9 3 9 4" xfId="28116"/>
    <cellStyle name="Note 9 4" xfId="28117"/>
    <cellStyle name="Note 9 4 10" xfId="28118"/>
    <cellStyle name="Note 9 4 11" xfId="28119"/>
    <cellStyle name="Note 9 4 12" xfId="28120"/>
    <cellStyle name="Note 9 4 13" xfId="28121"/>
    <cellStyle name="Note 9 4 14" xfId="28122"/>
    <cellStyle name="Note 9 4 15" xfId="28123"/>
    <cellStyle name="Note 9 4 16" xfId="28124"/>
    <cellStyle name="Note 9 4 17" xfId="28125"/>
    <cellStyle name="Note 9 4 18" xfId="28126"/>
    <cellStyle name="Note 9 4 19" xfId="28127"/>
    <cellStyle name="Note 9 4 2" xfId="28128"/>
    <cellStyle name="Note 9 4 2 10" xfId="28129"/>
    <cellStyle name="Note 9 4 2 11" xfId="28130"/>
    <cellStyle name="Note 9 4 2 12" xfId="28131"/>
    <cellStyle name="Note 9 4 2 13" xfId="28132"/>
    <cellStyle name="Note 9 4 2 14" xfId="28133"/>
    <cellStyle name="Note 9 4 2 15" xfId="28134"/>
    <cellStyle name="Note 9 4 2 16" xfId="28135"/>
    <cellStyle name="Note 9 4 2 2" xfId="28136"/>
    <cellStyle name="Note 9 4 2 2 2" xfId="28137"/>
    <cellStyle name="Note 9 4 2 2 3" xfId="28138"/>
    <cellStyle name="Note 9 4 2 2 4" xfId="28139"/>
    <cellStyle name="Note 9 4 2 3" xfId="28140"/>
    <cellStyle name="Note 9 4 2 4" xfId="28141"/>
    <cellStyle name="Note 9 4 2 5" xfId="28142"/>
    <cellStyle name="Note 9 4 2 6" xfId="28143"/>
    <cellStyle name="Note 9 4 2 7" xfId="28144"/>
    <cellStyle name="Note 9 4 2 8" xfId="28145"/>
    <cellStyle name="Note 9 4 2 9" xfId="28146"/>
    <cellStyle name="Note 9 4 20" xfId="28147"/>
    <cellStyle name="Note 9 4 21" xfId="28148"/>
    <cellStyle name="Note 9 4 22" xfId="28149"/>
    <cellStyle name="Note 9 4 23" xfId="28150"/>
    <cellStyle name="Note 9 4 3" xfId="28151"/>
    <cellStyle name="Note 9 4 3 10" xfId="28152"/>
    <cellStyle name="Note 9 4 3 11" xfId="28153"/>
    <cellStyle name="Note 9 4 3 12" xfId="28154"/>
    <cellStyle name="Note 9 4 3 13" xfId="28155"/>
    <cellStyle name="Note 9 4 3 14" xfId="28156"/>
    <cellStyle name="Note 9 4 3 15" xfId="28157"/>
    <cellStyle name="Note 9 4 3 16" xfId="28158"/>
    <cellStyle name="Note 9 4 3 2" xfId="28159"/>
    <cellStyle name="Note 9 4 3 2 2" xfId="28160"/>
    <cellStyle name="Note 9 4 3 2 3" xfId="28161"/>
    <cellStyle name="Note 9 4 3 2 4" xfId="28162"/>
    <cellStyle name="Note 9 4 3 3" xfId="28163"/>
    <cellStyle name="Note 9 4 3 4" xfId="28164"/>
    <cellStyle name="Note 9 4 3 5" xfId="28165"/>
    <cellStyle name="Note 9 4 3 6" xfId="28166"/>
    <cellStyle name="Note 9 4 3 7" xfId="28167"/>
    <cellStyle name="Note 9 4 3 8" xfId="28168"/>
    <cellStyle name="Note 9 4 3 9" xfId="28169"/>
    <cellStyle name="Note 9 4 4" xfId="28170"/>
    <cellStyle name="Note 9 4 4 10" xfId="28171"/>
    <cellStyle name="Note 9 4 4 11" xfId="28172"/>
    <cellStyle name="Note 9 4 4 12" xfId="28173"/>
    <cellStyle name="Note 9 4 4 13" xfId="28174"/>
    <cellStyle name="Note 9 4 4 14" xfId="28175"/>
    <cellStyle name="Note 9 4 4 15" xfId="28176"/>
    <cellStyle name="Note 9 4 4 16" xfId="28177"/>
    <cellStyle name="Note 9 4 4 2" xfId="28178"/>
    <cellStyle name="Note 9 4 4 2 2" xfId="28179"/>
    <cellStyle name="Note 9 4 4 2 3" xfId="28180"/>
    <cellStyle name="Note 9 4 4 2 4" xfId="28181"/>
    <cellStyle name="Note 9 4 4 3" xfId="28182"/>
    <cellStyle name="Note 9 4 4 4" xfId="28183"/>
    <cellStyle name="Note 9 4 4 5" xfId="28184"/>
    <cellStyle name="Note 9 4 4 6" xfId="28185"/>
    <cellStyle name="Note 9 4 4 7" xfId="28186"/>
    <cellStyle name="Note 9 4 4 8" xfId="28187"/>
    <cellStyle name="Note 9 4 4 9" xfId="28188"/>
    <cellStyle name="Note 9 4 5" xfId="28189"/>
    <cellStyle name="Note 9 4 5 10" xfId="28190"/>
    <cellStyle name="Note 9 4 5 11" xfId="28191"/>
    <cellStyle name="Note 9 4 5 12" xfId="28192"/>
    <cellStyle name="Note 9 4 5 13" xfId="28193"/>
    <cellStyle name="Note 9 4 5 14" xfId="28194"/>
    <cellStyle name="Note 9 4 5 15" xfId="28195"/>
    <cellStyle name="Note 9 4 5 16" xfId="28196"/>
    <cellStyle name="Note 9 4 5 2" xfId="28197"/>
    <cellStyle name="Note 9 4 5 2 2" xfId="28198"/>
    <cellStyle name="Note 9 4 5 2 3" xfId="28199"/>
    <cellStyle name="Note 9 4 5 2 4" xfId="28200"/>
    <cellStyle name="Note 9 4 5 3" xfId="28201"/>
    <cellStyle name="Note 9 4 5 4" xfId="28202"/>
    <cellStyle name="Note 9 4 5 5" xfId="28203"/>
    <cellStyle name="Note 9 4 5 6" xfId="28204"/>
    <cellStyle name="Note 9 4 5 7" xfId="28205"/>
    <cellStyle name="Note 9 4 5 8" xfId="28206"/>
    <cellStyle name="Note 9 4 5 9" xfId="28207"/>
    <cellStyle name="Note 9 4 6" xfId="28208"/>
    <cellStyle name="Note 9 4 6 10" xfId="28209"/>
    <cellStyle name="Note 9 4 6 11" xfId="28210"/>
    <cellStyle name="Note 9 4 6 12" xfId="28211"/>
    <cellStyle name="Note 9 4 6 13" xfId="28212"/>
    <cellStyle name="Note 9 4 6 14" xfId="28213"/>
    <cellStyle name="Note 9 4 6 15" xfId="28214"/>
    <cellStyle name="Note 9 4 6 16" xfId="28215"/>
    <cellStyle name="Note 9 4 6 2" xfId="28216"/>
    <cellStyle name="Note 9 4 6 2 2" xfId="28217"/>
    <cellStyle name="Note 9 4 6 2 3" xfId="28218"/>
    <cellStyle name="Note 9 4 6 2 4" xfId="28219"/>
    <cellStyle name="Note 9 4 6 3" xfId="28220"/>
    <cellStyle name="Note 9 4 6 4" xfId="28221"/>
    <cellStyle name="Note 9 4 6 5" xfId="28222"/>
    <cellStyle name="Note 9 4 6 6" xfId="28223"/>
    <cellStyle name="Note 9 4 6 7" xfId="28224"/>
    <cellStyle name="Note 9 4 6 8" xfId="28225"/>
    <cellStyle name="Note 9 4 6 9" xfId="28226"/>
    <cellStyle name="Note 9 4 7" xfId="28227"/>
    <cellStyle name="Note 9 4 7 10" xfId="28228"/>
    <cellStyle name="Note 9 4 7 11" xfId="28229"/>
    <cellStyle name="Note 9 4 7 12" xfId="28230"/>
    <cellStyle name="Note 9 4 7 13" xfId="28231"/>
    <cellStyle name="Note 9 4 7 14" xfId="28232"/>
    <cellStyle name="Note 9 4 7 15" xfId="28233"/>
    <cellStyle name="Note 9 4 7 16" xfId="28234"/>
    <cellStyle name="Note 9 4 7 2" xfId="28235"/>
    <cellStyle name="Note 9 4 7 2 2" xfId="28236"/>
    <cellStyle name="Note 9 4 7 2 3" xfId="28237"/>
    <cellStyle name="Note 9 4 7 2 4" xfId="28238"/>
    <cellStyle name="Note 9 4 7 3" xfId="28239"/>
    <cellStyle name="Note 9 4 7 4" xfId="28240"/>
    <cellStyle name="Note 9 4 7 5" xfId="28241"/>
    <cellStyle name="Note 9 4 7 6" xfId="28242"/>
    <cellStyle name="Note 9 4 7 7" xfId="28243"/>
    <cellStyle name="Note 9 4 7 8" xfId="28244"/>
    <cellStyle name="Note 9 4 7 9" xfId="28245"/>
    <cellStyle name="Note 9 4 8" xfId="28246"/>
    <cellStyle name="Note 9 4 8 10" xfId="28247"/>
    <cellStyle name="Note 9 4 8 11" xfId="28248"/>
    <cellStyle name="Note 9 4 8 12" xfId="28249"/>
    <cellStyle name="Note 9 4 8 13" xfId="28250"/>
    <cellStyle name="Note 9 4 8 14" xfId="28251"/>
    <cellStyle name="Note 9 4 8 15" xfId="28252"/>
    <cellStyle name="Note 9 4 8 16" xfId="28253"/>
    <cellStyle name="Note 9 4 8 2" xfId="28254"/>
    <cellStyle name="Note 9 4 8 2 2" xfId="28255"/>
    <cellStyle name="Note 9 4 8 2 3" xfId="28256"/>
    <cellStyle name="Note 9 4 8 2 4" xfId="28257"/>
    <cellStyle name="Note 9 4 8 3" xfId="28258"/>
    <cellStyle name="Note 9 4 8 4" xfId="28259"/>
    <cellStyle name="Note 9 4 8 5" xfId="28260"/>
    <cellStyle name="Note 9 4 8 6" xfId="28261"/>
    <cellStyle name="Note 9 4 8 7" xfId="28262"/>
    <cellStyle name="Note 9 4 8 8" xfId="28263"/>
    <cellStyle name="Note 9 4 8 9" xfId="28264"/>
    <cellStyle name="Note 9 4 9" xfId="28265"/>
    <cellStyle name="Note 9 4 9 2" xfId="28266"/>
    <cellStyle name="Note 9 4 9 3" xfId="28267"/>
    <cellStyle name="Note 9 4 9 4" xfId="28268"/>
    <cellStyle name="Œ…‹æØ‚è [0.00]_01MY Value Cost Study" xfId="28269"/>
    <cellStyle name="Œ…‹æØ‚è_01MY Value Cost Study" xfId="28270"/>
    <cellStyle name="omma [0]_Mktg Prog" xfId="28271"/>
    <cellStyle name="Option_Added_Cont_Desc" xfId="28272"/>
    <cellStyle name="ormal_Sheet1_1" xfId="28273"/>
    <cellStyle name="Output 1" xfId="28274"/>
    <cellStyle name="Output 1 10" xfId="28275"/>
    <cellStyle name="Output 1 11" xfId="28276"/>
    <cellStyle name="Output 1 12" xfId="28277"/>
    <cellStyle name="Output 1 13" xfId="28278"/>
    <cellStyle name="Output 1 14" xfId="28279"/>
    <cellStyle name="Output 1 15" xfId="28280"/>
    <cellStyle name="Output 1 16" xfId="28281"/>
    <cellStyle name="Output 1 2" xfId="28282"/>
    <cellStyle name="Output 1 2 2" xfId="28283"/>
    <cellStyle name="Output 1 2 3" xfId="28284"/>
    <cellStyle name="Output 1 2 4" xfId="28285"/>
    <cellStyle name="Output 1 3" xfId="28286"/>
    <cellStyle name="Output 1 4" xfId="28287"/>
    <cellStyle name="Output 1 5" xfId="28288"/>
    <cellStyle name="Output 1 6" xfId="28289"/>
    <cellStyle name="Output 1 7" xfId="28290"/>
    <cellStyle name="Output 1 8" xfId="28291"/>
    <cellStyle name="Output 1 9" xfId="28292"/>
    <cellStyle name="Output 10 2" xfId="28293"/>
    <cellStyle name="Output 10 2 10" xfId="28294"/>
    <cellStyle name="Output 10 2 11" xfId="28295"/>
    <cellStyle name="Output 10 2 12" xfId="28296"/>
    <cellStyle name="Output 10 2 13" xfId="28297"/>
    <cellStyle name="Output 10 2 14" xfId="28298"/>
    <cellStyle name="Output 10 2 15" xfId="28299"/>
    <cellStyle name="Output 10 2 16" xfId="28300"/>
    <cellStyle name="Output 10 2 2" xfId="28301"/>
    <cellStyle name="Output 10 2 2 2" xfId="28302"/>
    <cellStyle name="Output 10 2 2 3" xfId="28303"/>
    <cellStyle name="Output 10 2 2 4" xfId="28304"/>
    <cellStyle name="Output 10 2 3" xfId="28305"/>
    <cellStyle name="Output 10 2 4" xfId="28306"/>
    <cellStyle name="Output 10 2 5" xfId="28307"/>
    <cellStyle name="Output 10 2 6" xfId="28308"/>
    <cellStyle name="Output 10 2 7" xfId="28309"/>
    <cellStyle name="Output 10 2 8" xfId="28310"/>
    <cellStyle name="Output 10 2 9" xfId="28311"/>
    <cellStyle name="Output 10 3" xfId="28312"/>
    <cellStyle name="Output 10 3 10" xfId="28313"/>
    <cellStyle name="Output 10 3 11" xfId="28314"/>
    <cellStyle name="Output 10 3 12" xfId="28315"/>
    <cellStyle name="Output 10 3 13" xfId="28316"/>
    <cellStyle name="Output 10 3 14" xfId="28317"/>
    <cellStyle name="Output 10 3 15" xfId="28318"/>
    <cellStyle name="Output 10 3 16" xfId="28319"/>
    <cellStyle name="Output 10 3 2" xfId="28320"/>
    <cellStyle name="Output 10 3 2 2" xfId="28321"/>
    <cellStyle name="Output 10 3 2 3" xfId="28322"/>
    <cellStyle name="Output 10 3 2 4" xfId="28323"/>
    <cellStyle name="Output 10 3 3" xfId="28324"/>
    <cellStyle name="Output 10 3 4" xfId="28325"/>
    <cellStyle name="Output 10 3 5" xfId="28326"/>
    <cellStyle name="Output 10 3 6" xfId="28327"/>
    <cellStyle name="Output 10 3 7" xfId="28328"/>
    <cellStyle name="Output 10 3 8" xfId="28329"/>
    <cellStyle name="Output 10 3 9" xfId="28330"/>
    <cellStyle name="Output 10 4" xfId="28331"/>
    <cellStyle name="Output 10 4 10" xfId="28332"/>
    <cellStyle name="Output 10 4 11" xfId="28333"/>
    <cellStyle name="Output 10 4 12" xfId="28334"/>
    <cellStyle name="Output 10 4 13" xfId="28335"/>
    <cellStyle name="Output 10 4 14" xfId="28336"/>
    <cellStyle name="Output 10 4 15" xfId="28337"/>
    <cellStyle name="Output 10 4 16" xfId="28338"/>
    <cellStyle name="Output 10 4 2" xfId="28339"/>
    <cellStyle name="Output 10 4 2 2" xfId="28340"/>
    <cellStyle name="Output 10 4 2 3" xfId="28341"/>
    <cellStyle name="Output 10 4 2 4" xfId="28342"/>
    <cellStyle name="Output 10 4 3" xfId="28343"/>
    <cellStyle name="Output 10 4 4" xfId="28344"/>
    <cellStyle name="Output 10 4 5" xfId="28345"/>
    <cellStyle name="Output 10 4 6" xfId="28346"/>
    <cellStyle name="Output 10 4 7" xfId="28347"/>
    <cellStyle name="Output 10 4 8" xfId="28348"/>
    <cellStyle name="Output 10 4 9" xfId="28349"/>
    <cellStyle name="Output 11 2" xfId="28350"/>
    <cellStyle name="Output 11 2 10" xfId="28351"/>
    <cellStyle name="Output 11 2 11" xfId="28352"/>
    <cellStyle name="Output 11 2 12" xfId="28353"/>
    <cellStyle name="Output 11 2 13" xfId="28354"/>
    <cellStyle name="Output 11 2 14" xfId="28355"/>
    <cellStyle name="Output 11 2 15" xfId="28356"/>
    <cellStyle name="Output 11 2 16" xfId="28357"/>
    <cellStyle name="Output 11 2 2" xfId="28358"/>
    <cellStyle name="Output 11 2 2 2" xfId="28359"/>
    <cellStyle name="Output 11 2 2 3" xfId="28360"/>
    <cellStyle name="Output 11 2 2 4" xfId="28361"/>
    <cellStyle name="Output 11 2 3" xfId="28362"/>
    <cellStyle name="Output 11 2 4" xfId="28363"/>
    <cellStyle name="Output 11 2 5" xfId="28364"/>
    <cellStyle name="Output 11 2 6" xfId="28365"/>
    <cellStyle name="Output 11 2 7" xfId="28366"/>
    <cellStyle name="Output 11 2 8" xfId="28367"/>
    <cellStyle name="Output 11 2 9" xfId="28368"/>
    <cellStyle name="Output 11 3" xfId="28369"/>
    <cellStyle name="Output 11 3 10" xfId="28370"/>
    <cellStyle name="Output 11 3 11" xfId="28371"/>
    <cellStyle name="Output 11 3 12" xfId="28372"/>
    <cellStyle name="Output 11 3 13" xfId="28373"/>
    <cellStyle name="Output 11 3 14" xfId="28374"/>
    <cellStyle name="Output 11 3 15" xfId="28375"/>
    <cellStyle name="Output 11 3 16" xfId="28376"/>
    <cellStyle name="Output 11 3 2" xfId="28377"/>
    <cellStyle name="Output 11 3 2 2" xfId="28378"/>
    <cellStyle name="Output 11 3 2 3" xfId="28379"/>
    <cellStyle name="Output 11 3 2 4" xfId="28380"/>
    <cellStyle name="Output 11 3 3" xfId="28381"/>
    <cellStyle name="Output 11 3 4" xfId="28382"/>
    <cellStyle name="Output 11 3 5" xfId="28383"/>
    <cellStyle name="Output 11 3 6" xfId="28384"/>
    <cellStyle name="Output 11 3 7" xfId="28385"/>
    <cellStyle name="Output 11 3 8" xfId="28386"/>
    <cellStyle name="Output 11 3 9" xfId="28387"/>
    <cellStyle name="Output 11 4" xfId="28388"/>
    <cellStyle name="Output 11 4 10" xfId="28389"/>
    <cellStyle name="Output 11 4 11" xfId="28390"/>
    <cellStyle name="Output 11 4 12" xfId="28391"/>
    <cellStyle name="Output 11 4 13" xfId="28392"/>
    <cellStyle name="Output 11 4 14" xfId="28393"/>
    <cellStyle name="Output 11 4 15" xfId="28394"/>
    <cellStyle name="Output 11 4 16" xfId="28395"/>
    <cellStyle name="Output 11 4 2" xfId="28396"/>
    <cellStyle name="Output 11 4 2 2" xfId="28397"/>
    <cellStyle name="Output 11 4 2 3" xfId="28398"/>
    <cellStyle name="Output 11 4 2 4" xfId="28399"/>
    <cellStyle name="Output 11 4 3" xfId="28400"/>
    <cellStyle name="Output 11 4 4" xfId="28401"/>
    <cellStyle name="Output 11 4 5" xfId="28402"/>
    <cellStyle name="Output 11 4 6" xfId="28403"/>
    <cellStyle name="Output 11 4 7" xfId="28404"/>
    <cellStyle name="Output 11 4 8" xfId="28405"/>
    <cellStyle name="Output 11 4 9" xfId="28406"/>
    <cellStyle name="Output 12 2" xfId="28407"/>
    <cellStyle name="Output 12 2 10" xfId="28408"/>
    <cellStyle name="Output 12 2 11" xfId="28409"/>
    <cellStyle name="Output 12 2 12" xfId="28410"/>
    <cellStyle name="Output 12 2 13" xfId="28411"/>
    <cellStyle name="Output 12 2 14" xfId="28412"/>
    <cellStyle name="Output 12 2 15" xfId="28413"/>
    <cellStyle name="Output 12 2 16" xfId="28414"/>
    <cellStyle name="Output 12 2 2" xfId="28415"/>
    <cellStyle name="Output 12 2 2 2" xfId="28416"/>
    <cellStyle name="Output 12 2 2 3" xfId="28417"/>
    <cellStyle name="Output 12 2 2 4" xfId="28418"/>
    <cellStyle name="Output 12 2 3" xfId="28419"/>
    <cellStyle name="Output 12 2 4" xfId="28420"/>
    <cellStyle name="Output 12 2 5" xfId="28421"/>
    <cellStyle name="Output 12 2 6" xfId="28422"/>
    <cellStyle name="Output 12 2 7" xfId="28423"/>
    <cellStyle name="Output 12 2 8" xfId="28424"/>
    <cellStyle name="Output 12 2 9" xfId="28425"/>
    <cellStyle name="Output 12 3" xfId="28426"/>
    <cellStyle name="Output 12 3 10" xfId="28427"/>
    <cellStyle name="Output 12 3 11" xfId="28428"/>
    <cellStyle name="Output 12 3 12" xfId="28429"/>
    <cellStyle name="Output 12 3 13" xfId="28430"/>
    <cellStyle name="Output 12 3 14" xfId="28431"/>
    <cellStyle name="Output 12 3 15" xfId="28432"/>
    <cellStyle name="Output 12 3 16" xfId="28433"/>
    <cellStyle name="Output 12 3 2" xfId="28434"/>
    <cellStyle name="Output 12 3 2 2" xfId="28435"/>
    <cellStyle name="Output 12 3 2 3" xfId="28436"/>
    <cellStyle name="Output 12 3 2 4" xfId="28437"/>
    <cellStyle name="Output 12 3 3" xfId="28438"/>
    <cellStyle name="Output 12 3 4" xfId="28439"/>
    <cellStyle name="Output 12 3 5" xfId="28440"/>
    <cellStyle name="Output 12 3 6" xfId="28441"/>
    <cellStyle name="Output 12 3 7" xfId="28442"/>
    <cellStyle name="Output 12 3 8" xfId="28443"/>
    <cellStyle name="Output 12 3 9" xfId="28444"/>
    <cellStyle name="Output 12 4" xfId="28445"/>
    <cellStyle name="Output 12 4 10" xfId="28446"/>
    <cellStyle name="Output 12 4 11" xfId="28447"/>
    <cellStyle name="Output 12 4 12" xfId="28448"/>
    <cellStyle name="Output 12 4 13" xfId="28449"/>
    <cellStyle name="Output 12 4 14" xfId="28450"/>
    <cellStyle name="Output 12 4 15" xfId="28451"/>
    <cellStyle name="Output 12 4 16" xfId="28452"/>
    <cellStyle name="Output 12 4 2" xfId="28453"/>
    <cellStyle name="Output 12 4 2 2" xfId="28454"/>
    <cellStyle name="Output 12 4 2 3" xfId="28455"/>
    <cellStyle name="Output 12 4 2 4" xfId="28456"/>
    <cellStyle name="Output 12 4 3" xfId="28457"/>
    <cellStyle name="Output 12 4 4" xfId="28458"/>
    <cellStyle name="Output 12 4 5" xfId="28459"/>
    <cellStyle name="Output 12 4 6" xfId="28460"/>
    <cellStyle name="Output 12 4 7" xfId="28461"/>
    <cellStyle name="Output 12 4 8" xfId="28462"/>
    <cellStyle name="Output 12 4 9" xfId="28463"/>
    <cellStyle name="Output 13 2" xfId="28464"/>
    <cellStyle name="Output 13 2 10" xfId="28465"/>
    <cellStyle name="Output 13 2 11" xfId="28466"/>
    <cellStyle name="Output 13 2 12" xfId="28467"/>
    <cellStyle name="Output 13 2 13" xfId="28468"/>
    <cellStyle name="Output 13 2 14" xfId="28469"/>
    <cellStyle name="Output 13 2 15" xfId="28470"/>
    <cellStyle name="Output 13 2 16" xfId="28471"/>
    <cellStyle name="Output 13 2 2" xfId="28472"/>
    <cellStyle name="Output 13 2 2 2" xfId="28473"/>
    <cellStyle name="Output 13 2 2 3" xfId="28474"/>
    <cellStyle name="Output 13 2 2 4" xfId="28475"/>
    <cellStyle name="Output 13 2 3" xfId="28476"/>
    <cellStyle name="Output 13 2 4" xfId="28477"/>
    <cellStyle name="Output 13 2 5" xfId="28478"/>
    <cellStyle name="Output 13 2 6" xfId="28479"/>
    <cellStyle name="Output 13 2 7" xfId="28480"/>
    <cellStyle name="Output 13 2 8" xfId="28481"/>
    <cellStyle name="Output 13 2 9" xfId="28482"/>
    <cellStyle name="Output 13 3" xfId="28483"/>
    <cellStyle name="Output 13 3 10" xfId="28484"/>
    <cellStyle name="Output 13 3 11" xfId="28485"/>
    <cellStyle name="Output 13 3 12" xfId="28486"/>
    <cellStyle name="Output 13 3 13" xfId="28487"/>
    <cellStyle name="Output 13 3 14" xfId="28488"/>
    <cellStyle name="Output 13 3 15" xfId="28489"/>
    <cellStyle name="Output 13 3 16" xfId="28490"/>
    <cellStyle name="Output 13 3 2" xfId="28491"/>
    <cellStyle name="Output 13 3 2 2" xfId="28492"/>
    <cellStyle name="Output 13 3 2 3" xfId="28493"/>
    <cellStyle name="Output 13 3 2 4" xfId="28494"/>
    <cellStyle name="Output 13 3 3" xfId="28495"/>
    <cellStyle name="Output 13 3 4" xfId="28496"/>
    <cellStyle name="Output 13 3 5" xfId="28497"/>
    <cellStyle name="Output 13 3 6" xfId="28498"/>
    <cellStyle name="Output 13 3 7" xfId="28499"/>
    <cellStyle name="Output 13 3 8" xfId="28500"/>
    <cellStyle name="Output 13 3 9" xfId="28501"/>
    <cellStyle name="Output 13 4" xfId="28502"/>
    <cellStyle name="Output 13 4 10" xfId="28503"/>
    <cellStyle name="Output 13 4 11" xfId="28504"/>
    <cellStyle name="Output 13 4 12" xfId="28505"/>
    <cellStyle name="Output 13 4 13" xfId="28506"/>
    <cellStyle name="Output 13 4 14" xfId="28507"/>
    <cellStyle name="Output 13 4 15" xfId="28508"/>
    <cellStyle name="Output 13 4 16" xfId="28509"/>
    <cellStyle name="Output 13 4 2" xfId="28510"/>
    <cellStyle name="Output 13 4 2 2" xfId="28511"/>
    <cellStyle name="Output 13 4 2 3" xfId="28512"/>
    <cellStyle name="Output 13 4 2 4" xfId="28513"/>
    <cellStyle name="Output 13 4 3" xfId="28514"/>
    <cellStyle name="Output 13 4 4" xfId="28515"/>
    <cellStyle name="Output 13 4 5" xfId="28516"/>
    <cellStyle name="Output 13 4 6" xfId="28517"/>
    <cellStyle name="Output 13 4 7" xfId="28518"/>
    <cellStyle name="Output 13 4 8" xfId="28519"/>
    <cellStyle name="Output 13 4 9" xfId="28520"/>
    <cellStyle name="Output 14 2" xfId="28521"/>
    <cellStyle name="Output 14 2 10" xfId="28522"/>
    <cellStyle name="Output 14 2 11" xfId="28523"/>
    <cellStyle name="Output 14 2 12" xfId="28524"/>
    <cellStyle name="Output 14 2 13" xfId="28525"/>
    <cellStyle name="Output 14 2 14" xfId="28526"/>
    <cellStyle name="Output 14 2 15" xfId="28527"/>
    <cellStyle name="Output 14 2 16" xfId="28528"/>
    <cellStyle name="Output 14 2 2" xfId="28529"/>
    <cellStyle name="Output 14 2 2 2" xfId="28530"/>
    <cellStyle name="Output 14 2 2 3" xfId="28531"/>
    <cellStyle name="Output 14 2 2 4" xfId="28532"/>
    <cellStyle name="Output 14 2 3" xfId="28533"/>
    <cellStyle name="Output 14 2 4" xfId="28534"/>
    <cellStyle name="Output 14 2 5" xfId="28535"/>
    <cellStyle name="Output 14 2 6" xfId="28536"/>
    <cellStyle name="Output 14 2 7" xfId="28537"/>
    <cellStyle name="Output 14 2 8" xfId="28538"/>
    <cellStyle name="Output 14 2 9" xfId="28539"/>
    <cellStyle name="Output 14 3" xfId="28540"/>
    <cellStyle name="Output 14 3 10" xfId="28541"/>
    <cellStyle name="Output 14 3 11" xfId="28542"/>
    <cellStyle name="Output 14 3 12" xfId="28543"/>
    <cellStyle name="Output 14 3 13" xfId="28544"/>
    <cellStyle name="Output 14 3 14" xfId="28545"/>
    <cellStyle name="Output 14 3 15" xfId="28546"/>
    <cellStyle name="Output 14 3 16" xfId="28547"/>
    <cellStyle name="Output 14 3 2" xfId="28548"/>
    <cellStyle name="Output 14 3 2 2" xfId="28549"/>
    <cellStyle name="Output 14 3 2 3" xfId="28550"/>
    <cellStyle name="Output 14 3 2 4" xfId="28551"/>
    <cellStyle name="Output 14 3 3" xfId="28552"/>
    <cellStyle name="Output 14 3 4" xfId="28553"/>
    <cellStyle name="Output 14 3 5" xfId="28554"/>
    <cellStyle name="Output 14 3 6" xfId="28555"/>
    <cellStyle name="Output 14 3 7" xfId="28556"/>
    <cellStyle name="Output 14 3 8" xfId="28557"/>
    <cellStyle name="Output 14 3 9" xfId="28558"/>
    <cellStyle name="Output 14 4" xfId="28559"/>
    <cellStyle name="Output 14 4 10" xfId="28560"/>
    <cellStyle name="Output 14 4 11" xfId="28561"/>
    <cellStyle name="Output 14 4 12" xfId="28562"/>
    <cellStyle name="Output 14 4 13" xfId="28563"/>
    <cellStyle name="Output 14 4 14" xfId="28564"/>
    <cellStyle name="Output 14 4 15" xfId="28565"/>
    <cellStyle name="Output 14 4 16" xfId="28566"/>
    <cellStyle name="Output 14 4 2" xfId="28567"/>
    <cellStyle name="Output 14 4 2 2" xfId="28568"/>
    <cellStyle name="Output 14 4 2 3" xfId="28569"/>
    <cellStyle name="Output 14 4 2 4" xfId="28570"/>
    <cellStyle name="Output 14 4 3" xfId="28571"/>
    <cellStyle name="Output 14 4 4" xfId="28572"/>
    <cellStyle name="Output 14 4 5" xfId="28573"/>
    <cellStyle name="Output 14 4 6" xfId="28574"/>
    <cellStyle name="Output 14 4 7" xfId="28575"/>
    <cellStyle name="Output 14 4 8" xfId="28576"/>
    <cellStyle name="Output 14 4 9" xfId="28577"/>
    <cellStyle name="Output 15 2" xfId="28578"/>
    <cellStyle name="Output 15 2 10" xfId="28579"/>
    <cellStyle name="Output 15 2 11" xfId="28580"/>
    <cellStyle name="Output 15 2 12" xfId="28581"/>
    <cellStyle name="Output 15 2 13" xfId="28582"/>
    <cellStyle name="Output 15 2 14" xfId="28583"/>
    <cellStyle name="Output 15 2 15" xfId="28584"/>
    <cellStyle name="Output 15 2 16" xfId="28585"/>
    <cellStyle name="Output 15 2 2" xfId="28586"/>
    <cellStyle name="Output 15 2 2 2" xfId="28587"/>
    <cellStyle name="Output 15 2 2 3" xfId="28588"/>
    <cellStyle name="Output 15 2 2 4" xfId="28589"/>
    <cellStyle name="Output 15 2 3" xfId="28590"/>
    <cellStyle name="Output 15 2 4" xfId="28591"/>
    <cellStyle name="Output 15 2 5" xfId="28592"/>
    <cellStyle name="Output 15 2 6" xfId="28593"/>
    <cellStyle name="Output 15 2 7" xfId="28594"/>
    <cellStyle name="Output 15 2 8" xfId="28595"/>
    <cellStyle name="Output 15 2 9" xfId="28596"/>
    <cellStyle name="Output 15 3" xfId="28597"/>
    <cellStyle name="Output 15 3 10" xfId="28598"/>
    <cellStyle name="Output 15 3 11" xfId="28599"/>
    <cellStyle name="Output 15 3 12" xfId="28600"/>
    <cellStyle name="Output 15 3 13" xfId="28601"/>
    <cellStyle name="Output 15 3 14" xfId="28602"/>
    <cellStyle name="Output 15 3 15" xfId="28603"/>
    <cellStyle name="Output 15 3 16" xfId="28604"/>
    <cellStyle name="Output 15 3 2" xfId="28605"/>
    <cellStyle name="Output 15 3 2 2" xfId="28606"/>
    <cellStyle name="Output 15 3 2 3" xfId="28607"/>
    <cellStyle name="Output 15 3 2 4" xfId="28608"/>
    <cellStyle name="Output 15 3 3" xfId="28609"/>
    <cellStyle name="Output 15 3 4" xfId="28610"/>
    <cellStyle name="Output 15 3 5" xfId="28611"/>
    <cellStyle name="Output 15 3 6" xfId="28612"/>
    <cellStyle name="Output 15 3 7" xfId="28613"/>
    <cellStyle name="Output 15 3 8" xfId="28614"/>
    <cellStyle name="Output 15 3 9" xfId="28615"/>
    <cellStyle name="Output 15 4" xfId="28616"/>
    <cellStyle name="Output 15 4 10" xfId="28617"/>
    <cellStyle name="Output 15 4 11" xfId="28618"/>
    <cellStyle name="Output 15 4 12" xfId="28619"/>
    <cellStyle name="Output 15 4 13" xfId="28620"/>
    <cellStyle name="Output 15 4 14" xfId="28621"/>
    <cellStyle name="Output 15 4 15" xfId="28622"/>
    <cellStyle name="Output 15 4 16" xfId="28623"/>
    <cellStyle name="Output 15 4 2" xfId="28624"/>
    <cellStyle name="Output 15 4 2 2" xfId="28625"/>
    <cellStyle name="Output 15 4 2 3" xfId="28626"/>
    <cellStyle name="Output 15 4 2 4" xfId="28627"/>
    <cellStyle name="Output 15 4 3" xfId="28628"/>
    <cellStyle name="Output 15 4 4" xfId="28629"/>
    <cellStyle name="Output 15 4 5" xfId="28630"/>
    <cellStyle name="Output 15 4 6" xfId="28631"/>
    <cellStyle name="Output 15 4 7" xfId="28632"/>
    <cellStyle name="Output 15 4 8" xfId="28633"/>
    <cellStyle name="Output 15 4 9" xfId="28634"/>
    <cellStyle name="Output 16 2" xfId="28635"/>
    <cellStyle name="Output 16 2 10" xfId="28636"/>
    <cellStyle name="Output 16 2 11" xfId="28637"/>
    <cellStyle name="Output 16 2 12" xfId="28638"/>
    <cellStyle name="Output 16 2 13" xfId="28639"/>
    <cellStyle name="Output 16 2 14" xfId="28640"/>
    <cellStyle name="Output 16 2 15" xfId="28641"/>
    <cellStyle name="Output 16 2 16" xfId="28642"/>
    <cellStyle name="Output 16 2 2" xfId="28643"/>
    <cellStyle name="Output 16 2 2 2" xfId="28644"/>
    <cellStyle name="Output 16 2 2 3" xfId="28645"/>
    <cellStyle name="Output 16 2 2 4" xfId="28646"/>
    <cellStyle name="Output 16 2 3" xfId="28647"/>
    <cellStyle name="Output 16 2 4" xfId="28648"/>
    <cellStyle name="Output 16 2 5" xfId="28649"/>
    <cellStyle name="Output 16 2 6" xfId="28650"/>
    <cellStyle name="Output 16 2 7" xfId="28651"/>
    <cellStyle name="Output 16 2 8" xfId="28652"/>
    <cellStyle name="Output 16 2 9" xfId="28653"/>
    <cellStyle name="Output 16 3" xfId="28654"/>
    <cellStyle name="Output 16 3 10" xfId="28655"/>
    <cellStyle name="Output 16 3 11" xfId="28656"/>
    <cellStyle name="Output 16 3 12" xfId="28657"/>
    <cellStyle name="Output 16 3 13" xfId="28658"/>
    <cellStyle name="Output 16 3 14" xfId="28659"/>
    <cellStyle name="Output 16 3 15" xfId="28660"/>
    <cellStyle name="Output 16 3 16" xfId="28661"/>
    <cellStyle name="Output 16 3 2" xfId="28662"/>
    <cellStyle name="Output 16 3 2 2" xfId="28663"/>
    <cellStyle name="Output 16 3 2 3" xfId="28664"/>
    <cellStyle name="Output 16 3 2 4" xfId="28665"/>
    <cellStyle name="Output 16 3 3" xfId="28666"/>
    <cellStyle name="Output 16 3 4" xfId="28667"/>
    <cellStyle name="Output 16 3 5" xfId="28668"/>
    <cellStyle name="Output 16 3 6" xfId="28669"/>
    <cellStyle name="Output 16 3 7" xfId="28670"/>
    <cellStyle name="Output 16 3 8" xfId="28671"/>
    <cellStyle name="Output 16 3 9" xfId="28672"/>
    <cellStyle name="Output 16 4" xfId="28673"/>
    <cellStyle name="Output 16 4 10" xfId="28674"/>
    <cellStyle name="Output 16 4 11" xfId="28675"/>
    <cellStyle name="Output 16 4 12" xfId="28676"/>
    <cellStyle name="Output 16 4 13" xfId="28677"/>
    <cellStyle name="Output 16 4 14" xfId="28678"/>
    <cellStyle name="Output 16 4 15" xfId="28679"/>
    <cellStyle name="Output 16 4 16" xfId="28680"/>
    <cellStyle name="Output 16 4 2" xfId="28681"/>
    <cellStyle name="Output 16 4 2 2" xfId="28682"/>
    <cellStyle name="Output 16 4 2 3" xfId="28683"/>
    <cellStyle name="Output 16 4 2 4" xfId="28684"/>
    <cellStyle name="Output 16 4 3" xfId="28685"/>
    <cellStyle name="Output 16 4 4" xfId="28686"/>
    <cellStyle name="Output 16 4 5" xfId="28687"/>
    <cellStyle name="Output 16 4 6" xfId="28688"/>
    <cellStyle name="Output 16 4 7" xfId="28689"/>
    <cellStyle name="Output 16 4 8" xfId="28690"/>
    <cellStyle name="Output 16 4 9" xfId="28691"/>
    <cellStyle name="Output 17 2" xfId="28692"/>
    <cellStyle name="Output 17 2 10" xfId="28693"/>
    <cellStyle name="Output 17 2 11" xfId="28694"/>
    <cellStyle name="Output 17 2 12" xfId="28695"/>
    <cellStyle name="Output 17 2 13" xfId="28696"/>
    <cellStyle name="Output 17 2 14" xfId="28697"/>
    <cellStyle name="Output 17 2 15" xfId="28698"/>
    <cellStyle name="Output 17 2 16" xfId="28699"/>
    <cellStyle name="Output 17 2 2" xfId="28700"/>
    <cellStyle name="Output 17 2 2 2" xfId="28701"/>
    <cellStyle name="Output 17 2 2 3" xfId="28702"/>
    <cellStyle name="Output 17 2 2 4" xfId="28703"/>
    <cellStyle name="Output 17 2 3" xfId="28704"/>
    <cellStyle name="Output 17 2 4" xfId="28705"/>
    <cellStyle name="Output 17 2 5" xfId="28706"/>
    <cellStyle name="Output 17 2 6" xfId="28707"/>
    <cellStyle name="Output 17 2 7" xfId="28708"/>
    <cellStyle name="Output 17 2 8" xfId="28709"/>
    <cellStyle name="Output 17 2 9" xfId="28710"/>
    <cellStyle name="Output 17 3" xfId="28711"/>
    <cellStyle name="Output 17 3 10" xfId="28712"/>
    <cellStyle name="Output 17 3 11" xfId="28713"/>
    <cellStyle name="Output 17 3 12" xfId="28714"/>
    <cellStyle name="Output 17 3 13" xfId="28715"/>
    <cellStyle name="Output 17 3 14" xfId="28716"/>
    <cellStyle name="Output 17 3 15" xfId="28717"/>
    <cellStyle name="Output 17 3 16" xfId="28718"/>
    <cellStyle name="Output 17 3 2" xfId="28719"/>
    <cellStyle name="Output 17 3 2 2" xfId="28720"/>
    <cellStyle name="Output 17 3 2 3" xfId="28721"/>
    <cellStyle name="Output 17 3 2 4" xfId="28722"/>
    <cellStyle name="Output 17 3 3" xfId="28723"/>
    <cellStyle name="Output 17 3 4" xfId="28724"/>
    <cellStyle name="Output 17 3 5" xfId="28725"/>
    <cellStyle name="Output 17 3 6" xfId="28726"/>
    <cellStyle name="Output 17 3 7" xfId="28727"/>
    <cellStyle name="Output 17 3 8" xfId="28728"/>
    <cellStyle name="Output 17 3 9" xfId="28729"/>
    <cellStyle name="Output 17 4" xfId="28730"/>
    <cellStyle name="Output 17 4 10" xfId="28731"/>
    <cellStyle name="Output 17 4 11" xfId="28732"/>
    <cellStyle name="Output 17 4 12" xfId="28733"/>
    <cellStyle name="Output 17 4 13" xfId="28734"/>
    <cellStyle name="Output 17 4 14" xfId="28735"/>
    <cellStyle name="Output 17 4 15" xfId="28736"/>
    <cellStyle name="Output 17 4 16" xfId="28737"/>
    <cellStyle name="Output 17 4 2" xfId="28738"/>
    <cellStyle name="Output 17 4 2 2" xfId="28739"/>
    <cellStyle name="Output 17 4 2 3" xfId="28740"/>
    <cellStyle name="Output 17 4 2 4" xfId="28741"/>
    <cellStyle name="Output 17 4 3" xfId="28742"/>
    <cellStyle name="Output 17 4 4" xfId="28743"/>
    <cellStyle name="Output 17 4 5" xfId="28744"/>
    <cellStyle name="Output 17 4 6" xfId="28745"/>
    <cellStyle name="Output 17 4 7" xfId="28746"/>
    <cellStyle name="Output 17 4 8" xfId="28747"/>
    <cellStyle name="Output 17 4 9" xfId="28748"/>
    <cellStyle name="Output 2" xfId="28749"/>
    <cellStyle name="Output 2 10" xfId="28750"/>
    <cellStyle name="Output 2 11" xfId="28751"/>
    <cellStyle name="Output 2 12" xfId="28752"/>
    <cellStyle name="Output 2 13" xfId="28753"/>
    <cellStyle name="Output 2 14" xfId="28754"/>
    <cellStyle name="Output 2 15" xfId="28755"/>
    <cellStyle name="Output 2 16" xfId="28756"/>
    <cellStyle name="Output 2 17" xfId="28757"/>
    <cellStyle name="Output 2 18" xfId="28758"/>
    <cellStyle name="Output 2 19" xfId="28759"/>
    <cellStyle name="Output 2 2" xfId="28760"/>
    <cellStyle name="Output 2 2 10" xfId="28761"/>
    <cellStyle name="Output 2 2 11" xfId="28762"/>
    <cellStyle name="Output 2 2 12" xfId="28763"/>
    <cellStyle name="Output 2 2 13" xfId="28764"/>
    <cellStyle name="Output 2 2 14" xfId="28765"/>
    <cellStyle name="Output 2 2 15" xfId="28766"/>
    <cellStyle name="Output 2 2 16" xfId="28767"/>
    <cellStyle name="Output 2 2 2" xfId="28768"/>
    <cellStyle name="Output 2 2 2 2" xfId="28769"/>
    <cellStyle name="Output 2 2 2 3" xfId="28770"/>
    <cellStyle name="Output 2 2 2 4" xfId="28771"/>
    <cellStyle name="Output 2 2 3" xfId="28772"/>
    <cellStyle name="Output 2 2 4" xfId="28773"/>
    <cellStyle name="Output 2 2 5" xfId="28774"/>
    <cellStyle name="Output 2 2 6" xfId="28775"/>
    <cellStyle name="Output 2 2 7" xfId="28776"/>
    <cellStyle name="Output 2 2 8" xfId="28777"/>
    <cellStyle name="Output 2 2 9" xfId="28778"/>
    <cellStyle name="Output 2 3" xfId="28779"/>
    <cellStyle name="Output 2 3 10" xfId="28780"/>
    <cellStyle name="Output 2 3 11" xfId="28781"/>
    <cellStyle name="Output 2 3 12" xfId="28782"/>
    <cellStyle name="Output 2 3 13" xfId="28783"/>
    <cellStyle name="Output 2 3 14" xfId="28784"/>
    <cellStyle name="Output 2 3 15" xfId="28785"/>
    <cellStyle name="Output 2 3 16" xfId="28786"/>
    <cellStyle name="Output 2 3 2" xfId="28787"/>
    <cellStyle name="Output 2 3 2 2" xfId="28788"/>
    <cellStyle name="Output 2 3 2 3" xfId="28789"/>
    <cellStyle name="Output 2 3 2 4" xfId="28790"/>
    <cellStyle name="Output 2 3 3" xfId="28791"/>
    <cellStyle name="Output 2 3 4" xfId="28792"/>
    <cellStyle name="Output 2 3 5" xfId="28793"/>
    <cellStyle name="Output 2 3 6" xfId="28794"/>
    <cellStyle name="Output 2 3 7" xfId="28795"/>
    <cellStyle name="Output 2 3 8" xfId="28796"/>
    <cellStyle name="Output 2 3 9" xfId="28797"/>
    <cellStyle name="Output 2 4" xfId="28798"/>
    <cellStyle name="Output 2 4 10" xfId="28799"/>
    <cellStyle name="Output 2 4 11" xfId="28800"/>
    <cellStyle name="Output 2 4 12" xfId="28801"/>
    <cellStyle name="Output 2 4 13" xfId="28802"/>
    <cellStyle name="Output 2 4 14" xfId="28803"/>
    <cellStyle name="Output 2 4 15" xfId="28804"/>
    <cellStyle name="Output 2 4 16" xfId="28805"/>
    <cellStyle name="Output 2 4 2" xfId="28806"/>
    <cellStyle name="Output 2 4 2 2" xfId="28807"/>
    <cellStyle name="Output 2 4 2 3" xfId="28808"/>
    <cellStyle name="Output 2 4 2 4" xfId="28809"/>
    <cellStyle name="Output 2 4 3" xfId="28810"/>
    <cellStyle name="Output 2 4 4" xfId="28811"/>
    <cellStyle name="Output 2 4 5" xfId="28812"/>
    <cellStyle name="Output 2 4 6" xfId="28813"/>
    <cellStyle name="Output 2 4 7" xfId="28814"/>
    <cellStyle name="Output 2 4 8" xfId="28815"/>
    <cellStyle name="Output 2 4 9" xfId="28816"/>
    <cellStyle name="Output 2 5" xfId="28817"/>
    <cellStyle name="Output 2 5 2" xfId="28818"/>
    <cellStyle name="Output 2 5 3" xfId="28819"/>
    <cellStyle name="Output 2 5 4" xfId="28820"/>
    <cellStyle name="Output 2 6" xfId="28821"/>
    <cellStyle name="Output 2 7" xfId="28822"/>
    <cellStyle name="Output 2 8" xfId="28823"/>
    <cellStyle name="Output 2 9" xfId="28824"/>
    <cellStyle name="Output 3" xfId="28825"/>
    <cellStyle name="Output 3 10" xfId="28826"/>
    <cellStyle name="Output 3 11" xfId="28827"/>
    <cellStyle name="Output 3 12" xfId="28828"/>
    <cellStyle name="Output 3 13" xfId="28829"/>
    <cellStyle name="Output 3 14" xfId="28830"/>
    <cellStyle name="Output 3 15" xfId="28831"/>
    <cellStyle name="Output 3 16" xfId="28832"/>
    <cellStyle name="Output 3 17" xfId="28833"/>
    <cellStyle name="Output 3 18" xfId="28834"/>
    <cellStyle name="Output 3 19" xfId="28835"/>
    <cellStyle name="Output 3 2" xfId="28836"/>
    <cellStyle name="Output 3 2 10" xfId="28837"/>
    <cellStyle name="Output 3 2 11" xfId="28838"/>
    <cellStyle name="Output 3 2 12" xfId="28839"/>
    <cellStyle name="Output 3 2 13" xfId="28840"/>
    <cellStyle name="Output 3 2 14" xfId="28841"/>
    <cellStyle name="Output 3 2 15" xfId="28842"/>
    <cellStyle name="Output 3 2 16" xfId="28843"/>
    <cellStyle name="Output 3 2 2" xfId="28844"/>
    <cellStyle name="Output 3 2 2 2" xfId="28845"/>
    <cellStyle name="Output 3 2 2 3" xfId="28846"/>
    <cellStyle name="Output 3 2 2 4" xfId="28847"/>
    <cellStyle name="Output 3 2 3" xfId="28848"/>
    <cellStyle name="Output 3 2 4" xfId="28849"/>
    <cellStyle name="Output 3 2 5" xfId="28850"/>
    <cellStyle name="Output 3 2 6" xfId="28851"/>
    <cellStyle name="Output 3 2 7" xfId="28852"/>
    <cellStyle name="Output 3 2 8" xfId="28853"/>
    <cellStyle name="Output 3 2 9" xfId="28854"/>
    <cellStyle name="Output 3 3" xfId="28855"/>
    <cellStyle name="Output 3 3 10" xfId="28856"/>
    <cellStyle name="Output 3 3 11" xfId="28857"/>
    <cellStyle name="Output 3 3 12" xfId="28858"/>
    <cellStyle name="Output 3 3 13" xfId="28859"/>
    <cellStyle name="Output 3 3 14" xfId="28860"/>
    <cellStyle name="Output 3 3 15" xfId="28861"/>
    <cellStyle name="Output 3 3 16" xfId="28862"/>
    <cellStyle name="Output 3 3 2" xfId="28863"/>
    <cellStyle name="Output 3 3 2 2" xfId="28864"/>
    <cellStyle name="Output 3 3 2 3" xfId="28865"/>
    <cellStyle name="Output 3 3 2 4" xfId="28866"/>
    <cellStyle name="Output 3 3 3" xfId="28867"/>
    <cellStyle name="Output 3 3 4" xfId="28868"/>
    <cellStyle name="Output 3 3 5" xfId="28869"/>
    <cellStyle name="Output 3 3 6" xfId="28870"/>
    <cellStyle name="Output 3 3 7" xfId="28871"/>
    <cellStyle name="Output 3 3 8" xfId="28872"/>
    <cellStyle name="Output 3 3 9" xfId="28873"/>
    <cellStyle name="Output 3 4" xfId="28874"/>
    <cellStyle name="Output 3 4 10" xfId="28875"/>
    <cellStyle name="Output 3 4 11" xfId="28876"/>
    <cellStyle name="Output 3 4 12" xfId="28877"/>
    <cellStyle name="Output 3 4 13" xfId="28878"/>
    <cellStyle name="Output 3 4 14" xfId="28879"/>
    <cellStyle name="Output 3 4 15" xfId="28880"/>
    <cellStyle name="Output 3 4 16" xfId="28881"/>
    <cellStyle name="Output 3 4 2" xfId="28882"/>
    <cellStyle name="Output 3 4 2 2" xfId="28883"/>
    <cellStyle name="Output 3 4 2 3" xfId="28884"/>
    <cellStyle name="Output 3 4 2 4" xfId="28885"/>
    <cellStyle name="Output 3 4 3" xfId="28886"/>
    <cellStyle name="Output 3 4 4" xfId="28887"/>
    <cellStyle name="Output 3 4 5" xfId="28888"/>
    <cellStyle name="Output 3 4 6" xfId="28889"/>
    <cellStyle name="Output 3 4 7" xfId="28890"/>
    <cellStyle name="Output 3 4 8" xfId="28891"/>
    <cellStyle name="Output 3 4 9" xfId="28892"/>
    <cellStyle name="Output 3 5" xfId="28893"/>
    <cellStyle name="Output 3 5 2" xfId="28894"/>
    <cellStyle name="Output 3 5 3" xfId="28895"/>
    <cellStyle name="Output 3 5 4" xfId="28896"/>
    <cellStyle name="Output 3 6" xfId="28897"/>
    <cellStyle name="Output 3 7" xfId="28898"/>
    <cellStyle name="Output 3 8" xfId="28899"/>
    <cellStyle name="Output 3 9" xfId="28900"/>
    <cellStyle name="Output 4" xfId="28901"/>
    <cellStyle name="Output 4 10" xfId="28902"/>
    <cellStyle name="Output 4 11" xfId="28903"/>
    <cellStyle name="Output 4 12" xfId="28904"/>
    <cellStyle name="Output 4 13" xfId="28905"/>
    <cellStyle name="Output 4 14" xfId="28906"/>
    <cellStyle name="Output 4 15" xfId="28907"/>
    <cellStyle name="Output 4 16" xfId="28908"/>
    <cellStyle name="Output 4 17" xfId="28909"/>
    <cellStyle name="Output 4 18" xfId="28910"/>
    <cellStyle name="Output 4 19" xfId="28911"/>
    <cellStyle name="Output 4 2" xfId="28912"/>
    <cellStyle name="Output 4 2 10" xfId="28913"/>
    <cellStyle name="Output 4 2 11" xfId="28914"/>
    <cellStyle name="Output 4 2 12" xfId="28915"/>
    <cellStyle name="Output 4 2 13" xfId="28916"/>
    <cellStyle name="Output 4 2 14" xfId="28917"/>
    <cellStyle name="Output 4 2 15" xfId="28918"/>
    <cellStyle name="Output 4 2 16" xfId="28919"/>
    <cellStyle name="Output 4 2 2" xfId="28920"/>
    <cellStyle name="Output 4 2 2 2" xfId="28921"/>
    <cellStyle name="Output 4 2 2 3" xfId="28922"/>
    <cellStyle name="Output 4 2 2 4" xfId="28923"/>
    <cellStyle name="Output 4 2 3" xfId="28924"/>
    <cellStyle name="Output 4 2 4" xfId="28925"/>
    <cellStyle name="Output 4 2 5" xfId="28926"/>
    <cellStyle name="Output 4 2 6" xfId="28927"/>
    <cellStyle name="Output 4 2 7" xfId="28928"/>
    <cellStyle name="Output 4 2 8" xfId="28929"/>
    <cellStyle name="Output 4 2 9" xfId="28930"/>
    <cellStyle name="Output 4 3" xfId="28931"/>
    <cellStyle name="Output 4 3 10" xfId="28932"/>
    <cellStyle name="Output 4 3 11" xfId="28933"/>
    <cellStyle name="Output 4 3 12" xfId="28934"/>
    <cellStyle name="Output 4 3 13" xfId="28935"/>
    <cellStyle name="Output 4 3 14" xfId="28936"/>
    <cellStyle name="Output 4 3 15" xfId="28937"/>
    <cellStyle name="Output 4 3 16" xfId="28938"/>
    <cellStyle name="Output 4 3 2" xfId="28939"/>
    <cellStyle name="Output 4 3 2 2" xfId="28940"/>
    <cellStyle name="Output 4 3 2 3" xfId="28941"/>
    <cellStyle name="Output 4 3 2 4" xfId="28942"/>
    <cellStyle name="Output 4 3 3" xfId="28943"/>
    <cellStyle name="Output 4 3 4" xfId="28944"/>
    <cellStyle name="Output 4 3 5" xfId="28945"/>
    <cellStyle name="Output 4 3 6" xfId="28946"/>
    <cellStyle name="Output 4 3 7" xfId="28947"/>
    <cellStyle name="Output 4 3 8" xfId="28948"/>
    <cellStyle name="Output 4 3 9" xfId="28949"/>
    <cellStyle name="Output 4 4" xfId="28950"/>
    <cellStyle name="Output 4 4 10" xfId="28951"/>
    <cellStyle name="Output 4 4 11" xfId="28952"/>
    <cellStyle name="Output 4 4 12" xfId="28953"/>
    <cellStyle name="Output 4 4 13" xfId="28954"/>
    <cellStyle name="Output 4 4 14" xfId="28955"/>
    <cellStyle name="Output 4 4 15" xfId="28956"/>
    <cellStyle name="Output 4 4 16" xfId="28957"/>
    <cellStyle name="Output 4 4 2" xfId="28958"/>
    <cellStyle name="Output 4 4 2 2" xfId="28959"/>
    <cellStyle name="Output 4 4 2 3" xfId="28960"/>
    <cellStyle name="Output 4 4 2 4" xfId="28961"/>
    <cellStyle name="Output 4 4 3" xfId="28962"/>
    <cellStyle name="Output 4 4 4" xfId="28963"/>
    <cellStyle name="Output 4 4 5" xfId="28964"/>
    <cellStyle name="Output 4 4 6" xfId="28965"/>
    <cellStyle name="Output 4 4 7" xfId="28966"/>
    <cellStyle name="Output 4 4 8" xfId="28967"/>
    <cellStyle name="Output 4 4 9" xfId="28968"/>
    <cellStyle name="Output 4 5" xfId="28969"/>
    <cellStyle name="Output 4 5 2" xfId="28970"/>
    <cellStyle name="Output 4 5 3" xfId="28971"/>
    <cellStyle name="Output 4 5 4" xfId="28972"/>
    <cellStyle name="Output 4 6" xfId="28973"/>
    <cellStyle name="Output 4 7" xfId="28974"/>
    <cellStyle name="Output 4 8" xfId="28975"/>
    <cellStyle name="Output 4 9" xfId="28976"/>
    <cellStyle name="Output 5" xfId="28977"/>
    <cellStyle name="Output 5 10" xfId="28978"/>
    <cellStyle name="Output 5 11" xfId="28979"/>
    <cellStyle name="Output 5 12" xfId="28980"/>
    <cellStyle name="Output 5 13" xfId="28981"/>
    <cellStyle name="Output 5 14" xfId="28982"/>
    <cellStyle name="Output 5 15" xfId="28983"/>
    <cellStyle name="Output 5 16" xfId="28984"/>
    <cellStyle name="Output 5 17" xfId="28985"/>
    <cellStyle name="Output 5 18" xfId="28986"/>
    <cellStyle name="Output 5 19" xfId="28987"/>
    <cellStyle name="Output 5 2" xfId="28988"/>
    <cellStyle name="Output 5 2 10" xfId="28989"/>
    <cellStyle name="Output 5 2 11" xfId="28990"/>
    <cellStyle name="Output 5 2 12" xfId="28991"/>
    <cellStyle name="Output 5 2 13" xfId="28992"/>
    <cellStyle name="Output 5 2 14" xfId="28993"/>
    <cellStyle name="Output 5 2 15" xfId="28994"/>
    <cellStyle name="Output 5 2 16" xfId="28995"/>
    <cellStyle name="Output 5 2 2" xfId="28996"/>
    <cellStyle name="Output 5 2 2 2" xfId="28997"/>
    <cellStyle name="Output 5 2 2 3" xfId="28998"/>
    <cellStyle name="Output 5 2 2 4" xfId="28999"/>
    <cellStyle name="Output 5 2 3" xfId="29000"/>
    <cellStyle name="Output 5 2 4" xfId="29001"/>
    <cellStyle name="Output 5 2 5" xfId="29002"/>
    <cellStyle name="Output 5 2 6" xfId="29003"/>
    <cellStyle name="Output 5 2 7" xfId="29004"/>
    <cellStyle name="Output 5 2 8" xfId="29005"/>
    <cellStyle name="Output 5 2 9" xfId="29006"/>
    <cellStyle name="Output 5 3" xfId="29007"/>
    <cellStyle name="Output 5 3 10" xfId="29008"/>
    <cellStyle name="Output 5 3 11" xfId="29009"/>
    <cellStyle name="Output 5 3 12" xfId="29010"/>
    <cellStyle name="Output 5 3 13" xfId="29011"/>
    <cellStyle name="Output 5 3 14" xfId="29012"/>
    <cellStyle name="Output 5 3 15" xfId="29013"/>
    <cellStyle name="Output 5 3 16" xfId="29014"/>
    <cellStyle name="Output 5 3 2" xfId="29015"/>
    <cellStyle name="Output 5 3 2 2" xfId="29016"/>
    <cellStyle name="Output 5 3 2 3" xfId="29017"/>
    <cellStyle name="Output 5 3 2 4" xfId="29018"/>
    <cellStyle name="Output 5 3 3" xfId="29019"/>
    <cellStyle name="Output 5 3 4" xfId="29020"/>
    <cellStyle name="Output 5 3 5" xfId="29021"/>
    <cellStyle name="Output 5 3 6" xfId="29022"/>
    <cellStyle name="Output 5 3 7" xfId="29023"/>
    <cellStyle name="Output 5 3 8" xfId="29024"/>
    <cellStyle name="Output 5 3 9" xfId="29025"/>
    <cellStyle name="Output 5 4" xfId="29026"/>
    <cellStyle name="Output 5 4 10" xfId="29027"/>
    <cellStyle name="Output 5 4 11" xfId="29028"/>
    <cellStyle name="Output 5 4 12" xfId="29029"/>
    <cellStyle name="Output 5 4 13" xfId="29030"/>
    <cellStyle name="Output 5 4 14" xfId="29031"/>
    <cellStyle name="Output 5 4 15" xfId="29032"/>
    <cellStyle name="Output 5 4 16" xfId="29033"/>
    <cellStyle name="Output 5 4 2" xfId="29034"/>
    <cellStyle name="Output 5 4 2 2" xfId="29035"/>
    <cellStyle name="Output 5 4 2 3" xfId="29036"/>
    <cellStyle name="Output 5 4 2 4" xfId="29037"/>
    <cellStyle name="Output 5 4 3" xfId="29038"/>
    <cellStyle name="Output 5 4 4" xfId="29039"/>
    <cellStyle name="Output 5 4 5" xfId="29040"/>
    <cellStyle name="Output 5 4 6" xfId="29041"/>
    <cellStyle name="Output 5 4 7" xfId="29042"/>
    <cellStyle name="Output 5 4 8" xfId="29043"/>
    <cellStyle name="Output 5 4 9" xfId="29044"/>
    <cellStyle name="Output 5 5" xfId="29045"/>
    <cellStyle name="Output 5 5 2" xfId="29046"/>
    <cellStyle name="Output 5 5 3" xfId="29047"/>
    <cellStyle name="Output 5 5 4" xfId="29048"/>
    <cellStyle name="Output 5 6" xfId="29049"/>
    <cellStyle name="Output 5 7" xfId="29050"/>
    <cellStyle name="Output 5 8" xfId="29051"/>
    <cellStyle name="Output 5 9" xfId="29052"/>
    <cellStyle name="Output 6" xfId="29053"/>
    <cellStyle name="Output 6 10" xfId="29054"/>
    <cellStyle name="Output 6 11" xfId="29055"/>
    <cellStyle name="Output 6 12" xfId="29056"/>
    <cellStyle name="Output 6 13" xfId="29057"/>
    <cellStyle name="Output 6 14" xfId="29058"/>
    <cellStyle name="Output 6 15" xfId="29059"/>
    <cellStyle name="Output 6 16" xfId="29060"/>
    <cellStyle name="Output 6 17" xfId="29061"/>
    <cellStyle name="Output 6 18" xfId="29062"/>
    <cellStyle name="Output 6 19" xfId="29063"/>
    <cellStyle name="Output 6 2" xfId="29064"/>
    <cellStyle name="Output 6 2 10" xfId="29065"/>
    <cellStyle name="Output 6 2 11" xfId="29066"/>
    <cellStyle name="Output 6 2 12" xfId="29067"/>
    <cellStyle name="Output 6 2 13" xfId="29068"/>
    <cellStyle name="Output 6 2 14" xfId="29069"/>
    <cellStyle name="Output 6 2 15" xfId="29070"/>
    <cellStyle name="Output 6 2 16" xfId="29071"/>
    <cellStyle name="Output 6 2 2" xfId="29072"/>
    <cellStyle name="Output 6 2 2 2" xfId="29073"/>
    <cellStyle name="Output 6 2 2 3" xfId="29074"/>
    <cellStyle name="Output 6 2 2 4" xfId="29075"/>
    <cellStyle name="Output 6 2 3" xfId="29076"/>
    <cellStyle name="Output 6 2 4" xfId="29077"/>
    <cellStyle name="Output 6 2 5" xfId="29078"/>
    <cellStyle name="Output 6 2 6" xfId="29079"/>
    <cellStyle name="Output 6 2 7" xfId="29080"/>
    <cellStyle name="Output 6 2 8" xfId="29081"/>
    <cellStyle name="Output 6 2 9" xfId="29082"/>
    <cellStyle name="Output 6 3" xfId="29083"/>
    <cellStyle name="Output 6 3 10" xfId="29084"/>
    <cellStyle name="Output 6 3 11" xfId="29085"/>
    <cellStyle name="Output 6 3 12" xfId="29086"/>
    <cellStyle name="Output 6 3 13" xfId="29087"/>
    <cellStyle name="Output 6 3 14" xfId="29088"/>
    <cellStyle name="Output 6 3 15" xfId="29089"/>
    <cellStyle name="Output 6 3 16" xfId="29090"/>
    <cellStyle name="Output 6 3 2" xfId="29091"/>
    <cellStyle name="Output 6 3 2 2" xfId="29092"/>
    <cellStyle name="Output 6 3 2 3" xfId="29093"/>
    <cellStyle name="Output 6 3 2 4" xfId="29094"/>
    <cellStyle name="Output 6 3 3" xfId="29095"/>
    <cellStyle name="Output 6 3 4" xfId="29096"/>
    <cellStyle name="Output 6 3 5" xfId="29097"/>
    <cellStyle name="Output 6 3 6" xfId="29098"/>
    <cellStyle name="Output 6 3 7" xfId="29099"/>
    <cellStyle name="Output 6 3 8" xfId="29100"/>
    <cellStyle name="Output 6 3 9" xfId="29101"/>
    <cellStyle name="Output 6 4" xfId="29102"/>
    <cellStyle name="Output 6 4 10" xfId="29103"/>
    <cellStyle name="Output 6 4 11" xfId="29104"/>
    <cellStyle name="Output 6 4 12" xfId="29105"/>
    <cellStyle name="Output 6 4 13" xfId="29106"/>
    <cellStyle name="Output 6 4 14" xfId="29107"/>
    <cellStyle name="Output 6 4 15" xfId="29108"/>
    <cellStyle name="Output 6 4 16" xfId="29109"/>
    <cellStyle name="Output 6 4 2" xfId="29110"/>
    <cellStyle name="Output 6 4 2 2" xfId="29111"/>
    <cellStyle name="Output 6 4 2 3" xfId="29112"/>
    <cellStyle name="Output 6 4 2 4" xfId="29113"/>
    <cellStyle name="Output 6 4 3" xfId="29114"/>
    <cellStyle name="Output 6 4 4" xfId="29115"/>
    <cellStyle name="Output 6 4 5" xfId="29116"/>
    <cellStyle name="Output 6 4 6" xfId="29117"/>
    <cellStyle name="Output 6 4 7" xfId="29118"/>
    <cellStyle name="Output 6 4 8" xfId="29119"/>
    <cellStyle name="Output 6 4 9" xfId="29120"/>
    <cellStyle name="Output 6 5" xfId="29121"/>
    <cellStyle name="Output 6 5 2" xfId="29122"/>
    <cellStyle name="Output 6 5 3" xfId="29123"/>
    <cellStyle name="Output 6 5 4" xfId="29124"/>
    <cellStyle name="Output 6 6" xfId="29125"/>
    <cellStyle name="Output 6 7" xfId="29126"/>
    <cellStyle name="Output 6 8" xfId="29127"/>
    <cellStyle name="Output 6 9" xfId="29128"/>
    <cellStyle name="Output 7 2" xfId="29129"/>
    <cellStyle name="Output 7 2 10" xfId="29130"/>
    <cellStyle name="Output 7 2 11" xfId="29131"/>
    <cellStyle name="Output 7 2 12" xfId="29132"/>
    <cellStyle name="Output 7 2 13" xfId="29133"/>
    <cellStyle name="Output 7 2 14" xfId="29134"/>
    <cellStyle name="Output 7 2 15" xfId="29135"/>
    <cellStyle name="Output 7 2 16" xfId="29136"/>
    <cellStyle name="Output 7 2 2" xfId="29137"/>
    <cellStyle name="Output 7 2 2 2" xfId="29138"/>
    <cellStyle name="Output 7 2 2 3" xfId="29139"/>
    <cellStyle name="Output 7 2 2 4" xfId="29140"/>
    <cellStyle name="Output 7 2 3" xfId="29141"/>
    <cellStyle name="Output 7 2 4" xfId="29142"/>
    <cellStyle name="Output 7 2 5" xfId="29143"/>
    <cellStyle name="Output 7 2 6" xfId="29144"/>
    <cellStyle name="Output 7 2 7" xfId="29145"/>
    <cellStyle name="Output 7 2 8" xfId="29146"/>
    <cellStyle name="Output 7 2 9" xfId="29147"/>
    <cellStyle name="Output 7 3" xfId="29148"/>
    <cellStyle name="Output 7 3 10" xfId="29149"/>
    <cellStyle name="Output 7 3 11" xfId="29150"/>
    <cellStyle name="Output 7 3 12" xfId="29151"/>
    <cellStyle name="Output 7 3 13" xfId="29152"/>
    <cellStyle name="Output 7 3 14" xfId="29153"/>
    <cellStyle name="Output 7 3 15" xfId="29154"/>
    <cellStyle name="Output 7 3 16" xfId="29155"/>
    <cellStyle name="Output 7 3 2" xfId="29156"/>
    <cellStyle name="Output 7 3 2 2" xfId="29157"/>
    <cellStyle name="Output 7 3 2 3" xfId="29158"/>
    <cellStyle name="Output 7 3 2 4" xfId="29159"/>
    <cellStyle name="Output 7 3 3" xfId="29160"/>
    <cellStyle name="Output 7 3 4" xfId="29161"/>
    <cellStyle name="Output 7 3 5" xfId="29162"/>
    <cellStyle name="Output 7 3 6" xfId="29163"/>
    <cellStyle name="Output 7 3 7" xfId="29164"/>
    <cellStyle name="Output 7 3 8" xfId="29165"/>
    <cellStyle name="Output 7 3 9" xfId="29166"/>
    <cellStyle name="Output 7 4" xfId="29167"/>
    <cellStyle name="Output 7 4 10" xfId="29168"/>
    <cellStyle name="Output 7 4 11" xfId="29169"/>
    <cellStyle name="Output 7 4 12" xfId="29170"/>
    <cellStyle name="Output 7 4 13" xfId="29171"/>
    <cellStyle name="Output 7 4 14" xfId="29172"/>
    <cellStyle name="Output 7 4 15" xfId="29173"/>
    <cellStyle name="Output 7 4 16" xfId="29174"/>
    <cellStyle name="Output 7 4 2" xfId="29175"/>
    <cellStyle name="Output 7 4 2 2" xfId="29176"/>
    <cellStyle name="Output 7 4 2 3" xfId="29177"/>
    <cellStyle name="Output 7 4 2 4" xfId="29178"/>
    <cellStyle name="Output 7 4 3" xfId="29179"/>
    <cellStyle name="Output 7 4 4" xfId="29180"/>
    <cellStyle name="Output 7 4 5" xfId="29181"/>
    <cellStyle name="Output 7 4 6" xfId="29182"/>
    <cellStyle name="Output 7 4 7" xfId="29183"/>
    <cellStyle name="Output 7 4 8" xfId="29184"/>
    <cellStyle name="Output 7 4 9" xfId="29185"/>
    <cellStyle name="Output 8 2" xfId="29186"/>
    <cellStyle name="Output 8 2 10" xfId="29187"/>
    <cellStyle name="Output 8 2 11" xfId="29188"/>
    <cellStyle name="Output 8 2 12" xfId="29189"/>
    <cellStyle name="Output 8 2 13" xfId="29190"/>
    <cellStyle name="Output 8 2 14" xfId="29191"/>
    <cellStyle name="Output 8 2 15" xfId="29192"/>
    <cellStyle name="Output 8 2 16" xfId="29193"/>
    <cellStyle name="Output 8 2 2" xfId="29194"/>
    <cellStyle name="Output 8 2 2 2" xfId="29195"/>
    <cellStyle name="Output 8 2 2 3" xfId="29196"/>
    <cellStyle name="Output 8 2 2 4" xfId="29197"/>
    <cellStyle name="Output 8 2 3" xfId="29198"/>
    <cellStyle name="Output 8 2 4" xfId="29199"/>
    <cellStyle name="Output 8 2 5" xfId="29200"/>
    <cellStyle name="Output 8 2 6" xfId="29201"/>
    <cellStyle name="Output 8 2 7" xfId="29202"/>
    <cellStyle name="Output 8 2 8" xfId="29203"/>
    <cellStyle name="Output 8 2 9" xfId="29204"/>
    <cellStyle name="Output 8 3" xfId="29205"/>
    <cellStyle name="Output 8 3 10" xfId="29206"/>
    <cellStyle name="Output 8 3 11" xfId="29207"/>
    <cellStyle name="Output 8 3 12" xfId="29208"/>
    <cellStyle name="Output 8 3 13" xfId="29209"/>
    <cellStyle name="Output 8 3 14" xfId="29210"/>
    <cellStyle name="Output 8 3 15" xfId="29211"/>
    <cellStyle name="Output 8 3 16" xfId="29212"/>
    <cellStyle name="Output 8 3 2" xfId="29213"/>
    <cellStyle name="Output 8 3 2 2" xfId="29214"/>
    <cellStyle name="Output 8 3 2 3" xfId="29215"/>
    <cellStyle name="Output 8 3 2 4" xfId="29216"/>
    <cellStyle name="Output 8 3 3" xfId="29217"/>
    <cellStyle name="Output 8 3 4" xfId="29218"/>
    <cellStyle name="Output 8 3 5" xfId="29219"/>
    <cellStyle name="Output 8 3 6" xfId="29220"/>
    <cellStyle name="Output 8 3 7" xfId="29221"/>
    <cellStyle name="Output 8 3 8" xfId="29222"/>
    <cellStyle name="Output 8 3 9" xfId="29223"/>
    <cellStyle name="Output 8 4" xfId="29224"/>
    <cellStyle name="Output 8 4 10" xfId="29225"/>
    <cellStyle name="Output 8 4 11" xfId="29226"/>
    <cellStyle name="Output 8 4 12" xfId="29227"/>
    <cellStyle name="Output 8 4 13" xfId="29228"/>
    <cellStyle name="Output 8 4 14" xfId="29229"/>
    <cellStyle name="Output 8 4 15" xfId="29230"/>
    <cellStyle name="Output 8 4 16" xfId="29231"/>
    <cellStyle name="Output 8 4 2" xfId="29232"/>
    <cellStyle name="Output 8 4 2 2" xfId="29233"/>
    <cellStyle name="Output 8 4 2 3" xfId="29234"/>
    <cellStyle name="Output 8 4 2 4" xfId="29235"/>
    <cellStyle name="Output 8 4 3" xfId="29236"/>
    <cellStyle name="Output 8 4 4" xfId="29237"/>
    <cellStyle name="Output 8 4 5" xfId="29238"/>
    <cellStyle name="Output 8 4 6" xfId="29239"/>
    <cellStyle name="Output 8 4 7" xfId="29240"/>
    <cellStyle name="Output 8 4 8" xfId="29241"/>
    <cellStyle name="Output 8 4 9" xfId="29242"/>
    <cellStyle name="Output 9 2" xfId="29243"/>
    <cellStyle name="Output 9 2 10" xfId="29244"/>
    <cellStyle name="Output 9 2 11" xfId="29245"/>
    <cellStyle name="Output 9 2 12" xfId="29246"/>
    <cellStyle name="Output 9 2 13" xfId="29247"/>
    <cellStyle name="Output 9 2 14" xfId="29248"/>
    <cellStyle name="Output 9 2 15" xfId="29249"/>
    <cellStyle name="Output 9 2 16" xfId="29250"/>
    <cellStyle name="Output 9 2 2" xfId="29251"/>
    <cellStyle name="Output 9 2 2 2" xfId="29252"/>
    <cellStyle name="Output 9 2 2 3" xfId="29253"/>
    <cellStyle name="Output 9 2 2 4" xfId="29254"/>
    <cellStyle name="Output 9 2 3" xfId="29255"/>
    <cellStyle name="Output 9 2 4" xfId="29256"/>
    <cellStyle name="Output 9 2 5" xfId="29257"/>
    <cellStyle name="Output 9 2 6" xfId="29258"/>
    <cellStyle name="Output 9 2 7" xfId="29259"/>
    <cellStyle name="Output 9 2 8" xfId="29260"/>
    <cellStyle name="Output 9 2 9" xfId="29261"/>
    <cellStyle name="Output 9 3" xfId="29262"/>
    <cellStyle name="Output 9 3 10" xfId="29263"/>
    <cellStyle name="Output 9 3 11" xfId="29264"/>
    <cellStyle name="Output 9 3 12" xfId="29265"/>
    <cellStyle name="Output 9 3 13" xfId="29266"/>
    <cellStyle name="Output 9 3 14" xfId="29267"/>
    <cellStyle name="Output 9 3 15" xfId="29268"/>
    <cellStyle name="Output 9 3 16" xfId="29269"/>
    <cellStyle name="Output 9 3 2" xfId="29270"/>
    <cellStyle name="Output 9 3 2 2" xfId="29271"/>
    <cellStyle name="Output 9 3 2 3" xfId="29272"/>
    <cellStyle name="Output 9 3 2 4" xfId="29273"/>
    <cellStyle name="Output 9 3 3" xfId="29274"/>
    <cellStyle name="Output 9 3 4" xfId="29275"/>
    <cellStyle name="Output 9 3 5" xfId="29276"/>
    <cellStyle name="Output 9 3 6" xfId="29277"/>
    <cellStyle name="Output 9 3 7" xfId="29278"/>
    <cellStyle name="Output 9 3 8" xfId="29279"/>
    <cellStyle name="Output 9 3 9" xfId="29280"/>
    <cellStyle name="Output 9 4" xfId="29281"/>
    <cellStyle name="Output 9 4 10" xfId="29282"/>
    <cellStyle name="Output 9 4 11" xfId="29283"/>
    <cellStyle name="Output 9 4 12" xfId="29284"/>
    <cellStyle name="Output 9 4 13" xfId="29285"/>
    <cellStyle name="Output 9 4 14" xfId="29286"/>
    <cellStyle name="Output 9 4 15" xfId="29287"/>
    <cellStyle name="Output 9 4 16" xfId="29288"/>
    <cellStyle name="Output 9 4 2" xfId="29289"/>
    <cellStyle name="Output 9 4 2 2" xfId="29290"/>
    <cellStyle name="Output 9 4 2 3" xfId="29291"/>
    <cellStyle name="Output 9 4 2 4" xfId="29292"/>
    <cellStyle name="Output 9 4 3" xfId="29293"/>
    <cellStyle name="Output 9 4 4" xfId="29294"/>
    <cellStyle name="Output 9 4 5" xfId="29295"/>
    <cellStyle name="Output 9 4 6" xfId="29296"/>
    <cellStyle name="Output 9 4 7" xfId="29297"/>
    <cellStyle name="Output 9 4 8" xfId="29298"/>
    <cellStyle name="Output 9 4 9" xfId="29299"/>
    <cellStyle name="per.style" xfId="29300"/>
    <cellStyle name="Percen - Style2" xfId="29301"/>
    <cellStyle name="Percent [0]" xfId="29302"/>
    <cellStyle name="Percent [0] 2" xfId="29303"/>
    <cellStyle name="Percent [0] 3" xfId="29304"/>
    <cellStyle name="Percent [0] 4" xfId="29305"/>
    <cellStyle name="Percent [0] 5" xfId="29306"/>
    <cellStyle name="Percent [0] 6" xfId="29307"/>
    <cellStyle name="Percent [0] 7" xfId="29308"/>
    <cellStyle name="Percent [0] 8" xfId="29309"/>
    <cellStyle name="Percent [00]" xfId="29310"/>
    <cellStyle name="Percent [00] 2" xfId="29311"/>
    <cellStyle name="Percent [00] 3" xfId="29312"/>
    <cellStyle name="Percent [00] 4" xfId="29313"/>
    <cellStyle name="Percent [00] 5" xfId="29314"/>
    <cellStyle name="Percent [00] 6" xfId="29315"/>
    <cellStyle name="Percent [00] 7" xfId="29316"/>
    <cellStyle name="Percent [00] 8" xfId="29317"/>
    <cellStyle name="Percent [2]" xfId="29318"/>
    <cellStyle name="Percent [2] 2" xfId="29319"/>
    <cellStyle name="Percent [2] 3" xfId="29320"/>
    <cellStyle name="Percent [2] 4" xfId="29321"/>
    <cellStyle name="Percent [2] 5" xfId="29322"/>
    <cellStyle name="Percent [2] 6" xfId="29323"/>
    <cellStyle name="Percent [2] 7" xfId="29324"/>
    <cellStyle name="Percent [2] 8" xfId="29325"/>
    <cellStyle name="Percent [2] 9" xfId="29326"/>
    <cellStyle name="Percent 10" xfId="29327"/>
    <cellStyle name="Percent 11" xfId="29328"/>
    <cellStyle name="Percent 11 10" xfId="29329"/>
    <cellStyle name="Percent 11 2" xfId="29330"/>
    <cellStyle name="Percent 11 3" xfId="29331"/>
    <cellStyle name="Percent 11 4" xfId="29332"/>
    <cellStyle name="Percent 11 5" xfId="29333"/>
    <cellStyle name="Percent 11 6" xfId="29334"/>
    <cellStyle name="Percent 11 7" xfId="29335"/>
    <cellStyle name="Percent 11 8" xfId="29336"/>
    <cellStyle name="Percent 11 9" xfId="29337"/>
    <cellStyle name="Percent 12" xfId="29338"/>
    <cellStyle name="Percent 12 10" xfId="29339"/>
    <cellStyle name="Percent 12 10 2" xfId="29340"/>
    <cellStyle name="Percent 12 10 2 2" xfId="29341"/>
    <cellStyle name="Percent 12 10 3" xfId="29342"/>
    <cellStyle name="Percent 12 11" xfId="29343"/>
    <cellStyle name="Percent 12 11 2" xfId="29344"/>
    <cellStyle name="Percent 12 12" xfId="29345"/>
    <cellStyle name="Percent 12 2" xfId="29346"/>
    <cellStyle name="Percent 12 2 2" xfId="29347"/>
    <cellStyle name="Percent 12 2 2 2" xfId="29348"/>
    <cellStyle name="Percent 12 2 2 2 2" xfId="29349"/>
    <cellStyle name="Percent 12 2 2 3" xfId="29350"/>
    <cellStyle name="Percent 12 2 3" xfId="29351"/>
    <cellStyle name="Percent 12 2 3 2" xfId="29352"/>
    <cellStyle name="Percent 12 2 3 2 2" xfId="29353"/>
    <cellStyle name="Percent 12 2 3 3" xfId="29354"/>
    <cellStyle name="Percent 12 2 4" xfId="29355"/>
    <cellStyle name="Percent 12 2 4 2" xfId="29356"/>
    <cellStyle name="Percent 12 2 5" xfId="29357"/>
    <cellStyle name="Percent 12 3" xfId="29358"/>
    <cellStyle name="Percent 12 3 2" xfId="29359"/>
    <cellStyle name="Percent 12 3 2 2" xfId="29360"/>
    <cellStyle name="Percent 12 3 2 2 2" xfId="29361"/>
    <cellStyle name="Percent 12 3 2 3" xfId="29362"/>
    <cellStyle name="Percent 12 3 3" xfId="29363"/>
    <cellStyle name="Percent 12 3 3 2" xfId="29364"/>
    <cellStyle name="Percent 12 3 3 2 2" xfId="29365"/>
    <cellStyle name="Percent 12 3 3 3" xfId="29366"/>
    <cellStyle name="Percent 12 3 4" xfId="29367"/>
    <cellStyle name="Percent 12 3 4 2" xfId="29368"/>
    <cellStyle name="Percent 12 3 5" xfId="29369"/>
    <cellStyle name="Percent 12 4" xfId="29370"/>
    <cellStyle name="Percent 12 4 2" xfId="29371"/>
    <cellStyle name="Percent 12 4 2 2" xfId="29372"/>
    <cellStyle name="Percent 12 4 2 2 2" xfId="29373"/>
    <cellStyle name="Percent 12 4 2 3" xfId="29374"/>
    <cellStyle name="Percent 12 4 3" xfId="29375"/>
    <cellStyle name="Percent 12 4 3 2" xfId="29376"/>
    <cellStyle name="Percent 12 4 3 2 2" xfId="29377"/>
    <cellStyle name="Percent 12 4 3 3" xfId="29378"/>
    <cellStyle name="Percent 12 4 4" xfId="29379"/>
    <cellStyle name="Percent 12 4 4 2" xfId="29380"/>
    <cellStyle name="Percent 12 4 5" xfId="29381"/>
    <cellStyle name="Percent 12 5" xfId="29382"/>
    <cellStyle name="Percent 12 5 2" xfId="29383"/>
    <cellStyle name="Percent 12 5 2 2" xfId="29384"/>
    <cellStyle name="Percent 12 5 3" xfId="29385"/>
    <cellStyle name="Percent 12 6" xfId="29386"/>
    <cellStyle name="Percent 12 6 2" xfId="29387"/>
    <cellStyle name="Percent 12 6 2 2" xfId="29388"/>
    <cellStyle name="Percent 12 6 3" xfId="29389"/>
    <cellStyle name="Percent 12 7" xfId="29390"/>
    <cellStyle name="Percent 12 7 2" xfId="29391"/>
    <cellStyle name="Percent 12 7 2 2" xfId="29392"/>
    <cellStyle name="Percent 12 7 3" xfId="29393"/>
    <cellStyle name="Percent 12 8" xfId="29394"/>
    <cellStyle name="Percent 12 8 2" xfId="29395"/>
    <cellStyle name="Percent 12 8 2 2" xfId="29396"/>
    <cellStyle name="Percent 12 8 3" xfId="29397"/>
    <cellStyle name="Percent 12 9" xfId="29398"/>
    <cellStyle name="Percent 12 9 2" xfId="29399"/>
    <cellStyle name="Percent 12 9 2 2" xfId="29400"/>
    <cellStyle name="Percent 12 9 3" xfId="29401"/>
    <cellStyle name="Percent 13" xfId="29402"/>
    <cellStyle name="Percent 13 10" xfId="29403"/>
    <cellStyle name="Percent 13 10 2" xfId="29404"/>
    <cellStyle name="Percent 13 10 2 2" xfId="29405"/>
    <cellStyle name="Percent 13 10 3" xfId="29406"/>
    <cellStyle name="Percent 13 11" xfId="29407"/>
    <cellStyle name="Percent 13 11 2" xfId="29408"/>
    <cellStyle name="Percent 13 12" xfId="29409"/>
    <cellStyle name="Percent 13 2" xfId="29410"/>
    <cellStyle name="Percent 13 2 2" xfId="29411"/>
    <cellStyle name="Percent 13 2 2 2" xfId="29412"/>
    <cellStyle name="Percent 13 2 2 2 2" xfId="29413"/>
    <cellStyle name="Percent 13 2 2 3" xfId="29414"/>
    <cellStyle name="Percent 13 2 3" xfId="29415"/>
    <cellStyle name="Percent 13 2 3 2" xfId="29416"/>
    <cellStyle name="Percent 13 2 3 2 2" xfId="29417"/>
    <cellStyle name="Percent 13 2 3 3" xfId="29418"/>
    <cellStyle name="Percent 13 2 4" xfId="29419"/>
    <cellStyle name="Percent 13 2 4 2" xfId="29420"/>
    <cellStyle name="Percent 13 2 5" xfId="29421"/>
    <cellStyle name="Percent 13 3" xfId="29422"/>
    <cellStyle name="Percent 13 3 2" xfId="29423"/>
    <cellStyle name="Percent 13 3 2 2" xfId="29424"/>
    <cellStyle name="Percent 13 3 2 2 2" xfId="29425"/>
    <cellStyle name="Percent 13 3 2 3" xfId="29426"/>
    <cellStyle name="Percent 13 3 3" xfId="29427"/>
    <cellStyle name="Percent 13 3 3 2" xfId="29428"/>
    <cellStyle name="Percent 13 3 3 2 2" xfId="29429"/>
    <cellStyle name="Percent 13 3 3 3" xfId="29430"/>
    <cellStyle name="Percent 13 3 4" xfId="29431"/>
    <cellStyle name="Percent 13 3 4 2" xfId="29432"/>
    <cellStyle name="Percent 13 3 5" xfId="29433"/>
    <cellStyle name="Percent 13 4" xfId="29434"/>
    <cellStyle name="Percent 13 4 2" xfId="29435"/>
    <cellStyle name="Percent 13 4 2 2" xfId="29436"/>
    <cellStyle name="Percent 13 4 2 2 2" xfId="29437"/>
    <cellStyle name="Percent 13 4 2 3" xfId="29438"/>
    <cellStyle name="Percent 13 4 3" xfId="29439"/>
    <cellStyle name="Percent 13 4 3 2" xfId="29440"/>
    <cellStyle name="Percent 13 4 3 2 2" xfId="29441"/>
    <cellStyle name="Percent 13 4 3 3" xfId="29442"/>
    <cellStyle name="Percent 13 4 4" xfId="29443"/>
    <cellStyle name="Percent 13 4 4 2" xfId="29444"/>
    <cellStyle name="Percent 13 4 5" xfId="29445"/>
    <cellStyle name="Percent 13 5" xfId="29446"/>
    <cellStyle name="Percent 13 5 2" xfId="29447"/>
    <cellStyle name="Percent 13 5 2 2" xfId="29448"/>
    <cellStyle name="Percent 13 5 3" xfId="29449"/>
    <cellStyle name="Percent 13 6" xfId="29450"/>
    <cellStyle name="Percent 13 6 2" xfId="29451"/>
    <cellStyle name="Percent 13 6 2 2" xfId="29452"/>
    <cellStyle name="Percent 13 6 3" xfId="29453"/>
    <cellStyle name="Percent 13 7" xfId="29454"/>
    <cellStyle name="Percent 13 7 2" xfId="29455"/>
    <cellStyle name="Percent 13 7 2 2" xfId="29456"/>
    <cellStyle name="Percent 13 7 3" xfId="29457"/>
    <cellStyle name="Percent 13 8" xfId="29458"/>
    <cellStyle name="Percent 13 8 2" xfId="29459"/>
    <cellStyle name="Percent 13 8 2 2" xfId="29460"/>
    <cellStyle name="Percent 13 8 3" xfId="29461"/>
    <cellStyle name="Percent 13 9" xfId="29462"/>
    <cellStyle name="Percent 13 9 2" xfId="29463"/>
    <cellStyle name="Percent 13 9 2 2" xfId="29464"/>
    <cellStyle name="Percent 13 9 3" xfId="29465"/>
    <cellStyle name="Percent 14" xfId="29466"/>
    <cellStyle name="Percent 14 2" xfId="29467"/>
    <cellStyle name="Percent 14 2 2" xfId="29468"/>
    <cellStyle name="Percent 14 2 2 2" xfId="29469"/>
    <cellStyle name="Percent 14 2 3" xfId="29470"/>
    <cellStyle name="Percent 15" xfId="29471"/>
    <cellStyle name="Percent 16" xfId="29472"/>
    <cellStyle name="Percent 17" xfId="29473"/>
    <cellStyle name="Percent 18" xfId="29474"/>
    <cellStyle name="Percent 19" xfId="29475"/>
    <cellStyle name="Percent 2" xfId="29476"/>
    <cellStyle name="Percent 2 10" xfId="29477"/>
    <cellStyle name="Percent 2 10 2" xfId="29478"/>
    <cellStyle name="Percent 2 10 3" xfId="29479"/>
    <cellStyle name="Percent 2 10 4" xfId="29480"/>
    <cellStyle name="Percent 2 10 5" xfId="29481"/>
    <cellStyle name="Percent 2 10 6" xfId="29482"/>
    <cellStyle name="Percent 2 10 7" xfId="29483"/>
    <cellStyle name="Percent 2 10 8" xfId="29484"/>
    <cellStyle name="Percent 2 11" xfId="29485"/>
    <cellStyle name="Percent 2 11 2" xfId="29486"/>
    <cellStyle name="Percent 2 11 3" xfId="29487"/>
    <cellStyle name="Percent 2 11 4" xfId="29488"/>
    <cellStyle name="Percent 2 11 5" xfId="29489"/>
    <cellStyle name="Percent 2 11 6" xfId="29490"/>
    <cellStyle name="Percent 2 11 7" xfId="29491"/>
    <cellStyle name="Percent 2 11 8" xfId="29492"/>
    <cellStyle name="Percent 2 12" xfId="29493"/>
    <cellStyle name="Percent 2 12 2" xfId="29494"/>
    <cellStyle name="Percent 2 12 3" xfId="29495"/>
    <cellStyle name="Percent 2 12 4" xfId="29496"/>
    <cellStyle name="Percent 2 12 5" xfId="29497"/>
    <cellStyle name="Percent 2 12 6" xfId="29498"/>
    <cellStyle name="Percent 2 12 7" xfId="29499"/>
    <cellStyle name="Percent 2 12 8" xfId="29500"/>
    <cellStyle name="Percent 2 13" xfId="29501"/>
    <cellStyle name="Percent 2 13 2" xfId="29502"/>
    <cellStyle name="Percent 2 13 3" xfId="29503"/>
    <cellStyle name="Percent 2 13 4" xfId="29504"/>
    <cellStyle name="Percent 2 13 5" xfId="29505"/>
    <cellStyle name="Percent 2 13 6" xfId="29506"/>
    <cellStyle name="Percent 2 13 7" xfId="29507"/>
    <cellStyle name="Percent 2 13 8" xfId="29508"/>
    <cellStyle name="Percent 2 14" xfId="29509"/>
    <cellStyle name="Percent 2 14 2" xfId="29510"/>
    <cellStyle name="Percent 2 14 3" xfId="29511"/>
    <cellStyle name="Percent 2 14 4" xfId="29512"/>
    <cellStyle name="Percent 2 14 5" xfId="29513"/>
    <cellStyle name="Percent 2 14 6" xfId="29514"/>
    <cellStyle name="Percent 2 14 7" xfId="29515"/>
    <cellStyle name="Percent 2 14 8" xfId="29516"/>
    <cellStyle name="Percent 2 15" xfId="29517"/>
    <cellStyle name="Percent 2 15 2" xfId="29518"/>
    <cellStyle name="Percent 2 15 3" xfId="29519"/>
    <cellStyle name="Percent 2 15 4" xfId="29520"/>
    <cellStyle name="Percent 2 15 5" xfId="29521"/>
    <cellStyle name="Percent 2 15 6" xfId="29522"/>
    <cellStyle name="Percent 2 15 7" xfId="29523"/>
    <cellStyle name="Percent 2 15 8" xfId="29524"/>
    <cellStyle name="Percent 2 16" xfId="29525"/>
    <cellStyle name="Percent 2 16 2" xfId="29526"/>
    <cellStyle name="Percent 2 16 3" xfId="29527"/>
    <cellStyle name="Percent 2 16 4" xfId="29528"/>
    <cellStyle name="Percent 2 16 5" xfId="29529"/>
    <cellStyle name="Percent 2 16 6" xfId="29530"/>
    <cellStyle name="Percent 2 16 7" xfId="29531"/>
    <cellStyle name="Percent 2 16 8" xfId="29532"/>
    <cellStyle name="Percent 2 17" xfId="29533"/>
    <cellStyle name="Percent 2 17 2" xfId="29534"/>
    <cellStyle name="Percent 2 17 3" xfId="29535"/>
    <cellStyle name="Percent 2 17 4" xfId="29536"/>
    <cellStyle name="Percent 2 17 5" xfId="29537"/>
    <cellStyle name="Percent 2 17 6" xfId="29538"/>
    <cellStyle name="Percent 2 17 7" xfId="29539"/>
    <cellStyle name="Percent 2 17 8" xfId="29540"/>
    <cellStyle name="Percent 2 18" xfId="29541"/>
    <cellStyle name="Percent 2 18 2" xfId="29542"/>
    <cellStyle name="Percent 2 18 3" xfId="29543"/>
    <cellStyle name="Percent 2 18 4" xfId="29544"/>
    <cellStyle name="Percent 2 18 5" xfId="29545"/>
    <cellStyle name="Percent 2 18 6" xfId="29546"/>
    <cellStyle name="Percent 2 18 7" xfId="29547"/>
    <cellStyle name="Percent 2 18 8" xfId="29548"/>
    <cellStyle name="Percent 2 19" xfId="29549"/>
    <cellStyle name="Percent 2 19 2" xfId="29550"/>
    <cellStyle name="Percent 2 19 3" xfId="29551"/>
    <cellStyle name="Percent 2 19 4" xfId="29552"/>
    <cellStyle name="Percent 2 19 5" xfId="29553"/>
    <cellStyle name="Percent 2 19 6" xfId="29554"/>
    <cellStyle name="Percent 2 19 7" xfId="29555"/>
    <cellStyle name="Percent 2 19 8" xfId="29556"/>
    <cellStyle name="Percent 2 2" xfId="29557"/>
    <cellStyle name="Percent 2 2 2" xfId="29558"/>
    <cellStyle name="Percent 2 2 2 2" xfId="29559"/>
    <cellStyle name="Percent 2 2 2 2 2" xfId="29560"/>
    <cellStyle name="Percent 2 2 2 2 2 2" xfId="29561"/>
    <cellStyle name="Percent 2 2 2 3" xfId="29562"/>
    <cellStyle name="Percent 2 2 2 4" xfId="29563"/>
    <cellStyle name="Percent 2 2 3" xfId="29564"/>
    <cellStyle name="Percent 2 2 4" xfId="29565"/>
    <cellStyle name="Percent 2 2 5" xfId="29566"/>
    <cellStyle name="Percent 2 2 6" xfId="29567"/>
    <cellStyle name="Percent 2 2 7" xfId="29568"/>
    <cellStyle name="Percent 2 2 8" xfId="29569"/>
    <cellStyle name="Percent 2 2 9" xfId="29570"/>
    <cellStyle name="Percent 2 20" xfId="29571"/>
    <cellStyle name="Percent 2 20 2" xfId="29572"/>
    <cellStyle name="Percent 2 20 3" xfId="29573"/>
    <cellStyle name="Percent 2 20 4" xfId="29574"/>
    <cellStyle name="Percent 2 20 5" xfId="29575"/>
    <cellStyle name="Percent 2 20 6" xfId="29576"/>
    <cellStyle name="Percent 2 20 7" xfId="29577"/>
    <cellStyle name="Percent 2 20 8" xfId="29578"/>
    <cellStyle name="Percent 2 21" xfId="29579"/>
    <cellStyle name="Percent 2 21 2" xfId="29580"/>
    <cellStyle name="Percent 2 21 3" xfId="29581"/>
    <cellStyle name="Percent 2 21 4" xfId="29582"/>
    <cellStyle name="Percent 2 21 5" xfId="29583"/>
    <cellStyle name="Percent 2 21 6" xfId="29584"/>
    <cellStyle name="Percent 2 21 7" xfId="29585"/>
    <cellStyle name="Percent 2 21 8" xfId="29586"/>
    <cellStyle name="Percent 2 22" xfId="29587"/>
    <cellStyle name="Percent 2 22 2" xfId="29588"/>
    <cellStyle name="Percent 2 22 3" xfId="29589"/>
    <cellStyle name="Percent 2 22 4" xfId="29590"/>
    <cellStyle name="Percent 2 22 5" xfId="29591"/>
    <cellStyle name="Percent 2 22 6" xfId="29592"/>
    <cellStyle name="Percent 2 22 7" xfId="29593"/>
    <cellStyle name="Percent 2 22 8" xfId="29594"/>
    <cellStyle name="Percent 2 23" xfId="29595"/>
    <cellStyle name="Percent 2 23 2" xfId="29596"/>
    <cellStyle name="Percent 2 23 3" xfId="29597"/>
    <cellStyle name="Percent 2 23 4" xfId="29598"/>
    <cellStyle name="Percent 2 23 5" xfId="29599"/>
    <cellStyle name="Percent 2 23 6" xfId="29600"/>
    <cellStyle name="Percent 2 23 7" xfId="29601"/>
    <cellStyle name="Percent 2 23 8" xfId="29602"/>
    <cellStyle name="Percent 2 24" xfId="29603"/>
    <cellStyle name="Percent 2 24 2" xfId="29604"/>
    <cellStyle name="Percent 2 24 3" xfId="29605"/>
    <cellStyle name="Percent 2 24 4" xfId="29606"/>
    <cellStyle name="Percent 2 24 5" xfId="29607"/>
    <cellStyle name="Percent 2 24 6" xfId="29608"/>
    <cellStyle name="Percent 2 24 7" xfId="29609"/>
    <cellStyle name="Percent 2 24 8" xfId="29610"/>
    <cellStyle name="Percent 2 25" xfId="29611"/>
    <cellStyle name="Percent 2 25 2" xfId="29612"/>
    <cellStyle name="Percent 2 25 3" xfId="29613"/>
    <cellStyle name="Percent 2 25 4" xfId="29614"/>
    <cellStyle name="Percent 2 25 5" xfId="29615"/>
    <cellStyle name="Percent 2 25 6" xfId="29616"/>
    <cellStyle name="Percent 2 25 7" xfId="29617"/>
    <cellStyle name="Percent 2 25 8" xfId="29618"/>
    <cellStyle name="Percent 2 26" xfId="29619"/>
    <cellStyle name="Percent 2 26 2" xfId="29620"/>
    <cellStyle name="Percent 2 26 3" xfId="29621"/>
    <cellStyle name="Percent 2 26 4" xfId="29622"/>
    <cellStyle name="Percent 2 26 5" xfId="29623"/>
    <cellStyle name="Percent 2 26 6" xfId="29624"/>
    <cellStyle name="Percent 2 26 7" xfId="29625"/>
    <cellStyle name="Percent 2 26 8" xfId="29626"/>
    <cellStyle name="Percent 2 27" xfId="29627"/>
    <cellStyle name="Percent 2 27 2" xfId="29628"/>
    <cellStyle name="Percent 2 27 3" xfId="29629"/>
    <cellStyle name="Percent 2 27 4" xfId="29630"/>
    <cellStyle name="Percent 2 27 5" xfId="29631"/>
    <cellStyle name="Percent 2 27 6" xfId="29632"/>
    <cellStyle name="Percent 2 27 7" xfId="29633"/>
    <cellStyle name="Percent 2 27 8" xfId="29634"/>
    <cellStyle name="Percent 2 28" xfId="29635"/>
    <cellStyle name="Percent 2 28 2" xfId="29636"/>
    <cellStyle name="Percent 2 28 3" xfId="29637"/>
    <cellStyle name="Percent 2 28 4" xfId="29638"/>
    <cellStyle name="Percent 2 28 5" xfId="29639"/>
    <cellStyle name="Percent 2 28 6" xfId="29640"/>
    <cellStyle name="Percent 2 28 7" xfId="29641"/>
    <cellStyle name="Percent 2 28 8" xfId="29642"/>
    <cellStyle name="Percent 2 29" xfId="29643"/>
    <cellStyle name="Percent 2 29 2" xfId="29644"/>
    <cellStyle name="Percent 2 29 3" xfId="29645"/>
    <cellStyle name="Percent 2 29 4" xfId="29646"/>
    <cellStyle name="Percent 2 29 5" xfId="29647"/>
    <cellStyle name="Percent 2 29 6" xfId="29648"/>
    <cellStyle name="Percent 2 29 7" xfId="29649"/>
    <cellStyle name="Percent 2 29 8" xfId="29650"/>
    <cellStyle name="Percent 2 3" xfId="29651"/>
    <cellStyle name="Percent 2 3 2" xfId="29652"/>
    <cellStyle name="Percent 2 3 3" xfId="29653"/>
    <cellStyle name="Percent 2 3 4" xfId="29654"/>
    <cellStyle name="Percent 2 3 5" xfId="29655"/>
    <cellStyle name="Percent 2 3 6" xfId="29656"/>
    <cellStyle name="Percent 2 3 7" xfId="29657"/>
    <cellStyle name="Percent 2 3 8" xfId="29658"/>
    <cellStyle name="Percent 2 30" xfId="29659"/>
    <cellStyle name="Percent 2 30 2" xfId="29660"/>
    <cellStyle name="Percent 2 30 3" xfId="29661"/>
    <cellStyle name="Percent 2 30 4" xfId="29662"/>
    <cellStyle name="Percent 2 30 5" xfId="29663"/>
    <cellStyle name="Percent 2 30 6" xfId="29664"/>
    <cellStyle name="Percent 2 30 7" xfId="29665"/>
    <cellStyle name="Percent 2 30 8" xfId="29666"/>
    <cellStyle name="Percent 2 31" xfId="29667"/>
    <cellStyle name="Percent 2 31 2" xfId="29668"/>
    <cellStyle name="Percent 2 31 3" xfId="29669"/>
    <cellStyle name="Percent 2 31 4" xfId="29670"/>
    <cellStyle name="Percent 2 31 5" xfId="29671"/>
    <cellStyle name="Percent 2 31 6" xfId="29672"/>
    <cellStyle name="Percent 2 31 7" xfId="29673"/>
    <cellStyle name="Percent 2 31 8" xfId="29674"/>
    <cellStyle name="Percent 2 32" xfId="29675"/>
    <cellStyle name="Percent 2 32 2" xfId="29676"/>
    <cellStyle name="Percent 2 32 3" xfId="29677"/>
    <cellStyle name="Percent 2 32 4" xfId="29678"/>
    <cellStyle name="Percent 2 32 5" xfId="29679"/>
    <cellStyle name="Percent 2 32 6" xfId="29680"/>
    <cellStyle name="Percent 2 32 7" xfId="29681"/>
    <cellStyle name="Percent 2 32 8" xfId="29682"/>
    <cellStyle name="Percent 2 33" xfId="29683"/>
    <cellStyle name="Percent 2 33 2" xfId="29684"/>
    <cellStyle name="Percent 2 33 3" xfId="29685"/>
    <cellStyle name="Percent 2 33 4" xfId="29686"/>
    <cellStyle name="Percent 2 33 5" xfId="29687"/>
    <cellStyle name="Percent 2 33 6" xfId="29688"/>
    <cellStyle name="Percent 2 33 7" xfId="29689"/>
    <cellStyle name="Percent 2 33 8" xfId="29690"/>
    <cellStyle name="Percent 2 34" xfId="29691"/>
    <cellStyle name="Percent 2 34 2" xfId="29692"/>
    <cellStyle name="Percent 2 4" xfId="29693"/>
    <cellStyle name="Percent 2 4 2" xfId="29694"/>
    <cellStyle name="Percent 2 4 3" xfId="29695"/>
    <cellStyle name="Percent 2 4 4" xfId="29696"/>
    <cellStyle name="Percent 2 4 5" xfId="29697"/>
    <cellStyle name="Percent 2 4 6" xfId="29698"/>
    <cellStyle name="Percent 2 4 7" xfId="29699"/>
    <cellStyle name="Percent 2 4 8" xfId="29700"/>
    <cellStyle name="Percent 2 5" xfId="29701"/>
    <cellStyle name="Percent 2 5 2" xfId="29702"/>
    <cellStyle name="Percent 2 5 3" xfId="29703"/>
    <cellStyle name="Percent 2 5 4" xfId="29704"/>
    <cellStyle name="Percent 2 5 5" xfId="29705"/>
    <cellStyle name="Percent 2 5 6" xfId="29706"/>
    <cellStyle name="Percent 2 5 7" xfId="29707"/>
    <cellStyle name="Percent 2 5 8" xfId="29708"/>
    <cellStyle name="Percent 2 6" xfId="29709"/>
    <cellStyle name="Percent 2 6 2" xfId="29710"/>
    <cellStyle name="Percent 2 6 3" xfId="29711"/>
    <cellStyle name="Percent 2 6 4" xfId="29712"/>
    <cellStyle name="Percent 2 6 5" xfId="29713"/>
    <cellStyle name="Percent 2 6 6" xfId="29714"/>
    <cellStyle name="Percent 2 6 7" xfId="29715"/>
    <cellStyle name="Percent 2 6 8" xfId="29716"/>
    <cellStyle name="Percent 2 7" xfId="29717"/>
    <cellStyle name="Percent 2 7 2" xfId="29718"/>
    <cellStyle name="Percent 2 7 3" xfId="29719"/>
    <cellStyle name="Percent 2 7 4" xfId="29720"/>
    <cellStyle name="Percent 2 7 5" xfId="29721"/>
    <cellStyle name="Percent 2 7 6" xfId="29722"/>
    <cellStyle name="Percent 2 7 7" xfId="29723"/>
    <cellStyle name="Percent 2 7 8" xfId="29724"/>
    <cellStyle name="Percent 2 8" xfId="29725"/>
    <cellStyle name="Percent 2 8 2" xfId="29726"/>
    <cellStyle name="Percent 2 8 3" xfId="29727"/>
    <cellStyle name="Percent 2 8 4" xfId="29728"/>
    <cellStyle name="Percent 2 8 5" xfId="29729"/>
    <cellStyle name="Percent 2 8 6" xfId="29730"/>
    <cellStyle name="Percent 2 8 7" xfId="29731"/>
    <cellStyle name="Percent 2 8 8" xfId="29732"/>
    <cellStyle name="Percent 2 9" xfId="29733"/>
    <cellStyle name="Percent 2 9 2" xfId="29734"/>
    <cellStyle name="Percent 2 9 3" xfId="29735"/>
    <cellStyle name="Percent 2 9 4" xfId="29736"/>
    <cellStyle name="Percent 2 9 5" xfId="29737"/>
    <cellStyle name="Percent 2 9 6" xfId="29738"/>
    <cellStyle name="Percent 2 9 7" xfId="29739"/>
    <cellStyle name="Percent 2 9 8" xfId="29740"/>
    <cellStyle name="Percent 2_Checked Assa Pricing Final." xfId="29741"/>
    <cellStyle name="Percent 20" xfId="29742"/>
    <cellStyle name="Percent 21" xfId="29743"/>
    <cellStyle name="Percent 22" xfId="29744"/>
    <cellStyle name="Percent 23" xfId="29745"/>
    <cellStyle name="Percent 24" xfId="29746"/>
    <cellStyle name="Percent 25" xfId="29747"/>
    <cellStyle name="Percent 26" xfId="29748"/>
    <cellStyle name="Percent 27" xfId="29749"/>
    <cellStyle name="Percent 28" xfId="29750"/>
    <cellStyle name="Percent 29" xfId="29751"/>
    <cellStyle name="Percent 3" xfId="29752"/>
    <cellStyle name="Percent 3 10" xfId="29753"/>
    <cellStyle name="Percent 3 11" xfId="29754"/>
    <cellStyle name="Percent 3 12" xfId="29755"/>
    <cellStyle name="Percent 3 13" xfId="29756"/>
    <cellStyle name="Percent 3 14" xfId="29757"/>
    <cellStyle name="Percent 3 15" xfId="29758"/>
    <cellStyle name="Percent 3 16" xfId="29759"/>
    <cellStyle name="Percent 3 2" xfId="29760"/>
    <cellStyle name="Percent 3 2 2" xfId="29761"/>
    <cellStyle name="Percent 3 2 3" xfId="29762"/>
    <cellStyle name="Percent 3 2 4" xfId="29763"/>
    <cellStyle name="Percent 3 2 5" xfId="29764"/>
    <cellStyle name="Percent 3 2 6" xfId="29765"/>
    <cellStyle name="Percent 3 2 7" xfId="29766"/>
    <cellStyle name="Percent 3 2 8" xfId="29767"/>
    <cellStyle name="Percent 3 3" xfId="29768"/>
    <cellStyle name="Percent 3 4" xfId="29769"/>
    <cellStyle name="Percent 3 5" xfId="29770"/>
    <cellStyle name="Percent 3 6" xfId="29771"/>
    <cellStyle name="Percent 3 7" xfId="29772"/>
    <cellStyle name="Percent 3 8" xfId="29773"/>
    <cellStyle name="Percent 3 9" xfId="29774"/>
    <cellStyle name="Percent 30" xfId="29775"/>
    <cellStyle name="Percent 31" xfId="29776"/>
    <cellStyle name="Percent 32" xfId="29777"/>
    <cellStyle name="Percent 33" xfId="29778"/>
    <cellStyle name="Percent 34" xfId="29779"/>
    <cellStyle name="Percent 35" xfId="29780"/>
    <cellStyle name="Percent 36" xfId="29781"/>
    <cellStyle name="Percent 37" xfId="29782"/>
    <cellStyle name="Percent 38" xfId="29783"/>
    <cellStyle name="Percent 39" xfId="29784"/>
    <cellStyle name="Percent 4" xfId="29785"/>
    <cellStyle name="Percent 4 2" xfId="29786"/>
    <cellStyle name="Percent 4 2 2" xfId="29787"/>
    <cellStyle name="Percent 4 2 3" xfId="29788"/>
    <cellStyle name="Percent 4 2 4" xfId="29789"/>
    <cellStyle name="Percent 4 2 5" xfId="29790"/>
    <cellStyle name="Percent 4 2 6" xfId="29791"/>
    <cellStyle name="Percent 4 2 7" xfId="29792"/>
    <cellStyle name="Percent 4 2 8" xfId="29793"/>
    <cellStyle name="Percent 4 3" xfId="29794"/>
    <cellStyle name="Percent 4 4" xfId="29795"/>
    <cellStyle name="Percent 4 5" xfId="29796"/>
    <cellStyle name="Percent 4 6" xfId="29797"/>
    <cellStyle name="Percent 4 7" xfId="29798"/>
    <cellStyle name="Percent 4 8" xfId="29799"/>
    <cellStyle name="Percent 4 9" xfId="29800"/>
    <cellStyle name="Percent 40" xfId="29801"/>
    <cellStyle name="Percent 41" xfId="29802"/>
    <cellStyle name="Percent 42" xfId="29803"/>
    <cellStyle name="Percent 43" xfId="29804"/>
    <cellStyle name="Percent 44" xfId="29805"/>
    <cellStyle name="Percent 45" xfId="29806"/>
    <cellStyle name="Percent 46" xfId="29807"/>
    <cellStyle name="Percent 47" xfId="29808"/>
    <cellStyle name="Percent 48" xfId="29809"/>
    <cellStyle name="Percent 49" xfId="29810"/>
    <cellStyle name="Percent 5" xfId="29811"/>
    <cellStyle name="Percent 5 10" xfId="29812"/>
    <cellStyle name="Percent 5 2" xfId="29813"/>
    <cellStyle name="Percent 5 3" xfId="29814"/>
    <cellStyle name="Percent 5 4" xfId="29815"/>
    <cellStyle name="Percent 5 5" xfId="29816"/>
    <cellStyle name="Percent 5 6" xfId="29817"/>
    <cellStyle name="Percent 5 7" xfId="29818"/>
    <cellStyle name="Percent 5 8" xfId="29819"/>
    <cellStyle name="Percent 5 9" xfId="29820"/>
    <cellStyle name="Percent 50" xfId="29821"/>
    <cellStyle name="Percent 50 2" xfId="29822"/>
    <cellStyle name="Percent 50 2 2" xfId="29823"/>
    <cellStyle name="Percent 50 3" xfId="29824"/>
    <cellStyle name="Percent 51" xfId="29825"/>
    <cellStyle name="Percent 52" xfId="29826"/>
    <cellStyle name="Percent 53" xfId="29827"/>
    <cellStyle name="Percent 54" xfId="29828"/>
    <cellStyle name="Percent 55" xfId="29829"/>
    <cellStyle name="Percent 56" xfId="29830"/>
    <cellStyle name="Percent 57" xfId="29831"/>
    <cellStyle name="Percent 58" xfId="29832"/>
    <cellStyle name="Percent 59" xfId="29833"/>
    <cellStyle name="Percent 6" xfId="29834"/>
    <cellStyle name="Percent 6 2" xfId="29835"/>
    <cellStyle name="Percent 6 3" xfId="29836"/>
    <cellStyle name="Percent 6 4" xfId="29837"/>
    <cellStyle name="Percent 6 5" xfId="29838"/>
    <cellStyle name="Percent 6 6" xfId="29839"/>
    <cellStyle name="Percent 6 7" xfId="29840"/>
    <cellStyle name="Percent 6 8" xfId="29841"/>
    <cellStyle name="Percent 7" xfId="29842"/>
    <cellStyle name="Percent 8" xfId="29843"/>
    <cellStyle name="Percent 8 2" xfId="29844"/>
    <cellStyle name="Percent 8 3" xfId="29845"/>
    <cellStyle name="Percent 8 4" xfId="29846"/>
    <cellStyle name="Percent 8 5" xfId="29847"/>
    <cellStyle name="Percent 8 6" xfId="29848"/>
    <cellStyle name="Percent 8 7" xfId="29849"/>
    <cellStyle name="Percent 8 8" xfId="29850"/>
    <cellStyle name="Percent 8 9" xfId="29851"/>
    <cellStyle name="Percent 9" xfId="29852"/>
    <cellStyle name="PERCENTAGE" xfId="29853"/>
    <cellStyle name="Preliminary_Data" xfId="29854"/>
    <cellStyle name="PrePop Currency (0)" xfId="29855"/>
    <cellStyle name="PrePop Currency (0) 2" xfId="29856"/>
    <cellStyle name="PrePop Currency (0) 3" xfId="29857"/>
    <cellStyle name="PrePop Currency (0) 4" xfId="29858"/>
    <cellStyle name="PrePop Currency (0) 5" xfId="29859"/>
    <cellStyle name="PrePop Currency (0) 6" xfId="29860"/>
    <cellStyle name="PrePop Currency (0) 7" xfId="29861"/>
    <cellStyle name="PrePop Currency (0) 8" xfId="29862"/>
    <cellStyle name="PrePop Currency (2)" xfId="29863"/>
    <cellStyle name="PrePop Currency (2) 2" xfId="29864"/>
    <cellStyle name="PrePop Currency (2) 3" xfId="29865"/>
    <cellStyle name="PrePop Currency (2) 4" xfId="29866"/>
    <cellStyle name="PrePop Currency (2) 5" xfId="29867"/>
    <cellStyle name="PrePop Currency (2) 6" xfId="29868"/>
    <cellStyle name="PrePop Currency (2) 7" xfId="29869"/>
    <cellStyle name="PrePop Currency (2) 8" xfId="29870"/>
    <cellStyle name="PrePop Units (0)" xfId="29871"/>
    <cellStyle name="PrePop Units (0) 2" xfId="29872"/>
    <cellStyle name="PrePop Units (0) 3" xfId="29873"/>
    <cellStyle name="PrePop Units (0) 4" xfId="29874"/>
    <cellStyle name="PrePop Units (0) 5" xfId="29875"/>
    <cellStyle name="PrePop Units (0) 6" xfId="29876"/>
    <cellStyle name="PrePop Units (0) 7" xfId="29877"/>
    <cellStyle name="PrePop Units (0) 8" xfId="29878"/>
    <cellStyle name="PrePop Units (1)" xfId="29879"/>
    <cellStyle name="PrePop Units (1) 2" xfId="29880"/>
    <cellStyle name="PrePop Units (1) 3" xfId="29881"/>
    <cellStyle name="PrePop Units (1) 4" xfId="29882"/>
    <cellStyle name="PrePop Units (1) 5" xfId="29883"/>
    <cellStyle name="PrePop Units (1) 6" xfId="29884"/>
    <cellStyle name="PrePop Units (1) 7" xfId="29885"/>
    <cellStyle name="PrePop Units (1) 8" xfId="29886"/>
    <cellStyle name="PrePop Units (2)" xfId="29887"/>
    <cellStyle name="PrePop Units (2) 2" xfId="29888"/>
    <cellStyle name="PrePop Units (2) 3" xfId="29889"/>
    <cellStyle name="PrePop Units (2) 4" xfId="29890"/>
    <cellStyle name="PrePop Units (2) 5" xfId="29891"/>
    <cellStyle name="PrePop Units (2) 6" xfId="29892"/>
    <cellStyle name="PrePop Units (2) 7" xfId="29893"/>
    <cellStyle name="PrePop Units (2) 8" xfId="29894"/>
    <cellStyle name="Prices_Data" xfId="29895"/>
    <cellStyle name="PSChar" xfId="29896"/>
    <cellStyle name="PSDate" xfId="29897"/>
    <cellStyle name="PSDate 2" xfId="29898"/>
    <cellStyle name="Quantity" xfId="29899"/>
    <cellStyle name="Quantity 10" xfId="29900"/>
    <cellStyle name="Quantity 2" xfId="29901"/>
    <cellStyle name="Quantity 2 2" xfId="29902"/>
    <cellStyle name="Quantity 2 3" xfId="29903"/>
    <cellStyle name="Quantity 3" xfId="29904"/>
    <cellStyle name="Quantity 3 2" xfId="29905"/>
    <cellStyle name="Quantity 3 3" xfId="29906"/>
    <cellStyle name="Quantity 4" xfId="29907"/>
    <cellStyle name="Quantity 4 2" xfId="29908"/>
    <cellStyle name="Quantity 4 3" xfId="29909"/>
    <cellStyle name="Quantity 5" xfId="29910"/>
    <cellStyle name="Quantity 5 2" xfId="29911"/>
    <cellStyle name="Quantity 5 3" xfId="29912"/>
    <cellStyle name="Quantity 6" xfId="29913"/>
    <cellStyle name="Quantity 6 2" xfId="29914"/>
    <cellStyle name="Quantity 6 3" xfId="29915"/>
    <cellStyle name="Quantity 7" xfId="29916"/>
    <cellStyle name="Quantity 7 2" xfId="29917"/>
    <cellStyle name="Quantity 7 3" xfId="29918"/>
    <cellStyle name="Quantity 8" xfId="29919"/>
    <cellStyle name="Quantity 8 2" xfId="29920"/>
    <cellStyle name="Quantity 8 3" xfId="29921"/>
    <cellStyle name="Quantity 9" xfId="29922"/>
    <cellStyle name="S—_x0008_" xfId="29923"/>
    <cellStyle name="S—_x005f_x0008_" xfId="29924"/>
    <cellStyle name="Satisfaisant" xfId="29925"/>
    <cellStyle name="sbt2" xfId="29926"/>
    <cellStyle name="sbt2 10" xfId="29927"/>
    <cellStyle name="sbt2 2" xfId="29928"/>
    <cellStyle name="sbt2 2 2" xfId="29929"/>
    <cellStyle name="sbt2 2 3" xfId="29930"/>
    <cellStyle name="sbt2 3" xfId="29931"/>
    <cellStyle name="sbt2 3 2" xfId="29932"/>
    <cellStyle name="sbt2 3 3" xfId="29933"/>
    <cellStyle name="sbt2 4" xfId="29934"/>
    <cellStyle name="sbt2 4 2" xfId="29935"/>
    <cellStyle name="sbt2 4 3" xfId="29936"/>
    <cellStyle name="sbt2 5" xfId="29937"/>
    <cellStyle name="sbt2 5 2" xfId="29938"/>
    <cellStyle name="sbt2 5 3" xfId="29939"/>
    <cellStyle name="sbt2 6" xfId="29940"/>
    <cellStyle name="sbt2 6 2" xfId="29941"/>
    <cellStyle name="sbt2 6 3" xfId="29942"/>
    <cellStyle name="sbt2 7" xfId="29943"/>
    <cellStyle name="sbt2 7 2" xfId="29944"/>
    <cellStyle name="sbt2 7 3" xfId="29945"/>
    <cellStyle name="sbt2 8" xfId="29946"/>
    <cellStyle name="sbt2 8 2" xfId="29947"/>
    <cellStyle name="sbt2 8 3" xfId="29948"/>
    <cellStyle name="sbt2 9" xfId="29949"/>
    <cellStyle name="Sortie" xfId="29950"/>
    <cellStyle name="Sortie 10" xfId="29951"/>
    <cellStyle name="Sortie 11" xfId="29952"/>
    <cellStyle name="Sortie 12" xfId="29953"/>
    <cellStyle name="Sortie 13" xfId="29954"/>
    <cellStyle name="Sortie 14" xfId="29955"/>
    <cellStyle name="Sortie 15" xfId="29956"/>
    <cellStyle name="Sortie 16" xfId="29957"/>
    <cellStyle name="Sortie 2" xfId="29958"/>
    <cellStyle name="Sortie 2 2" xfId="29959"/>
    <cellStyle name="Sortie 2 3" xfId="29960"/>
    <cellStyle name="Sortie 2 4" xfId="29961"/>
    <cellStyle name="Sortie 3" xfId="29962"/>
    <cellStyle name="Sortie 4" xfId="29963"/>
    <cellStyle name="Sortie 5" xfId="29964"/>
    <cellStyle name="Sortie 6" xfId="29965"/>
    <cellStyle name="Sortie 7" xfId="29966"/>
    <cellStyle name="Sortie 8" xfId="29967"/>
    <cellStyle name="Sortie 9" xfId="29968"/>
    <cellStyle name="Standard 2" xfId="29969"/>
    <cellStyle name="Star" xfId="29970"/>
    <cellStyle name="Star 2" xfId="29971"/>
    <cellStyle name="Star 2 2" xfId="29972"/>
    <cellStyle name="Star 2 3" xfId="29973"/>
    <cellStyle name="Star 3" xfId="29974"/>
    <cellStyle name="Star 4" xfId="29975"/>
    <cellStyle name="Star 5" xfId="29976"/>
    <cellStyle name="Star 6" xfId="29977"/>
    <cellStyle name="Star 7" xfId="29978"/>
    <cellStyle name="Style 1" xfId="29979"/>
    <cellStyle name="Style 1 10" xfId="29980"/>
    <cellStyle name="Style 1 11" xfId="29981"/>
    <cellStyle name="Style 1 12" xfId="29982"/>
    <cellStyle name="Style 1 13" xfId="29983"/>
    <cellStyle name="Style 1 14" xfId="29984"/>
    <cellStyle name="Style 1 15" xfId="29985"/>
    <cellStyle name="Style 1 16" xfId="29986"/>
    <cellStyle name="Style 1 2" xfId="29987"/>
    <cellStyle name="Style 1 2 2" xfId="29988"/>
    <cellStyle name="Style 1 2 3" xfId="29989"/>
    <cellStyle name="Style 1 2 4" xfId="29990"/>
    <cellStyle name="Style 1 2 5" xfId="29991"/>
    <cellStyle name="Style 1 2 6" xfId="29992"/>
    <cellStyle name="Style 1 2 7" xfId="29993"/>
    <cellStyle name="Style 1 2 8" xfId="29994"/>
    <cellStyle name="Style 1 2 9" xfId="29995"/>
    <cellStyle name="Style 1 3" xfId="29996"/>
    <cellStyle name="Style 1 3 2" xfId="29997"/>
    <cellStyle name="Style 1 4" xfId="29998"/>
    <cellStyle name="Style 1 5" xfId="29999"/>
    <cellStyle name="Style 1 6" xfId="30000"/>
    <cellStyle name="Style 1 7" xfId="30001"/>
    <cellStyle name="Style 1 8" xfId="30002"/>
    <cellStyle name="Style 1 9" xfId="30003"/>
    <cellStyle name="Style 1_AP Logistic 2009 Konsolidasi (Optimist - Annual Plan)" xfId="30004"/>
    <cellStyle name="Style 10" xfId="30005"/>
    <cellStyle name="Style 11" xfId="30006"/>
    <cellStyle name="Style 12" xfId="30007"/>
    <cellStyle name="Style 13" xfId="30008"/>
    <cellStyle name="Style 14" xfId="30009"/>
    <cellStyle name="Style 15" xfId="30010"/>
    <cellStyle name="Style 16" xfId="30011"/>
    <cellStyle name="Style 17" xfId="30012"/>
    <cellStyle name="Style 18" xfId="30013"/>
    <cellStyle name="Style 19" xfId="30014"/>
    <cellStyle name="Style 2" xfId="30015"/>
    <cellStyle name="Style 20" xfId="30016"/>
    <cellStyle name="Style 21" xfId="30017"/>
    <cellStyle name="Style 22" xfId="30018"/>
    <cellStyle name="Style 23" xfId="30019"/>
    <cellStyle name="Style 24" xfId="30020"/>
    <cellStyle name="Style 25" xfId="30021"/>
    <cellStyle name="Style 26" xfId="30022"/>
    <cellStyle name="Style 27" xfId="30023"/>
    <cellStyle name="Style 28" xfId="30024"/>
    <cellStyle name="Style 29" xfId="30025"/>
    <cellStyle name="Style 3" xfId="30026"/>
    <cellStyle name="Style 30" xfId="30027"/>
    <cellStyle name="Style 31" xfId="30028"/>
    <cellStyle name="Style 32" xfId="30029"/>
    <cellStyle name="Style 33" xfId="30030"/>
    <cellStyle name="Style 34" xfId="30031"/>
    <cellStyle name="Style 35" xfId="30032"/>
    <cellStyle name="Style 36" xfId="30033"/>
    <cellStyle name="Style 37" xfId="30034"/>
    <cellStyle name="Style 38" xfId="30035"/>
    <cellStyle name="Style 39" xfId="30036"/>
    <cellStyle name="Style 4" xfId="30037"/>
    <cellStyle name="Style 40" xfId="30038"/>
    <cellStyle name="Style 41" xfId="30039"/>
    <cellStyle name="Style 42" xfId="30040"/>
    <cellStyle name="Style 43" xfId="30041"/>
    <cellStyle name="Style 44" xfId="30042"/>
    <cellStyle name="Style 45" xfId="30043"/>
    <cellStyle name="Style 46" xfId="30044"/>
    <cellStyle name="Style 47" xfId="30045"/>
    <cellStyle name="Style 48" xfId="30046"/>
    <cellStyle name="Style 49" xfId="30047"/>
    <cellStyle name="Style 5" xfId="30048"/>
    <cellStyle name="Style 50" xfId="30049"/>
    <cellStyle name="Style 51" xfId="30050"/>
    <cellStyle name="Style 52" xfId="30051"/>
    <cellStyle name="Style 53" xfId="30052"/>
    <cellStyle name="Style 54" xfId="30053"/>
    <cellStyle name="Style 55" xfId="30054"/>
    <cellStyle name="Style 56" xfId="30055"/>
    <cellStyle name="Style 57" xfId="30056"/>
    <cellStyle name="Style 58" xfId="30057"/>
    <cellStyle name="Style 59" xfId="30058"/>
    <cellStyle name="Style 6" xfId="30059"/>
    <cellStyle name="Style 60" xfId="30060"/>
    <cellStyle name="Style 61" xfId="30061"/>
    <cellStyle name="Style 62" xfId="30062"/>
    <cellStyle name="Style 63" xfId="30063"/>
    <cellStyle name="Style 64" xfId="30064"/>
    <cellStyle name="Style 65" xfId="30065"/>
    <cellStyle name="Style 66" xfId="30066"/>
    <cellStyle name="Style 67" xfId="30067"/>
    <cellStyle name="Style 68" xfId="30068"/>
    <cellStyle name="Style 69" xfId="30069"/>
    <cellStyle name="Style 7" xfId="30070"/>
    <cellStyle name="Style 70" xfId="30071"/>
    <cellStyle name="Style 71" xfId="30072"/>
    <cellStyle name="Style 72" xfId="30073"/>
    <cellStyle name="Style 73" xfId="30074"/>
    <cellStyle name="Style 74" xfId="30075"/>
    <cellStyle name="Style 75" xfId="30076"/>
    <cellStyle name="Style 76" xfId="30077"/>
    <cellStyle name="Style 77" xfId="30078"/>
    <cellStyle name="Style 78" xfId="30079"/>
    <cellStyle name="Style 79" xfId="30080"/>
    <cellStyle name="Style 8" xfId="30081"/>
    <cellStyle name="Style 80" xfId="30082"/>
    <cellStyle name="Style 81" xfId="30083"/>
    <cellStyle name="Style 82" xfId="30084"/>
    <cellStyle name="Style 83" xfId="30085"/>
    <cellStyle name="Style 9" xfId="30086"/>
    <cellStyle name="style_1" xfId="30087"/>
    <cellStyle name="Style1" xfId="30088"/>
    <cellStyle name="Style1 2" xfId="30089"/>
    <cellStyle name="Style1 2 2" xfId="30090"/>
    <cellStyle name="Style1 2 3" xfId="30091"/>
    <cellStyle name="Style1 2 4" xfId="30092"/>
    <cellStyle name="subhead" xfId="30093"/>
    <cellStyle name="subt1" xfId="30094"/>
    <cellStyle name="subt1 2" xfId="30095"/>
    <cellStyle name="subt1 3" xfId="30096"/>
    <cellStyle name="subt1 4" xfId="30097"/>
    <cellStyle name="subt1 5" xfId="30098"/>
    <cellStyle name="subt1 6" xfId="30099"/>
    <cellStyle name="subt1 7" xfId="30100"/>
    <cellStyle name="subt1 8" xfId="30101"/>
    <cellStyle name="T" xfId="30102"/>
    <cellStyle name="T 2" xfId="30103"/>
    <cellStyle name="T 2 2" xfId="30104"/>
    <cellStyle name="T 3" xfId="30105"/>
    <cellStyle name="T 4" xfId="30106"/>
    <cellStyle name="T 5" xfId="30107"/>
    <cellStyle name="T 6" xfId="30108"/>
    <cellStyle name="T_Book1" xfId="30109"/>
    <cellStyle name="T_Book1 2" xfId="30110"/>
    <cellStyle name="T_Book1 2 2" xfId="30111"/>
    <cellStyle name="T_Book1 3" xfId="30112"/>
    <cellStyle name="T_Book1 4" xfId="30113"/>
    <cellStyle name="T_Book1 5" xfId="30114"/>
    <cellStyle name="T_Book1 6" xfId="30115"/>
    <cellStyle name="T_Book1_1" xfId="30116"/>
    <cellStyle name="T_Book1_1 2" xfId="30117"/>
    <cellStyle name="T_Book1_1 2 2" xfId="30118"/>
    <cellStyle name="T_Book1_1 3" xfId="30119"/>
    <cellStyle name="T_Book1_1 4" xfId="30120"/>
    <cellStyle name="T_Book1_1 5" xfId="30121"/>
    <cellStyle name="T_Book1_1 6" xfId="30122"/>
    <cellStyle name="T_Cashflow QPR3" xfId="30123"/>
    <cellStyle name="T_Cashflow QPR3 2" xfId="30124"/>
    <cellStyle name="T_Cashflow QPR3 2 2" xfId="30125"/>
    <cellStyle name="T_Cashflow QPR3 3" xfId="30126"/>
    <cellStyle name="T_Cashflow QPR3 4" xfId="30127"/>
    <cellStyle name="T_Cashflow QPR3 5" xfId="30128"/>
    <cellStyle name="T_Cashflow QPR3 6" xfId="30129"/>
    <cellStyle name="T_Copy of BC nhanh TCT -2008" xfId="30130"/>
    <cellStyle name="T_Copy of BC nhanh TCT -2008 2" xfId="30131"/>
    <cellStyle name="T_Copy of BC nhanh TCT -2008 2 2" xfId="30132"/>
    <cellStyle name="T_Copy of BC nhanh TCT -2008 3" xfId="30133"/>
    <cellStyle name="T_Copy of BC nhanh TCT -2008 4" xfId="30134"/>
    <cellStyle name="T_Copy of BC nhanh TCT -2008 5" xfId="30135"/>
    <cellStyle name="T_Copy of BC nhanh TCT -2008 6" xfId="30136"/>
    <cellStyle name="T_Intimex-2007" xfId="30137"/>
    <cellStyle name="T_Intimex-2007 2" xfId="30138"/>
    <cellStyle name="T_Intimex-2007 2 2" xfId="30139"/>
    <cellStyle name="T_Intimex-2007 3" xfId="30140"/>
    <cellStyle name="T_Intimex-2007 4" xfId="30141"/>
    <cellStyle name="T_Intimex-2007 5" xfId="30142"/>
    <cellStyle name="T_Intimex-2007 6" xfId="30143"/>
    <cellStyle name="Table" xfId="30144"/>
    <cellStyle name="Table 10" xfId="30145"/>
    <cellStyle name="Table 10 2" xfId="30146"/>
    <cellStyle name="Table 10 3" xfId="30147"/>
    <cellStyle name="Table 11" xfId="30148"/>
    <cellStyle name="Table 12" xfId="30149"/>
    <cellStyle name="Table 13" xfId="30150"/>
    <cellStyle name="Table 14" xfId="30151"/>
    <cellStyle name="Table 15" xfId="30152"/>
    <cellStyle name="Table 2" xfId="30153"/>
    <cellStyle name="Table 2 2" xfId="30154"/>
    <cellStyle name="Table 2 2 2" xfId="30155"/>
    <cellStyle name="Table 2 2 2 2" xfId="30156"/>
    <cellStyle name="Table 2 2 2 3" xfId="30157"/>
    <cellStyle name="Table 2 2 3" xfId="30158"/>
    <cellStyle name="Table 2 2 4" xfId="30159"/>
    <cellStyle name="Table 2 2 5" xfId="30160"/>
    <cellStyle name="Table 2 2 6" xfId="30161"/>
    <cellStyle name="Table 2 2 7" xfId="30162"/>
    <cellStyle name="Table 2 3" xfId="30163"/>
    <cellStyle name="Table 2 3 2" xfId="30164"/>
    <cellStyle name="Table 2 3 2 2" xfId="30165"/>
    <cellStyle name="Table 2 3 2 3" xfId="30166"/>
    <cellStyle name="Table 2 3 3" xfId="30167"/>
    <cellStyle name="Table 2 3 4" xfId="30168"/>
    <cellStyle name="Table 2 3 5" xfId="30169"/>
    <cellStyle name="Table 2 3 6" xfId="30170"/>
    <cellStyle name="Table 2 3 7" xfId="30171"/>
    <cellStyle name="Table 2 4" xfId="30172"/>
    <cellStyle name="Table 2 4 2" xfId="30173"/>
    <cellStyle name="Table 2 4 3" xfId="30174"/>
    <cellStyle name="Table 2 5" xfId="30175"/>
    <cellStyle name="Table 2 6" xfId="30176"/>
    <cellStyle name="Table 2 7" xfId="30177"/>
    <cellStyle name="Table 2 8" xfId="30178"/>
    <cellStyle name="Table 2 9" xfId="30179"/>
    <cellStyle name="Table 3" xfId="30180"/>
    <cellStyle name="Table 3 2" xfId="30181"/>
    <cellStyle name="Table 3 2 2" xfId="30182"/>
    <cellStyle name="Table 3 2 3" xfId="30183"/>
    <cellStyle name="Table 3 3" xfId="30184"/>
    <cellStyle name="Table 3 4" xfId="30185"/>
    <cellStyle name="Table 3 5" xfId="30186"/>
    <cellStyle name="Table 3 6" xfId="30187"/>
    <cellStyle name="Table 3 7" xfId="30188"/>
    <cellStyle name="Table 4" xfId="30189"/>
    <cellStyle name="Table 4 2" xfId="30190"/>
    <cellStyle name="Table 4 2 2" xfId="30191"/>
    <cellStyle name="Table 4 2 3" xfId="30192"/>
    <cellStyle name="Table 4 3" xfId="30193"/>
    <cellStyle name="Table 4 4" xfId="30194"/>
    <cellStyle name="Table 4 5" xfId="30195"/>
    <cellStyle name="Table 4 6" xfId="30196"/>
    <cellStyle name="Table 4 7" xfId="30197"/>
    <cellStyle name="Table 5" xfId="30198"/>
    <cellStyle name="Table 5 2" xfId="30199"/>
    <cellStyle name="Table 5 2 2" xfId="30200"/>
    <cellStyle name="Table 5 2 3" xfId="30201"/>
    <cellStyle name="Table 5 3" xfId="30202"/>
    <cellStyle name="Table 5 4" xfId="30203"/>
    <cellStyle name="Table 5 5" xfId="30204"/>
    <cellStyle name="Table 5 6" xfId="30205"/>
    <cellStyle name="Table 5 7" xfId="30206"/>
    <cellStyle name="Table 6" xfId="30207"/>
    <cellStyle name="Table 6 2" xfId="30208"/>
    <cellStyle name="Table 6 2 2" xfId="30209"/>
    <cellStyle name="Table 6 2 3" xfId="30210"/>
    <cellStyle name="Table 6 3" xfId="30211"/>
    <cellStyle name="Table 6 4" xfId="30212"/>
    <cellStyle name="Table 6 5" xfId="30213"/>
    <cellStyle name="Table 6 6" xfId="30214"/>
    <cellStyle name="Table 6 7" xfId="30215"/>
    <cellStyle name="Table 7" xfId="30216"/>
    <cellStyle name="Table 7 2" xfId="30217"/>
    <cellStyle name="Table 7 2 2" xfId="30218"/>
    <cellStyle name="Table 7 2 3" xfId="30219"/>
    <cellStyle name="Table 7 3" xfId="30220"/>
    <cellStyle name="Table 7 4" xfId="30221"/>
    <cellStyle name="Table 7 5" xfId="30222"/>
    <cellStyle name="Table 7 6" xfId="30223"/>
    <cellStyle name="Table 7 7" xfId="30224"/>
    <cellStyle name="Table 8" xfId="30225"/>
    <cellStyle name="Table 8 2" xfId="30226"/>
    <cellStyle name="Table 8 2 2" xfId="30227"/>
    <cellStyle name="Table 8 2 3" xfId="30228"/>
    <cellStyle name="Table 8 3" xfId="30229"/>
    <cellStyle name="Table 8 4" xfId="30230"/>
    <cellStyle name="Table 8 5" xfId="30231"/>
    <cellStyle name="Table 8 6" xfId="30232"/>
    <cellStyle name="Table 8 7" xfId="30233"/>
    <cellStyle name="Table 9" xfId="30234"/>
    <cellStyle name="Table 9 2" xfId="30235"/>
    <cellStyle name="Table 9 2 2" xfId="30236"/>
    <cellStyle name="Table 9 2 3" xfId="30237"/>
    <cellStyle name="Table 9 3" xfId="30238"/>
    <cellStyle name="Table 9 4" xfId="30239"/>
    <cellStyle name="Table 9 5" xfId="30240"/>
    <cellStyle name="Table 9 6" xfId="30241"/>
    <cellStyle name="Table 9 7" xfId="30242"/>
    <cellStyle name="Text Indent A" xfId="30243"/>
    <cellStyle name="Text Indent A 2" xfId="30244"/>
    <cellStyle name="Text Indent A 3" xfId="30245"/>
    <cellStyle name="Text Indent A 4" xfId="30246"/>
    <cellStyle name="Text Indent A 5" xfId="30247"/>
    <cellStyle name="Text Indent A 6" xfId="30248"/>
    <cellStyle name="Text Indent A 7" xfId="30249"/>
    <cellStyle name="Text Indent A 8" xfId="30250"/>
    <cellStyle name="Text Indent A 9" xfId="30251"/>
    <cellStyle name="Text Indent B" xfId="30252"/>
    <cellStyle name="Text Indent B 2" xfId="30253"/>
    <cellStyle name="Text Indent B 3" xfId="30254"/>
    <cellStyle name="Text Indent B 4" xfId="30255"/>
    <cellStyle name="Text Indent B 5" xfId="30256"/>
    <cellStyle name="Text Indent B 6" xfId="30257"/>
    <cellStyle name="Text Indent B 7" xfId="30258"/>
    <cellStyle name="Text Indent B 8" xfId="30259"/>
    <cellStyle name="Text Indent C" xfId="30260"/>
    <cellStyle name="Text Indent C 2" xfId="30261"/>
    <cellStyle name="Text Indent C 3" xfId="30262"/>
    <cellStyle name="Text Indent C 4" xfId="30263"/>
    <cellStyle name="Text Indent C 5" xfId="30264"/>
    <cellStyle name="Text Indent C 6" xfId="30265"/>
    <cellStyle name="Text Indent C 7" xfId="30266"/>
    <cellStyle name="Text Indent C 8" xfId="30267"/>
    <cellStyle name="Texte explicatif" xfId="30268"/>
    <cellStyle name="th" xfId="30269"/>
    <cellStyle name="th 2" xfId="30270"/>
    <cellStyle name="th 2 2" xfId="30271"/>
    <cellStyle name="th 3" xfId="30272"/>
    <cellStyle name="th 4" xfId="30273"/>
    <cellStyle name="th 5" xfId="30274"/>
    <cellStyle name="th 6" xfId="30275"/>
    <cellStyle name="Thousands" xfId="30276"/>
    <cellStyle name="Tickmark" xfId="30277"/>
    <cellStyle name="Times New Roman" xfId="30278"/>
    <cellStyle name="Times New Roman 2" xfId="30279"/>
    <cellStyle name="Times New Roman 3" xfId="30280"/>
    <cellStyle name="Times New Roman 4" xfId="30281"/>
    <cellStyle name="Times New Roman 5" xfId="30282"/>
    <cellStyle name="Times New Roman 6" xfId="30283"/>
    <cellStyle name="Times New Roman 7" xfId="30284"/>
    <cellStyle name="Times New Roman 8" xfId="30285"/>
    <cellStyle name="Title 1" xfId="30286"/>
    <cellStyle name="Title 10 2" xfId="30287"/>
    <cellStyle name="Title 10 3" xfId="30288"/>
    <cellStyle name="Title 10 4" xfId="30289"/>
    <cellStyle name="Title 11 2" xfId="30290"/>
    <cellStyle name="Title 11 3" xfId="30291"/>
    <cellStyle name="Title 11 4" xfId="30292"/>
    <cellStyle name="Title 12 2" xfId="30293"/>
    <cellStyle name="Title 12 3" xfId="30294"/>
    <cellStyle name="Title 12 4" xfId="30295"/>
    <cellStyle name="Title 13 2" xfId="30296"/>
    <cellStyle name="Title 13 3" xfId="30297"/>
    <cellStyle name="Title 13 4" xfId="30298"/>
    <cellStyle name="Title 14 2" xfId="30299"/>
    <cellStyle name="Title 14 3" xfId="30300"/>
    <cellStyle name="Title 14 4" xfId="30301"/>
    <cellStyle name="Title 15 2" xfId="30302"/>
    <cellStyle name="Title 15 3" xfId="30303"/>
    <cellStyle name="Title 15 4" xfId="30304"/>
    <cellStyle name="Title 16 2" xfId="30305"/>
    <cellStyle name="Title 16 3" xfId="30306"/>
    <cellStyle name="Title 16 4" xfId="30307"/>
    <cellStyle name="Title 17 2" xfId="30308"/>
    <cellStyle name="Title 17 3" xfId="30309"/>
    <cellStyle name="Title 17 4" xfId="30310"/>
    <cellStyle name="Title 2" xfId="30311"/>
    <cellStyle name="Title 2 2" xfId="30312"/>
    <cellStyle name="Title 2 3" xfId="30313"/>
    <cellStyle name="Title 2 4" xfId="30314"/>
    <cellStyle name="Title 3" xfId="30315"/>
    <cellStyle name="Title 3 2" xfId="30316"/>
    <cellStyle name="Title 3 3" xfId="30317"/>
    <cellStyle name="Title 3 4" xfId="30318"/>
    <cellStyle name="Title 4" xfId="30319"/>
    <cellStyle name="Title 4 2" xfId="30320"/>
    <cellStyle name="Title 4 3" xfId="30321"/>
    <cellStyle name="Title 4 4" xfId="30322"/>
    <cellStyle name="Title 5" xfId="30323"/>
    <cellStyle name="Title 5 2" xfId="30324"/>
    <cellStyle name="Title 5 3" xfId="30325"/>
    <cellStyle name="Title 5 4" xfId="30326"/>
    <cellStyle name="Title 6" xfId="30327"/>
    <cellStyle name="Title 6 2" xfId="30328"/>
    <cellStyle name="Title 6 3" xfId="30329"/>
    <cellStyle name="Title 6 4" xfId="30330"/>
    <cellStyle name="Title 7 2" xfId="30331"/>
    <cellStyle name="Title 7 3" xfId="30332"/>
    <cellStyle name="Title 7 4" xfId="30333"/>
    <cellStyle name="Title 8 2" xfId="30334"/>
    <cellStyle name="Title 8 3" xfId="30335"/>
    <cellStyle name="Title 8 4" xfId="30336"/>
    <cellStyle name="Title 9 2" xfId="30337"/>
    <cellStyle name="Title 9 3" xfId="30338"/>
    <cellStyle name="Title 9 4" xfId="30339"/>
    <cellStyle name="Titre" xfId="30340"/>
    <cellStyle name="Titre 1" xfId="30341"/>
    <cellStyle name="Titre 2" xfId="30342"/>
    <cellStyle name="Titre 3" xfId="30343"/>
    <cellStyle name="Titre 4" xfId="30344"/>
    <cellStyle name="Total 1" xfId="30345"/>
    <cellStyle name="Total 1 10" xfId="30346"/>
    <cellStyle name="Total 1 11" xfId="30347"/>
    <cellStyle name="Total 1 12" xfId="30348"/>
    <cellStyle name="Total 1 13" xfId="30349"/>
    <cellStyle name="Total 1 14" xfId="30350"/>
    <cellStyle name="Total 1 15" xfId="30351"/>
    <cellStyle name="Total 1 2" xfId="30352"/>
    <cellStyle name="Total 1 2 2" xfId="30353"/>
    <cellStyle name="Total 1 2 3" xfId="30354"/>
    <cellStyle name="Total 1 2 4" xfId="30355"/>
    <cellStyle name="Total 1 3" xfId="30356"/>
    <cellStyle name="Total 1 4" xfId="30357"/>
    <cellStyle name="Total 1 5" xfId="30358"/>
    <cellStyle name="Total 1 6" xfId="30359"/>
    <cellStyle name="Total 1 7" xfId="30360"/>
    <cellStyle name="Total 1 8" xfId="30361"/>
    <cellStyle name="Total 1 9" xfId="30362"/>
    <cellStyle name="Total 10 2" xfId="30363"/>
    <cellStyle name="Total 10 2 10" xfId="30364"/>
    <cellStyle name="Total 10 2 11" xfId="30365"/>
    <cellStyle name="Total 10 2 12" xfId="30366"/>
    <cellStyle name="Total 10 2 13" xfId="30367"/>
    <cellStyle name="Total 10 2 14" xfId="30368"/>
    <cellStyle name="Total 10 2 15" xfId="30369"/>
    <cellStyle name="Total 10 2 2" xfId="30370"/>
    <cellStyle name="Total 10 2 2 2" xfId="30371"/>
    <cellStyle name="Total 10 2 2 3" xfId="30372"/>
    <cellStyle name="Total 10 2 2 4" xfId="30373"/>
    <cellStyle name="Total 10 2 3" xfId="30374"/>
    <cellStyle name="Total 10 2 4" xfId="30375"/>
    <cellStyle name="Total 10 2 5" xfId="30376"/>
    <cellStyle name="Total 10 2 6" xfId="30377"/>
    <cellStyle name="Total 10 2 7" xfId="30378"/>
    <cellStyle name="Total 10 2 8" xfId="30379"/>
    <cellStyle name="Total 10 2 9" xfId="30380"/>
    <cellStyle name="Total 10 3" xfId="30381"/>
    <cellStyle name="Total 10 3 10" xfId="30382"/>
    <cellStyle name="Total 10 3 11" xfId="30383"/>
    <cellStyle name="Total 10 3 12" xfId="30384"/>
    <cellStyle name="Total 10 3 13" xfId="30385"/>
    <cellStyle name="Total 10 3 14" xfId="30386"/>
    <cellStyle name="Total 10 3 15" xfId="30387"/>
    <cellStyle name="Total 10 3 2" xfId="30388"/>
    <cellStyle name="Total 10 3 2 2" xfId="30389"/>
    <cellStyle name="Total 10 3 2 3" xfId="30390"/>
    <cellStyle name="Total 10 3 2 4" xfId="30391"/>
    <cellStyle name="Total 10 3 3" xfId="30392"/>
    <cellStyle name="Total 10 3 4" xfId="30393"/>
    <cellStyle name="Total 10 3 5" xfId="30394"/>
    <cellStyle name="Total 10 3 6" xfId="30395"/>
    <cellStyle name="Total 10 3 7" xfId="30396"/>
    <cellStyle name="Total 10 3 8" xfId="30397"/>
    <cellStyle name="Total 10 3 9" xfId="30398"/>
    <cellStyle name="Total 10 4" xfId="30399"/>
    <cellStyle name="Total 10 4 10" xfId="30400"/>
    <cellStyle name="Total 10 4 11" xfId="30401"/>
    <cellStyle name="Total 10 4 12" xfId="30402"/>
    <cellStyle name="Total 10 4 13" xfId="30403"/>
    <cellStyle name="Total 10 4 14" xfId="30404"/>
    <cellStyle name="Total 10 4 15" xfId="30405"/>
    <cellStyle name="Total 10 4 2" xfId="30406"/>
    <cellStyle name="Total 10 4 2 2" xfId="30407"/>
    <cellStyle name="Total 10 4 2 3" xfId="30408"/>
    <cellStyle name="Total 10 4 2 4" xfId="30409"/>
    <cellStyle name="Total 10 4 3" xfId="30410"/>
    <cellStyle name="Total 10 4 4" xfId="30411"/>
    <cellStyle name="Total 10 4 5" xfId="30412"/>
    <cellStyle name="Total 10 4 6" xfId="30413"/>
    <cellStyle name="Total 10 4 7" xfId="30414"/>
    <cellStyle name="Total 10 4 8" xfId="30415"/>
    <cellStyle name="Total 10 4 9" xfId="30416"/>
    <cellStyle name="Total 11 2" xfId="30417"/>
    <cellStyle name="Total 11 2 10" xfId="30418"/>
    <cellStyle name="Total 11 2 11" xfId="30419"/>
    <cellStyle name="Total 11 2 12" xfId="30420"/>
    <cellStyle name="Total 11 2 13" xfId="30421"/>
    <cellStyle name="Total 11 2 14" xfId="30422"/>
    <cellStyle name="Total 11 2 15" xfId="30423"/>
    <cellStyle name="Total 11 2 2" xfId="30424"/>
    <cellStyle name="Total 11 2 2 2" xfId="30425"/>
    <cellStyle name="Total 11 2 2 3" xfId="30426"/>
    <cellStyle name="Total 11 2 2 4" xfId="30427"/>
    <cellStyle name="Total 11 2 3" xfId="30428"/>
    <cellStyle name="Total 11 2 4" xfId="30429"/>
    <cellStyle name="Total 11 2 5" xfId="30430"/>
    <cellStyle name="Total 11 2 6" xfId="30431"/>
    <cellStyle name="Total 11 2 7" xfId="30432"/>
    <cellStyle name="Total 11 2 8" xfId="30433"/>
    <cellStyle name="Total 11 2 9" xfId="30434"/>
    <cellStyle name="Total 11 3" xfId="30435"/>
    <cellStyle name="Total 11 3 10" xfId="30436"/>
    <cellStyle name="Total 11 3 11" xfId="30437"/>
    <cellStyle name="Total 11 3 12" xfId="30438"/>
    <cellStyle name="Total 11 3 13" xfId="30439"/>
    <cellStyle name="Total 11 3 14" xfId="30440"/>
    <cellStyle name="Total 11 3 15" xfId="30441"/>
    <cellStyle name="Total 11 3 2" xfId="30442"/>
    <cellStyle name="Total 11 3 2 2" xfId="30443"/>
    <cellStyle name="Total 11 3 2 3" xfId="30444"/>
    <cellStyle name="Total 11 3 2 4" xfId="30445"/>
    <cellStyle name="Total 11 3 3" xfId="30446"/>
    <cellStyle name="Total 11 3 4" xfId="30447"/>
    <cellStyle name="Total 11 3 5" xfId="30448"/>
    <cellStyle name="Total 11 3 6" xfId="30449"/>
    <cellStyle name="Total 11 3 7" xfId="30450"/>
    <cellStyle name="Total 11 3 8" xfId="30451"/>
    <cellStyle name="Total 11 3 9" xfId="30452"/>
    <cellStyle name="Total 11 4" xfId="30453"/>
    <cellStyle name="Total 11 4 10" xfId="30454"/>
    <cellStyle name="Total 11 4 11" xfId="30455"/>
    <cellStyle name="Total 11 4 12" xfId="30456"/>
    <cellStyle name="Total 11 4 13" xfId="30457"/>
    <cellStyle name="Total 11 4 14" xfId="30458"/>
    <cellStyle name="Total 11 4 15" xfId="30459"/>
    <cellStyle name="Total 11 4 2" xfId="30460"/>
    <cellStyle name="Total 11 4 2 2" xfId="30461"/>
    <cellStyle name="Total 11 4 2 3" xfId="30462"/>
    <cellStyle name="Total 11 4 2 4" xfId="30463"/>
    <cellStyle name="Total 11 4 3" xfId="30464"/>
    <cellStyle name="Total 11 4 4" xfId="30465"/>
    <cellStyle name="Total 11 4 5" xfId="30466"/>
    <cellStyle name="Total 11 4 6" xfId="30467"/>
    <cellStyle name="Total 11 4 7" xfId="30468"/>
    <cellStyle name="Total 11 4 8" xfId="30469"/>
    <cellStyle name="Total 11 4 9" xfId="30470"/>
    <cellStyle name="Total 12 2" xfId="30471"/>
    <cellStyle name="Total 12 2 10" xfId="30472"/>
    <cellStyle name="Total 12 2 11" xfId="30473"/>
    <cellStyle name="Total 12 2 12" xfId="30474"/>
    <cellStyle name="Total 12 2 13" xfId="30475"/>
    <cellStyle name="Total 12 2 14" xfId="30476"/>
    <cellStyle name="Total 12 2 15" xfId="30477"/>
    <cellStyle name="Total 12 2 2" xfId="30478"/>
    <cellStyle name="Total 12 2 2 2" xfId="30479"/>
    <cellStyle name="Total 12 2 2 3" xfId="30480"/>
    <cellStyle name="Total 12 2 2 4" xfId="30481"/>
    <cellStyle name="Total 12 2 3" xfId="30482"/>
    <cellStyle name="Total 12 2 4" xfId="30483"/>
    <cellStyle name="Total 12 2 5" xfId="30484"/>
    <cellStyle name="Total 12 2 6" xfId="30485"/>
    <cellStyle name="Total 12 2 7" xfId="30486"/>
    <cellStyle name="Total 12 2 8" xfId="30487"/>
    <cellStyle name="Total 12 2 9" xfId="30488"/>
    <cellStyle name="Total 12 3" xfId="30489"/>
    <cellStyle name="Total 12 3 10" xfId="30490"/>
    <cellStyle name="Total 12 3 11" xfId="30491"/>
    <cellStyle name="Total 12 3 12" xfId="30492"/>
    <cellStyle name="Total 12 3 13" xfId="30493"/>
    <cellStyle name="Total 12 3 14" xfId="30494"/>
    <cellStyle name="Total 12 3 15" xfId="30495"/>
    <cellStyle name="Total 12 3 2" xfId="30496"/>
    <cellStyle name="Total 12 3 2 2" xfId="30497"/>
    <cellStyle name="Total 12 3 2 3" xfId="30498"/>
    <cellStyle name="Total 12 3 2 4" xfId="30499"/>
    <cellStyle name="Total 12 3 3" xfId="30500"/>
    <cellStyle name="Total 12 3 4" xfId="30501"/>
    <cellStyle name="Total 12 3 5" xfId="30502"/>
    <cellStyle name="Total 12 3 6" xfId="30503"/>
    <cellStyle name="Total 12 3 7" xfId="30504"/>
    <cellStyle name="Total 12 3 8" xfId="30505"/>
    <cellStyle name="Total 12 3 9" xfId="30506"/>
    <cellStyle name="Total 12 4" xfId="30507"/>
    <cellStyle name="Total 12 4 10" xfId="30508"/>
    <cellStyle name="Total 12 4 11" xfId="30509"/>
    <cellStyle name="Total 12 4 12" xfId="30510"/>
    <cellStyle name="Total 12 4 13" xfId="30511"/>
    <cellStyle name="Total 12 4 14" xfId="30512"/>
    <cellStyle name="Total 12 4 15" xfId="30513"/>
    <cellStyle name="Total 12 4 2" xfId="30514"/>
    <cellStyle name="Total 12 4 2 2" xfId="30515"/>
    <cellStyle name="Total 12 4 2 3" xfId="30516"/>
    <cellStyle name="Total 12 4 2 4" xfId="30517"/>
    <cellStyle name="Total 12 4 3" xfId="30518"/>
    <cellStyle name="Total 12 4 4" xfId="30519"/>
    <cellStyle name="Total 12 4 5" xfId="30520"/>
    <cellStyle name="Total 12 4 6" xfId="30521"/>
    <cellStyle name="Total 12 4 7" xfId="30522"/>
    <cellStyle name="Total 12 4 8" xfId="30523"/>
    <cellStyle name="Total 12 4 9" xfId="30524"/>
    <cellStyle name="Total 13 2" xfId="30525"/>
    <cellStyle name="Total 13 2 10" xfId="30526"/>
    <cellStyle name="Total 13 2 11" xfId="30527"/>
    <cellStyle name="Total 13 2 12" xfId="30528"/>
    <cellStyle name="Total 13 2 13" xfId="30529"/>
    <cellStyle name="Total 13 2 14" xfId="30530"/>
    <cellStyle name="Total 13 2 15" xfId="30531"/>
    <cellStyle name="Total 13 2 2" xfId="30532"/>
    <cellStyle name="Total 13 2 2 2" xfId="30533"/>
    <cellStyle name="Total 13 2 2 3" xfId="30534"/>
    <cellStyle name="Total 13 2 2 4" xfId="30535"/>
    <cellStyle name="Total 13 2 3" xfId="30536"/>
    <cellStyle name="Total 13 2 4" xfId="30537"/>
    <cellStyle name="Total 13 2 5" xfId="30538"/>
    <cellStyle name="Total 13 2 6" xfId="30539"/>
    <cellStyle name="Total 13 2 7" xfId="30540"/>
    <cellStyle name="Total 13 2 8" xfId="30541"/>
    <cellStyle name="Total 13 2 9" xfId="30542"/>
    <cellStyle name="Total 13 3" xfId="30543"/>
    <cellStyle name="Total 13 3 10" xfId="30544"/>
    <cellStyle name="Total 13 3 11" xfId="30545"/>
    <cellStyle name="Total 13 3 12" xfId="30546"/>
    <cellStyle name="Total 13 3 13" xfId="30547"/>
    <cellStyle name="Total 13 3 14" xfId="30548"/>
    <cellStyle name="Total 13 3 15" xfId="30549"/>
    <cellStyle name="Total 13 3 2" xfId="30550"/>
    <cellStyle name="Total 13 3 2 2" xfId="30551"/>
    <cellStyle name="Total 13 3 2 3" xfId="30552"/>
    <cellStyle name="Total 13 3 2 4" xfId="30553"/>
    <cellStyle name="Total 13 3 3" xfId="30554"/>
    <cellStyle name="Total 13 3 4" xfId="30555"/>
    <cellStyle name="Total 13 3 5" xfId="30556"/>
    <cellStyle name="Total 13 3 6" xfId="30557"/>
    <cellStyle name="Total 13 3 7" xfId="30558"/>
    <cellStyle name="Total 13 3 8" xfId="30559"/>
    <cellStyle name="Total 13 3 9" xfId="30560"/>
    <cellStyle name="Total 13 4" xfId="30561"/>
    <cellStyle name="Total 13 4 10" xfId="30562"/>
    <cellStyle name="Total 13 4 11" xfId="30563"/>
    <cellStyle name="Total 13 4 12" xfId="30564"/>
    <cellStyle name="Total 13 4 13" xfId="30565"/>
    <cellStyle name="Total 13 4 14" xfId="30566"/>
    <cellStyle name="Total 13 4 15" xfId="30567"/>
    <cellStyle name="Total 13 4 2" xfId="30568"/>
    <cellStyle name="Total 13 4 2 2" xfId="30569"/>
    <cellStyle name="Total 13 4 2 3" xfId="30570"/>
    <cellStyle name="Total 13 4 2 4" xfId="30571"/>
    <cellStyle name="Total 13 4 3" xfId="30572"/>
    <cellStyle name="Total 13 4 4" xfId="30573"/>
    <cellStyle name="Total 13 4 5" xfId="30574"/>
    <cellStyle name="Total 13 4 6" xfId="30575"/>
    <cellStyle name="Total 13 4 7" xfId="30576"/>
    <cellStyle name="Total 13 4 8" xfId="30577"/>
    <cellStyle name="Total 13 4 9" xfId="30578"/>
    <cellStyle name="Total 14 2" xfId="30579"/>
    <cellStyle name="Total 14 2 10" xfId="30580"/>
    <cellStyle name="Total 14 2 11" xfId="30581"/>
    <cellStyle name="Total 14 2 12" xfId="30582"/>
    <cellStyle name="Total 14 2 13" xfId="30583"/>
    <cellStyle name="Total 14 2 14" xfId="30584"/>
    <cellStyle name="Total 14 2 15" xfId="30585"/>
    <cellStyle name="Total 14 2 2" xfId="30586"/>
    <cellStyle name="Total 14 2 2 2" xfId="30587"/>
    <cellStyle name="Total 14 2 2 3" xfId="30588"/>
    <cellStyle name="Total 14 2 2 4" xfId="30589"/>
    <cellStyle name="Total 14 2 3" xfId="30590"/>
    <cellStyle name="Total 14 2 4" xfId="30591"/>
    <cellStyle name="Total 14 2 5" xfId="30592"/>
    <cellStyle name="Total 14 2 6" xfId="30593"/>
    <cellStyle name="Total 14 2 7" xfId="30594"/>
    <cellStyle name="Total 14 2 8" xfId="30595"/>
    <cellStyle name="Total 14 2 9" xfId="30596"/>
    <cellStyle name="Total 14 3" xfId="30597"/>
    <cellStyle name="Total 14 3 10" xfId="30598"/>
    <cellStyle name="Total 14 3 11" xfId="30599"/>
    <cellStyle name="Total 14 3 12" xfId="30600"/>
    <cellStyle name="Total 14 3 13" xfId="30601"/>
    <cellStyle name="Total 14 3 14" xfId="30602"/>
    <cellStyle name="Total 14 3 15" xfId="30603"/>
    <cellStyle name="Total 14 3 2" xfId="30604"/>
    <cellStyle name="Total 14 3 2 2" xfId="30605"/>
    <cellStyle name="Total 14 3 2 3" xfId="30606"/>
    <cellStyle name="Total 14 3 2 4" xfId="30607"/>
    <cellStyle name="Total 14 3 3" xfId="30608"/>
    <cellStyle name="Total 14 3 4" xfId="30609"/>
    <cellStyle name="Total 14 3 5" xfId="30610"/>
    <cellStyle name="Total 14 3 6" xfId="30611"/>
    <cellStyle name="Total 14 3 7" xfId="30612"/>
    <cellStyle name="Total 14 3 8" xfId="30613"/>
    <cellStyle name="Total 14 3 9" xfId="30614"/>
    <cellStyle name="Total 14 4" xfId="30615"/>
    <cellStyle name="Total 14 4 10" xfId="30616"/>
    <cellStyle name="Total 14 4 11" xfId="30617"/>
    <cellStyle name="Total 14 4 12" xfId="30618"/>
    <cellStyle name="Total 14 4 13" xfId="30619"/>
    <cellStyle name="Total 14 4 14" xfId="30620"/>
    <cellStyle name="Total 14 4 15" xfId="30621"/>
    <cellStyle name="Total 14 4 2" xfId="30622"/>
    <cellStyle name="Total 14 4 2 2" xfId="30623"/>
    <cellStyle name="Total 14 4 2 3" xfId="30624"/>
    <cellStyle name="Total 14 4 2 4" xfId="30625"/>
    <cellStyle name="Total 14 4 3" xfId="30626"/>
    <cellStyle name="Total 14 4 4" xfId="30627"/>
    <cellStyle name="Total 14 4 5" xfId="30628"/>
    <cellStyle name="Total 14 4 6" xfId="30629"/>
    <cellStyle name="Total 14 4 7" xfId="30630"/>
    <cellStyle name="Total 14 4 8" xfId="30631"/>
    <cellStyle name="Total 14 4 9" xfId="30632"/>
    <cellStyle name="Total 15 2" xfId="30633"/>
    <cellStyle name="Total 15 2 10" xfId="30634"/>
    <cellStyle name="Total 15 2 11" xfId="30635"/>
    <cellStyle name="Total 15 2 12" xfId="30636"/>
    <cellStyle name="Total 15 2 13" xfId="30637"/>
    <cellStyle name="Total 15 2 14" xfId="30638"/>
    <cellStyle name="Total 15 2 15" xfId="30639"/>
    <cellStyle name="Total 15 2 2" xfId="30640"/>
    <cellStyle name="Total 15 2 2 2" xfId="30641"/>
    <cellStyle name="Total 15 2 2 3" xfId="30642"/>
    <cellStyle name="Total 15 2 2 4" xfId="30643"/>
    <cellStyle name="Total 15 2 3" xfId="30644"/>
    <cellStyle name="Total 15 2 4" xfId="30645"/>
    <cellStyle name="Total 15 2 5" xfId="30646"/>
    <cellStyle name="Total 15 2 6" xfId="30647"/>
    <cellStyle name="Total 15 2 7" xfId="30648"/>
    <cellStyle name="Total 15 2 8" xfId="30649"/>
    <cellStyle name="Total 15 2 9" xfId="30650"/>
    <cellStyle name="Total 15 3" xfId="30651"/>
    <cellStyle name="Total 15 3 10" xfId="30652"/>
    <cellStyle name="Total 15 3 11" xfId="30653"/>
    <cellStyle name="Total 15 3 12" xfId="30654"/>
    <cellStyle name="Total 15 3 13" xfId="30655"/>
    <cellStyle name="Total 15 3 14" xfId="30656"/>
    <cellStyle name="Total 15 3 15" xfId="30657"/>
    <cellStyle name="Total 15 3 2" xfId="30658"/>
    <cellStyle name="Total 15 3 2 2" xfId="30659"/>
    <cellStyle name="Total 15 3 2 3" xfId="30660"/>
    <cellStyle name="Total 15 3 2 4" xfId="30661"/>
    <cellStyle name="Total 15 3 3" xfId="30662"/>
    <cellStyle name="Total 15 3 4" xfId="30663"/>
    <cellStyle name="Total 15 3 5" xfId="30664"/>
    <cellStyle name="Total 15 3 6" xfId="30665"/>
    <cellStyle name="Total 15 3 7" xfId="30666"/>
    <cellStyle name="Total 15 3 8" xfId="30667"/>
    <cellStyle name="Total 15 3 9" xfId="30668"/>
    <cellStyle name="Total 15 4" xfId="30669"/>
    <cellStyle name="Total 15 4 10" xfId="30670"/>
    <cellStyle name="Total 15 4 11" xfId="30671"/>
    <cellStyle name="Total 15 4 12" xfId="30672"/>
    <cellStyle name="Total 15 4 13" xfId="30673"/>
    <cellStyle name="Total 15 4 14" xfId="30674"/>
    <cellStyle name="Total 15 4 15" xfId="30675"/>
    <cellStyle name="Total 15 4 2" xfId="30676"/>
    <cellStyle name="Total 15 4 2 2" xfId="30677"/>
    <cellStyle name="Total 15 4 2 3" xfId="30678"/>
    <cellStyle name="Total 15 4 2 4" xfId="30679"/>
    <cellStyle name="Total 15 4 3" xfId="30680"/>
    <cellStyle name="Total 15 4 4" xfId="30681"/>
    <cellStyle name="Total 15 4 5" xfId="30682"/>
    <cellStyle name="Total 15 4 6" xfId="30683"/>
    <cellStyle name="Total 15 4 7" xfId="30684"/>
    <cellStyle name="Total 15 4 8" xfId="30685"/>
    <cellStyle name="Total 15 4 9" xfId="30686"/>
    <cellStyle name="Total 16 2" xfId="30687"/>
    <cellStyle name="Total 16 2 10" xfId="30688"/>
    <cellStyle name="Total 16 2 11" xfId="30689"/>
    <cellStyle name="Total 16 2 12" xfId="30690"/>
    <cellStyle name="Total 16 2 13" xfId="30691"/>
    <cellStyle name="Total 16 2 14" xfId="30692"/>
    <cellStyle name="Total 16 2 15" xfId="30693"/>
    <cellStyle name="Total 16 2 2" xfId="30694"/>
    <cellStyle name="Total 16 2 2 2" xfId="30695"/>
    <cellStyle name="Total 16 2 2 3" xfId="30696"/>
    <cellStyle name="Total 16 2 2 4" xfId="30697"/>
    <cellStyle name="Total 16 2 3" xfId="30698"/>
    <cellStyle name="Total 16 2 4" xfId="30699"/>
    <cellStyle name="Total 16 2 5" xfId="30700"/>
    <cellStyle name="Total 16 2 6" xfId="30701"/>
    <cellStyle name="Total 16 2 7" xfId="30702"/>
    <cellStyle name="Total 16 2 8" xfId="30703"/>
    <cellStyle name="Total 16 2 9" xfId="30704"/>
    <cellStyle name="Total 16 3" xfId="30705"/>
    <cellStyle name="Total 16 3 10" xfId="30706"/>
    <cellStyle name="Total 16 3 11" xfId="30707"/>
    <cellStyle name="Total 16 3 12" xfId="30708"/>
    <cellStyle name="Total 16 3 13" xfId="30709"/>
    <cellStyle name="Total 16 3 14" xfId="30710"/>
    <cellStyle name="Total 16 3 15" xfId="30711"/>
    <cellStyle name="Total 16 3 2" xfId="30712"/>
    <cellStyle name="Total 16 3 2 2" xfId="30713"/>
    <cellStyle name="Total 16 3 2 3" xfId="30714"/>
    <cellStyle name="Total 16 3 2 4" xfId="30715"/>
    <cellStyle name="Total 16 3 3" xfId="30716"/>
    <cellStyle name="Total 16 3 4" xfId="30717"/>
    <cellStyle name="Total 16 3 5" xfId="30718"/>
    <cellStyle name="Total 16 3 6" xfId="30719"/>
    <cellStyle name="Total 16 3 7" xfId="30720"/>
    <cellStyle name="Total 16 3 8" xfId="30721"/>
    <cellStyle name="Total 16 3 9" xfId="30722"/>
    <cellStyle name="Total 16 4" xfId="30723"/>
    <cellStyle name="Total 16 4 10" xfId="30724"/>
    <cellStyle name="Total 16 4 11" xfId="30725"/>
    <cellStyle name="Total 16 4 12" xfId="30726"/>
    <cellStyle name="Total 16 4 13" xfId="30727"/>
    <cellStyle name="Total 16 4 14" xfId="30728"/>
    <cellStyle name="Total 16 4 15" xfId="30729"/>
    <cellStyle name="Total 16 4 2" xfId="30730"/>
    <cellStyle name="Total 16 4 2 2" xfId="30731"/>
    <cellStyle name="Total 16 4 2 3" xfId="30732"/>
    <cellStyle name="Total 16 4 2 4" xfId="30733"/>
    <cellStyle name="Total 16 4 3" xfId="30734"/>
    <cellStyle name="Total 16 4 4" xfId="30735"/>
    <cellStyle name="Total 16 4 5" xfId="30736"/>
    <cellStyle name="Total 16 4 6" xfId="30737"/>
    <cellStyle name="Total 16 4 7" xfId="30738"/>
    <cellStyle name="Total 16 4 8" xfId="30739"/>
    <cellStyle name="Total 16 4 9" xfId="30740"/>
    <cellStyle name="Total 17 2" xfId="30741"/>
    <cellStyle name="Total 17 2 10" xfId="30742"/>
    <cellStyle name="Total 17 2 11" xfId="30743"/>
    <cellStyle name="Total 17 2 12" xfId="30744"/>
    <cellStyle name="Total 17 2 13" xfId="30745"/>
    <cellStyle name="Total 17 2 14" xfId="30746"/>
    <cellStyle name="Total 17 2 15" xfId="30747"/>
    <cellStyle name="Total 17 2 2" xfId="30748"/>
    <cellStyle name="Total 17 2 2 2" xfId="30749"/>
    <cellStyle name="Total 17 2 2 3" xfId="30750"/>
    <cellStyle name="Total 17 2 2 4" xfId="30751"/>
    <cellStyle name="Total 17 2 3" xfId="30752"/>
    <cellStyle name="Total 17 2 4" xfId="30753"/>
    <cellStyle name="Total 17 2 5" xfId="30754"/>
    <cellStyle name="Total 17 2 6" xfId="30755"/>
    <cellStyle name="Total 17 2 7" xfId="30756"/>
    <cellStyle name="Total 17 2 8" xfId="30757"/>
    <cellStyle name="Total 17 2 9" xfId="30758"/>
    <cellStyle name="Total 17 3" xfId="30759"/>
    <cellStyle name="Total 17 3 10" xfId="30760"/>
    <cellStyle name="Total 17 3 11" xfId="30761"/>
    <cellStyle name="Total 17 3 12" xfId="30762"/>
    <cellStyle name="Total 17 3 13" xfId="30763"/>
    <cellStyle name="Total 17 3 14" xfId="30764"/>
    <cellStyle name="Total 17 3 15" xfId="30765"/>
    <cellStyle name="Total 17 3 2" xfId="30766"/>
    <cellStyle name="Total 17 3 2 2" xfId="30767"/>
    <cellStyle name="Total 17 3 2 3" xfId="30768"/>
    <cellStyle name="Total 17 3 2 4" xfId="30769"/>
    <cellStyle name="Total 17 3 3" xfId="30770"/>
    <cellStyle name="Total 17 3 4" xfId="30771"/>
    <cellStyle name="Total 17 3 5" xfId="30772"/>
    <cellStyle name="Total 17 3 6" xfId="30773"/>
    <cellStyle name="Total 17 3 7" xfId="30774"/>
    <cellStyle name="Total 17 3 8" xfId="30775"/>
    <cellStyle name="Total 17 3 9" xfId="30776"/>
    <cellStyle name="Total 17 4" xfId="30777"/>
    <cellStyle name="Total 17 4 10" xfId="30778"/>
    <cellStyle name="Total 17 4 11" xfId="30779"/>
    <cellStyle name="Total 17 4 12" xfId="30780"/>
    <cellStyle name="Total 17 4 13" xfId="30781"/>
    <cellStyle name="Total 17 4 14" xfId="30782"/>
    <cellStyle name="Total 17 4 15" xfId="30783"/>
    <cellStyle name="Total 17 4 2" xfId="30784"/>
    <cellStyle name="Total 17 4 2 2" xfId="30785"/>
    <cellStyle name="Total 17 4 2 3" xfId="30786"/>
    <cellStyle name="Total 17 4 2 4" xfId="30787"/>
    <cellStyle name="Total 17 4 3" xfId="30788"/>
    <cellStyle name="Total 17 4 4" xfId="30789"/>
    <cellStyle name="Total 17 4 5" xfId="30790"/>
    <cellStyle name="Total 17 4 6" xfId="30791"/>
    <cellStyle name="Total 17 4 7" xfId="30792"/>
    <cellStyle name="Total 17 4 8" xfId="30793"/>
    <cellStyle name="Total 17 4 9" xfId="30794"/>
    <cellStyle name="Total 2" xfId="30795"/>
    <cellStyle name="Total 2 10" xfId="30796"/>
    <cellStyle name="Total 2 11" xfId="30797"/>
    <cellStyle name="Total 2 12" xfId="30798"/>
    <cellStyle name="Total 2 13" xfId="30799"/>
    <cellStyle name="Total 2 14" xfId="30800"/>
    <cellStyle name="Total 2 15" xfId="30801"/>
    <cellStyle name="Total 2 16" xfId="30802"/>
    <cellStyle name="Total 2 17" xfId="30803"/>
    <cellStyle name="Total 2 18" xfId="30804"/>
    <cellStyle name="Total 2 2" xfId="30805"/>
    <cellStyle name="Total 2 2 10" xfId="30806"/>
    <cellStyle name="Total 2 2 11" xfId="30807"/>
    <cellStyle name="Total 2 2 12" xfId="30808"/>
    <cellStyle name="Total 2 2 13" xfId="30809"/>
    <cellStyle name="Total 2 2 14" xfId="30810"/>
    <cellStyle name="Total 2 2 15" xfId="30811"/>
    <cellStyle name="Total 2 2 2" xfId="30812"/>
    <cellStyle name="Total 2 2 2 2" xfId="30813"/>
    <cellStyle name="Total 2 2 2 3" xfId="30814"/>
    <cellStyle name="Total 2 2 2 4" xfId="30815"/>
    <cellStyle name="Total 2 2 3" xfId="30816"/>
    <cellStyle name="Total 2 2 4" xfId="30817"/>
    <cellStyle name="Total 2 2 5" xfId="30818"/>
    <cellStyle name="Total 2 2 6" xfId="30819"/>
    <cellStyle name="Total 2 2 7" xfId="30820"/>
    <cellStyle name="Total 2 2 8" xfId="30821"/>
    <cellStyle name="Total 2 2 9" xfId="30822"/>
    <cellStyle name="Total 2 3" xfId="30823"/>
    <cellStyle name="Total 2 3 10" xfId="30824"/>
    <cellStyle name="Total 2 3 11" xfId="30825"/>
    <cellStyle name="Total 2 3 12" xfId="30826"/>
    <cellStyle name="Total 2 3 13" xfId="30827"/>
    <cellStyle name="Total 2 3 14" xfId="30828"/>
    <cellStyle name="Total 2 3 15" xfId="30829"/>
    <cellStyle name="Total 2 3 2" xfId="30830"/>
    <cellStyle name="Total 2 3 2 2" xfId="30831"/>
    <cellStyle name="Total 2 3 2 3" xfId="30832"/>
    <cellStyle name="Total 2 3 2 4" xfId="30833"/>
    <cellStyle name="Total 2 3 3" xfId="30834"/>
    <cellStyle name="Total 2 3 4" xfId="30835"/>
    <cellStyle name="Total 2 3 5" xfId="30836"/>
    <cellStyle name="Total 2 3 6" xfId="30837"/>
    <cellStyle name="Total 2 3 7" xfId="30838"/>
    <cellStyle name="Total 2 3 8" xfId="30839"/>
    <cellStyle name="Total 2 3 9" xfId="30840"/>
    <cellStyle name="Total 2 4" xfId="30841"/>
    <cellStyle name="Total 2 4 10" xfId="30842"/>
    <cellStyle name="Total 2 4 11" xfId="30843"/>
    <cellStyle name="Total 2 4 12" xfId="30844"/>
    <cellStyle name="Total 2 4 13" xfId="30845"/>
    <cellStyle name="Total 2 4 14" xfId="30846"/>
    <cellStyle name="Total 2 4 15" xfId="30847"/>
    <cellStyle name="Total 2 4 2" xfId="30848"/>
    <cellStyle name="Total 2 4 2 2" xfId="30849"/>
    <cellStyle name="Total 2 4 2 3" xfId="30850"/>
    <cellStyle name="Total 2 4 2 4" xfId="30851"/>
    <cellStyle name="Total 2 4 3" xfId="30852"/>
    <cellStyle name="Total 2 4 4" xfId="30853"/>
    <cellStyle name="Total 2 4 5" xfId="30854"/>
    <cellStyle name="Total 2 4 6" xfId="30855"/>
    <cellStyle name="Total 2 4 7" xfId="30856"/>
    <cellStyle name="Total 2 4 8" xfId="30857"/>
    <cellStyle name="Total 2 4 9" xfId="30858"/>
    <cellStyle name="Total 2 5" xfId="30859"/>
    <cellStyle name="Total 2 5 2" xfId="30860"/>
    <cellStyle name="Total 2 5 3" xfId="30861"/>
    <cellStyle name="Total 2 5 4" xfId="30862"/>
    <cellStyle name="Total 2 6" xfId="30863"/>
    <cellStyle name="Total 2 7" xfId="30864"/>
    <cellStyle name="Total 2 8" xfId="30865"/>
    <cellStyle name="Total 2 9" xfId="30866"/>
    <cellStyle name="Total 3" xfId="30867"/>
    <cellStyle name="Total 3 2" xfId="30868"/>
    <cellStyle name="Total 3 2 10" xfId="30869"/>
    <cellStyle name="Total 3 2 11" xfId="30870"/>
    <cellStyle name="Total 3 2 12" xfId="30871"/>
    <cellStyle name="Total 3 2 13" xfId="30872"/>
    <cellStyle name="Total 3 2 14" xfId="30873"/>
    <cellStyle name="Total 3 2 15" xfId="30874"/>
    <cellStyle name="Total 3 2 2" xfId="30875"/>
    <cellStyle name="Total 3 2 2 2" xfId="30876"/>
    <cellStyle name="Total 3 2 2 3" xfId="30877"/>
    <cellStyle name="Total 3 2 2 4" xfId="30878"/>
    <cellStyle name="Total 3 2 3" xfId="30879"/>
    <cellStyle name="Total 3 2 4" xfId="30880"/>
    <cellStyle name="Total 3 2 5" xfId="30881"/>
    <cellStyle name="Total 3 2 6" xfId="30882"/>
    <cellStyle name="Total 3 2 7" xfId="30883"/>
    <cellStyle name="Total 3 2 8" xfId="30884"/>
    <cellStyle name="Total 3 2 9" xfId="30885"/>
    <cellStyle name="Total 3 3" xfId="30886"/>
    <cellStyle name="Total 3 3 10" xfId="30887"/>
    <cellStyle name="Total 3 3 11" xfId="30888"/>
    <cellStyle name="Total 3 3 12" xfId="30889"/>
    <cellStyle name="Total 3 3 13" xfId="30890"/>
    <cellStyle name="Total 3 3 14" xfId="30891"/>
    <cellStyle name="Total 3 3 15" xfId="30892"/>
    <cellStyle name="Total 3 3 2" xfId="30893"/>
    <cellStyle name="Total 3 3 2 2" xfId="30894"/>
    <cellStyle name="Total 3 3 2 3" xfId="30895"/>
    <cellStyle name="Total 3 3 2 4" xfId="30896"/>
    <cellStyle name="Total 3 3 3" xfId="30897"/>
    <cellStyle name="Total 3 3 4" xfId="30898"/>
    <cellStyle name="Total 3 3 5" xfId="30899"/>
    <cellStyle name="Total 3 3 6" xfId="30900"/>
    <cellStyle name="Total 3 3 7" xfId="30901"/>
    <cellStyle name="Total 3 3 8" xfId="30902"/>
    <cellStyle name="Total 3 3 9" xfId="30903"/>
    <cellStyle name="Total 3 4" xfId="30904"/>
    <cellStyle name="Total 3 4 10" xfId="30905"/>
    <cellStyle name="Total 3 4 11" xfId="30906"/>
    <cellStyle name="Total 3 4 12" xfId="30907"/>
    <cellStyle name="Total 3 4 13" xfId="30908"/>
    <cellStyle name="Total 3 4 14" xfId="30909"/>
    <cellStyle name="Total 3 4 15" xfId="30910"/>
    <cellStyle name="Total 3 4 2" xfId="30911"/>
    <cellStyle name="Total 3 4 2 2" xfId="30912"/>
    <cellStyle name="Total 3 4 2 3" xfId="30913"/>
    <cellStyle name="Total 3 4 2 4" xfId="30914"/>
    <cellStyle name="Total 3 4 3" xfId="30915"/>
    <cellStyle name="Total 3 4 4" xfId="30916"/>
    <cellStyle name="Total 3 4 5" xfId="30917"/>
    <cellStyle name="Total 3 4 6" xfId="30918"/>
    <cellStyle name="Total 3 4 7" xfId="30919"/>
    <cellStyle name="Total 3 4 8" xfId="30920"/>
    <cellStyle name="Total 3 4 9" xfId="30921"/>
    <cellStyle name="Total 4" xfId="30922"/>
    <cellStyle name="Total 4 10" xfId="30923"/>
    <cellStyle name="Total 4 11" xfId="30924"/>
    <cellStyle name="Total 4 12" xfId="30925"/>
    <cellStyle name="Total 4 13" xfId="30926"/>
    <cellStyle name="Total 4 14" xfId="30927"/>
    <cellStyle name="Total 4 15" xfId="30928"/>
    <cellStyle name="Total 4 16" xfId="30929"/>
    <cellStyle name="Total 4 17" xfId="30930"/>
    <cellStyle name="Total 4 18" xfId="30931"/>
    <cellStyle name="Total 4 2" xfId="30932"/>
    <cellStyle name="Total 4 2 10" xfId="30933"/>
    <cellStyle name="Total 4 2 11" xfId="30934"/>
    <cellStyle name="Total 4 2 12" xfId="30935"/>
    <cellStyle name="Total 4 2 13" xfId="30936"/>
    <cellStyle name="Total 4 2 14" xfId="30937"/>
    <cellStyle name="Total 4 2 15" xfId="30938"/>
    <cellStyle name="Total 4 2 2" xfId="30939"/>
    <cellStyle name="Total 4 2 2 2" xfId="30940"/>
    <cellStyle name="Total 4 2 2 3" xfId="30941"/>
    <cellStyle name="Total 4 2 2 4" xfId="30942"/>
    <cellStyle name="Total 4 2 3" xfId="30943"/>
    <cellStyle name="Total 4 2 4" xfId="30944"/>
    <cellStyle name="Total 4 2 5" xfId="30945"/>
    <cellStyle name="Total 4 2 6" xfId="30946"/>
    <cellStyle name="Total 4 2 7" xfId="30947"/>
    <cellStyle name="Total 4 2 8" xfId="30948"/>
    <cellStyle name="Total 4 2 9" xfId="30949"/>
    <cellStyle name="Total 4 3" xfId="30950"/>
    <cellStyle name="Total 4 3 10" xfId="30951"/>
    <cellStyle name="Total 4 3 11" xfId="30952"/>
    <cellStyle name="Total 4 3 12" xfId="30953"/>
    <cellStyle name="Total 4 3 13" xfId="30954"/>
    <cellStyle name="Total 4 3 14" xfId="30955"/>
    <cellStyle name="Total 4 3 15" xfId="30956"/>
    <cellStyle name="Total 4 3 2" xfId="30957"/>
    <cellStyle name="Total 4 3 2 2" xfId="30958"/>
    <cellStyle name="Total 4 3 2 3" xfId="30959"/>
    <cellStyle name="Total 4 3 2 4" xfId="30960"/>
    <cellStyle name="Total 4 3 3" xfId="30961"/>
    <cellStyle name="Total 4 3 4" xfId="30962"/>
    <cellStyle name="Total 4 3 5" xfId="30963"/>
    <cellStyle name="Total 4 3 6" xfId="30964"/>
    <cellStyle name="Total 4 3 7" xfId="30965"/>
    <cellStyle name="Total 4 3 8" xfId="30966"/>
    <cellStyle name="Total 4 3 9" xfId="30967"/>
    <cellStyle name="Total 4 4" xfId="30968"/>
    <cellStyle name="Total 4 4 10" xfId="30969"/>
    <cellStyle name="Total 4 4 11" xfId="30970"/>
    <cellStyle name="Total 4 4 12" xfId="30971"/>
    <cellStyle name="Total 4 4 13" xfId="30972"/>
    <cellStyle name="Total 4 4 14" xfId="30973"/>
    <cellStyle name="Total 4 4 15" xfId="30974"/>
    <cellStyle name="Total 4 4 2" xfId="30975"/>
    <cellStyle name="Total 4 4 2 2" xfId="30976"/>
    <cellStyle name="Total 4 4 2 3" xfId="30977"/>
    <cellStyle name="Total 4 4 2 4" xfId="30978"/>
    <cellStyle name="Total 4 4 3" xfId="30979"/>
    <cellStyle name="Total 4 4 4" xfId="30980"/>
    <cellStyle name="Total 4 4 5" xfId="30981"/>
    <cellStyle name="Total 4 4 6" xfId="30982"/>
    <cellStyle name="Total 4 4 7" xfId="30983"/>
    <cellStyle name="Total 4 4 8" xfId="30984"/>
    <cellStyle name="Total 4 4 9" xfId="30985"/>
    <cellStyle name="Total 4 5" xfId="30986"/>
    <cellStyle name="Total 4 5 2" xfId="30987"/>
    <cellStyle name="Total 4 5 3" xfId="30988"/>
    <cellStyle name="Total 4 5 4" xfId="30989"/>
    <cellStyle name="Total 4 6" xfId="30990"/>
    <cellStyle name="Total 4 7" xfId="30991"/>
    <cellStyle name="Total 4 8" xfId="30992"/>
    <cellStyle name="Total 4 9" xfId="30993"/>
    <cellStyle name="Total 5" xfId="30994"/>
    <cellStyle name="Total 5 10" xfId="30995"/>
    <cellStyle name="Total 5 11" xfId="30996"/>
    <cellStyle name="Total 5 12" xfId="30997"/>
    <cellStyle name="Total 5 13" xfId="30998"/>
    <cellStyle name="Total 5 14" xfId="30999"/>
    <cellStyle name="Total 5 15" xfId="31000"/>
    <cellStyle name="Total 5 16" xfId="31001"/>
    <cellStyle name="Total 5 17" xfId="31002"/>
    <cellStyle name="Total 5 18" xfId="31003"/>
    <cellStyle name="Total 5 19" xfId="31004"/>
    <cellStyle name="Total 5 2" xfId="31005"/>
    <cellStyle name="Total 5 2 10" xfId="31006"/>
    <cellStyle name="Total 5 2 11" xfId="31007"/>
    <cellStyle name="Total 5 2 12" xfId="31008"/>
    <cellStyle name="Total 5 2 13" xfId="31009"/>
    <cellStyle name="Total 5 2 14" xfId="31010"/>
    <cellStyle name="Total 5 2 15" xfId="31011"/>
    <cellStyle name="Total 5 2 2" xfId="31012"/>
    <cellStyle name="Total 5 2 2 2" xfId="31013"/>
    <cellStyle name="Total 5 2 2 3" xfId="31014"/>
    <cellStyle name="Total 5 2 2 4" xfId="31015"/>
    <cellStyle name="Total 5 2 3" xfId="31016"/>
    <cellStyle name="Total 5 2 4" xfId="31017"/>
    <cellStyle name="Total 5 2 5" xfId="31018"/>
    <cellStyle name="Total 5 2 6" xfId="31019"/>
    <cellStyle name="Total 5 2 7" xfId="31020"/>
    <cellStyle name="Total 5 2 8" xfId="31021"/>
    <cellStyle name="Total 5 2 9" xfId="31022"/>
    <cellStyle name="Total 5 3" xfId="31023"/>
    <cellStyle name="Total 5 3 10" xfId="31024"/>
    <cellStyle name="Total 5 3 11" xfId="31025"/>
    <cellStyle name="Total 5 3 12" xfId="31026"/>
    <cellStyle name="Total 5 3 13" xfId="31027"/>
    <cellStyle name="Total 5 3 14" xfId="31028"/>
    <cellStyle name="Total 5 3 15" xfId="31029"/>
    <cellStyle name="Total 5 3 2" xfId="31030"/>
    <cellStyle name="Total 5 3 2 2" xfId="31031"/>
    <cellStyle name="Total 5 3 2 3" xfId="31032"/>
    <cellStyle name="Total 5 3 2 4" xfId="31033"/>
    <cellStyle name="Total 5 3 3" xfId="31034"/>
    <cellStyle name="Total 5 3 4" xfId="31035"/>
    <cellStyle name="Total 5 3 5" xfId="31036"/>
    <cellStyle name="Total 5 3 6" xfId="31037"/>
    <cellStyle name="Total 5 3 7" xfId="31038"/>
    <cellStyle name="Total 5 3 8" xfId="31039"/>
    <cellStyle name="Total 5 3 9" xfId="31040"/>
    <cellStyle name="Total 5 4" xfId="31041"/>
    <cellStyle name="Total 5 4 10" xfId="31042"/>
    <cellStyle name="Total 5 4 11" xfId="31043"/>
    <cellStyle name="Total 5 4 12" xfId="31044"/>
    <cellStyle name="Total 5 4 13" xfId="31045"/>
    <cellStyle name="Total 5 4 14" xfId="31046"/>
    <cellStyle name="Total 5 4 15" xfId="31047"/>
    <cellStyle name="Total 5 4 2" xfId="31048"/>
    <cellStyle name="Total 5 4 2 2" xfId="31049"/>
    <cellStyle name="Total 5 4 2 3" xfId="31050"/>
    <cellStyle name="Total 5 4 2 4" xfId="31051"/>
    <cellStyle name="Total 5 4 3" xfId="31052"/>
    <cellStyle name="Total 5 4 4" xfId="31053"/>
    <cellStyle name="Total 5 4 5" xfId="31054"/>
    <cellStyle name="Total 5 4 6" xfId="31055"/>
    <cellStyle name="Total 5 4 7" xfId="31056"/>
    <cellStyle name="Total 5 4 8" xfId="31057"/>
    <cellStyle name="Total 5 4 9" xfId="31058"/>
    <cellStyle name="Total 5 5" xfId="31059"/>
    <cellStyle name="Total 5 5 2" xfId="31060"/>
    <cellStyle name="Total 5 5 3" xfId="31061"/>
    <cellStyle name="Total 5 5 4" xfId="31062"/>
    <cellStyle name="Total 5 6" xfId="31063"/>
    <cellStyle name="Total 5 7" xfId="31064"/>
    <cellStyle name="Total 5 8" xfId="31065"/>
    <cellStyle name="Total 5 9" xfId="31066"/>
    <cellStyle name="Total 6" xfId="31067"/>
    <cellStyle name="Total 6 10" xfId="31068"/>
    <cellStyle name="Total 6 11" xfId="31069"/>
    <cellStyle name="Total 6 12" xfId="31070"/>
    <cellStyle name="Total 6 13" xfId="31071"/>
    <cellStyle name="Total 6 14" xfId="31072"/>
    <cellStyle name="Total 6 15" xfId="31073"/>
    <cellStyle name="Total 6 16" xfId="31074"/>
    <cellStyle name="Total 6 17" xfId="31075"/>
    <cellStyle name="Total 6 18" xfId="31076"/>
    <cellStyle name="Total 6 19" xfId="31077"/>
    <cellStyle name="Total 6 2" xfId="31078"/>
    <cellStyle name="Total 6 2 10" xfId="31079"/>
    <cellStyle name="Total 6 2 11" xfId="31080"/>
    <cellStyle name="Total 6 2 12" xfId="31081"/>
    <cellStyle name="Total 6 2 13" xfId="31082"/>
    <cellStyle name="Total 6 2 14" xfId="31083"/>
    <cellStyle name="Total 6 2 15" xfId="31084"/>
    <cellStyle name="Total 6 2 2" xfId="31085"/>
    <cellStyle name="Total 6 2 2 2" xfId="31086"/>
    <cellStyle name="Total 6 2 2 3" xfId="31087"/>
    <cellStyle name="Total 6 2 2 4" xfId="31088"/>
    <cellStyle name="Total 6 2 3" xfId="31089"/>
    <cellStyle name="Total 6 2 4" xfId="31090"/>
    <cellStyle name="Total 6 2 5" xfId="31091"/>
    <cellStyle name="Total 6 2 6" xfId="31092"/>
    <cellStyle name="Total 6 2 7" xfId="31093"/>
    <cellStyle name="Total 6 2 8" xfId="31094"/>
    <cellStyle name="Total 6 2 9" xfId="31095"/>
    <cellStyle name="Total 6 3" xfId="31096"/>
    <cellStyle name="Total 6 3 10" xfId="31097"/>
    <cellStyle name="Total 6 3 11" xfId="31098"/>
    <cellStyle name="Total 6 3 12" xfId="31099"/>
    <cellStyle name="Total 6 3 13" xfId="31100"/>
    <cellStyle name="Total 6 3 14" xfId="31101"/>
    <cellStyle name="Total 6 3 15" xfId="31102"/>
    <cellStyle name="Total 6 3 2" xfId="31103"/>
    <cellStyle name="Total 6 3 2 2" xfId="31104"/>
    <cellStyle name="Total 6 3 2 3" xfId="31105"/>
    <cellStyle name="Total 6 3 2 4" xfId="31106"/>
    <cellStyle name="Total 6 3 3" xfId="31107"/>
    <cellStyle name="Total 6 3 4" xfId="31108"/>
    <cellStyle name="Total 6 3 5" xfId="31109"/>
    <cellStyle name="Total 6 3 6" xfId="31110"/>
    <cellStyle name="Total 6 3 7" xfId="31111"/>
    <cellStyle name="Total 6 3 8" xfId="31112"/>
    <cellStyle name="Total 6 3 9" xfId="31113"/>
    <cellStyle name="Total 6 4" xfId="31114"/>
    <cellStyle name="Total 6 4 10" xfId="31115"/>
    <cellStyle name="Total 6 4 11" xfId="31116"/>
    <cellStyle name="Total 6 4 12" xfId="31117"/>
    <cellStyle name="Total 6 4 13" xfId="31118"/>
    <cellStyle name="Total 6 4 14" xfId="31119"/>
    <cellStyle name="Total 6 4 15" xfId="31120"/>
    <cellStyle name="Total 6 4 2" xfId="31121"/>
    <cellStyle name="Total 6 4 2 2" xfId="31122"/>
    <cellStyle name="Total 6 4 2 3" xfId="31123"/>
    <cellStyle name="Total 6 4 2 4" xfId="31124"/>
    <cellStyle name="Total 6 4 3" xfId="31125"/>
    <cellStyle name="Total 6 4 4" xfId="31126"/>
    <cellStyle name="Total 6 4 5" xfId="31127"/>
    <cellStyle name="Total 6 4 6" xfId="31128"/>
    <cellStyle name="Total 6 4 7" xfId="31129"/>
    <cellStyle name="Total 6 4 8" xfId="31130"/>
    <cellStyle name="Total 6 4 9" xfId="31131"/>
    <cellStyle name="Total 6 5" xfId="31132"/>
    <cellStyle name="Total 6 5 2" xfId="31133"/>
    <cellStyle name="Total 6 5 3" xfId="31134"/>
    <cellStyle name="Total 6 5 4" xfId="31135"/>
    <cellStyle name="Total 6 6" xfId="31136"/>
    <cellStyle name="Total 6 7" xfId="31137"/>
    <cellStyle name="Total 6 8" xfId="31138"/>
    <cellStyle name="Total 6 9" xfId="31139"/>
    <cellStyle name="Total 7 2" xfId="31140"/>
    <cellStyle name="Total 7 2 10" xfId="31141"/>
    <cellStyle name="Total 7 2 11" xfId="31142"/>
    <cellStyle name="Total 7 2 12" xfId="31143"/>
    <cellStyle name="Total 7 2 13" xfId="31144"/>
    <cellStyle name="Total 7 2 14" xfId="31145"/>
    <cellStyle name="Total 7 2 15" xfId="31146"/>
    <cellStyle name="Total 7 2 2" xfId="31147"/>
    <cellStyle name="Total 7 2 2 2" xfId="31148"/>
    <cellStyle name="Total 7 2 2 3" xfId="31149"/>
    <cellStyle name="Total 7 2 2 4" xfId="31150"/>
    <cellStyle name="Total 7 2 3" xfId="31151"/>
    <cellStyle name="Total 7 2 4" xfId="31152"/>
    <cellStyle name="Total 7 2 5" xfId="31153"/>
    <cellStyle name="Total 7 2 6" xfId="31154"/>
    <cellStyle name="Total 7 2 7" xfId="31155"/>
    <cellStyle name="Total 7 2 8" xfId="31156"/>
    <cellStyle name="Total 7 2 9" xfId="31157"/>
    <cellStyle name="Total 7 3" xfId="31158"/>
    <cellStyle name="Total 7 3 10" xfId="31159"/>
    <cellStyle name="Total 7 3 11" xfId="31160"/>
    <cellStyle name="Total 7 3 12" xfId="31161"/>
    <cellStyle name="Total 7 3 13" xfId="31162"/>
    <cellStyle name="Total 7 3 14" xfId="31163"/>
    <cellStyle name="Total 7 3 15" xfId="31164"/>
    <cellStyle name="Total 7 3 2" xfId="31165"/>
    <cellStyle name="Total 7 3 2 2" xfId="31166"/>
    <cellStyle name="Total 7 3 2 3" xfId="31167"/>
    <cellStyle name="Total 7 3 2 4" xfId="31168"/>
    <cellStyle name="Total 7 3 3" xfId="31169"/>
    <cellStyle name="Total 7 3 4" xfId="31170"/>
    <cellStyle name="Total 7 3 5" xfId="31171"/>
    <cellStyle name="Total 7 3 6" xfId="31172"/>
    <cellStyle name="Total 7 3 7" xfId="31173"/>
    <cellStyle name="Total 7 3 8" xfId="31174"/>
    <cellStyle name="Total 7 3 9" xfId="31175"/>
    <cellStyle name="Total 7 4" xfId="31176"/>
    <cellStyle name="Total 7 4 10" xfId="31177"/>
    <cellStyle name="Total 7 4 11" xfId="31178"/>
    <cellStyle name="Total 7 4 12" xfId="31179"/>
    <cellStyle name="Total 7 4 13" xfId="31180"/>
    <cellStyle name="Total 7 4 14" xfId="31181"/>
    <cellStyle name="Total 7 4 15" xfId="31182"/>
    <cellStyle name="Total 7 4 2" xfId="31183"/>
    <cellStyle name="Total 7 4 2 2" xfId="31184"/>
    <cellStyle name="Total 7 4 2 3" xfId="31185"/>
    <cellStyle name="Total 7 4 2 4" xfId="31186"/>
    <cellStyle name="Total 7 4 3" xfId="31187"/>
    <cellStyle name="Total 7 4 4" xfId="31188"/>
    <cellStyle name="Total 7 4 5" xfId="31189"/>
    <cellStyle name="Total 7 4 6" xfId="31190"/>
    <cellStyle name="Total 7 4 7" xfId="31191"/>
    <cellStyle name="Total 7 4 8" xfId="31192"/>
    <cellStyle name="Total 7 4 9" xfId="31193"/>
    <cellStyle name="Total 8 2" xfId="31194"/>
    <cellStyle name="Total 8 2 10" xfId="31195"/>
    <cellStyle name="Total 8 2 11" xfId="31196"/>
    <cellStyle name="Total 8 2 12" xfId="31197"/>
    <cellStyle name="Total 8 2 13" xfId="31198"/>
    <cellStyle name="Total 8 2 14" xfId="31199"/>
    <cellStyle name="Total 8 2 15" xfId="31200"/>
    <cellStyle name="Total 8 2 2" xfId="31201"/>
    <cellStyle name="Total 8 2 2 2" xfId="31202"/>
    <cellStyle name="Total 8 2 2 3" xfId="31203"/>
    <cellStyle name="Total 8 2 2 4" xfId="31204"/>
    <cellStyle name="Total 8 2 3" xfId="31205"/>
    <cellStyle name="Total 8 2 4" xfId="31206"/>
    <cellStyle name="Total 8 2 5" xfId="31207"/>
    <cellStyle name="Total 8 2 6" xfId="31208"/>
    <cellStyle name="Total 8 2 7" xfId="31209"/>
    <cellStyle name="Total 8 2 8" xfId="31210"/>
    <cellStyle name="Total 8 2 9" xfId="31211"/>
    <cellStyle name="Total 8 3" xfId="31212"/>
    <cellStyle name="Total 8 3 10" xfId="31213"/>
    <cellStyle name="Total 8 3 11" xfId="31214"/>
    <cellStyle name="Total 8 3 12" xfId="31215"/>
    <cellStyle name="Total 8 3 13" xfId="31216"/>
    <cellStyle name="Total 8 3 14" xfId="31217"/>
    <cellStyle name="Total 8 3 15" xfId="31218"/>
    <cellStyle name="Total 8 3 2" xfId="31219"/>
    <cellStyle name="Total 8 3 2 2" xfId="31220"/>
    <cellStyle name="Total 8 3 2 3" xfId="31221"/>
    <cellStyle name="Total 8 3 2 4" xfId="31222"/>
    <cellStyle name="Total 8 3 3" xfId="31223"/>
    <cellStyle name="Total 8 3 4" xfId="31224"/>
    <cellStyle name="Total 8 3 5" xfId="31225"/>
    <cellStyle name="Total 8 3 6" xfId="31226"/>
    <cellStyle name="Total 8 3 7" xfId="31227"/>
    <cellStyle name="Total 8 3 8" xfId="31228"/>
    <cellStyle name="Total 8 3 9" xfId="31229"/>
    <cellStyle name="Total 8 4" xfId="31230"/>
    <cellStyle name="Total 8 4 10" xfId="31231"/>
    <cellStyle name="Total 8 4 11" xfId="31232"/>
    <cellStyle name="Total 8 4 12" xfId="31233"/>
    <cellStyle name="Total 8 4 13" xfId="31234"/>
    <cellStyle name="Total 8 4 14" xfId="31235"/>
    <cellStyle name="Total 8 4 15" xfId="31236"/>
    <cellStyle name="Total 8 4 2" xfId="31237"/>
    <cellStyle name="Total 8 4 2 2" xfId="31238"/>
    <cellStyle name="Total 8 4 2 3" xfId="31239"/>
    <cellStyle name="Total 8 4 2 4" xfId="31240"/>
    <cellStyle name="Total 8 4 3" xfId="31241"/>
    <cellStyle name="Total 8 4 4" xfId="31242"/>
    <cellStyle name="Total 8 4 5" xfId="31243"/>
    <cellStyle name="Total 8 4 6" xfId="31244"/>
    <cellStyle name="Total 8 4 7" xfId="31245"/>
    <cellStyle name="Total 8 4 8" xfId="31246"/>
    <cellStyle name="Total 8 4 9" xfId="31247"/>
    <cellStyle name="Total 9 2" xfId="31248"/>
    <cellStyle name="Total 9 2 10" xfId="31249"/>
    <cellStyle name="Total 9 2 11" xfId="31250"/>
    <cellStyle name="Total 9 2 12" xfId="31251"/>
    <cellStyle name="Total 9 2 13" xfId="31252"/>
    <cellStyle name="Total 9 2 14" xfId="31253"/>
    <cellStyle name="Total 9 2 15" xfId="31254"/>
    <cellStyle name="Total 9 2 2" xfId="31255"/>
    <cellStyle name="Total 9 2 2 2" xfId="31256"/>
    <cellStyle name="Total 9 2 2 3" xfId="31257"/>
    <cellStyle name="Total 9 2 2 4" xfId="31258"/>
    <cellStyle name="Total 9 2 3" xfId="31259"/>
    <cellStyle name="Total 9 2 4" xfId="31260"/>
    <cellStyle name="Total 9 2 5" xfId="31261"/>
    <cellStyle name="Total 9 2 6" xfId="31262"/>
    <cellStyle name="Total 9 2 7" xfId="31263"/>
    <cellStyle name="Total 9 2 8" xfId="31264"/>
    <cellStyle name="Total 9 2 9" xfId="31265"/>
    <cellStyle name="Total 9 3" xfId="31266"/>
    <cellStyle name="Total 9 3 10" xfId="31267"/>
    <cellStyle name="Total 9 3 11" xfId="31268"/>
    <cellStyle name="Total 9 3 12" xfId="31269"/>
    <cellStyle name="Total 9 3 13" xfId="31270"/>
    <cellStyle name="Total 9 3 14" xfId="31271"/>
    <cellStyle name="Total 9 3 15" xfId="31272"/>
    <cellStyle name="Total 9 3 2" xfId="31273"/>
    <cellStyle name="Total 9 3 2 2" xfId="31274"/>
    <cellStyle name="Total 9 3 2 3" xfId="31275"/>
    <cellStyle name="Total 9 3 2 4" xfId="31276"/>
    <cellStyle name="Total 9 3 3" xfId="31277"/>
    <cellStyle name="Total 9 3 4" xfId="31278"/>
    <cellStyle name="Total 9 3 5" xfId="31279"/>
    <cellStyle name="Total 9 3 6" xfId="31280"/>
    <cellStyle name="Total 9 3 7" xfId="31281"/>
    <cellStyle name="Total 9 3 8" xfId="31282"/>
    <cellStyle name="Total 9 3 9" xfId="31283"/>
    <cellStyle name="Total 9 4" xfId="31284"/>
    <cellStyle name="Total 9 4 10" xfId="31285"/>
    <cellStyle name="Total 9 4 11" xfId="31286"/>
    <cellStyle name="Total 9 4 12" xfId="31287"/>
    <cellStyle name="Total 9 4 13" xfId="31288"/>
    <cellStyle name="Total 9 4 14" xfId="31289"/>
    <cellStyle name="Total 9 4 15" xfId="31290"/>
    <cellStyle name="Total 9 4 2" xfId="31291"/>
    <cellStyle name="Total 9 4 2 2" xfId="31292"/>
    <cellStyle name="Total 9 4 2 3" xfId="31293"/>
    <cellStyle name="Total 9 4 2 4" xfId="31294"/>
    <cellStyle name="Total 9 4 3" xfId="31295"/>
    <cellStyle name="Total 9 4 4" xfId="31296"/>
    <cellStyle name="Total 9 4 5" xfId="31297"/>
    <cellStyle name="Total 9 4 6" xfId="31298"/>
    <cellStyle name="Total 9 4 7" xfId="31299"/>
    <cellStyle name="Total 9 4 8" xfId="31300"/>
    <cellStyle name="Total 9 4 9" xfId="31301"/>
    <cellStyle name="Tusental (0)_laroux" xfId="31302"/>
    <cellStyle name="Tusental_laroux" xfId="31303"/>
    <cellStyle name="Valuta (0)_laroux" xfId="31304"/>
    <cellStyle name="Valuta_laroux" xfId="31305"/>
    <cellStyle name="Vehicle_Benchmark" xfId="31306"/>
    <cellStyle name="Vérification" xfId="31307"/>
    <cellStyle name="Version_Header" xfId="31308"/>
    <cellStyle name="viet" xfId="31309"/>
    <cellStyle name="viet2" xfId="31310"/>
    <cellStyle name="viet2 2" xfId="31311"/>
    <cellStyle name="viet2 2 2" xfId="31312"/>
    <cellStyle name="viet2 2 3" xfId="31313"/>
    <cellStyle name="viet2 3" xfId="31314"/>
    <cellStyle name="viet2 4" xfId="31315"/>
    <cellStyle name="viet2 5" xfId="31316"/>
    <cellStyle name="viet2 6" xfId="31317"/>
    <cellStyle name="viet2 7" xfId="31318"/>
    <cellStyle name="VN new romanNormal" xfId="31319"/>
    <cellStyle name="VN time new roman" xfId="31320"/>
    <cellStyle name="vnhead1" xfId="31321"/>
    <cellStyle name="vnhead1 2" xfId="31322"/>
    <cellStyle name="vnhead1 2 2" xfId="31323"/>
    <cellStyle name="vnhead1 2 3" xfId="31324"/>
    <cellStyle name="vnhead1 3" xfId="31325"/>
    <cellStyle name="vnhead1 4" xfId="31326"/>
    <cellStyle name="vnhead1 5" xfId="31327"/>
    <cellStyle name="vnhead1 6" xfId="31328"/>
    <cellStyle name="vnhead1 7" xfId="31329"/>
    <cellStyle name="vnhead3" xfId="31330"/>
    <cellStyle name="vnhead3 2" xfId="31331"/>
    <cellStyle name="vnhead3 3" xfId="31332"/>
    <cellStyle name="vntxt1" xfId="31333"/>
    <cellStyle name="vntxt1 2" xfId="31334"/>
    <cellStyle name="vntxt1 3" xfId="31335"/>
    <cellStyle name="vntxt2" xfId="31336"/>
    <cellStyle name="vntxt2 2" xfId="31337"/>
    <cellStyle name="vntxt2 3" xfId="31338"/>
    <cellStyle name="Volumes_Data" xfId="31339"/>
    <cellStyle name="Währung [0]_UXO VII" xfId="31340"/>
    <cellStyle name="Währung_UXO VII" xfId="31341"/>
    <cellStyle name="Warning Text 1" xfId="31342"/>
    <cellStyle name="Warning Text 10 2" xfId="31343"/>
    <cellStyle name="Warning Text 10 3" xfId="31344"/>
    <cellStyle name="Warning Text 10 4" xfId="31345"/>
    <cellStyle name="Warning Text 11 2" xfId="31346"/>
    <cellStyle name="Warning Text 11 3" xfId="31347"/>
    <cellStyle name="Warning Text 11 4" xfId="31348"/>
    <cellStyle name="Warning Text 12 2" xfId="31349"/>
    <cellStyle name="Warning Text 12 3" xfId="31350"/>
    <cellStyle name="Warning Text 12 4" xfId="31351"/>
    <cellStyle name="Warning Text 13 2" xfId="31352"/>
    <cellStyle name="Warning Text 13 3" xfId="31353"/>
    <cellStyle name="Warning Text 13 4" xfId="31354"/>
    <cellStyle name="Warning Text 14 2" xfId="31355"/>
    <cellStyle name="Warning Text 14 3" xfId="31356"/>
    <cellStyle name="Warning Text 14 4" xfId="31357"/>
    <cellStyle name="Warning Text 15 2" xfId="31358"/>
    <cellStyle name="Warning Text 15 3" xfId="31359"/>
    <cellStyle name="Warning Text 15 4" xfId="31360"/>
    <cellStyle name="Warning Text 16 2" xfId="31361"/>
    <cellStyle name="Warning Text 16 3" xfId="31362"/>
    <cellStyle name="Warning Text 16 4" xfId="31363"/>
    <cellStyle name="Warning Text 17 2" xfId="31364"/>
    <cellStyle name="Warning Text 17 3" xfId="31365"/>
    <cellStyle name="Warning Text 17 4" xfId="31366"/>
    <cellStyle name="Warning Text 2" xfId="31367"/>
    <cellStyle name="Warning Text 2 2" xfId="31368"/>
    <cellStyle name="Warning Text 2 3" xfId="31369"/>
    <cellStyle name="Warning Text 2 4" xfId="31370"/>
    <cellStyle name="Warning Text 3" xfId="31371"/>
    <cellStyle name="Warning Text 3 2" xfId="31372"/>
    <cellStyle name="Warning Text 3 3" xfId="31373"/>
    <cellStyle name="Warning Text 3 4" xfId="31374"/>
    <cellStyle name="Warning Text 4" xfId="31375"/>
    <cellStyle name="Warning Text 4 2" xfId="31376"/>
    <cellStyle name="Warning Text 4 3" xfId="31377"/>
    <cellStyle name="Warning Text 4 4" xfId="31378"/>
    <cellStyle name="Warning Text 5" xfId="31379"/>
    <cellStyle name="Warning Text 5 2" xfId="31380"/>
    <cellStyle name="Warning Text 5 3" xfId="31381"/>
    <cellStyle name="Warning Text 5 4" xfId="31382"/>
    <cellStyle name="Warning Text 6" xfId="31383"/>
    <cellStyle name="Warning Text 6 2" xfId="31384"/>
    <cellStyle name="Warning Text 6 3" xfId="31385"/>
    <cellStyle name="Warning Text 6 4" xfId="31386"/>
    <cellStyle name="Warning Text 7 2" xfId="31387"/>
    <cellStyle name="Warning Text 7 3" xfId="31388"/>
    <cellStyle name="Warning Text 7 4" xfId="31389"/>
    <cellStyle name="Warning Text 8 2" xfId="31390"/>
    <cellStyle name="Warning Text 8 3" xfId="31391"/>
    <cellStyle name="Warning Text 8 4" xfId="31392"/>
    <cellStyle name="Warning Text 9 2" xfId="31393"/>
    <cellStyle name="Warning Text 9 3" xfId="31394"/>
    <cellStyle name="Warning Text 9 4" xfId="31395"/>
    <cellStyle name="WHead - Style2" xfId="31396"/>
    <cellStyle name="ｳfｹ・[0]_Cefiro" xfId="31397"/>
    <cellStyle name="ｳfｹCefiro" xfId="31398"/>
    <cellStyle name="ｳfｹCefiro 2" xfId="31399"/>
    <cellStyle name="ｳfｹCefiro 2 2" xfId="31400"/>
    <cellStyle name="ｳfｹCefiro 3" xfId="31401"/>
    <cellStyle name="ｳfｹCefiro 3 2" xfId="31402"/>
    <cellStyle name="ｳfｹCefiro 4" xfId="31403"/>
    <cellStyle name="ｳfｹM segment" xfId="31404"/>
    <cellStyle name="ｳfｹM segment 2" xfId="31405"/>
    <cellStyle name="ｳfｹM segment 2 2" xfId="31406"/>
    <cellStyle name="ｳfｹM segment 3" xfId="31407"/>
    <cellStyle name="ｳfｹM segment 3 2" xfId="31408"/>
    <cellStyle name="ｳfｹM segment 4" xfId="31409"/>
    <cellStyle name="ｳfｹS segment" xfId="31410"/>
    <cellStyle name="ｳfｹS segment 2" xfId="31411"/>
    <cellStyle name="ｳfｹS segment 2 2" xfId="31412"/>
    <cellStyle name="ｳfｹS segment 3" xfId="31413"/>
    <cellStyle name="ｳfｹS segment 3 2" xfId="31414"/>
    <cellStyle name="ｳfｹS segment 4" xfId="31415"/>
    <cellStyle name="ｹ鮗ﾐﾀｲ_ｰ豼ｵﾁ･" xfId="31416"/>
    <cellStyle name="ﾄﾞｸｶ [0]_ｰ霾ｹ" xfId="31417"/>
    <cellStyle name="ﾄﾞｸｶ_ｰ霾ｹ" xfId="31418"/>
    <cellStyle name="ﾅ・ｭ [0]_ｰ霾ｹ" xfId="31419"/>
    <cellStyle name="ﾅ・ｭ_ｰ霾ｹ" xfId="31420"/>
    <cellStyle name="ﾇ･ﾁﾘ_ｰ霾ｹ" xfId="31421"/>
    <cellStyle name="ハイパー??ク" xfId="31422"/>
    <cellStyle name="ハイパーリンクuscodes" xfId="31423"/>
    <cellStyle name="ハイパーリンクXterra " xfId="31424"/>
    <cellStyle name="เครื่องหมายจุลภาค [0]_N1222H#" xfId="31425"/>
    <cellStyle name="เครื่องหมายจุลภาค_N1222H#" xfId="31426"/>
    <cellStyle name="เครื่องหมายสกุลเงิน [0]_FTC_OFFER" xfId="31427"/>
    <cellStyle name="เครื่องหมายสกุลเงิน_FTC_OFFER" xfId="31428"/>
    <cellStyle name="น้บะภฒ_95" xfId="31429"/>
    <cellStyle name="ปกติ_Customer of jorong TO Oracleaaaa" xfId="31430"/>
    <cellStyle name="ฤธถ [0]_95" xfId="31431"/>
    <cellStyle name="ฤธถ_95" xfId="31432"/>
    <cellStyle name="ล๋ศญ [0]_95" xfId="31433"/>
    <cellStyle name="ล๋ศญ_95" xfId="31434"/>
    <cellStyle name="วฅมุ_4ฟ๙ฝวภ๛" xfId="31435"/>
    <cellStyle name=" [0.00]_ Att. 1- Cover" xfId="31436"/>
    <cellStyle name="_ Att. 1- Cover" xfId="31437"/>
    <cellStyle name="?_ Att. 1- Cover" xfId="31438"/>
    <cellStyle name="똿뗦먛귟 [0.00]_PRODUCT DETAIL Q1" xfId="31439"/>
    <cellStyle name="똿뗦먛귟_PRODUCT DETAIL Q1" xfId="31440"/>
    <cellStyle name="믅됞 [0.00]_PRODUCT DETAIL Q1" xfId="31441"/>
    <cellStyle name="믅됞_PRODUCT DETAIL Q1" xfId="31442"/>
    <cellStyle name="백분율_95" xfId="31443"/>
    <cellStyle name="뷭?_BOOKSHIP" xfId="31444"/>
    <cellStyle name="콤마 [0]_ 비목별 월별기술 " xfId="31445"/>
    <cellStyle name="콤마_ 비목별 월별기술 " xfId="31446"/>
    <cellStyle name="통화 [0]_1202" xfId="31447"/>
    <cellStyle name="통화_1202" xfId="31448"/>
    <cellStyle name="표준_(정보부문)월별인원계획" xfId="31449"/>
    <cellStyle name="하이퍼링크" xfId="31450"/>
    <cellStyle name="하이퍼링크 2" xfId="31451"/>
    <cellStyle name="하이퍼링크 3" xfId="31452"/>
    <cellStyle name="하이퍼링크 4" xfId="31453"/>
    <cellStyle name="하이퍼링크 5" xfId="31454"/>
    <cellStyle name="하이퍼링크 6" xfId="31455"/>
    <cellStyle name="하이퍼링크 7" xfId="31456"/>
    <cellStyle name="하이퍼링크 8" xfId="31457"/>
    <cellStyle name="一般_00Q3902REV.1" xfId="31458"/>
    <cellStyle name="千分位[0]_00Q3902REV.1" xfId="31459"/>
    <cellStyle name="千分位_00Q3902REV.1" xfId="31460"/>
    <cellStyle name="未定義" xfId="31461"/>
    <cellStyle name="桁区切り [0.00]_List-dwg瑩畳䵜楡" xfId="31462"/>
    <cellStyle name="桁区切り 2" xfId="31463"/>
    <cellStyle name="桁区切り_List-dwgist-" xfId="31464"/>
    <cellStyle name="桁蟻唇Ｆ [0.00]_11th Dec. (2)" xfId="31465"/>
    <cellStyle name="桁蟻唇Ｆ_11th Dec. (2)" xfId="31466"/>
    <cellStyle name="標?_Read me first" xfId="31467"/>
    <cellStyle name="標準 2" xfId="31468"/>
    <cellStyle name="標準 3" xfId="31469"/>
    <cellStyle name="標準_List-dwgis" xfId="31470"/>
    <cellStyle name="脱?Y [0.00]_Ladder Report" xfId="31471"/>
    <cellStyle name="脱?Y_Ladder Report" xfId="31472"/>
    <cellStyle name="脱浦 [0.00]_11th Dec. (2)" xfId="31473"/>
    <cellStyle name="脱浦_11th Dec. (2)" xfId="31474"/>
    <cellStyle name="表示済みのハイパー??ク" xfId="31475"/>
    <cellStyle name="表示済みのハイパーリンク" xfId="31476"/>
    <cellStyle name="表示済みのハイパーリンクa PRG MY02 (" xfId="31477"/>
    <cellStyle name="表示済みのハイパーリンクes_Book2akdo" xfId="31478"/>
    <cellStyle name="貨幣 [0]_00Q3902REV.1" xfId="31479"/>
    <cellStyle name="貨幣[0]_BRE" xfId="31480"/>
    <cellStyle name="貨幣_00Q3902REV.1" xfId="31481"/>
    <cellStyle name="通貨 [0.00]_List-dwgwg" xfId="31482"/>
    <cellStyle name="通貨_List-dwgis" xfId="31483"/>
  </cellStyles>
  <dxfs count="94"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vertical style="hair"/>
        <horizontal style="hair"/>
      </border>
    </dxf>
  </dxfs>
  <tableStyles count="0" defaultTableStyle="TableStyleMedium2" defaultPivotStyle="PivotStyleLight16"/>
  <colors>
    <mruColors>
      <color rgb="FFFF3300"/>
      <color rgb="FFF190C4"/>
      <color rgb="FFFB6DB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worksheet" Target="worksheets/sheet26.xml"/><Relationship Id="rId7" Type="http://schemas.openxmlformats.org/officeDocument/2006/relationships/worksheet" Target="worksheets/sheet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3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28" Type="http://schemas.openxmlformats.org/officeDocument/2006/relationships/externalLink" Target="externalLinks/externalLink2.xml"/><Relationship Id="rId31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332418</xdr:colOff>
      <xdr:row>3</xdr:row>
      <xdr:rowOff>2598</xdr:rowOff>
    </xdr:from>
    <xdr:to>
      <xdr:col>7</xdr:col>
      <xdr:colOff>1251786</xdr:colOff>
      <xdr:row>6</xdr:row>
      <xdr:rowOff>132418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47480" y="726440"/>
          <a:ext cx="927735" cy="67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738527</xdr:colOff>
      <xdr:row>0</xdr:row>
      <xdr:rowOff>0</xdr:rowOff>
    </xdr:from>
    <xdr:to>
      <xdr:col>4</xdr:col>
      <xdr:colOff>637837</xdr:colOff>
      <xdr:row>3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38780" y="0"/>
          <a:ext cx="83756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KUMPULAN%20PT/ASSA/TAGIHAN/2021/JULI/06.DATABASE%20JULI%202021%2023%20juli%20.xlsx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/KUMPULAN%20PT/ASSA/TAGIHAN/2021/JUNI/BANK%20DATA/BANK%20DATA%20%20JUNI%202021%20JAK%201.xlsx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/KUMPULAN%20PT/ASSA/TAGIHAN/2021/MEI/DATABASE%20ASSA%20MEI%20%202021%20untuk%20pbi.xlsx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/KUMPULAN%20PT/ASSA/TAGIHAN/2021/JULI/transferan%20Juli%202021.xlsx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DINI%20RUBIYANI\2021\06.%20DATABASE%20ASSA%20JUN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JULI 21"/>
      <sheetName val="OUT JULI 21"/>
      <sheetName val="SUMMARY"/>
      <sheetName val="Sheet4"/>
      <sheetName val="REPORT HARIAN"/>
      <sheetName val="BAT MALANG 1"/>
      <sheetName val="BAT MALANG 2"/>
      <sheetName val="YAMAZAKI MALANG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KOLAKA ATJ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NTERAJA BANGKABELITUNG"/>
      <sheetName val="ATJ BANJARMASIN"/>
      <sheetName val="ATJ PALANGKARAYA"/>
      <sheetName val="Sheet9"/>
      <sheetName val="ANTERAJA BALIKPAPAN"/>
      <sheetName val="ANTERAJA SAMARINDA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ANTERAJA-KARAWANG "/>
      <sheetName val="POS JOGJA "/>
      <sheetName val="IN JUNI 21"/>
      <sheetName val="OUT JUNI 21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>
        <row r="7">
          <cell r="C7" t="str">
            <v>0534</v>
          </cell>
          <cell r="D7" t="str">
            <v xml:space="preserve">ANDRI ZULFIKAR </v>
          </cell>
          <cell r="E7" t="str">
            <v>MBK</v>
          </cell>
          <cell r="F7" t="str">
            <v>081315459776</v>
          </cell>
          <cell r="G7"/>
          <cell r="H7"/>
          <cell r="I7"/>
          <cell r="J7" t="str">
            <v>DISPATCHER</v>
          </cell>
          <cell r="K7" t="str">
            <v>KARAWANG</v>
          </cell>
          <cell r="L7" t="str">
            <v>HMS</v>
          </cell>
          <cell r="M7" t="str">
            <v>JAKARTA 1</v>
          </cell>
          <cell r="N7">
            <v>42856</v>
          </cell>
          <cell r="O7" t="str">
            <v xml:space="preserve">DUSUN TELARSARI RT 002/006 DESA SEDARI KEC CIBUAYA 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SLTA</v>
          </cell>
          <cell r="T7" t="str">
            <v>KARAWANG</v>
          </cell>
          <cell r="U7">
            <v>31957</v>
          </cell>
          <cell r="V7">
            <v>44348</v>
          </cell>
          <cell r="W7">
            <v>44439</v>
          </cell>
          <cell r="X7" t="str">
            <v>PKWT 1</v>
          </cell>
          <cell r="Y7"/>
          <cell r="Z7" t="str">
            <v xml:space="preserve">4 Tahun  2 Bulan 22 Hari </v>
          </cell>
          <cell r="AA7" t="str">
            <v>BII UMUM JABAR</v>
          </cell>
          <cell r="AB7" t="str">
            <v>870613281129</v>
          </cell>
          <cell r="AC7">
            <v>44356</v>
          </cell>
          <cell r="AD7" t="str">
            <v>NON DRIVER</v>
          </cell>
          <cell r="AE7"/>
          <cell r="AF7" t="str">
            <v>SUDAH</v>
          </cell>
          <cell r="AG7"/>
          <cell r="AH7" t="str">
            <v>SUDAH</v>
          </cell>
          <cell r="AI7">
            <v>43863</v>
          </cell>
          <cell r="AJ7"/>
          <cell r="AK7"/>
          <cell r="AL7"/>
        </row>
        <row r="8">
          <cell r="C8" t="str">
            <v>0521</v>
          </cell>
          <cell r="D8" t="str">
            <v xml:space="preserve">ANWAR ARIEFIN </v>
          </cell>
          <cell r="E8" t="str">
            <v>MBK</v>
          </cell>
          <cell r="F8" t="str">
            <v>081280296922</v>
          </cell>
          <cell r="G8" t="str">
            <v>DRIVER</v>
          </cell>
          <cell r="H8"/>
          <cell r="I8"/>
          <cell r="J8"/>
          <cell r="K8" t="str">
            <v>KARAWANG</v>
          </cell>
          <cell r="L8" t="str">
            <v>HMS</v>
          </cell>
          <cell r="M8" t="str">
            <v>JAKARTA 1</v>
          </cell>
          <cell r="N8">
            <v>42856</v>
          </cell>
          <cell r="O8" t="str">
            <v xml:space="preserve">DSN RENGAS RT 001/001 KARYABAKTI BATUJAYA KARAWANG </v>
          </cell>
          <cell r="P8" t="str">
            <v>K2</v>
          </cell>
          <cell r="Q8" t="str">
            <v>ISLAM</v>
          </cell>
          <cell r="R8" t="str">
            <v>L</v>
          </cell>
          <cell r="S8" t="str">
            <v>SMK</v>
          </cell>
          <cell r="T8" t="str">
            <v>KARAWANG</v>
          </cell>
          <cell r="U8">
            <v>29451</v>
          </cell>
          <cell r="V8">
            <v>44348</v>
          </cell>
          <cell r="W8">
            <v>44439</v>
          </cell>
          <cell r="X8" t="str">
            <v>PKWT 1</v>
          </cell>
          <cell r="Y8"/>
          <cell r="Z8" t="str">
            <v xml:space="preserve">4 Tahun  2 Bulan 22 Hari </v>
          </cell>
          <cell r="AA8" t="str">
            <v>BII UMUM JABAR</v>
          </cell>
          <cell r="AB8" t="str">
            <v>800813281491</v>
          </cell>
          <cell r="AC8">
            <v>29816</v>
          </cell>
          <cell r="AD8" t="str">
            <v>SUDAH</v>
          </cell>
          <cell r="AE8"/>
          <cell r="AF8" t="str">
            <v>SUDAH</v>
          </cell>
          <cell r="AG8"/>
          <cell r="AH8"/>
          <cell r="AI8" t="str">
            <v>BELUM</v>
          </cell>
          <cell r="AJ8"/>
          <cell r="AK8"/>
          <cell r="AL8"/>
        </row>
        <row r="9">
          <cell r="C9" t="str">
            <v>0522</v>
          </cell>
          <cell r="D9" t="str">
            <v>DARYONO</v>
          </cell>
          <cell r="E9" t="str">
            <v>MBK</v>
          </cell>
          <cell r="F9" t="str">
            <v>081311008044</v>
          </cell>
          <cell r="G9" t="str">
            <v>DRIVER</v>
          </cell>
          <cell r="H9"/>
          <cell r="I9"/>
          <cell r="J9"/>
          <cell r="K9" t="str">
            <v>KARAWANG</v>
          </cell>
          <cell r="L9" t="str">
            <v>HMS</v>
          </cell>
          <cell r="M9" t="str">
            <v>JAKARTA 1</v>
          </cell>
          <cell r="N9">
            <v>42856</v>
          </cell>
          <cell r="O9" t="str">
            <v xml:space="preserve">DSN JEJERUKAN RT 003/001 DESA RANCAHILIR PAMANUKAN SUBANG </v>
          </cell>
          <cell r="P9" t="str">
            <v>K3</v>
          </cell>
          <cell r="Q9" t="str">
            <v>ISLAM</v>
          </cell>
          <cell r="R9" t="str">
            <v>L</v>
          </cell>
          <cell r="S9" t="str">
            <v>SD</v>
          </cell>
          <cell r="T9" t="str">
            <v xml:space="preserve">SUBANG </v>
          </cell>
          <cell r="U9">
            <v>29104</v>
          </cell>
          <cell r="V9">
            <v>44348</v>
          </cell>
          <cell r="W9">
            <v>44439</v>
          </cell>
          <cell r="X9" t="str">
            <v>PKWT 1</v>
          </cell>
          <cell r="Y9"/>
          <cell r="Z9" t="str">
            <v xml:space="preserve">4 Tahun  2 Bulan 22 Hari </v>
          </cell>
          <cell r="AA9" t="str">
            <v>BII UMUM JABAR</v>
          </cell>
          <cell r="AB9" t="str">
            <v>790913300938</v>
          </cell>
          <cell r="AC9">
            <v>45175</v>
          </cell>
          <cell r="AD9" t="str">
            <v>SUDAH</v>
          </cell>
          <cell r="AE9"/>
          <cell r="AF9" t="str">
            <v>SUDAH</v>
          </cell>
          <cell r="AG9"/>
          <cell r="AH9" t="str">
            <v>SUDAH</v>
          </cell>
          <cell r="AI9">
            <v>43863</v>
          </cell>
          <cell r="AJ9"/>
          <cell r="AK9"/>
          <cell r="AL9"/>
        </row>
        <row r="10">
          <cell r="C10" t="str">
            <v>0523</v>
          </cell>
          <cell r="D10" t="str">
            <v xml:space="preserve">DADANG MULYANA </v>
          </cell>
          <cell r="E10" t="str">
            <v>MBK</v>
          </cell>
          <cell r="F10" t="str">
            <v>087779125497/0895322663286</v>
          </cell>
          <cell r="G10" t="str">
            <v>DRIVER</v>
          </cell>
          <cell r="H10"/>
          <cell r="I10"/>
          <cell r="J10"/>
          <cell r="K10" t="str">
            <v>KARAWANG</v>
          </cell>
          <cell r="L10" t="str">
            <v>HMS</v>
          </cell>
          <cell r="M10" t="str">
            <v>JAKARTA 1</v>
          </cell>
          <cell r="N10">
            <v>42856</v>
          </cell>
          <cell r="O10" t="str">
            <v xml:space="preserve">TEGALLEGA BARAT RT 001/003 KEL PELINDUNG HEWAN KEC ASTANAANYAR BANDUNG 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SMK</v>
          </cell>
          <cell r="T10" t="str">
            <v xml:space="preserve">BANDUNG </v>
          </cell>
          <cell r="U10">
            <v>30680</v>
          </cell>
          <cell r="V10">
            <v>44348</v>
          </cell>
          <cell r="W10">
            <v>44439</v>
          </cell>
          <cell r="X10" t="str">
            <v>PKWT 1</v>
          </cell>
          <cell r="Y10"/>
          <cell r="Z10" t="str">
            <v xml:space="preserve">4 Tahun  2 Bulan 22 Hari </v>
          </cell>
          <cell r="AA10" t="str">
            <v xml:space="preserve">BII UMUM LAMPUNG </v>
          </cell>
          <cell r="AB10" t="str">
            <v>831025270851</v>
          </cell>
          <cell r="AC10">
            <v>44925</v>
          </cell>
          <cell r="AD10" t="str">
            <v>SUDAH</v>
          </cell>
          <cell r="AE10"/>
          <cell r="AF10" t="str">
            <v>SUDAH</v>
          </cell>
          <cell r="AG10"/>
          <cell r="AH10" t="str">
            <v>SUDAH</v>
          </cell>
          <cell r="AI10">
            <v>43863</v>
          </cell>
          <cell r="AJ10"/>
          <cell r="AK10"/>
          <cell r="AL10"/>
        </row>
        <row r="11">
          <cell r="C11" t="str">
            <v>0524</v>
          </cell>
          <cell r="D11" t="str">
            <v>HASAN BASRI A</v>
          </cell>
          <cell r="E11" t="str">
            <v>MBK</v>
          </cell>
          <cell r="F11" t="str">
            <v>081585140773</v>
          </cell>
          <cell r="G11" t="str">
            <v>DRIVER</v>
          </cell>
          <cell r="H11"/>
          <cell r="I11"/>
          <cell r="J11"/>
          <cell r="K11" t="str">
            <v>KARAWANG</v>
          </cell>
          <cell r="L11" t="str">
            <v>HMS</v>
          </cell>
          <cell r="M11" t="str">
            <v>JAKARTA 1</v>
          </cell>
          <cell r="N11">
            <v>42856</v>
          </cell>
          <cell r="O11" t="str">
            <v xml:space="preserve">MEKARJAYA RT 007/003 KEL BATUJAYA KEC BATUJAYA BABAKAN KOSAMBI KARAWANG </v>
          </cell>
          <cell r="P11" t="str">
            <v>K2</v>
          </cell>
          <cell r="Q11" t="str">
            <v>ISLAM</v>
          </cell>
          <cell r="R11" t="str">
            <v>L</v>
          </cell>
          <cell r="S11" t="str">
            <v>SMA</v>
          </cell>
          <cell r="T11" t="str">
            <v>KARAWANG</v>
          </cell>
          <cell r="U11">
            <v>29263</v>
          </cell>
          <cell r="V11">
            <v>44348</v>
          </cell>
          <cell r="W11">
            <v>44439</v>
          </cell>
          <cell r="X11" t="str">
            <v>PKWT 1</v>
          </cell>
          <cell r="Y11"/>
          <cell r="Z11" t="str">
            <v xml:space="preserve">4 Tahun  2 Bulan 22 Hari </v>
          </cell>
          <cell r="AA11" t="str">
            <v xml:space="preserve">BII JABAR </v>
          </cell>
          <cell r="AB11" t="str">
            <v>800213281219</v>
          </cell>
          <cell r="AC11">
            <v>44969</v>
          </cell>
          <cell r="AD11" t="str">
            <v>SUDAH</v>
          </cell>
          <cell r="AE11"/>
          <cell r="AF11" t="str">
            <v>SUDAH</v>
          </cell>
          <cell r="AG11"/>
          <cell r="AH11"/>
          <cell r="AI11" t="str">
            <v>BELUM</v>
          </cell>
          <cell r="AJ11"/>
          <cell r="AK11"/>
          <cell r="AL11"/>
        </row>
        <row r="12">
          <cell r="C12" t="str">
            <v>0526</v>
          </cell>
          <cell r="D12" t="str">
            <v xml:space="preserve">SUKRON MA'MUN </v>
          </cell>
          <cell r="E12" t="str">
            <v>MBK</v>
          </cell>
          <cell r="F12" t="str">
            <v>08973347531</v>
          </cell>
          <cell r="G12" t="str">
            <v>DRIVER</v>
          </cell>
          <cell r="H12"/>
          <cell r="I12"/>
          <cell r="J12"/>
          <cell r="K12" t="str">
            <v>KARAWANG</v>
          </cell>
          <cell r="L12" t="str">
            <v>HMS</v>
          </cell>
          <cell r="M12" t="str">
            <v>JAKARTA 1</v>
          </cell>
          <cell r="N12">
            <v>42856</v>
          </cell>
          <cell r="O12" t="str">
            <v xml:space="preserve">KP NAGASARI RT 008/005 KARANGSARI KEC PURWASARI KAB KARAWANG </v>
          </cell>
          <cell r="P12" t="str">
            <v>K2</v>
          </cell>
          <cell r="Q12" t="str">
            <v>ISLAM</v>
          </cell>
          <cell r="R12" t="str">
            <v>L</v>
          </cell>
          <cell r="S12" t="str">
            <v>SMK</v>
          </cell>
          <cell r="T12" t="str">
            <v xml:space="preserve">KARAWANG </v>
          </cell>
          <cell r="U12">
            <v>31123</v>
          </cell>
          <cell r="V12">
            <v>44348</v>
          </cell>
          <cell r="W12">
            <v>44439</v>
          </cell>
          <cell r="X12" t="str">
            <v>PKWT 1</v>
          </cell>
          <cell r="Y12"/>
          <cell r="Z12" t="str">
            <v xml:space="preserve">4 Tahun  2 Bulan 22 Hari </v>
          </cell>
          <cell r="AA12" t="str">
            <v>BII UMUM JABAR</v>
          </cell>
          <cell r="AB12" t="str">
            <v>850313287955</v>
          </cell>
          <cell r="AC12">
            <v>45002</v>
          </cell>
          <cell r="AD12" t="str">
            <v>SUDAH</v>
          </cell>
          <cell r="AE12"/>
          <cell r="AF12" t="str">
            <v>SUDAH</v>
          </cell>
          <cell r="AG12"/>
          <cell r="AH12" t="str">
            <v>SUDAH</v>
          </cell>
          <cell r="AI12">
            <v>43863</v>
          </cell>
          <cell r="AJ12"/>
          <cell r="AK12"/>
          <cell r="AL12"/>
        </row>
        <row r="13">
          <cell r="C13" t="str">
            <v>0528</v>
          </cell>
          <cell r="D13" t="str">
            <v xml:space="preserve">DENI NUGRAHA </v>
          </cell>
          <cell r="E13" t="str">
            <v>MBK</v>
          </cell>
          <cell r="F13" t="str">
            <v>085775112389</v>
          </cell>
          <cell r="G13" t="str">
            <v>DRIVER</v>
          </cell>
          <cell r="H13"/>
          <cell r="I13"/>
          <cell r="J13"/>
          <cell r="K13" t="str">
            <v>KARAWANG</v>
          </cell>
          <cell r="L13" t="str">
            <v>HMS</v>
          </cell>
          <cell r="M13" t="str">
            <v>JAKARTA 1</v>
          </cell>
          <cell r="N13">
            <v>43617</v>
          </cell>
          <cell r="O13" t="str">
            <v xml:space="preserve">DSN SALAM II RT 002/002 DS KARANG JAYA KEC PEDES </v>
          </cell>
          <cell r="P13" t="str">
            <v>K1</v>
          </cell>
          <cell r="Q13" t="str">
            <v>ISLAM</v>
          </cell>
          <cell r="R13" t="str">
            <v>L</v>
          </cell>
          <cell r="S13" t="str">
            <v>SMP</v>
          </cell>
          <cell r="T13" t="str">
            <v xml:space="preserve">KARAWANG </v>
          </cell>
          <cell r="U13">
            <v>32822</v>
          </cell>
          <cell r="V13">
            <v>44348</v>
          </cell>
          <cell r="W13">
            <v>44439</v>
          </cell>
          <cell r="X13" t="str">
            <v>PKWT 1</v>
          </cell>
          <cell r="Y13"/>
          <cell r="Z13" t="str">
            <v xml:space="preserve">2 Tahun  1 Bulan 22 Hari </v>
          </cell>
          <cell r="AA13" t="str">
            <v xml:space="preserve">BII JABAR </v>
          </cell>
          <cell r="AB13" t="str">
            <v>891113281010</v>
          </cell>
          <cell r="AC13">
            <v>44875</v>
          </cell>
          <cell r="AD13" t="str">
            <v>SUDAH</v>
          </cell>
          <cell r="AE13"/>
          <cell r="AF13" t="str">
            <v>SUDAH</v>
          </cell>
          <cell r="AG13"/>
          <cell r="AH13" t="str">
            <v>SUDAH</v>
          </cell>
          <cell r="AI13">
            <v>43863</v>
          </cell>
          <cell r="AJ13"/>
          <cell r="AK13"/>
          <cell r="AL13"/>
        </row>
        <row r="14">
          <cell r="C14" t="str">
            <v>0530</v>
          </cell>
          <cell r="D14" t="str">
            <v xml:space="preserve">WAWAN </v>
          </cell>
          <cell r="E14" t="str">
            <v>MBK</v>
          </cell>
          <cell r="F14" t="str">
            <v>085810521339</v>
          </cell>
          <cell r="G14"/>
          <cell r="H14" t="str">
            <v>HELPER</v>
          </cell>
          <cell r="I14"/>
          <cell r="J14"/>
          <cell r="K14" t="str">
            <v>KARAWANG</v>
          </cell>
          <cell r="L14" t="str">
            <v>HMS</v>
          </cell>
          <cell r="M14" t="str">
            <v>JAKARTA 1</v>
          </cell>
          <cell r="N14">
            <v>43192</v>
          </cell>
          <cell r="O14" t="str">
            <v xml:space="preserve">DUSUN NEGLASARI RT 00/004 DESA SEDARI KEC CIBUAYA KAB KARAWANG </v>
          </cell>
          <cell r="P14" t="str">
            <v>K</v>
          </cell>
          <cell r="Q14" t="str">
            <v>ISLAM</v>
          </cell>
          <cell r="R14" t="str">
            <v>L</v>
          </cell>
          <cell r="S14" t="str">
            <v>SMK</v>
          </cell>
          <cell r="T14" t="str">
            <v xml:space="preserve">KARAWANG </v>
          </cell>
          <cell r="U14">
            <v>35557</v>
          </cell>
          <cell r="V14">
            <v>44348</v>
          </cell>
          <cell r="W14">
            <v>44439</v>
          </cell>
          <cell r="X14" t="str">
            <v>PKWT 1</v>
          </cell>
          <cell r="Y14"/>
          <cell r="Z14" t="str">
            <v xml:space="preserve">3 Tahun  3 Bulan 21 Hari </v>
          </cell>
          <cell r="AA14" t="str">
            <v>NON DRIVER</v>
          </cell>
          <cell r="AB14" t="str">
            <v>NON DRIVER</v>
          </cell>
          <cell r="AC14" t="str">
            <v>NON DRIVER</v>
          </cell>
          <cell r="AD14" t="str">
            <v>NON DRIVER</v>
          </cell>
          <cell r="AE14"/>
          <cell r="AF14" t="str">
            <v>SUDAH</v>
          </cell>
          <cell r="AG14"/>
          <cell r="AH14" t="str">
            <v>SUDAH</v>
          </cell>
          <cell r="AI14">
            <v>43863</v>
          </cell>
          <cell r="AJ14"/>
          <cell r="AK14"/>
          <cell r="AL14"/>
        </row>
        <row r="15">
          <cell r="C15" t="str">
            <v>0532</v>
          </cell>
          <cell r="D15" t="str">
            <v xml:space="preserve">JUNAEDI </v>
          </cell>
          <cell r="E15" t="str">
            <v>MBK</v>
          </cell>
          <cell r="F15" t="str">
            <v>085811117148</v>
          </cell>
          <cell r="G15"/>
          <cell r="H15" t="str">
            <v>HELPER</v>
          </cell>
          <cell r="I15"/>
          <cell r="J15"/>
          <cell r="K15" t="str">
            <v>KARAWANG</v>
          </cell>
          <cell r="L15" t="str">
            <v>HMS</v>
          </cell>
          <cell r="M15" t="str">
            <v>JAKARTA 1</v>
          </cell>
          <cell r="N15">
            <v>42856</v>
          </cell>
          <cell r="O15" t="str">
            <v xml:space="preserve">DUSUN NEGLASARI RT 004/004 DESA SEDARI KEC CIBUAYA KAB KARAWANG </v>
          </cell>
          <cell r="P15" t="str">
            <v>K</v>
          </cell>
          <cell r="Q15" t="str">
            <v>ISLAM</v>
          </cell>
          <cell r="R15" t="str">
            <v>L</v>
          </cell>
          <cell r="S15" t="str">
            <v xml:space="preserve">SMA </v>
          </cell>
          <cell r="T15" t="str">
            <v xml:space="preserve">KARAWANG </v>
          </cell>
          <cell r="U15">
            <v>31179</v>
          </cell>
          <cell r="V15">
            <v>44348</v>
          </cell>
          <cell r="W15">
            <v>44439</v>
          </cell>
          <cell r="X15" t="str">
            <v>PKWT 1</v>
          </cell>
          <cell r="Y15"/>
          <cell r="Z15" t="str">
            <v xml:space="preserve">4 Tahun  2 Bulan 22 Hari </v>
          </cell>
          <cell r="AA15" t="str">
            <v>NON DRIVER</v>
          </cell>
          <cell r="AB15" t="str">
            <v>NON DRIVER</v>
          </cell>
          <cell r="AC15" t="str">
            <v>NON DRIVER</v>
          </cell>
          <cell r="AD15" t="str">
            <v>NON DRIVER</v>
          </cell>
          <cell r="AE15"/>
          <cell r="AF15" t="str">
            <v>SUDAH</v>
          </cell>
          <cell r="AG15"/>
          <cell r="AH15"/>
          <cell r="AI15" t="str">
            <v>BELUM</v>
          </cell>
          <cell r="AJ15"/>
          <cell r="AK15"/>
          <cell r="AL15"/>
        </row>
        <row r="16">
          <cell r="C16" t="str">
            <v>0533</v>
          </cell>
          <cell r="D16" t="str">
            <v xml:space="preserve">TARMA </v>
          </cell>
          <cell r="E16" t="str">
            <v>MBK</v>
          </cell>
          <cell r="F16" t="str">
            <v>08159227531</v>
          </cell>
          <cell r="G16" t="str">
            <v>DRIVER</v>
          </cell>
          <cell r="H16"/>
          <cell r="I16"/>
          <cell r="J16"/>
          <cell r="K16" t="str">
            <v>KARAWANG</v>
          </cell>
          <cell r="L16" t="str">
            <v>HMS</v>
          </cell>
          <cell r="M16" t="str">
            <v>JAKARTA 1</v>
          </cell>
          <cell r="N16">
            <v>42856</v>
          </cell>
          <cell r="O16" t="str">
            <v xml:space="preserve">DUSUN KONDANG RT 002/004 KARANG JAYA KEC PEDES KARAWANG </v>
          </cell>
          <cell r="P16" t="str">
            <v>K1</v>
          </cell>
          <cell r="Q16" t="str">
            <v>ISLAM</v>
          </cell>
          <cell r="R16" t="str">
            <v>L</v>
          </cell>
          <cell r="S16" t="str">
            <v xml:space="preserve">SLTP </v>
          </cell>
          <cell r="T16" t="str">
            <v xml:space="preserve">KARAWANG </v>
          </cell>
          <cell r="U16">
            <v>32250</v>
          </cell>
          <cell r="V16">
            <v>44348</v>
          </cell>
          <cell r="W16">
            <v>44439</v>
          </cell>
          <cell r="X16" t="str">
            <v>PKWT 1</v>
          </cell>
          <cell r="Y16"/>
          <cell r="Z16" t="str">
            <v xml:space="preserve">4 Tahun  2 Bulan 22 Hari </v>
          </cell>
          <cell r="AA16" t="str">
            <v>BII UMUM JABAR</v>
          </cell>
          <cell r="AB16" t="str">
            <v>880413287899</v>
          </cell>
          <cell r="AC16">
            <v>45033</v>
          </cell>
          <cell r="AD16" t="str">
            <v>SUDAH</v>
          </cell>
          <cell r="AE16"/>
          <cell r="AF16" t="str">
            <v>SUDAH</v>
          </cell>
          <cell r="AG16"/>
          <cell r="AH16"/>
          <cell r="AI16" t="str">
            <v>BELUM</v>
          </cell>
          <cell r="AJ16"/>
          <cell r="AK16"/>
          <cell r="AL16"/>
        </row>
        <row r="17">
          <cell r="C17" t="str">
            <v>0549</v>
          </cell>
          <cell r="D17" t="str">
            <v>DWI DIAN SILOKA</v>
          </cell>
          <cell r="E17" t="str">
            <v>MBK</v>
          </cell>
          <cell r="F17">
            <v>82114037798</v>
          </cell>
          <cell r="G17" t="str">
            <v>DRIVER</v>
          </cell>
          <cell r="H17"/>
          <cell r="I17"/>
          <cell r="J17"/>
          <cell r="K17" t="str">
            <v>KARAWANG</v>
          </cell>
          <cell r="L17" t="str">
            <v>HMS</v>
          </cell>
          <cell r="M17" t="str">
            <v>JAKARTA 1</v>
          </cell>
          <cell r="N17">
            <v>43080</v>
          </cell>
          <cell r="O17" t="str">
            <v>DUSUN KRAJAN RT.004 RW.001 DESA PASIRKALIKI KEC.RAWAMERTA</v>
          </cell>
          <cell r="P17" t="str">
            <v>K1</v>
          </cell>
          <cell r="Q17" t="str">
            <v>ISLAM</v>
          </cell>
          <cell r="R17" t="str">
            <v>L</v>
          </cell>
          <cell r="S17" t="str">
            <v>SD</v>
          </cell>
          <cell r="T17" t="str">
            <v>KARAWANG</v>
          </cell>
          <cell r="U17">
            <v>33930</v>
          </cell>
          <cell r="V17">
            <v>44348</v>
          </cell>
          <cell r="W17">
            <v>44377</v>
          </cell>
          <cell r="X17" t="str">
            <v xml:space="preserve">PHL </v>
          </cell>
          <cell r="Y17"/>
          <cell r="Z17" t="str">
            <v xml:space="preserve">3 Tahun  7 Bulan 12 Hari </v>
          </cell>
          <cell r="AA17" t="str">
            <v>BII UMUM</v>
          </cell>
          <cell r="AB17" t="str">
            <v>921113281173</v>
          </cell>
          <cell r="AC17">
            <v>44887</v>
          </cell>
          <cell r="AD17" t="str">
            <v>SUDAH</v>
          </cell>
          <cell r="AE17"/>
          <cell r="AF17" t="str">
            <v>SUDAH</v>
          </cell>
          <cell r="AG17"/>
          <cell r="AH17" t="str">
            <v>SUDAH</v>
          </cell>
          <cell r="AI17">
            <v>43863</v>
          </cell>
          <cell r="AJ17"/>
          <cell r="AK17"/>
          <cell r="AL17"/>
        </row>
        <row r="18">
          <cell r="C18" t="str">
            <v>0550</v>
          </cell>
          <cell r="D18" t="str">
            <v>AHMAD RIPA'I</v>
          </cell>
          <cell r="E18" t="str">
            <v>MBK</v>
          </cell>
          <cell r="F18">
            <v>81286858425</v>
          </cell>
          <cell r="G18" t="str">
            <v>DRIVER</v>
          </cell>
          <cell r="H18"/>
          <cell r="I18"/>
          <cell r="J18"/>
          <cell r="K18" t="str">
            <v>KARAWANG</v>
          </cell>
          <cell r="L18" t="str">
            <v>HMS</v>
          </cell>
          <cell r="M18" t="str">
            <v>JAKARTA 1</v>
          </cell>
          <cell r="N18">
            <v>43144</v>
          </cell>
          <cell r="O18" t="str">
            <v>DUSUN CIKARANG 003 / 001 DESA CIKARANG KEC.CILAMAYA WETAN</v>
          </cell>
          <cell r="P18" t="str">
            <v>K2</v>
          </cell>
          <cell r="Q18" t="str">
            <v>ISLAM</v>
          </cell>
          <cell r="R18" t="str">
            <v>L</v>
          </cell>
          <cell r="S18" t="str">
            <v>SMP</v>
          </cell>
          <cell r="T18" t="str">
            <v>KARAWANG</v>
          </cell>
          <cell r="U18">
            <v>27124</v>
          </cell>
          <cell r="V18">
            <v>44348</v>
          </cell>
          <cell r="W18">
            <v>44377</v>
          </cell>
          <cell r="X18" t="str">
            <v xml:space="preserve">PHL </v>
          </cell>
          <cell r="Y18"/>
          <cell r="Z18" t="str">
            <v xml:space="preserve">3 Tahun  5 Bulan 10 Hari </v>
          </cell>
          <cell r="AA18" t="str">
            <v>BII UMUM</v>
          </cell>
          <cell r="AB18" t="str">
            <v>740613281284</v>
          </cell>
          <cell r="AC18">
            <v>45387</v>
          </cell>
          <cell r="AD18" t="str">
            <v>SUDAH</v>
          </cell>
          <cell r="AE18"/>
          <cell r="AF18" t="str">
            <v>SUDAH</v>
          </cell>
          <cell r="AG18"/>
          <cell r="AH18" t="str">
            <v>SUDAH</v>
          </cell>
          <cell r="AI18">
            <v>43863</v>
          </cell>
          <cell r="AJ18"/>
          <cell r="AK18"/>
          <cell r="AL18"/>
        </row>
        <row r="19">
          <cell r="C19" t="str">
            <v>0551</v>
          </cell>
          <cell r="D19" t="str">
            <v>AHMAD HABIBI</v>
          </cell>
          <cell r="E19" t="str">
            <v>MBK</v>
          </cell>
          <cell r="F19">
            <v>85780019878</v>
          </cell>
          <cell r="G19"/>
          <cell r="H19" t="str">
            <v>HELPER</v>
          </cell>
          <cell r="I19"/>
          <cell r="J19"/>
          <cell r="K19" t="str">
            <v>KARAWANG</v>
          </cell>
          <cell r="L19" t="str">
            <v>HMS</v>
          </cell>
          <cell r="M19" t="str">
            <v>JAKARTA 1</v>
          </cell>
          <cell r="N19">
            <v>43073</v>
          </cell>
          <cell r="O19" t="str">
            <v>DSN. NEGLASARI RT.003 RW.004 DESA SEDARI KEC.CIBUAYA</v>
          </cell>
          <cell r="P19" t="str">
            <v>L</v>
          </cell>
          <cell r="Q19" t="str">
            <v>ISLAM</v>
          </cell>
          <cell r="R19" t="str">
            <v>L</v>
          </cell>
          <cell r="S19" t="str">
            <v>SMK</v>
          </cell>
          <cell r="T19" t="str">
            <v>KARAWANG</v>
          </cell>
          <cell r="U19">
            <v>36070</v>
          </cell>
          <cell r="V19">
            <v>44378</v>
          </cell>
          <cell r="W19">
            <v>44469</v>
          </cell>
          <cell r="X19" t="str">
            <v>PKWT 1</v>
          </cell>
          <cell r="Y19"/>
          <cell r="Z19" t="str">
            <v xml:space="preserve">3 Tahun  7 Bulan 19 Hari </v>
          </cell>
          <cell r="AA19" t="str">
            <v>NON DRIVER</v>
          </cell>
          <cell r="AB19" t="str">
            <v>NON DRIVER</v>
          </cell>
          <cell r="AC19" t="str">
            <v>NON DRIVER</v>
          </cell>
          <cell r="AD19" t="str">
            <v>NON DRIVER</v>
          </cell>
          <cell r="AE19"/>
          <cell r="AF19" t="str">
            <v>SUDAH</v>
          </cell>
          <cell r="AG19"/>
          <cell r="AH19"/>
          <cell r="AI19" t="str">
            <v>BELUM</v>
          </cell>
          <cell r="AJ19"/>
          <cell r="AK19"/>
          <cell r="AL19"/>
        </row>
        <row r="20">
          <cell r="C20" t="str">
            <v>0552</v>
          </cell>
          <cell r="D20" t="str">
            <v>AHMAD SYABANI</v>
          </cell>
          <cell r="E20" t="str">
            <v>MBK</v>
          </cell>
          <cell r="F20">
            <v>89689292801</v>
          </cell>
          <cell r="G20"/>
          <cell r="H20" t="str">
            <v>HELPER</v>
          </cell>
          <cell r="I20"/>
          <cell r="J20"/>
          <cell r="K20" t="str">
            <v>KARAWANG</v>
          </cell>
          <cell r="L20" t="str">
            <v>HMS</v>
          </cell>
          <cell r="M20" t="str">
            <v>JAKARTA 1</v>
          </cell>
          <cell r="N20">
            <v>43075</v>
          </cell>
          <cell r="O20" t="str">
            <v>KP. NAGASARI RT.009 RW.006 DESA KARANGSARI KEC.PURWASARI</v>
          </cell>
          <cell r="P20" t="str">
            <v>L</v>
          </cell>
          <cell r="Q20" t="str">
            <v>ISLAM</v>
          </cell>
          <cell r="R20" t="str">
            <v>L</v>
          </cell>
          <cell r="S20" t="str">
            <v>SMK</v>
          </cell>
          <cell r="T20" t="str">
            <v>KARAWANG</v>
          </cell>
          <cell r="U20">
            <v>35069</v>
          </cell>
          <cell r="V20">
            <v>44378</v>
          </cell>
          <cell r="W20">
            <v>44469</v>
          </cell>
          <cell r="X20" t="str">
            <v>PKWT 1</v>
          </cell>
          <cell r="Y20"/>
          <cell r="Z20" t="str">
            <v xml:space="preserve">3 Tahun  7 Bulan 17 Hari </v>
          </cell>
          <cell r="AA20" t="str">
            <v>NON DRIVER</v>
          </cell>
          <cell r="AB20" t="str">
            <v>NON DRIVER</v>
          </cell>
          <cell r="AC20" t="str">
            <v>NON DRIVER</v>
          </cell>
          <cell r="AD20" t="str">
            <v>NON DRIVER</v>
          </cell>
          <cell r="AE20"/>
          <cell r="AF20" t="str">
            <v>SUDAH</v>
          </cell>
          <cell r="AG20"/>
          <cell r="AH20" t="str">
            <v>SUDAH</v>
          </cell>
          <cell r="AI20">
            <v>43863</v>
          </cell>
          <cell r="AJ20"/>
          <cell r="AK20"/>
          <cell r="AL20"/>
        </row>
        <row r="21">
          <cell r="C21" t="str">
            <v>0553</v>
          </cell>
          <cell r="D21" t="str">
            <v>HASYIM</v>
          </cell>
          <cell r="E21" t="str">
            <v>MBK</v>
          </cell>
          <cell r="F21">
            <v>85773778400</v>
          </cell>
          <cell r="G21"/>
          <cell r="H21" t="str">
            <v>HELPER</v>
          </cell>
          <cell r="I21"/>
          <cell r="J21"/>
          <cell r="K21" t="str">
            <v>KARAWANG</v>
          </cell>
          <cell r="L21" t="str">
            <v>HMS</v>
          </cell>
          <cell r="M21" t="str">
            <v>JAKARTA 1</v>
          </cell>
          <cell r="N21">
            <v>43077</v>
          </cell>
          <cell r="O21" t="str">
            <v>DSN. BATUJAYA RT.007 RW. 003 DESA BATUJAYA KEC. BATUJAYA</v>
          </cell>
          <cell r="P21" t="str">
            <v>L</v>
          </cell>
          <cell r="Q21" t="str">
            <v>ISLAM</v>
          </cell>
          <cell r="R21" t="str">
            <v>L</v>
          </cell>
          <cell r="S21" t="str">
            <v>SMA</v>
          </cell>
          <cell r="T21" t="str">
            <v>KARAWANG</v>
          </cell>
          <cell r="U21">
            <v>34731</v>
          </cell>
          <cell r="V21">
            <v>44378</v>
          </cell>
          <cell r="W21">
            <v>44469</v>
          </cell>
          <cell r="X21" t="str">
            <v>PKWT 1</v>
          </cell>
          <cell r="Y21"/>
          <cell r="Z21" t="str">
            <v xml:space="preserve">3 Tahun  7 Bulan 15 Hari </v>
          </cell>
          <cell r="AA21" t="str">
            <v>NON DRIVER</v>
          </cell>
          <cell r="AB21" t="str">
            <v>NON DRIVER</v>
          </cell>
          <cell r="AC21" t="str">
            <v>NON DRIVER</v>
          </cell>
          <cell r="AD21" t="str">
            <v>NON DRIVER</v>
          </cell>
          <cell r="AE21"/>
          <cell r="AF21" t="str">
            <v>SUDAH</v>
          </cell>
          <cell r="AG21"/>
          <cell r="AH21"/>
          <cell r="AI21" t="str">
            <v>BELUM</v>
          </cell>
          <cell r="AJ21"/>
          <cell r="AK21"/>
          <cell r="AL21"/>
        </row>
        <row r="22">
          <cell r="C22" t="str">
            <v>0554</v>
          </cell>
          <cell r="D22" t="str">
            <v>MUHAMAD FAHMI IZZUDIN</v>
          </cell>
          <cell r="E22" t="str">
            <v>MBK</v>
          </cell>
          <cell r="F22" t="str">
            <v>895348025018</v>
          </cell>
          <cell r="G22"/>
          <cell r="H22" t="str">
            <v>HELPER</v>
          </cell>
          <cell r="I22"/>
          <cell r="J22"/>
          <cell r="K22" t="str">
            <v>KARAWANG</v>
          </cell>
          <cell r="L22" t="str">
            <v>HMS</v>
          </cell>
          <cell r="M22" t="str">
            <v>JAKARTA 1</v>
          </cell>
          <cell r="N22">
            <v>43073</v>
          </cell>
          <cell r="O22" t="str">
            <v>DSN. BATUKARUT RT.001 RW.006 DESA CIBEUREUM WETAN KEC. CIMALAKA</v>
          </cell>
          <cell r="P22" t="str">
            <v>L</v>
          </cell>
          <cell r="Q22" t="str">
            <v>ISLAM</v>
          </cell>
          <cell r="R22" t="str">
            <v>L</v>
          </cell>
          <cell r="S22" t="str">
            <v>SMK</v>
          </cell>
          <cell r="T22" t="str">
            <v>SUMEDANG</v>
          </cell>
          <cell r="U22">
            <v>35983</v>
          </cell>
          <cell r="V22">
            <v>44378</v>
          </cell>
          <cell r="W22">
            <v>44469</v>
          </cell>
          <cell r="X22" t="str">
            <v>PKWT 1</v>
          </cell>
          <cell r="Y22"/>
          <cell r="Z22" t="str">
            <v xml:space="preserve">3 Tahun  7 Bulan 19 Hari </v>
          </cell>
          <cell r="AA22" t="str">
            <v>NON DRIVER</v>
          </cell>
          <cell r="AB22" t="str">
            <v>NON DRIVER</v>
          </cell>
          <cell r="AC22" t="str">
            <v>NON DRIVER</v>
          </cell>
          <cell r="AD22" t="str">
            <v>NON DRIVER</v>
          </cell>
          <cell r="AE22"/>
          <cell r="AF22" t="str">
            <v>SUDAH</v>
          </cell>
          <cell r="AG22"/>
          <cell r="AH22"/>
          <cell r="AI22" t="str">
            <v>BELUM</v>
          </cell>
          <cell r="AJ22"/>
          <cell r="AK22"/>
          <cell r="AL22"/>
        </row>
        <row r="23">
          <cell r="C23" t="str">
            <v>0555</v>
          </cell>
          <cell r="D23" t="str">
            <v>SADIR</v>
          </cell>
          <cell r="E23" t="str">
            <v>MBK</v>
          </cell>
          <cell r="F23" t="str">
            <v>08568006806/085773724977</v>
          </cell>
          <cell r="G23"/>
          <cell r="H23" t="str">
            <v>HELPER</v>
          </cell>
          <cell r="I23"/>
          <cell r="J23"/>
          <cell r="K23" t="str">
            <v>KARAWANG</v>
          </cell>
          <cell r="L23" t="str">
            <v>HMS</v>
          </cell>
          <cell r="M23" t="str">
            <v>JAKARTA 1</v>
          </cell>
          <cell r="N23">
            <v>43745</v>
          </cell>
          <cell r="O23" t="str">
            <v xml:space="preserve">DSN PEJATEN II RT 002/003 DS PEJATEN KEC CIBUAYA KARAWANG </v>
          </cell>
          <cell r="P23" t="str">
            <v>L</v>
          </cell>
          <cell r="Q23" t="str">
            <v>ISLAM</v>
          </cell>
          <cell r="R23" t="str">
            <v>L</v>
          </cell>
          <cell r="S23" t="str">
            <v>SMA</v>
          </cell>
          <cell r="T23" t="str">
            <v>KARAWANG</v>
          </cell>
          <cell r="U23">
            <v>35796</v>
          </cell>
          <cell r="V23">
            <v>44378</v>
          </cell>
          <cell r="W23">
            <v>44469</v>
          </cell>
          <cell r="X23" t="str">
            <v>PKWT 1</v>
          </cell>
          <cell r="Y23"/>
          <cell r="Z23" t="str">
            <v xml:space="preserve">1 Tahun  9 Bulan 16 Hari </v>
          </cell>
          <cell r="AA23" t="str">
            <v>NON DRIVER</v>
          </cell>
          <cell r="AB23" t="str">
            <v>NON DRIVER</v>
          </cell>
          <cell r="AC23" t="str">
            <v>NON DRIVER</v>
          </cell>
          <cell r="AD23" t="str">
            <v>NON DRIVER</v>
          </cell>
          <cell r="AE23"/>
          <cell r="AF23" t="str">
            <v>SUDAH</v>
          </cell>
          <cell r="AG23"/>
          <cell r="AH23" t="str">
            <v>SUDAH</v>
          </cell>
          <cell r="AI23">
            <v>43863</v>
          </cell>
          <cell r="AJ23"/>
          <cell r="AK23"/>
          <cell r="AL23"/>
        </row>
        <row r="24">
          <cell r="C24" t="str">
            <v>0760</v>
          </cell>
          <cell r="D24" t="str">
            <v>ENDANG RASIM</v>
          </cell>
          <cell r="E24" t="str">
            <v>MBK</v>
          </cell>
          <cell r="F24" t="str">
            <v>0895615780166</v>
          </cell>
          <cell r="G24" t="str">
            <v>DRIVER</v>
          </cell>
          <cell r="H24"/>
          <cell r="I24"/>
          <cell r="J24"/>
          <cell r="K24" t="str">
            <v>KARAWANG</v>
          </cell>
          <cell r="L24" t="str">
            <v>HMS</v>
          </cell>
          <cell r="M24" t="str">
            <v>JAKARTA 1</v>
          </cell>
          <cell r="N24">
            <v>43739</v>
          </cell>
          <cell r="O24" t="str">
            <v>DSN RAWA MANUK RT 001/001 DS KUTARAJA KEC KUTAWALUYA KAB KARAWANG</v>
          </cell>
          <cell r="P24" t="str">
            <v>K1</v>
          </cell>
          <cell r="Q24" t="str">
            <v>ISLAM</v>
          </cell>
          <cell r="R24" t="str">
            <v>L</v>
          </cell>
          <cell r="S24" t="str">
            <v>SMP</v>
          </cell>
          <cell r="T24" t="str">
            <v>KARAWANG</v>
          </cell>
          <cell r="U24">
            <v>34488</v>
          </cell>
          <cell r="V24">
            <v>44378</v>
          </cell>
          <cell r="W24">
            <v>44469</v>
          </cell>
          <cell r="X24" t="str">
            <v>PKWT 1</v>
          </cell>
          <cell r="Y24"/>
          <cell r="Z24" t="str">
            <v xml:space="preserve">1 Tahun  9 Bulan 22 Hari </v>
          </cell>
          <cell r="AA24" t="str">
            <v xml:space="preserve">BII </v>
          </cell>
          <cell r="AB24" t="str">
            <v>940613281255</v>
          </cell>
          <cell r="AC24">
            <v>45446</v>
          </cell>
          <cell r="AD24" t="str">
            <v>SUDAH</v>
          </cell>
          <cell r="AE24"/>
          <cell r="AF24" t="str">
            <v>SUDAH</v>
          </cell>
          <cell r="AG24"/>
          <cell r="AH24" t="str">
            <v>SUDAH</v>
          </cell>
          <cell r="AI24">
            <v>43863</v>
          </cell>
          <cell r="AJ24"/>
          <cell r="AK24"/>
          <cell r="AL24"/>
        </row>
        <row r="25">
          <cell r="C25" t="str">
            <v>0674</v>
          </cell>
          <cell r="D25" t="str">
            <v>JEJEN</v>
          </cell>
          <cell r="E25" t="str">
            <v>MBK</v>
          </cell>
          <cell r="F25">
            <v>8131759085</v>
          </cell>
          <cell r="G25" t="str">
            <v>DRIVER</v>
          </cell>
          <cell r="H25"/>
          <cell r="I25"/>
          <cell r="J25"/>
          <cell r="K25" t="str">
            <v>KARAWANG</v>
          </cell>
          <cell r="L25" t="str">
            <v>HMS</v>
          </cell>
          <cell r="M25" t="str">
            <v>JAKARTA 1</v>
          </cell>
          <cell r="N25">
            <v>43613</v>
          </cell>
          <cell r="O25" t="str">
            <v>DUSUN RANGDU II RT 011/ 004 DESA RANDU MULYA, KEC. PEDES, KAB. KARAWANG</v>
          </cell>
          <cell r="P25" t="str">
            <v>K1</v>
          </cell>
          <cell r="Q25" t="str">
            <v>ISLAM</v>
          </cell>
          <cell r="R25" t="str">
            <v>L</v>
          </cell>
          <cell r="S25" t="str">
            <v>SMP</v>
          </cell>
          <cell r="T25" t="str">
            <v>KARAWANG</v>
          </cell>
          <cell r="U25">
            <v>30499</v>
          </cell>
          <cell r="V25">
            <v>44378</v>
          </cell>
          <cell r="W25">
            <v>44408</v>
          </cell>
          <cell r="X25" t="str">
            <v xml:space="preserve">PHL </v>
          </cell>
          <cell r="Y25"/>
          <cell r="Z25" t="str">
            <v xml:space="preserve">2 Tahun  1 Bulan 25 Hari </v>
          </cell>
          <cell r="AA25" t="str">
            <v>BII UMUM</v>
          </cell>
          <cell r="AB25" t="str">
            <v>820213281856</v>
          </cell>
          <cell r="AC25">
            <v>44963</v>
          </cell>
          <cell r="AD25" t="str">
            <v>SUDAH</v>
          </cell>
          <cell r="AE25"/>
          <cell r="AF25" t="str">
            <v>SUDAH</v>
          </cell>
          <cell r="AG25"/>
          <cell r="AH25">
            <v>43508</v>
          </cell>
          <cell r="AI25" t="str">
            <v>SUDAH</v>
          </cell>
          <cell r="AJ25"/>
          <cell r="AK25"/>
          <cell r="AL25"/>
        </row>
        <row r="26">
          <cell r="C26" t="str">
            <v>0675</v>
          </cell>
          <cell r="D26" t="str">
            <v>DENI USEP</v>
          </cell>
          <cell r="E26" t="str">
            <v>MBK</v>
          </cell>
          <cell r="F26">
            <v>82213856713</v>
          </cell>
          <cell r="G26" t="str">
            <v>DRIVER</v>
          </cell>
          <cell r="H26"/>
          <cell r="I26"/>
          <cell r="J26"/>
          <cell r="K26" t="str">
            <v>KARAWANG</v>
          </cell>
          <cell r="L26" t="str">
            <v>HMS</v>
          </cell>
          <cell r="M26" t="str">
            <v>JAKARTA 1</v>
          </cell>
          <cell r="N26">
            <v>43258</v>
          </cell>
          <cell r="O26" t="str">
            <v>DUSUN KALIPANDAN RT/RW 003/001 DESA SUKALUYU, KECAMATAN TELUK JAMBE TIMUR</v>
          </cell>
          <cell r="P26" t="str">
            <v>K1</v>
          </cell>
          <cell r="Q26" t="str">
            <v>ISLAM</v>
          </cell>
          <cell r="R26" t="str">
            <v>L</v>
          </cell>
          <cell r="S26" t="str">
            <v>SMK</v>
          </cell>
          <cell r="T26" t="str">
            <v>SUMEDANG</v>
          </cell>
          <cell r="U26">
            <v>27792</v>
          </cell>
          <cell r="V26">
            <v>44378</v>
          </cell>
          <cell r="W26">
            <v>44408</v>
          </cell>
          <cell r="X26" t="str">
            <v xml:space="preserve">PHL </v>
          </cell>
          <cell r="Y26"/>
          <cell r="Z26" t="str">
            <v xml:space="preserve">3 Tahun  1 Bulan 16 Hari </v>
          </cell>
          <cell r="AA26" t="str">
            <v>SIM B2</v>
          </cell>
          <cell r="AB26" t="str">
            <v>760213280920</v>
          </cell>
          <cell r="AC26">
            <v>44229</v>
          </cell>
          <cell r="AD26" t="str">
            <v>SUDAH</v>
          </cell>
          <cell r="AE26"/>
          <cell r="AF26" t="str">
            <v>SUDAH</v>
          </cell>
          <cell r="AG26"/>
          <cell r="AH26" t="str">
            <v>SUDAH</v>
          </cell>
          <cell r="AI26">
            <v>43863</v>
          </cell>
          <cell r="AJ26"/>
          <cell r="AK26"/>
          <cell r="AL26"/>
        </row>
        <row r="27">
          <cell r="C27" t="str">
            <v>0676</v>
          </cell>
          <cell r="D27" t="str">
            <v>MUHAMAD RENALDY</v>
          </cell>
          <cell r="E27" t="str">
            <v>MBK</v>
          </cell>
          <cell r="F27">
            <v>5774235964</v>
          </cell>
          <cell r="G27"/>
          <cell r="H27" t="str">
            <v>HELPER</v>
          </cell>
          <cell r="I27"/>
          <cell r="J27"/>
          <cell r="K27" t="str">
            <v>KARAWANG</v>
          </cell>
          <cell r="L27" t="str">
            <v>HMS</v>
          </cell>
          <cell r="M27" t="str">
            <v>JAKARTA 1</v>
          </cell>
          <cell r="N27">
            <v>43248</v>
          </cell>
          <cell r="O27" t="str">
            <v>DUSUN CIKARANG 003 / 001 DESA CIKARANG KEC.CILAMAYA WETAN</v>
          </cell>
          <cell r="P27" t="str">
            <v>L</v>
          </cell>
          <cell r="Q27" t="str">
            <v>ISLAM</v>
          </cell>
          <cell r="R27" t="str">
            <v>L</v>
          </cell>
          <cell r="S27" t="str">
            <v>SMK</v>
          </cell>
          <cell r="T27" t="str">
            <v>KARAWANG</v>
          </cell>
          <cell r="U27">
            <v>35916</v>
          </cell>
          <cell r="V27">
            <v>44378</v>
          </cell>
          <cell r="W27">
            <v>44408</v>
          </cell>
          <cell r="X27" t="str">
            <v xml:space="preserve">PHL </v>
          </cell>
          <cell r="Y27"/>
          <cell r="Z27" t="str">
            <v xml:space="preserve">3 Tahun  1 Bulan 25 Hari </v>
          </cell>
          <cell r="AA27" t="str">
            <v>NON DRIVER</v>
          </cell>
          <cell r="AB27" t="str">
            <v>NON DRIVER</v>
          </cell>
          <cell r="AC27" t="str">
            <v>NON DRIVER</v>
          </cell>
          <cell r="AD27" t="str">
            <v>NON DRIVER</v>
          </cell>
          <cell r="AE27"/>
          <cell r="AF27" t="str">
            <v>SUDAH</v>
          </cell>
          <cell r="AG27"/>
          <cell r="AH27"/>
          <cell r="AI27" t="str">
            <v>BELUM</v>
          </cell>
          <cell r="AJ27"/>
          <cell r="AK27"/>
          <cell r="AL27"/>
        </row>
        <row r="28">
          <cell r="C28" t="str">
            <v>0678</v>
          </cell>
          <cell r="D28" t="str">
            <v>DEDE SURYANA</v>
          </cell>
          <cell r="E28" t="str">
            <v>MBK</v>
          </cell>
          <cell r="F28">
            <v>81585358343</v>
          </cell>
          <cell r="G28"/>
          <cell r="H28" t="str">
            <v>HELPER</v>
          </cell>
          <cell r="I28"/>
          <cell r="J28"/>
          <cell r="K28" t="str">
            <v>KARAWANG</v>
          </cell>
          <cell r="L28" t="str">
            <v>HMS</v>
          </cell>
          <cell r="M28" t="str">
            <v>JAKARTA 1</v>
          </cell>
          <cell r="N28">
            <v>43161</v>
          </cell>
          <cell r="O28" t="str">
            <v>DUSUN NEGLASARI 02 / 04 KEL. SEDARI KEC.CIBUAYA</v>
          </cell>
          <cell r="P28" t="str">
            <v>L</v>
          </cell>
          <cell r="Q28" t="str">
            <v>ISLAM</v>
          </cell>
          <cell r="R28" t="str">
            <v>L</v>
          </cell>
          <cell r="S28" t="str">
            <v>SMA</v>
          </cell>
          <cell r="T28" t="str">
            <v>KARAWANG</v>
          </cell>
          <cell r="U28">
            <v>33571</v>
          </cell>
          <cell r="V28">
            <v>44378</v>
          </cell>
          <cell r="W28">
            <v>44408</v>
          </cell>
          <cell r="X28" t="str">
            <v xml:space="preserve">PHL </v>
          </cell>
          <cell r="Y28"/>
          <cell r="Z28" t="str">
            <v xml:space="preserve">3 Tahun  4 Bulan 21 Hari </v>
          </cell>
          <cell r="AA28" t="str">
            <v>NON DRIVER</v>
          </cell>
          <cell r="AB28" t="str">
            <v>NON DRIVER</v>
          </cell>
          <cell r="AC28" t="str">
            <v>NON DRIVER</v>
          </cell>
          <cell r="AD28" t="str">
            <v>NON DRIVER</v>
          </cell>
          <cell r="AE28"/>
          <cell r="AF28" t="str">
            <v>SUDAH</v>
          </cell>
          <cell r="AG28"/>
          <cell r="AH28"/>
          <cell r="AI28" t="str">
            <v>BELUM</v>
          </cell>
          <cell r="AJ28"/>
          <cell r="AK28"/>
          <cell r="AL28"/>
        </row>
        <row r="29">
          <cell r="C29" t="str">
            <v>1050</v>
          </cell>
          <cell r="D29" t="str">
            <v xml:space="preserve">MUHAMMAD DAMIN </v>
          </cell>
          <cell r="E29" t="str">
            <v>MBK</v>
          </cell>
          <cell r="F29" t="str">
            <v>085772957211</v>
          </cell>
          <cell r="G29"/>
          <cell r="H29" t="str">
            <v>HELPER</v>
          </cell>
          <cell r="I29"/>
          <cell r="J29"/>
          <cell r="K29" t="str">
            <v>KARAWANG</v>
          </cell>
          <cell r="L29" t="str">
            <v>HMS</v>
          </cell>
          <cell r="M29" t="str">
            <v>JAKARTA 1</v>
          </cell>
          <cell r="N29">
            <v>43862</v>
          </cell>
          <cell r="O29" t="str">
            <v xml:space="preserve">DSN. TELARSARI RT. 002/006 DESA SEDARI KEC. CIBUAYA KAB. KARAWANG </v>
          </cell>
          <cell r="P29" t="str">
            <v>L</v>
          </cell>
          <cell r="Q29" t="str">
            <v>ISLAM</v>
          </cell>
          <cell r="R29" t="str">
            <v>L</v>
          </cell>
          <cell r="S29" t="str">
            <v>SMP</v>
          </cell>
          <cell r="T29" t="str">
            <v xml:space="preserve">KARAWANG </v>
          </cell>
          <cell r="U29">
            <v>37047</v>
          </cell>
          <cell r="V29">
            <v>44378</v>
          </cell>
          <cell r="W29">
            <v>44408</v>
          </cell>
          <cell r="X29" t="str">
            <v xml:space="preserve">PHL </v>
          </cell>
          <cell r="Y29"/>
          <cell r="Z29" t="str">
            <v xml:space="preserve">1 Tahun  5 Bulan 22 Hari </v>
          </cell>
          <cell r="AA29" t="str">
            <v>NON DRIVER</v>
          </cell>
          <cell r="AB29" t="str">
            <v>NON DRIVER</v>
          </cell>
          <cell r="AC29" t="str">
            <v>NON DRIVER</v>
          </cell>
          <cell r="AD29" t="str">
            <v>NON DRIVER</v>
          </cell>
          <cell r="AE29"/>
          <cell r="AF29" t="str">
            <v>SUDAH</v>
          </cell>
          <cell r="AG29"/>
          <cell r="AH29" t="str">
            <v>SUDAH</v>
          </cell>
          <cell r="AI29">
            <v>43863</v>
          </cell>
          <cell r="AJ29"/>
          <cell r="AK29"/>
          <cell r="AL29"/>
        </row>
        <row r="30">
          <cell r="C30" t="str">
            <v>0644</v>
          </cell>
          <cell r="D30" t="str">
            <v>FEBRI WISNU ARI MURTI</v>
          </cell>
          <cell r="E30" t="str">
            <v>MBK</v>
          </cell>
          <cell r="F30">
            <v>87784987105</v>
          </cell>
          <cell r="G30"/>
          <cell r="H30"/>
          <cell r="I30"/>
          <cell r="J30" t="str">
            <v>DISPATCHER</v>
          </cell>
          <cell r="K30" t="str">
            <v xml:space="preserve">CIBITUNG </v>
          </cell>
          <cell r="L30" t="str">
            <v>AOP</v>
          </cell>
          <cell r="M30" t="str">
            <v>JAKARTA 1</v>
          </cell>
          <cell r="N30">
            <v>43426</v>
          </cell>
          <cell r="O30" t="str">
            <v>JL. ANGGUR RT 012/012 KELURAHAN KELAPA DUA WETAN, KECAMATAN CIRACAS</v>
          </cell>
          <cell r="P30" t="str">
            <v>L</v>
          </cell>
          <cell r="Q30" t="str">
            <v>ISLAM</v>
          </cell>
          <cell r="R30" t="str">
            <v>L</v>
          </cell>
          <cell r="S30" t="str">
            <v>SMA</v>
          </cell>
          <cell r="T30" t="str">
            <v>BLORA</v>
          </cell>
          <cell r="U30">
            <v>32175</v>
          </cell>
          <cell r="V30">
            <v>44348</v>
          </cell>
          <cell r="W30">
            <v>44439</v>
          </cell>
          <cell r="X30" t="str">
            <v>PKWT 2</v>
          </cell>
          <cell r="Y30"/>
          <cell r="Z30" t="str">
            <v xml:space="preserve">2 Tahun  8 Bulan 1 Hari </v>
          </cell>
          <cell r="AA30" t="str">
            <v>NON DRIVER</v>
          </cell>
          <cell r="AB30" t="str">
            <v>NON DRIVER</v>
          </cell>
          <cell r="AC30" t="str">
            <v>NON DRIVER</v>
          </cell>
          <cell r="AD30" t="str">
            <v>NON DRIVER</v>
          </cell>
          <cell r="AE30"/>
          <cell r="AF30" t="str">
            <v>SUDAH</v>
          </cell>
          <cell r="AG30"/>
          <cell r="AH30" t="str">
            <v>NON DRIVER</v>
          </cell>
          <cell r="AI30" t="str">
            <v>BELUM</v>
          </cell>
          <cell r="AJ30"/>
          <cell r="AK30"/>
          <cell r="AL30"/>
        </row>
        <row r="31">
          <cell r="C31" t="str">
            <v>1305</v>
          </cell>
          <cell r="D31" t="str">
            <v xml:space="preserve">NUNU NUGRAHA </v>
          </cell>
          <cell r="E31" t="str">
            <v>MBK</v>
          </cell>
          <cell r="F31"/>
          <cell r="G31"/>
          <cell r="H31" t="str">
            <v>HELPER</v>
          </cell>
          <cell r="I31"/>
          <cell r="J31"/>
          <cell r="K31" t="str">
            <v>KARAWANG</v>
          </cell>
          <cell r="L31" t="str">
            <v>HMS</v>
          </cell>
          <cell r="M31" t="str">
            <v>JAKARTA 1</v>
          </cell>
          <cell r="N31">
            <v>44075</v>
          </cell>
          <cell r="O31" t="str">
            <v xml:space="preserve">CIBEBER RT 001/004 DESA SIMPANGAN KEC CIKARANG UTARA </v>
          </cell>
          <cell r="P31" t="str">
            <v>K</v>
          </cell>
          <cell r="Q31" t="str">
            <v xml:space="preserve">ISLAM </v>
          </cell>
          <cell r="R31" t="str">
            <v>L</v>
          </cell>
          <cell r="S31"/>
          <cell r="T31" t="str">
            <v xml:space="preserve">KARAWANG </v>
          </cell>
          <cell r="U31">
            <v>33455</v>
          </cell>
          <cell r="V31">
            <v>44378</v>
          </cell>
          <cell r="W31">
            <v>44408</v>
          </cell>
          <cell r="X31" t="str">
            <v xml:space="preserve">PHL </v>
          </cell>
          <cell r="Y31"/>
          <cell r="Z31" t="str">
            <v xml:space="preserve">0 Tahun  10 Bulan 22 Hari </v>
          </cell>
          <cell r="AA31" t="str">
            <v>NON DRIVER</v>
          </cell>
          <cell r="AB31" t="str">
            <v>NON DRIVER</v>
          </cell>
          <cell r="AC31" t="str">
            <v>NON DRIVER</v>
          </cell>
          <cell r="AD31" t="str">
            <v>NON DRIVER</v>
          </cell>
          <cell r="AE31"/>
          <cell r="AF31" t="str">
            <v>NON DRIVER</v>
          </cell>
          <cell r="AG31"/>
          <cell r="AH31"/>
          <cell r="AI31"/>
          <cell r="AJ31"/>
          <cell r="AK31"/>
          <cell r="AL31"/>
        </row>
        <row r="32">
          <cell r="C32" t="str">
            <v>1602</v>
          </cell>
          <cell r="D32" t="str">
            <v>SARMAN</v>
          </cell>
          <cell r="E32" t="str">
            <v>MBK</v>
          </cell>
          <cell r="F32" t="str">
            <v>085813717300</v>
          </cell>
          <cell r="G32"/>
          <cell r="H32" t="str">
            <v>HELPER</v>
          </cell>
          <cell r="I32"/>
          <cell r="J32"/>
          <cell r="K32" t="str">
            <v>KARAWANG</v>
          </cell>
          <cell r="L32" t="str">
            <v>HMS</v>
          </cell>
          <cell r="M32" t="str">
            <v>JAKARTA 1</v>
          </cell>
          <cell r="N32">
            <v>44166</v>
          </cell>
          <cell r="O32" t="str">
            <v>DSN. JAYA SARI RT.001/005 DS. SEDARI KEC. CIBUAYA KARAWANG</v>
          </cell>
          <cell r="P32" t="str">
            <v>L</v>
          </cell>
          <cell r="Q32" t="str">
            <v>ISLAM</v>
          </cell>
          <cell r="R32" t="str">
            <v>L</v>
          </cell>
          <cell r="S32" t="str">
            <v>SMK</v>
          </cell>
          <cell r="T32" t="str">
            <v>KARAWANG</v>
          </cell>
          <cell r="U32">
            <v>36780</v>
          </cell>
          <cell r="V32">
            <v>44378</v>
          </cell>
          <cell r="W32">
            <v>44469</v>
          </cell>
          <cell r="X32" t="str">
            <v>PKWT 1</v>
          </cell>
          <cell r="Y32"/>
          <cell r="Z32" t="str">
            <v xml:space="preserve">0 Tahun  7 Bulan 22 Hari </v>
          </cell>
          <cell r="AA32" t="str">
            <v>NON DRIVER</v>
          </cell>
          <cell r="AB32" t="str">
            <v>NON DRIVER</v>
          </cell>
          <cell r="AC32" t="str">
            <v>NON DRIVER</v>
          </cell>
          <cell r="AD32" t="str">
            <v>NON DRIVER</v>
          </cell>
          <cell r="AE32"/>
          <cell r="AF32" t="str">
            <v>SUDAH</v>
          </cell>
          <cell r="AG32"/>
          <cell r="AH32"/>
          <cell r="AI32" t="str">
            <v>BELUM</v>
          </cell>
          <cell r="AJ32"/>
          <cell r="AK32"/>
          <cell r="AL32"/>
        </row>
      </sheetData>
      <sheetData sheetId="1"/>
      <sheetData sheetId="2"/>
      <sheetData sheetId="3">
        <row r="7">
          <cell r="C7" t="str">
            <v>0185</v>
          </cell>
          <cell r="D7" t="str">
            <v>YUDA PRAMANA</v>
          </cell>
          <cell r="E7" t="str">
            <v>MBK</v>
          </cell>
          <cell r="F7" t="str">
            <v>0895321570116</v>
          </cell>
          <cell r="G7" t="str">
            <v>DRIVER</v>
          </cell>
          <cell r="H7"/>
          <cell r="I7"/>
          <cell r="J7"/>
          <cell r="K7" t="str">
            <v>NAROGONG</v>
          </cell>
          <cell r="L7" t="str">
            <v>NIRWANA LESTARI</v>
          </cell>
          <cell r="M7" t="str">
            <v>JAKARTA1</v>
          </cell>
          <cell r="N7">
            <v>43595</v>
          </cell>
          <cell r="O7" t="str">
            <v>KP CIMUNING RT 004/007 KEL CIMUNING KEC MUSTIKAJAYA BEKASI</v>
          </cell>
          <cell r="P7" t="str">
            <v>L</v>
          </cell>
          <cell r="Q7" t="str">
            <v>ISLAM</v>
          </cell>
          <cell r="R7" t="str">
            <v xml:space="preserve">L </v>
          </cell>
          <cell r="S7" t="str">
            <v>SMK</v>
          </cell>
          <cell r="T7" t="str">
            <v>JAKARTA</v>
          </cell>
          <cell r="U7">
            <v>34242</v>
          </cell>
          <cell r="V7">
            <v>44317</v>
          </cell>
          <cell r="W7">
            <v>44408</v>
          </cell>
          <cell r="X7" t="str">
            <v>PKWT 2</v>
          </cell>
          <cell r="Y7"/>
          <cell r="Z7" t="str">
            <v xml:space="preserve">2 Tahun  2 Bulan 13 Hari </v>
          </cell>
          <cell r="AA7" t="str">
            <v>BI METROJAYA</v>
          </cell>
          <cell r="AB7" t="str">
            <v>930912200813</v>
          </cell>
          <cell r="AC7">
            <v>45199</v>
          </cell>
          <cell r="AD7" t="str">
            <v>SUDAH</v>
          </cell>
          <cell r="AE7"/>
          <cell r="AF7" t="str">
            <v>SUDAH</v>
          </cell>
          <cell r="AG7"/>
          <cell r="AH7" t="str">
            <v xml:space="preserve">SUDAH </v>
          </cell>
          <cell r="AI7">
            <v>43863</v>
          </cell>
        </row>
        <row r="8">
          <cell r="C8" t="str">
            <v>1660</v>
          </cell>
          <cell r="D8" t="str">
            <v>DASIWAN</v>
          </cell>
          <cell r="E8" t="str">
            <v>MBK</v>
          </cell>
          <cell r="F8" t="str">
            <v>081932930033</v>
          </cell>
          <cell r="G8" t="str">
            <v>DRIVER</v>
          </cell>
          <cell r="H8"/>
          <cell r="I8"/>
          <cell r="J8"/>
          <cell r="K8" t="str">
            <v>NAROGONG</v>
          </cell>
          <cell r="L8" t="str">
            <v>NIRWANA LESTARI</v>
          </cell>
          <cell r="M8" t="str">
            <v>JAKARTA1</v>
          </cell>
          <cell r="N8">
            <v>43716</v>
          </cell>
          <cell r="O8" t="str">
            <v>KP. CIBUNTU RT 003/005 DS CIBUNTU CIBITUNG BEKASI</v>
          </cell>
          <cell r="P8" t="str">
            <v>K</v>
          </cell>
          <cell r="Q8" t="str">
            <v>ISLAM</v>
          </cell>
          <cell r="R8" t="str">
            <v>L</v>
          </cell>
          <cell r="S8" t="str">
            <v>SLTP</v>
          </cell>
          <cell r="T8" t="str">
            <v>INDRAMAYU</v>
          </cell>
          <cell r="U8">
            <v>31064</v>
          </cell>
          <cell r="V8">
            <v>44317</v>
          </cell>
          <cell r="W8">
            <v>44408</v>
          </cell>
          <cell r="X8" t="str">
            <v>PKWT 1</v>
          </cell>
          <cell r="Y8"/>
          <cell r="Z8" t="str">
            <v xml:space="preserve">1 Tahun  10 Bulan 15 Hari </v>
          </cell>
          <cell r="AA8" t="str">
            <v>BI METROJAYA</v>
          </cell>
          <cell r="AB8" t="str">
            <v>85011205120004510</v>
          </cell>
          <cell r="AC8">
            <v>44213</v>
          </cell>
          <cell r="AD8" t="str">
            <v>SUDAH</v>
          </cell>
          <cell r="AE8"/>
          <cell r="AF8" t="str">
            <v>SUDAH</v>
          </cell>
          <cell r="AG8"/>
          <cell r="AH8" t="str">
            <v xml:space="preserve">SUDAH </v>
          </cell>
          <cell r="AI8">
            <v>43863</v>
          </cell>
        </row>
        <row r="9">
          <cell r="C9" t="str">
            <v>1100</v>
          </cell>
          <cell r="D9" t="str">
            <v xml:space="preserve">ASEP SOLEH SAEPUDIN </v>
          </cell>
          <cell r="E9" t="str">
            <v>MBK</v>
          </cell>
          <cell r="F9" t="str">
            <v>087719302063</v>
          </cell>
          <cell r="G9" t="str">
            <v>DRIVER</v>
          </cell>
          <cell r="H9"/>
          <cell r="I9"/>
          <cell r="J9"/>
          <cell r="K9" t="str">
            <v>NAROGONG</v>
          </cell>
          <cell r="L9" t="str">
            <v>NIRWANA LESTARI</v>
          </cell>
          <cell r="M9" t="str">
            <v>JAKARTA 1</v>
          </cell>
          <cell r="N9">
            <v>43879</v>
          </cell>
          <cell r="O9" t="str">
            <v xml:space="preserve">KP. SELAEURIH RT. 013/004 BUNDER JATILUHUR PURWAKARTA </v>
          </cell>
          <cell r="P9" t="str">
            <v>K</v>
          </cell>
          <cell r="Q9" t="str">
            <v>ISLAM</v>
          </cell>
          <cell r="R9" t="str">
            <v>L</v>
          </cell>
          <cell r="S9" t="str">
            <v>SMP</v>
          </cell>
          <cell r="T9" t="str">
            <v xml:space="preserve">PURWAKARTA </v>
          </cell>
          <cell r="U9">
            <v>30446</v>
          </cell>
          <cell r="V9">
            <v>44317</v>
          </cell>
          <cell r="W9">
            <v>44408</v>
          </cell>
          <cell r="X9" t="str">
            <v>PKWT 1</v>
          </cell>
          <cell r="Y9"/>
          <cell r="Z9" t="str">
            <v>0 Tahun 7 Bulan 1 Hari</v>
          </cell>
          <cell r="AA9" t="str">
            <v xml:space="preserve">BI UMUM </v>
          </cell>
          <cell r="AB9" t="str">
            <v>830513160746</v>
          </cell>
          <cell r="AC9">
            <v>44691</v>
          </cell>
          <cell r="AD9" t="str">
            <v>SUDAH</v>
          </cell>
          <cell r="AE9"/>
          <cell r="AF9" t="str">
            <v>SUDAH</v>
          </cell>
          <cell r="AG9"/>
          <cell r="AH9"/>
          <cell r="AI9"/>
        </row>
        <row r="10">
          <cell r="C10" t="str">
            <v>1209</v>
          </cell>
          <cell r="D10" t="str">
            <v xml:space="preserve">MIFTAHUL HUDA </v>
          </cell>
          <cell r="E10" t="str">
            <v>MBK</v>
          </cell>
          <cell r="F10" t="str">
            <v>895329460534</v>
          </cell>
          <cell r="G10" t="str">
            <v>DRIVER</v>
          </cell>
          <cell r="H10"/>
          <cell r="I10"/>
          <cell r="J10"/>
          <cell r="K10" t="str">
            <v>NAROGONG</v>
          </cell>
          <cell r="L10" t="str">
            <v>NIRWANA LESTARI</v>
          </cell>
          <cell r="M10" t="str">
            <v>JAKARTA1</v>
          </cell>
          <cell r="N10">
            <v>44046</v>
          </cell>
          <cell r="O10" t="str">
            <v xml:space="preserve">KP CISAAT RT 003/005 DESA KERTARAHAYU KEC SETU </v>
          </cell>
          <cell r="P10" t="str">
            <v xml:space="preserve">L </v>
          </cell>
          <cell r="Q10" t="str">
            <v>ISLAM</v>
          </cell>
          <cell r="R10" t="str">
            <v>L</v>
          </cell>
          <cell r="S10" t="str">
            <v xml:space="preserve">SMP </v>
          </cell>
          <cell r="T10" t="str">
            <v xml:space="preserve">BEKASI </v>
          </cell>
          <cell r="U10">
            <v>35371</v>
          </cell>
          <cell r="V10">
            <v>44348</v>
          </cell>
          <cell r="W10">
            <v>44439</v>
          </cell>
          <cell r="X10" t="str">
            <v>PKWT 2</v>
          </cell>
          <cell r="Y10"/>
          <cell r="Z10" t="str">
            <v>0 Tahun 7 Bulan 1 Hari</v>
          </cell>
          <cell r="AA10" t="str">
            <v xml:space="preserve">BI </v>
          </cell>
          <cell r="AB10" t="str">
            <v>961112201508</v>
          </cell>
          <cell r="AC10">
            <v>44867</v>
          </cell>
          <cell r="AD10" t="str">
            <v>SUDAH</v>
          </cell>
          <cell r="AE10"/>
          <cell r="AF10" t="str">
            <v>SUDAH</v>
          </cell>
          <cell r="AG10"/>
          <cell r="AH10"/>
          <cell r="AI10"/>
        </row>
        <row r="11">
          <cell r="C11" t="str">
            <v>1320</v>
          </cell>
          <cell r="D11" t="str">
            <v xml:space="preserve">NAMON NURDIANTO </v>
          </cell>
          <cell r="E11" t="str">
            <v>MBK</v>
          </cell>
          <cell r="F11" t="str">
            <v>085692478534</v>
          </cell>
          <cell r="G11" t="str">
            <v>DRIVER</v>
          </cell>
          <cell r="H11"/>
          <cell r="I11"/>
          <cell r="J11"/>
          <cell r="K11" t="str">
            <v>NAROGONG</v>
          </cell>
          <cell r="L11" t="str">
            <v>NIRWANA LESTARI</v>
          </cell>
          <cell r="M11" t="str">
            <v>JAKARTA1</v>
          </cell>
          <cell r="N11">
            <v>44091</v>
          </cell>
          <cell r="O11" t="str">
            <v xml:space="preserve">KP CISAAT RT 004/005 DESA KARTAHAYU KEC SETU KAB BEKASI </v>
          </cell>
          <cell r="P11" t="str">
            <v>K</v>
          </cell>
          <cell r="Q11" t="str">
            <v>ISLAM</v>
          </cell>
          <cell r="R11" t="str">
            <v>L</v>
          </cell>
          <cell r="S11" t="str">
            <v xml:space="preserve">SMA </v>
          </cell>
          <cell r="T11" t="str">
            <v xml:space="preserve">BEKASI </v>
          </cell>
          <cell r="U11">
            <v>35317</v>
          </cell>
          <cell r="V11">
            <v>44348</v>
          </cell>
          <cell r="W11">
            <v>44439</v>
          </cell>
          <cell r="X11" t="str">
            <v>PKWT 2</v>
          </cell>
          <cell r="Y11"/>
          <cell r="Z11" t="str">
            <v>0 Tahun 7 Bulan 1 Hari</v>
          </cell>
          <cell r="AA11" t="str">
            <v xml:space="preserve">BI </v>
          </cell>
          <cell r="AB11" t="str">
            <v>12059609000257</v>
          </cell>
          <cell r="AC11">
            <v>45825</v>
          </cell>
          <cell r="AD11" t="str">
            <v>SUDAH</v>
          </cell>
          <cell r="AE11"/>
          <cell r="AF11" t="str">
            <v>SUDAH</v>
          </cell>
          <cell r="AG11"/>
          <cell r="AH11"/>
          <cell r="AI11"/>
        </row>
        <row r="12">
          <cell r="C12" t="str">
            <v>1322</v>
          </cell>
          <cell r="D12" t="str">
            <v xml:space="preserve">DWI AMBAR SUDARYANTO </v>
          </cell>
          <cell r="E12" t="str">
            <v>MBK</v>
          </cell>
          <cell r="F12" t="str">
            <v>089529737929</v>
          </cell>
          <cell r="G12" t="str">
            <v>DRIVER</v>
          </cell>
          <cell r="H12"/>
          <cell r="I12"/>
          <cell r="J12"/>
          <cell r="K12" t="str">
            <v>NAROGONG</v>
          </cell>
          <cell r="L12" t="str">
            <v>NIRWANA LESTARI</v>
          </cell>
          <cell r="M12" t="str">
            <v>JAKARTA1</v>
          </cell>
          <cell r="N12">
            <v>44090</v>
          </cell>
          <cell r="O12" t="str">
            <v xml:space="preserve">PURI MUTIARA INDAH CAKALANG BLOK C KAB. BEKASI </v>
          </cell>
          <cell r="P12" t="str">
            <v>L</v>
          </cell>
          <cell r="Q12" t="str">
            <v>ISLAM</v>
          </cell>
          <cell r="R12" t="str">
            <v>L</v>
          </cell>
          <cell r="S12"/>
          <cell r="T12" t="str">
            <v xml:space="preserve">BANTUL </v>
          </cell>
          <cell r="U12">
            <v>30061</v>
          </cell>
          <cell r="V12">
            <v>44348</v>
          </cell>
          <cell r="W12">
            <v>44439</v>
          </cell>
          <cell r="X12" t="str">
            <v>PKWT 2</v>
          </cell>
          <cell r="Y12"/>
          <cell r="Z12" t="str">
            <v>0 Tahun 7 Bulan 1 Hari</v>
          </cell>
          <cell r="AA12" t="str">
            <v>BI</v>
          </cell>
          <cell r="AB12" t="str">
            <v>12058204000076</v>
          </cell>
          <cell r="AC12">
            <v>45622</v>
          </cell>
          <cell r="AD12" t="str">
            <v>SUDAH</v>
          </cell>
          <cell r="AE12"/>
          <cell r="AF12" t="str">
            <v>SUDAH</v>
          </cell>
          <cell r="AG12"/>
          <cell r="AH12"/>
          <cell r="AI12"/>
        </row>
        <row r="13">
          <cell r="C13" t="str">
            <v>1992</v>
          </cell>
          <cell r="D13" t="str">
            <v>DADANG SARMA PRATAMA</v>
          </cell>
          <cell r="E13" t="str">
            <v>MBK</v>
          </cell>
          <cell r="F13" t="str">
            <v>08878883187</v>
          </cell>
          <cell r="G13"/>
          <cell r="H13"/>
          <cell r="I13"/>
          <cell r="J13" t="str">
            <v>DISPATCHER</v>
          </cell>
          <cell r="K13" t="str">
            <v>NAROGONG</v>
          </cell>
          <cell r="L13" t="str">
            <v>NIRWANA LESTARI</v>
          </cell>
          <cell r="M13" t="str">
            <v>JAKARTA1</v>
          </cell>
          <cell r="N13">
            <v>44284</v>
          </cell>
          <cell r="O13" t="str">
            <v>BENGLE RT 012/004 KEL. DEWISARI KEC. RENGASDENGKLOK  KAB. KARAWANG</v>
          </cell>
          <cell r="P13" t="str">
            <v>K1</v>
          </cell>
          <cell r="Q13" t="str">
            <v>ISLAM</v>
          </cell>
          <cell r="R13" t="str">
            <v>L</v>
          </cell>
          <cell r="S13" t="str">
            <v xml:space="preserve">SMA </v>
          </cell>
          <cell r="T13" t="str">
            <v>KARAWANG</v>
          </cell>
          <cell r="U13">
            <v>37130</v>
          </cell>
          <cell r="V13">
            <v>44378</v>
          </cell>
          <cell r="W13">
            <v>44469</v>
          </cell>
          <cell r="X13" t="str">
            <v>PKWT 2</v>
          </cell>
          <cell r="Y13"/>
          <cell r="Z13" t="str">
            <v>0 Tahun 7 Bulan 1 Hari</v>
          </cell>
          <cell r="AA13" t="str">
            <v>NON DRIVER</v>
          </cell>
          <cell r="AB13" t="str">
            <v>NON DRIVER</v>
          </cell>
          <cell r="AC13" t="str">
            <v>NON DRIVER</v>
          </cell>
          <cell r="AD13" t="str">
            <v>NON DRIVER</v>
          </cell>
          <cell r="AE13"/>
          <cell r="AF13" t="str">
            <v>BELUM</v>
          </cell>
          <cell r="AG13"/>
          <cell r="AH13"/>
          <cell r="AI13"/>
        </row>
      </sheetData>
      <sheetData sheetId="4"/>
      <sheetData sheetId="5">
        <row r="7">
          <cell r="C7" t="str">
            <v>1308</v>
          </cell>
          <cell r="D7" t="str">
            <v xml:space="preserve">MUHAMMAD ZAENUDIN </v>
          </cell>
          <cell r="E7" t="str">
            <v xml:space="preserve">MBK </v>
          </cell>
          <cell r="F7" t="str">
            <v>082221522799</v>
          </cell>
          <cell r="G7"/>
          <cell r="H7"/>
          <cell r="I7"/>
          <cell r="J7" t="str">
            <v xml:space="preserve">DISPATCHER </v>
          </cell>
          <cell r="K7" t="str">
            <v xml:space="preserve">BEKASI </v>
          </cell>
          <cell r="L7" t="str">
            <v xml:space="preserve">ANTERAJA </v>
          </cell>
          <cell r="M7" t="str">
            <v>JAKARTA 1</v>
          </cell>
          <cell r="N7">
            <v>44076</v>
          </cell>
          <cell r="O7" t="str">
            <v xml:space="preserve">KP CIMUNING RT 003/004 DESA CIMUNING KEC MUSTIKA JAYA </v>
          </cell>
          <cell r="P7" t="str">
            <v>K</v>
          </cell>
          <cell r="Q7" t="str">
            <v xml:space="preserve">ISLAM </v>
          </cell>
          <cell r="R7" t="str">
            <v>L</v>
          </cell>
          <cell r="S7" t="str">
            <v xml:space="preserve">SMK </v>
          </cell>
          <cell r="T7" t="str">
            <v xml:space="preserve">BEKASI </v>
          </cell>
          <cell r="U7">
            <v>34452</v>
          </cell>
          <cell r="V7">
            <v>44378</v>
          </cell>
          <cell r="W7">
            <v>44469</v>
          </cell>
          <cell r="X7" t="str">
            <v>PKWT 2</v>
          </cell>
          <cell r="Y7"/>
          <cell r="Z7" t="str">
            <v xml:space="preserve">0 Tahun  10 Bulan 14 Hari </v>
          </cell>
          <cell r="AA7" t="str">
            <v xml:space="preserve">NON DRIVER </v>
          </cell>
          <cell r="AB7" t="str">
            <v xml:space="preserve">NON DRIVER </v>
          </cell>
          <cell r="AC7" t="str">
            <v xml:space="preserve">NON DRIVER </v>
          </cell>
          <cell r="AD7"/>
          <cell r="AE7"/>
          <cell r="AF7"/>
          <cell r="AG7"/>
          <cell r="AH7"/>
          <cell r="AI7"/>
          <cell r="AJ7"/>
          <cell r="AK7"/>
          <cell r="AL7"/>
          <cell r="AM7" t="str">
            <v>0001609034411</v>
          </cell>
        </row>
        <row r="8">
          <cell r="C8" t="str">
            <v>1098</v>
          </cell>
          <cell r="D8" t="str">
            <v xml:space="preserve">BUDI ANDRIYANTO WAHYUDI </v>
          </cell>
          <cell r="E8" t="str">
            <v>MBK</v>
          </cell>
          <cell r="F8" t="str">
            <v>081285613802</v>
          </cell>
          <cell r="G8"/>
          <cell r="H8"/>
          <cell r="I8"/>
          <cell r="J8" t="str">
            <v xml:space="preserve">DISPATCHER </v>
          </cell>
          <cell r="K8" t="str">
            <v xml:space="preserve">BEKASI </v>
          </cell>
          <cell r="L8" t="str">
            <v xml:space="preserve">ANTERAJA </v>
          </cell>
          <cell r="M8" t="str">
            <v>JAKARTA 1</v>
          </cell>
          <cell r="N8">
            <v>43927</v>
          </cell>
          <cell r="O8" t="str">
            <v xml:space="preserve">DESA LEDOK RT 002/004 LEDOK SAMBONG </v>
          </cell>
          <cell r="P8" t="str">
            <v>K</v>
          </cell>
          <cell r="Q8" t="str">
            <v xml:space="preserve">ISLAM </v>
          </cell>
          <cell r="R8" t="str">
            <v>L</v>
          </cell>
          <cell r="S8" t="str">
            <v xml:space="preserve">SMK </v>
          </cell>
          <cell r="T8" t="str">
            <v>BLORA</v>
          </cell>
          <cell r="U8">
            <v>34002</v>
          </cell>
          <cell r="V8">
            <v>44348</v>
          </cell>
          <cell r="W8">
            <v>44439</v>
          </cell>
          <cell r="X8" t="str">
            <v>PKWT 1</v>
          </cell>
          <cell r="Y8"/>
          <cell r="Z8" t="str">
            <v xml:space="preserve">1 Tahun  3 Bulan 10 Hari </v>
          </cell>
          <cell r="AA8" t="str">
            <v xml:space="preserve">NON DRIVER </v>
          </cell>
          <cell r="AB8" t="str">
            <v xml:space="preserve">NON DRIVER </v>
          </cell>
          <cell r="AC8" t="str">
            <v xml:space="preserve">NON DRIVER </v>
          </cell>
          <cell r="AD8" t="str">
            <v>SUDAH</v>
          </cell>
          <cell r="AE8"/>
          <cell r="AF8"/>
          <cell r="AG8"/>
          <cell r="AH8"/>
          <cell r="AI8"/>
          <cell r="AJ8"/>
          <cell r="AK8"/>
          <cell r="AL8"/>
          <cell r="AM8" t="str">
            <v>0001736890211</v>
          </cell>
        </row>
        <row r="9">
          <cell r="C9" t="str">
            <v>0295</v>
          </cell>
          <cell r="D9" t="str">
            <v>HERMANSYAH</v>
          </cell>
          <cell r="E9" t="str">
            <v>MBK</v>
          </cell>
          <cell r="F9" t="str">
            <v>08960735564</v>
          </cell>
          <cell r="G9"/>
          <cell r="H9"/>
          <cell r="I9"/>
          <cell r="J9" t="str">
            <v>DISPATCHER LEADER</v>
          </cell>
          <cell r="K9" t="str">
            <v xml:space="preserve">BEKASI </v>
          </cell>
          <cell r="L9" t="str">
            <v xml:space="preserve">ANTERAJA </v>
          </cell>
          <cell r="M9" t="str">
            <v>JAKARTA 1</v>
          </cell>
          <cell r="N9">
            <v>43647</v>
          </cell>
          <cell r="O9" t="str">
            <v>PERUM TYTYAN KENCANA BLOK C2 NO 2 RT 010/004 KEL MARGA MULYA BEKASIUTARA</v>
          </cell>
          <cell r="P9" t="str">
            <v>K</v>
          </cell>
          <cell r="Q9" t="str">
            <v>ISLAM</v>
          </cell>
          <cell r="R9" t="str">
            <v xml:space="preserve">L </v>
          </cell>
          <cell r="S9" t="str">
            <v>SMK</v>
          </cell>
          <cell r="T9" t="str">
            <v>JAKARTA</v>
          </cell>
          <cell r="U9">
            <v>31222</v>
          </cell>
          <cell r="V9">
            <v>44378</v>
          </cell>
          <cell r="W9">
            <v>44469</v>
          </cell>
          <cell r="X9" t="str">
            <v>PKWT 2</v>
          </cell>
          <cell r="Y9"/>
          <cell r="Z9" t="str">
            <v xml:space="preserve">2 Tahun  0 Bulan 15 Hari </v>
          </cell>
          <cell r="AA9" t="str">
            <v>NON DRIVER</v>
          </cell>
          <cell r="AB9" t="str">
            <v>NON DRIVER</v>
          </cell>
          <cell r="AC9" t="str">
            <v xml:space="preserve">NON DRIVER </v>
          </cell>
          <cell r="AD9" t="str">
            <v>SUDAH</v>
          </cell>
          <cell r="AE9"/>
          <cell r="AF9"/>
          <cell r="AG9"/>
          <cell r="AH9"/>
          <cell r="AI9"/>
          <cell r="AJ9"/>
          <cell r="AK9"/>
          <cell r="AL9" t="str">
            <v>X</v>
          </cell>
          <cell r="AM9" t="str">
            <v>0001773798041</v>
          </cell>
        </row>
        <row r="10">
          <cell r="C10">
            <v>2142</v>
          </cell>
          <cell r="D10" t="str">
            <v>ANDRIAN MUHAMAD PADLI</v>
          </cell>
          <cell r="E10" t="str">
            <v>MBK</v>
          </cell>
          <cell r="F10" t="str">
            <v>089512617009</v>
          </cell>
          <cell r="G10"/>
          <cell r="H10"/>
          <cell r="I10"/>
          <cell r="J10" t="str">
            <v>UC</v>
          </cell>
          <cell r="K10" t="str">
            <v>BEKASI</v>
          </cell>
          <cell r="L10" t="str">
            <v>ANTERAJA</v>
          </cell>
          <cell r="M10" t="str">
            <v>JAKARTA 1</v>
          </cell>
          <cell r="N10">
            <v>44305</v>
          </cell>
          <cell r="O10" t="str">
            <v>MEKARSARI BARAT RT 002/017 KEL. MEKARSARI KEC. TAMBUN SELATAN KAB. BEKASI</v>
          </cell>
          <cell r="P10" t="str">
            <v>K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BEKASI</v>
          </cell>
          <cell r="U10">
            <v>31512</v>
          </cell>
          <cell r="V10">
            <v>44305</v>
          </cell>
          <cell r="W10">
            <v>44408</v>
          </cell>
          <cell r="X10" t="str">
            <v>PKWT 1</v>
          </cell>
          <cell r="Y10"/>
          <cell r="Z10" t="str">
            <v xml:space="preserve">2 Tahun  0 Bulan 15 Hari </v>
          </cell>
          <cell r="AA10" t="str">
            <v>NON DRIVER</v>
          </cell>
          <cell r="AB10" t="str">
            <v>NON DRIVER</v>
          </cell>
          <cell r="AC10" t="str">
            <v xml:space="preserve">NON DRIVER </v>
          </cell>
          <cell r="AD10"/>
          <cell r="AE10"/>
          <cell r="AF10"/>
          <cell r="AG10"/>
          <cell r="AH10"/>
          <cell r="AI10"/>
          <cell r="AJ10"/>
          <cell r="AK10"/>
          <cell r="AL10"/>
          <cell r="AM10" t="str">
            <v>0002140691049</v>
          </cell>
        </row>
        <row r="11">
          <cell r="C11">
            <v>2147</v>
          </cell>
          <cell r="D11" t="str">
            <v>WAHYU HENDRAWAN</v>
          </cell>
          <cell r="E11" t="str">
            <v>MBK</v>
          </cell>
          <cell r="F11" t="str">
            <v>081291336753</v>
          </cell>
          <cell r="G11"/>
          <cell r="H11"/>
          <cell r="I11"/>
          <cell r="J11" t="str">
            <v>DISPATCHER</v>
          </cell>
          <cell r="K11" t="str">
            <v>BEKASI</v>
          </cell>
          <cell r="L11" t="str">
            <v>ANTERAJA</v>
          </cell>
          <cell r="M11" t="str">
            <v>JAKARTA 1</v>
          </cell>
          <cell r="N11">
            <v>44308</v>
          </cell>
          <cell r="O11" t="str">
            <v>JL. KP. BARU KLENDER NO. 25 RT 012/001 KEL. JATINEGARA KEC. CAKUNG JAKARTA TIMUR</v>
          </cell>
          <cell r="P11" t="str">
            <v>K</v>
          </cell>
          <cell r="Q11" t="str">
            <v>ISLAM</v>
          </cell>
          <cell r="R11" t="str">
            <v>L</v>
          </cell>
          <cell r="S11" t="str">
            <v>SMA</v>
          </cell>
          <cell r="T11" t="str">
            <v>JAKARTA</v>
          </cell>
          <cell r="U11">
            <v>31128</v>
          </cell>
          <cell r="V11">
            <v>44308</v>
          </cell>
          <cell r="W11">
            <v>44408</v>
          </cell>
          <cell r="X11" t="str">
            <v>PKWT 1</v>
          </cell>
          <cell r="Y11"/>
          <cell r="Z11" t="str">
            <v xml:space="preserve">0 Tahun  2 Bulan 24 Hari </v>
          </cell>
          <cell r="AA11" t="str">
            <v>NON DRIVER</v>
          </cell>
          <cell r="AB11" t="str">
            <v>NON DRIVER</v>
          </cell>
          <cell r="AC11" t="str">
            <v xml:space="preserve">NON DRIVER </v>
          </cell>
          <cell r="AD11"/>
          <cell r="AE11"/>
          <cell r="AF11"/>
          <cell r="AG11"/>
          <cell r="AH11"/>
          <cell r="AI11"/>
          <cell r="AJ11"/>
          <cell r="AK11"/>
          <cell r="AL11"/>
          <cell r="AM11" t="str">
            <v>0002099319748</v>
          </cell>
        </row>
        <row r="12">
          <cell r="C12" t="str">
            <v>2020</v>
          </cell>
          <cell r="D12" t="str">
            <v>RAFII RAMADHAN</v>
          </cell>
          <cell r="E12" t="str">
            <v>MBK</v>
          </cell>
          <cell r="F12" t="str">
            <v>089699877935</v>
          </cell>
          <cell r="G12"/>
          <cell r="H12"/>
          <cell r="I12"/>
          <cell r="J12" t="str">
            <v>ADMIN</v>
          </cell>
          <cell r="K12" t="str">
            <v>TAMBUN</v>
          </cell>
          <cell r="L12" t="str">
            <v>ASLOG</v>
          </cell>
          <cell r="M12" t="str">
            <v>JAKARTA 1</v>
          </cell>
          <cell r="N12">
            <v>44291</v>
          </cell>
          <cell r="O12" t="str">
            <v>PERUM BUMISANI PERMAI BLOK K1 NO. 23 RT 003/014 SETIA MEKAR TAMBUN SELATAN BEKASI</v>
          </cell>
          <cell r="P12" t="str">
            <v>L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JAKARTA</v>
          </cell>
          <cell r="U12">
            <v>36157</v>
          </cell>
          <cell r="V12">
            <v>44348</v>
          </cell>
          <cell r="W12">
            <v>44439</v>
          </cell>
          <cell r="X12" t="str">
            <v>PKWT 2</v>
          </cell>
          <cell r="Y12"/>
          <cell r="Z12" t="str">
            <v xml:space="preserve">0 Tahun  3 Bulan 11 Hari </v>
          </cell>
          <cell r="AA12" t="str">
            <v>NON DRIVER</v>
          </cell>
          <cell r="AB12" t="str">
            <v>NON DRIVER</v>
          </cell>
          <cell r="AC12" t="str">
            <v xml:space="preserve">NON DRIVER </v>
          </cell>
          <cell r="AD12"/>
          <cell r="AE12"/>
          <cell r="AF12"/>
          <cell r="AG12"/>
          <cell r="AH12"/>
          <cell r="AI12"/>
          <cell r="AJ12"/>
          <cell r="AK12"/>
          <cell r="AL12"/>
          <cell r="AM12" t="str">
            <v>0002102765095</v>
          </cell>
        </row>
        <row r="13">
          <cell r="C13" t="str">
            <v>2243</v>
          </cell>
          <cell r="D13" t="str">
            <v>NIKIYANA DUL GOFUR</v>
          </cell>
          <cell r="E13" t="str">
            <v>MBK</v>
          </cell>
          <cell r="F13" t="str">
            <v>088809069307</v>
          </cell>
          <cell r="G13"/>
          <cell r="H13"/>
          <cell r="I13"/>
          <cell r="J13" t="str">
            <v>DISPATCHER</v>
          </cell>
          <cell r="K13" t="str">
            <v>BEKASI</v>
          </cell>
          <cell r="L13" t="str">
            <v>ANTERAJA</v>
          </cell>
          <cell r="M13" t="str">
            <v>JAKARTA 1</v>
          </cell>
          <cell r="N13">
            <v>44320</v>
          </cell>
          <cell r="O13" t="str">
            <v>KP. KETAPANG RT 001/002 KEL. KALIJAYA KEC. CIKARANG BARAT KAB. BEKASI</v>
          </cell>
          <cell r="P13" t="str">
            <v>L</v>
          </cell>
          <cell r="Q13" t="str">
            <v>ISLAM</v>
          </cell>
          <cell r="R13" t="str">
            <v>L</v>
          </cell>
          <cell r="S13" t="str">
            <v>SMA</v>
          </cell>
          <cell r="T13" t="str">
            <v>BEKASI</v>
          </cell>
          <cell r="U13">
            <v>35757</v>
          </cell>
          <cell r="V13">
            <v>44320</v>
          </cell>
          <cell r="W13">
            <v>44408</v>
          </cell>
          <cell r="X13" t="str">
            <v>PKWT 1</v>
          </cell>
          <cell r="Y13"/>
          <cell r="Z13" t="str">
            <v xml:space="preserve">0 Tahun  2 Bulan 19 Hari </v>
          </cell>
          <cell r="AA13" t="str">
            <v>NON DRIVER</v>
          </cell>
          <cell r="AB13" t="str">
            <v>NON DRIVER</v>
          </cell>
          <cell r="AC13" t="str">
            <v xml:space="preserve">NON DRIVER </v>
          </cell>
          <cell r="AD13"/>
          <cell r="AE13"/>
          <cell r="AF13"/>
          <cell r="AG13"/>
          <cell r="AH13"/>
          <cell r="AI13"/>
          <cell r="AJ13"/>
          <cell r="AK13"/>
          <cell r="AL13"/>
          <cell r="AM13" t="str">
            <v>0002510249073</v>
          </cell>
        </row>
        <row r="14">
          <cell r="C14" t="str">
            <v>2492</v>
          </cell>
          <cell r="D14" t="str">
            <v>HERI MUCHTARI</v>
          </cell>
          <cell r="E14" t="str">
            <v>MBK</v>
          </cell>
          <cell r="F14" t="str">
            <v>085714868826</v>
          </cell>
          <cell r="G14"/>
          <cell r="H14"/>
          <cell r="I14"/>
          <cell r="J14" t="str">
            <v>DRIVER LEADER</v>
          </cell>
          <cell r="K14" t="str">
            <v>BEKASI</v>
          </cell>
          <cell r="L14" t="str">
            <v>ANTERAJA</v>
          </cell>
          <cell r="M14" t="str">
            <v>JAKARTA 1</v>
          </cell>
          <cell r="N14">
            <v>44349</v>
          </cell>
          <cell r="O14" t="str">
            <v>JL. MAKAM RT 001/011 KEL. KRANJI KEC. BEKASI BARAT KOTA BEKASI</v>
          </cell>
          <cell r="P14" t="str">
            <v>K2</v>
          </cell>
          <cell r="Q14" t="str">
            <v>ISLAM</v>
          </cell>
          <cell r="R14" t="str">
            <v>L</v>
          </cell>
          <cell r="S14" t="str">
            <v>SMA</v>
          </cell>
          <cell r="T14" t="str">
            <v>DEPOK</v>
          </cell>
          <cell r="U14">
            <v>29797</v>
          </cell>
          <cell r="V14">
            <v>44349</v>
          </cell>
          <cell r="W14">
            <v>44439</v>
          </cell>
          <cell r="X14" t="str">
            <v>PKWT 1</v>
          </cell>
          <cell r="Y14"/>
          <cell r="Z14" t="str">
            <v xml:space="preserve">0 Tahun  1 Bulan 21 Hari </v>
          </cell>
          <cell r="AA14" t="str">
            <v>NON DRIVER</v>
          </cell>
          <cell r="AB14" t="str">
            <v>NON DRIVER</v>
          </cell>
          <cell r="AC14" t="str">
            <v xml:space="preserve">NON DRIVER </v>
          </cell>
          <cell r="AD14"/>
          <cell r="AE14"/>
          <cell r="AF14"/>
          <cell r="AG14"/>
          <cell r="AH14"/>
          <cell r="AI14"/>
          <cell r="AJ14"/>
          <cell r="AK14"/>
          <cell r="AL14"/>
          <cell r="AM14" t="str">
            <v>0001274609812</v>
          </cell>
        </row>
        <row r="15">
          <cell r="C15" t="str">
            <v>2687</v>
          </cell>
          <cell r="D15" t="str">
            <v>DICKY RUSTANDI EFENDI</v>
          </cell>
          <cell r="E15" t="str">
            <v>MBK</v>
          </cell>
          <cell r="F15"/>
          <cell r="G15"/>
          <cell r="H15"/>
          <cell r="I15"/>
          <cell r="J15" t="str">
            <v>DRIVER LEADER</v>
          </cell>
          <cell r="K15" t="str">
            <v>BEKASI</v>
          </cell>
          <cell r="L15" t="str">
            <v>ANTERAJA</v>
          </cell>
          <cell r="M15" t="str">
            <v>JAKARTA 1</v>
          </cell>
          <cell r="N15">
            <v>44385</v>
          </cell>
          <cell r="O15" t="str">
            <v>KP. SUKAMAJU RT 003/005 KEL. CIGUGUH GIRANG KEC. PARONGPONG KAB. BANDUNG BARAT</v>
          </cell>
          <cell r="P15" t="str">
            <v>L</v>
          </cell>
          <cell r="Q15" t="str">
            <v>ISLAM</v>
          </cell>
          <cell r="R15" t="str">
            <v>L</v>
          </cell>
          <cell r="S15" t="str">
            <v>SMA</v>
          </cell>
          <cell r="T15" t="str">
            <v>BANDUNG</v>
          </cell>
          <cell r="U15">
            <v>36306</v>
          </cell>
          <cell r="V15">
            <v>44385</v>
          </cell>
          <cell r="W15">
            <v>44469</v>
          </cell>
          <cell r="X15" t="str">
            <v>PKWT 1</v>
          </cell>
          <cell r="Y15"/>
          <cell r="Z15" t="str">
            <v xml:space="preserve">0 Tahun  0 Bulan 15 Hari </v>
          </cell>
          <cell r="AA15" t="str">
            <v>NON DRIVER</v>
          </cell>
          <cell r="AB15" t="str">
            <v>NON DRIVER</v>
          </cell>
          <cell r="AC15" t="str">
            <v xml:space="preserve">NON DRIVER </v>
          </cell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</row>
      </sheetData>
      <sheetData sheetId="6">
        <row r="7">
          <cell r="C7" t="str">
            <v>0954</v>
          </cell>
          <cell r="D7" t="str">
            <v>MAMAT RAHMAT</v>
          </cell>
          <cell r="E7" t="str">
            <v>MBK</v>
          </cell>
          <cell r="F7">
            <v>81214644311</v>
          </cell>
          <cell r="G7" t="str">
            <v>DRIVER</v>
          </cell>
          <cell r="H7"/>
          <cell r="I7"/>
          <cell r="J7"/>
          <cell r="K7" t="str">
            <v>BANDUNG</v>
          </cell>
          <cell r="L7" t="str">
            <v>ANTER AJA</v>
          </cell>
          <cell r="M7" t="str">
            <v>JAKARTA 1</v>
          </cell>
          <cell r="N7">
            <v>43773</v>
          </cell>
          <cell r="O7" t="str">
            <v>JL. SANDANG PANGAN  RT.002/001 KEL. MEKARWANGI KEC. BOJONGLOA KIDUL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>SMP</v>
          </cell>
          <cell r="T7" t="str">
            <v>SUMEDANG</v>
          </cell>
          <cell r="U7" t="str">
            <v>7-Des-78</v>
          </cell>
          <cell r="V7">
            <v>44378</v>
          </cell>
          <cell r="W7">
            <v>44408</v>
          </cell>
          <cell r="X7" t="str">
            <v xml:space="preserve">PHL </v>
          </cell>
          <cell r="Y7"/>
          <cell r="Z7" t="str">
            <v xml:space="preserve">1 Tahun  8 Bulan 19 Hari </v>
          </cell>
          <cell r="AA7" t="str">
            <v>BI UMUM</v>
          </cell>
          <cell r="AB7" t="str">
            <v>770813059047</v>
          </cell>
          <cell r="AC7" t="str">
            <v>7-Des-21</v>
          </cell>
          <cell r="AD7" t="str">
            <v>SUDAH</v>
          </cell>
          <cell r="AE7"/>
          <cell r="AF7" t="str">
            <v>BELUM</v>
          </cell>
          <cell r="AG7"/>
          <cell r="AH7"/>
          <cell r="AI7"/>
          <cell r="AJ7"/>
          <cell r="AK7"/>
          <cell r="AL7"/>
        </row>
        <row r="8">
          <cell r="C8" t="str">
            <v>1632</v>
          </cell>
          <cell r="D8" t="str">
            <v>AHMAD KOMARA</v>
          </cell>
          <cell r="E8" t="str">
            <v>MBK</v>
          </cell>
          <cell r="F8">
            <v>82115844890</v>
          </cell>
          <cell r="G8" t="str">
            <v>DRIVER</v>
          </cell>
          <cell r="H8"/>
          <cell r="I8"/>
          <cell r="J8"/>
          <cell r="K8" t="str">
            <v>BANDUNG</v>
          </cell>
          <cell r="L8" t="str">
            <v>ANTER AJA</v>
          </cell>
          <cell r="M8" t="str">
            <v>JAKARTA 1</v>
          </cell>
          <cell r="N8">
            <v>43767</v>
          </cell>
          <cell r="O8" t="str">
            <v xml:space="preserve">KP. MEKARLAKSANA RT. 001/013 KEL. PANYOKOKAN KEC. CIWIDEY 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BANDUNG</v>
          </cell>
          <cell r="U8">
            <v>32876</v>
          </cell>
          <cell r="V8">
            <v>44378</v>
          </cell>
          <cell r="W8">
            <v>44408</v>
          </cell>
          <cell r="X8" t="str">
            <v xml:space="preserve">PHL </v>
          </cell>
          <cell r="Y8"/>
          <cell r="Z8" t="str">
            <v xml:space="preserve">1 Tahun  8 Bulan 24 Hari </v>
          </cell>
          <cell r="AA8" t="str">
            <v>BI JABAR</v>
          </cell>
          <cell r="AB8" t="str">
            <v>900113432997</v>
          </cell>
          <cell r="AC8">
            <v>44564</v>
          </cell>
          <cell r="AD8" t="str">
            <v>SUDAH</v>
          </cell>
          <cell r="AE8"/>
          <cell r="AF8" t="str">
            <v>BELUM</v>
          </cell>
          <cell r="AG8"/>
          <cell r="AH8"/>
          <cell r="AI8"/>
          <cell r="AJ8"/>
          <cell r="AK8"/>
          <cell r="AL8"/>
        </row>
        <row r="9">
          <cell r="C9" t="str">
            <v>0826</v>
          </cell>
          <cell r="D9" t="str">
            <v>DERRI</v>
          </cell>
          <cell r="E9" t="str">
            <v>MBK</v>
          </cell>
          <cell r="F9">
            <v>82315062239</v>
          </cell>
          <cell r="G9"/>
          <cell r="H9"/>
          <cell r="I9"/>
          <cell r="J9" t="str">
            <v>FICO</v>
          </cell>
          <cell r="K9" t="str">
            <v>BANDUNG</v>
          </cell>
          <cell r="L9" t="str">
            <v>ANTER AJA</v>
          </cell>
          <cell r="M9" t="str">
            <v>JAKARTA 1</v>
          </cell>
          <cell r="N9">
            <v>43776</v>
          </cell>
          <cell r="O9" t="str">
            <v>GG. PAMARSET NO.35  RT. 003/007 KEL. KARANGANYAR KEC. ASTANA ANYAR</v>
          </cell>
          <cell r="P9" t="str">
            <v>L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KUALA TUNGKAL</v>
          </cell>
          <cell r="U9">
            <v>30784</v>
          </cell>
          <cell r="V9">
            <v>44378</v>
          </cell>
          <cell r="W9">
            <v>44408</v>
          </cell>
          <cell r="X9" t="str">
            <v xml:space="preserve">PHL </v>
          </cell>
          <cell r="Y9"/>
          <cell r="Z9" t="str">
            <v xml:space="preserve">1 Tahun  8 Bulan 16 Hari </v>
          </cell>
          <cell r="AA9" t="str">
            <v>A JABAR</v>
          </cell>
          <cell r="AB9" t="str">
            <v>1305180403600</v>
          </cell>
          <cell r="AC9">
            <v>45028</v>
          </cell>
          <cell r="AD9" t="str">
            <v>SUDAH</v>
          </cell>
          <cell r="AE9"/>
          <cell r="AF9" t="str">
            <v>BELUM</v>
          </cell>
          <cell r="AG9"/>
          <cell r="AH9"/>
          <cell r="AI9"/>
          <cell r="AJ9"/>
          <cell r="AK9"/>
          <cell r="AL9"/>
        </row>
        <row r="10">
          <cell r="C10" t="str">
            <v>0825</v>
          </cell>
          <cell r="D10" t="str">
            <v>CECE CAHYANA</v>
          </cell>
          <cell r="E10" t="str">
            <v>MBK</v>
          </cell>
          <cell r="F10" t="str">
            <v>081343208362</v>
          </cell>
          <cell r="G10"/>
          <cell r="H10"/>
          <cell r="I10"/>
          <cell r="J10" t="str">
            <v xml:space="preserve">DISPATCHER </v>
          </cell>
          <cell r="K10" t="str">
            <v>BANDUNG</v>
          </cell>
          <cell r="L10" t="str">
            <v>ANTER AJA</v>
          </cell>
          <cell r="M10" t="str">
            <v>JAKARTA 1</v>
          </cell>
          <cell r="N10">
            <v>43784</v>
          </cell>
          <cell r="O10" t="str">
            <v xml:space="preserve">KP. CIJAGONG RT. 003/003 SUKARAME PACET 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BANDUNG</v>
          </cell>
          <cell r="U10">
            <v>33767</v>
          </cell>
          <cell r="V10">
            <v>44378</v>
          </cell>
          <cell r="W10">
            <v>44408</v>
          </cell>
          <cell r="X10" t="str">
            <v xml:space="preserve">PHL </v>
          </cell>
          <cell r="Y10"/>
          <cell r="Z10" t="str">
            <v xml:space="preserve">1 Tahun  8 Bulan 8 Hari </v>
          </cell>
          <cell r="AA10" t="str">
            <v>BI JABAR</v>
          </cell>
          <cell r="AB10" t="str">
            <v>920613432949</v>
          </cell>
          <cell r="AC10">
            <v>44724</v>
          </cell>
          <cell r="AD10" t="str">
            <v>SUDAH</v>
          </cell>
          <cell r="AE10"/>
          <cell r="AF10" t="str">
            <v>BELUM</v>
          </cell>
          <cell r="AG10"/>
          <cell r="AH10"/>
          <cell r="AI10"/>
          <cell r="AJ10"/>
          <cell r="AK10"/>
          <cell r="AL10"/>
        </row>
        <row r="11">
          <cell r="C11" t="str">
            <v>0912</v>
          </cell>
          <cell r="D11" t="str">
            <v xml:space="preserve">DIAN ARDIANSYAH </v>
          </cell>
          <cell r="E11" t="str">
            <v>MBK</v>
          </cell>
          <cell r="F11" t="str">
            <v>083822656137</v>
          </cell>
          <cell r="G11" t="str">
            <v>DRIVER</v>
          </cell>
          <cell r="H11"/>
          <cell r="I11"/>
          <cell r="J11"/>
          <cell r="K11" t="str">
            <v>BANDUNG</v>
          </cell>
          <cell r="L11" t="str">
            <v>ANTER AJA</v>
          </cell>
          <cell r="M11" t="str">
            <v>JAKARTA 1</v>
          </cell>
          <cell r="N11">
            <v>43811</v>
          </cell>
          <cell r="O11" t="str">
            <v xml:space="preserve">BINONG JATI RT.008/004 KEC. BATUNUNGGAL </v>
          </cell>
          <cell r="P11" t="str">
            <v>K</v>
          </cell>
          <cell r="Q11" t="str">
            <v>ISLAM</v>
          </cell>
          <cell r="R11" t="str">
            <v>L</v>
          </cell>
          <cell r="S11" t="str">
            <v>SMA</v>
          </cell>
          <cell r="T11" t="str">
            <v>BANDUNG</v>
          </cell>
          <cell r="U11">
            <v>33584</v>
          </cell>
          <cell r="V11">
            <v>44317</v>
          </cell>
          <cell r="W11">
            <v>44408</v>
          </cell>
          <cell r="X11" t="str">
            <v>PKWT 2</v>
          </cell>
          <cell r="Y11"/>
          <cell r="Z11" t="str">
            <v xml:space="preserve">1 Tahun  7 Bulan 11 Hari </v>
          </cell>
          <cell r="AA11" t="str">
            <v>A JABAR</v>
          </cell>
          <cell r="AB11" t="str">
            <v>911213051949</v>
          </cell>
          <cell r="AC11">
            <v>44907</v>
          </cell>
          <cell r="AD11" t="str">
            <v>SUDAH</v>
          </cell>
          <cell r="AE11"/>
          <cell r="AF11" t="str">
            <v>BELUM</v>
          </cell>
          <cell r="AG11"/>
          <cell r="AH11"/>
          <cell r="AI11"/>
          <cell r="AJ11"/>
          <cell r="AK11"/>
          <cell r="AL11"/>
        </row>
        <row r="12">
          <cell r="C12" t="str">
            <v>0911</v>
          </cell>
          <cell r="D12" t="str">
            <v xml:space="preserve">SARIF HIDAYAT </v>
          </cell>
          <cell r="E12" t="str">
            <v>MBK</v>
          </cell>
          <cell r="F12" t="str">
            <v>089506128401</v>
          </cell>
          <cell r="G12" t="str">
            <v>DRIVER</v>
          </cell>
          <cell r="H12"/>
          <cell r="I12"/>
          <cell r="J12"/>
          <cell r="K12" t="str">
            <v>BANDUNG</v>
          </cell>
          <cell r="L12" t="str">
            <v>ANTERAJA</v>
          </cell>
          <cell r="M12" t="str">
            <v>JAKARTA 1</v>
          </cell>
          <cell r="N12">
            <v>43810</v>
          </cell>
          <cell r="O12" t="str">
            <v xml:space="preserve">KP. CIKOPO RT. 003/008 PARUNGSERAB SOREANG </v>
          </cell>
          <cell r="P12" t="str">
            <v>K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BANDUNG</v>
          </cell>
          <cell r="U12">
            <v>27772</v>
          </cell>
          <cell r="V12">
            <v>44317</v>
          </cell>
          <cell r="W12">
            <v>44408</v>
          </cell>
          <cell r="X12" t="str">
            <v>PKWT 2</v>
          </cell>
          <cell r="Y12"/>
          <cell r="Z12" t="str">
            <v xml:space="preserve">1 Tahun  7 Bulan 12 Hari </v>
          </cell>
          <cell r="AA12" t="str">
            <v>BI JABAR</v>
          </cell>
          <cell r="AB12" t="str">
            <v>760113432759</v>
          </cell>
          <cell r="AC12">
            <v>44574</v>
          </cell>
          <cell r="AD12" t="str">
            <v>SUDAH</v>
          </cell>
          <cell r="AE12"/>
          <cell r="AF12" t="str">
            <v>BELUM</v>
          </cell>
          <cell r="AG12"/>
          <cell r="AH12"/>
          <cell r="AI12"/>
          <cell r="AJ12"/>
          <cell r="AK12"/>
          <cell r="AL12"/>
        </row>
        <row r="13">
          <cell r="C13" t="str">
            <v>0914</v>
          </cell>
          <cell r="D13" t="str">
            <v xml:space="preserve">JAJANG KIKI </v>
          </cell>
          <cell r="E13" t="str">
            <v>MBK</v>
          </cell>
          <cell r="F13" t="str">
            <v>089656132691</v>
          </cell>
          <cell r="G13"/>
          <cell r="H13"/>
          <cell r="I13"/>
          <cell r="J13" t="str">
            <v xml:space="preserve">DISPATCHER </v>
          </cell>
          <cell r="K13" t="str">
            <v>BANDUNG</v>
          </cell>
          <cell r="L13" t="str">
            <v>ANTERAJA</v>
          </cell>
          <cell r="M13" t="str">
            <v>JAKARTA 1</v>
          </cell>
          <cell r="N13">
            <v>43833</v>
          </cell>
          <cell r="O13" t="str">
            <v xml:space="preserve">KP. PASIR MULYA RT. 001/014 MARGAMULYA PANGALENGAN KAB. BANDUNG </v>
          </cell>
          <cell r="P13" t="str">
            <v>L</v>
          </cell>
          <cell r="Q13" t="str">
            <v>ISLAM</v>
          </cell>
          <cell r="R13" t="str">
            <v>L</v>
          </cell>
          <cell r="S13" t="str">
            <v>SMA</v>
          </cell>
          <cell r="T13" t="str">
            <v>BANDUNG</v>
          </cell>
          <cell r="U13">
            <v>33970</v>
          </cell>
          <cell r="V13">
            <v>44348</v>
          </cell>
          <cell r="W13">
            <v>44439</v>
          </cell>
          <cell r="X13" t="str">
            <v>PKWT 1</v>
          </cell>
          <cell r="Y13"/>
          <cell r="Z13" t="str">
            <v xml:space="preserve">1 Tahun  6 Bulan 20 Hari </v>
          </cell>
          <cell r="AA13" t="str">
            <v xml:space="preserve">BI JABAR </v>
          </cell>
          <cell r="AB13" t="str">
            <v>930113432317</v>
          </cell>
          <cell r="AC13">
            <v>44927</v>
          </cell>
          <cell r="AD13" t="str">
            <v>SUDAH</v>
          </cell>
          <cell r="AE13"/>
          <cell r="AF13"/>
          <cell r="AG13"/>
          <cell r="AH13"/>
          <cell r="AI13"/>
          <cell r="AJ13"/>
          <cell r="AK13"/>
          <cell r="AL13"/>
        </row>
        <row r="14">
          <cell r="C14" t="str">
            <v>1010</v>
          </cell>
          <cell r="D14" t="str">
            <v xml:space="preserve">RANDIAN </v>
          </cell>
          <cell r="E14" t="str">
            <v>MBK</v>
          </cell>
          <cell r="F14" t="str">
            <v>082126038098</v>
          </cell>
          <cell r="G14" t="str">
            <v>DRIVER</v>
          </cell>
          <cell r="H14"/>
          <cell r="I14"/>
          <cell r="J14"/>
          <cell r="K14" t="str">
            <v>BANDUNG</v>
          </cell>
          <cell r="L14" t="str">
            <v xml:space="preserve">ANTERAJA </v>
          </cell>
          <cell r="M14" t="str">
            <v>JAKARTA 1</v>
          </cell>
          <cell r="N14">
            <v>43864</v>
          </cell>
          <cell r="O14" t="str">
            <v xml:space="preserve">KP. PALEDANG RT. 002/004 PAKUTANDANG, CIPARAY KAB. BANDUNG </v>
          </cell>
          <cell r="P14" t="str">
            <v>L</v>
          </cell>
          <cell r="Q14" t="str">
            <v>ISLAM</v>
          </cell>
          <cell r="R14" t="str">
            <v>L</v>
          </cell>
          <cell r="S14" t="str">
            <v>SMA</v>
          </cell>
          <cell r="T14" t="str">
            <v xml:space="preserve">BANDUNG </v>
          </cell>
          <cell r="U14">
            <v>35384</v>
          </cell>
          <cell r="V14">
            <v>44378</v>
          </cell>
          <cell r="W14">
            <v>44408</v>
          </cell>
          <cell r="X14" t="str">
            <v xml:space="preserve">PHL </v>
          </cell>
          <cell r="Y14"/>
          <cell r="Z14" t="str">
            <v xml:space="preserve">1 Tahun  5 Bulan 20 Hari </v>
          </cell>
          <cell r="AA14" t="str">
            <v>A JABAR</v>
          </cell>
          <cell r="AB14" t="str">
            <v>961113431710</v>
          </cell>
          <cell r="AC14">
            <v>45611</v>
          </cell>
          <cell r="AD14" t="str">
            <v>SUDAH</v>
          </cell>
          <cell r="AE14"/>
          <cell r="AF14"/>
          <cell r="AG14"/>
          <cell r="AH14"/>
          <cell r="AI14"/>
          <cell r="AJ14"/>
          <cell r="AK14"/>
          <cell r="AL14"/>
        </row>
        <row r="15">
          <cell r="C15" t="str">
            <v>1011</v>
          </cell>
          <cell r="D15" t="str">
            <v xml:space="preserve">FAUZI YUDA KARSONO </v>
          </cell>
          <cell r="E15" t="str">
            <v>MBK</v>
          </cell>
          <cell r="F15" t="str">
            <v>081224460266</v>
          </cell>
          <cell r="G15" t="str">
            <v>DRIVER</v>
          </cell>
          <cell r="H15"/>
          <cell r="I15"/>
          <cell r="J15"/>
          <cell r="K15" t="str">
            <v>BANDUNG</v>
          </cell>
          <cell r="L15" t="str">
            <v>ANTERAJA</v>
          </cell>
          <cell r="M15" t="str">
            <v>JAKARTA 1</v>
          </cell>
          <cell r="N15">
            <v>43865</v>
          </cell>
          <cell r="O15" t="str">
            <v xml:space="preserve">JL. MALEER IV NO. 42 RT. 005/002 KEL. MALEER KEC. BATUNUNGGAL </v>
          </cell>
          <cell r="P15" t="str">
            <v>L</v>
          </cell>
          <cell r="Q15" t="str">
            <v>ISLAM</v>
          </cell>
          <cell r="R15" t="str">
            <v>L</v>
          </cell>
          <cell r="S15" t="str">
            <v>SMA</v>
          </cell>
          <cell r="T15" t="str">
            <v>BANDUNG</v>
          </cell>
          <cell r="U15">
            <v>33286</v>
          </cell>
          <cell r="V15">
            <v>44378</v>
          </cell>
          <cell r="W15">
            <v>44408</v>
          </cell>
          <cell r="X15" t="str">
            <v xml:space="preserve">PHL </v>
          </cell>
          <cell r="Y15"/>
          <cell r="Z15" t="str">
            <v xml:space="preserve">1 Tahun  5 Bulan 19 Hari </v>
          </cell>
          <cell r="AA15" t="str">
            <v>A JABAR</v>
          </cell>
          <cell r="AB15" t="str">
            <v>910213052549</v>
          </cell>
          <cell r="AC15">
            <v>45339</v>
          </cell>
          <cell r="AD15" t="str">
            <v>SUDAH</v>
          </cell>
          <cell r="AE15"/>
          <cell r="AF15"/>
          <cell r="AG15"/>
          <cell r="AH15"/>
          <cell r="AI15"/>
          <cell r="AJ15"/>
          <cell r="AK15"/>
          <cell r="AL15"/>
        </row>
        <row r="16">
          <cell r="C16" t="str">
            <v>1103</v>
          </cell>
          <cell r="D16" t="str">
            <v xml:space="preserve">RAHMAT NURHAKIM </v>
          </cell>
          <cell r="E16" t="str">
            <v>MBK</v>
          </cell>
          <cell r="F16" t="str">
            <v>0896 9601 4598</v>
          </cell>
          <cell r="G16" t="str">
            <v>DRIVER</v>
          </cell>
          <cell r="H16"/>
          <cell r="I16"/>
          <cell r="J16"/>
          <cell r="K16" t="str">
            <v>BANDUNG</v>
          </cell>
          <cell r="L16" t="str">
            <v>ANTERAJA</v>
          </cell>
          <cell r="M16" t="str">
            <v>JAKARTA 1</v>
          </cell>
          <cell r="N16">
            <v>43881</v>
          </cell>
          <cell r="O16" t="str">
            <v>KP. CIKUYA RT. 002/004 KEC. CICALENGKA</v>
          </cell>
          <cell r="P16" t="str">
            <v>K</v>
          </cell>
          <cell r="Q16" t="str">
            <v>ISLAM</v>
          </cell>
          <cell r="R16" t="str">
            <v>L</v>
          </cell>
          <cell r="S16" t="str">
            <v>SD</v>
          </cell>
          <cell r="T16" t="str">
            <v>MAJALENGKA</v>
          </cell>
          <cell r="U16">
            <v>31632</v>
          </cell>
          <cell r="V16">
            <v>44378</v>
          </cell>
          <cell r="W16">
            <v>44469</v>
          </cell>
          <cell r="X16" t="str">
            <v>PKWT 2</v>
          </cell>
          <cell r="Y16"/>
          <cell r="Z16" t="str">
            <v xml:space="preserve">1 Tahun  5 Bulan 3 Hari </v>
          </cell>
          <cell r="AA16" t="str">
            <v>A JABAR</v>
          </cell>
          <cell r="AB16" t="str">
            <v>860813460793</v>
          </cell>
          <cell r="AC16">
            <v>44781</v>
          </cell>
          <cell r="AD16" t="str">
            <v>SUDAH</v>
          </cell>
          <cell r="AE16"/>
          <cell r="AF16"/>
          <cell r="AG16"/>
          <cell r="AH16"/>
          <cell r="AI16"/>
          <cell r="AJ16"/>
          <cell r="AK16"/>
          <cell r="AL16"/>
        </row>
        <row r="17">
          <cell r="C17" t="str">
            <v>1104</v>
          </cell>
          <cell r="D17" t="str">
            <v xml:space="preserve">BUDIAWAN </v>
          </cell>
          <cell r="E17" t="str">
            <v>MBK</v>
          </cell>
          <cell r="F17" t="str">
            <v>083160053184</v>
          </cell>
          <cell r="G17"/>
          <cell r="H17"/>
          <cell r="I17"/>
          <cell r="J17" t="str">
            <v xml:space="preserve">DISPATCHER </v>
          </cell>
          <cell r="K17" t="str">
            <v>BANDUNG</v>
          </cell>
          <cell r="L17" t="str">
            <v>ANTERAJA</v>
          </cell>
          <cell r="M17" t="str">
            <v>JAKARTA 1</v>
          </cell>
          <cell r="N17">
            <v>43886</v>
          </cell>
          <cell r="O17" t="str">
            <v xml:space="preserve">BANJARWANGI RT. 001/010 TAJURBUNTU PANCALANG KUNINGAN </v>
          </cell>
          <cell r="P17" t="str">
            <v>K</v>
          </cell>
          <cell r="Q17" t="str">
            <v xml:space="preserve">ISLAM </v>
          </cell>
          <cell r="R17" t="str">
            <v>L</v>
          </cell>
          <cell r="S17" t="str">
            <v>SMA</v>
          </cell>
          <cell r="T17" t="str">
            <v xml:space="preserve">KUNINGAN </v>
          </cell>
          <cell r="U17">
            <v>29555</v>
          </cell>
          <cell r="V17">
            <v>44378</v>
          </cell>
          <cell r="W17">
            <v>44469</v>
          </cell>
          <cell r="X17" t="str">
            <v>PKWT 2</v>
          </cell>
          <cell r="Y17"/>
          <cell r="Z17" t="str">
            <v xml:space="preserve">1 Tahun  4 Bulan 28 Hari </v>
          </cell>
          <cell r="AA17" t="str">
            <v xml:space="preserve">BII UMUM </v>
          </cell>
          <cell r="AB17" t="str">
            <v>13358011000001</v>
          </cell>
          <cell r="AC17">
            <v>45594</v>
          </cell>
          <cell r="AD17" t="str">
            <v>SUDAH</v>
          </cell>
          <cell r="AE17"/>
          <cell r="AF17"/>
          <cell r="AG17"/>
          <cell r="AH17"/>
          <cell r="AI17"/>
          <cell r="AJ17"/>
          <cell r="AK17"/>
          <cell r="AL17"/>
        </row>
        <row r="18">
          <cell r="C18" t="str">
            <v>1107</v>
          </cell>
          <cell r="D18" t="str">
            <v>TAMMA SONIAWAN ILHAM</v>
          </cell>
          <cell r="E18" t="str">
            <v>MBK</v>
          </cell>
          <cell r="F18" t="str">
            <v>083879150074</v>
          </cell>
          <cell r="G18" t="str">
            <v>DRIVER</v>
          </cell>
          <cell r="H18"/>
          <cell r="I18"/>
          <cell r="J18"/>
          <cell r="K18" t="str">
            <v>BANDUNG</v>
          </cell>
          <cell r="L18" t="str">
            <v>ANTERAJA</v>
          </cell>
          <cell r="M18" t="str">
            <v>JAKARTA 1</v>
          </cell>
          <cell r="N18">
            <v>43916</v>
          </cell>
          <cell r="O18" t="str">
            <v>KP. CIKONDEH RT. 002/005 MARGALUYU KEC. LELES GARUT</v>
          </cell>
          <cell r="P18" t="str">
            <v>L</v>
          </cell>
          <cell r="Q18" t="str">
            <v>ISLAM</v>
          </cell>
          <cell r="R18" t="str">
            <v>L</v>
          </cell>
          <cell r="S18" t="str">
            <v>SMA</v>
          </cell>
          <cell r="T18" t="str">
            <v>GARUT</v>
          </cell>
          <cell r="U18">
            <v>36182</v>
          </cell>
          <cell r="V18">
            <v>44348</v>
          </cell>
          <cell r="W18">
            <v>44439</v>
          </cell>
          <cell r="X18" t="str">
            <v>PKWT 1</v>
          </cell>
          <cell r="Y18"/>
          <cell r="Z18" t="str">
            <v xml:space="preserve">1 Tahun  3 Bulan 27 Hari </v>
          </cell>
          <cell r="AA18" t="str">
            <v>B1 JABAR</v>
          </cell>
          <cell r="AB18">
            <v>990113330193</v>
          </cell>
          <cell r="AC18">
            <v>44948</v>
          </cell>
          <cell r="AD18" t="str">
            <v>SUDAH</v>
          </cell>
          <cell r="AE18"/>
          <cell r="AF18"/>
          <cell r="AG18"/>
          <cell r="AH18"/>
          <cell r="AI18"/>
          <cell r="AJ18"/>
          <cell r="AK18"/>
          <cell r="AL18"/>
        </row>
        <row r="19">
          <cell r="C19" t="str">
            <v>1128</v>
          </cell>
          <cell r="D19" t="str">
            <v xml:space="preserve">ANDRI JAENAL </v>
          </cell>
          <cell r="E19" t="str">
            <v>MBK</v>
          </cell>
          <cell r="F19" t="str">
            <v>0856 2312403</v>
          </cell>
          <cell r="G19" t="str">
            <v>DRIVER</v>
          </cell>
          <cell r="H19"/>
          <cell r="I19"/>
          <cell r="J19"/>
          <cell r="K19" t="str">
            <v>BANDUNG</v>
          </cell>
          <cell r="L19" t="str">
            <v xml:space="preserve">ANTERAJA </v>
          </cell>
          <cell r="M19" t="str">
            <v>JAKARTA 1</v>
          </cell>
          <cell r="N19">
            <v>43955</v>
          </cell>
          <cell r="O19" t="str">
            <v xml:space="preserve">JL. MOCH YUNUS GG. SITI SALSA NO. 17 RT. 001/006 KEL. PASIR KALIKI  KEC.CICENDO </v>
          </cell>
          <cell r="P19" t="str">
            <v>K</v>
          </cell>
          <cell r="Q19" t="str">
            <v>ISLAM</v>
          </cell>
          <cell r="R19" t="str">
            <v>L</v>
          </cell>
          <cell r="S19" t="str">
            <v>SMA</v>
          </cell>
          <cell r="T19" t="str">
            <v xml:space="preserve">BANDUNG </v>
          </cell>
          <cell r="U19">
            <v>31828</v>
          </cell>
          <cell r="V19">
            <v>44378</v>
          </cell>
          <cell r="W19">
            <v>44469</v>
          </cell>
          <cell r="X19" t="str">
            <v>PKWT 1</v>
          </cell>
          <cell r="Y19"/>
          <cell r="Z19" t="str">
            <v xml:space="preserve">1 Tahun  2 Bulan 19 Hari </v>
          </cell>
          <cell r="AA19" t="str">
            <v xml:space="preserve">BI UMUM </v>
          </cell>
          <cell r="AB19" t="str">
            <v>13058702000336</v>
          </cell>
          <cell r="AC19">
            <v>45706</v>
          </cell>
          <cell r="AD19" t="str">
            <v>SUDAH</v>
          </cell>
          <cell r="AE19"/>
          <cell r="AF19"/>
          <cell r="AG19"/>
          <cell r="AH19"/>
          <cell r="AI19"/>
          <cell r="AJ19"/>
          <cell r="AK19"/>
          <cell r="AL19"/>
        </row>
        <row r="20">
          <cell r="C20" t="str">
            <v>1157</v>
          </cell>
          <cell r="D20" t="str">
            <v xml:space="preserve">RUDI WIYONO </v>
          </cell>
          <cell r="E20" t="str">
            <v>MBK</v>
          </cell>
          <cell r="F20" t="str">
            <v>085722423518</v>
          </cell>
          <cell r="G20" t="str">
            <v>DRIVER</v>
          </cell>
          <cell r="H20"/>
          <cell r="I20"/>
          <cell r="J20"/>
          <cell r="K20" t="str">
            <v>BANDUNG</v>
          </cell>
          <cell r="L20" t="str">
            <v>ANTERAJA</v>
          </cell>
          <cell r="M20" t="str">
            <v>JAKARTA 1</v>
          </cell>
          <cell r="N20">
            <v>43971</v>
          </cell>
          <cell r="O20" t="str">
            <v xml:space="preserve">GG. KAWALUYAAN II NO. 12 RT. 007/006 KEL. JATISARI KEC. BUAHBATU </v>
          </cell>
          <cell r="P20" t="str">
            <v>K</v>
          </cell>
          <cell r="Q20" t="str">
            <v>ISLAM</v>
          </cell>
          <cell r="R20" t="str">
            <v>L</v>
          </cell>
          <cell r="S20" t="str">
            <v>STM</v>
          </cell>
          <cell r="T20" t="str">
            <v>BANDUNG</v>
          </cell>
          <cell r="U20">
            <v>28238</v>
          </cell>
          <cell r="V20">
            <v>44378</v>
          </cell>
          <cell r="W20">
            <v>44469</v>
          </cell>
          <cell r="X20" t="str">
            <v>PKWT 1</v>
          </cell>
          <cell r="Y20"/>
          <cell r="Z20" t="str">
            <v xml:space="preserve">1 Tahun  2 Bulan 3 Hari </v>
          </cell>
          <cell r="AA20" t="str">
            <v>A JABAR</v>
          </cell>
          <cell r="AB20" t="str">
            <v>13057704000369</v>
          </cell>
          <cell r="AC20">
            <v>45770</v>
          </cell>
          <cell r="AD20" t="str">
            <v>SUDAH</v>
          </cell>
          <cell r="AE20"/>
          <cell r="AF20"/>
          <cell r="AG20"/>
          <cell r="AH20"/>
          <cell r="AI20"/>
          <cell r="AJ20"/>
          <cell r="AK20"/>
          <cell r="AL20"/>
        </row>
        <row r="21">
          <cell r="C21" t="str">
            <v>1158</v>
          </cell>
          <cell r="D21" t="str">
            <v xml:space="preserve">INDRA RUSTANUDIN </v>
          </cell>
          <cell r="E21" t="str">
            <v>MBK</v>
          </cell>
          <cell r="F21" t="str">
            <v>0821 1106 7505</v>
          </cell>
          <cell r="G21" t="str">
            <v>DRIVER</v>
          </cell>
          <cell r="H21"/>
          <cell r="I21"/>
          <cell r="J21"/>
          <cell r="K21" t="str">
            <v>BANDUNG</v>
          </cell>
          <cell r="L21" t="str">
            <v xml:space="preserve">ANTERAJA </v>
          </cell>
          <cell r="M21" t="str">
            <v>JAKARTA 1</v>
          </cell>
          <cell r="N21">
            <v>43971</v>
          </cell>
          <cell r="O21" t="str">
            <v xml:space="preserve">KP. TARIGU RT. 002/001 KEL. MARGAHURIP KEC. BANJARAN </v>
          </cell>
          <cell r="P21" t="str">
            <v>K</v>
          </cell>
          <cell r="Q21" t="str">
            <v xml:space="preserve">ISLAM </v>
          </cell>
          <cell r="R21" t="str">
            <v>L</v>
          </cell>
          <cell r="S21" t="str">
            <v>SMP</v>
          </cell>
          <cell r="T21" t="str">
            <v>BANDUNG</v>
          </cell>
          <cell r="U21">
            <v>31833</v>
          </cell>
          <cell r="V21">
            <v>44378</v>
          </cell>
          <cell r="W21">
            <v>44469</v>
          </cell>
          <cell r="X21" t="str">
            <v>PKWT 1</v>
          </cell>
          <cell r="Y21"/>
          <cell r="Z21" t="str">
            <v xml:space="preserve">1 Tahun  2 Bulan 3 Hari </v>
          </cell>
          <cell r="AA21" t="str">
            <v>BI JABAR</v>
          </cell>
          <cell r="AB21" t="str">
            <v>860213432520</v>
          </cell>
          <cell r="AC21">
            <v>44253</v>
          </cell>
          <cell r="AD21" t="str">
            <v>SUDAH</v>
          </cell>
          <cell r="AE21"/>
          <cell r="AF21"/>
          <cell r="AG21"/>
          <cell r="AH21"/>
          <cell r="AI21"/>
          <cell r="AJ21"/>
          <cell r="AK21"/>
          <cell r="AL21"/>
        </row>
        <row r="22">
          <cell r="C22" t="str">
            <v>1159</v>
          </cell>
          <cell r="D22" t="str">
            <v xml:space="preserve">YAYAN HENDRIANA YUSUP </v>
          </cell>
          <cell r="E22" t="str">
            <v>MBK</v>
          </cell>
          <cell r="F22" t="str">
            <v>081284450051</v>
          </cell>
          <cell r="G22" t="str">
            <v>DRIVER</v>
          </cell>
          <cell r="H22"/>
          <cell r="I22"/>
          <cell r="J22"/>
          <cell r="K22" t="str">
            <v>BANDUNG</v>
          </cell>
          <cell r="L22" t="str">
            <v>ANTERAJA</v>
          </cell>
          <cell r="M22" t="str">
            <v>JAKARTA 1</v>
          </cell>
          <cell r="N22">
            <v>43972</v>
          </cell>
          <cell r="O22" t="str">
            <v xml:space="preserve">JL. ROBUSTA IC BLOK Q6 NO. 4 RT. 003/006 PONDOK KOPI JAKARTA TIMUR </v>
          </cell>
          <cell r="P22" t="str">
            <v>K</v>
          </cell>
          <cell r="Q22" t="str">
            <v xml:space="preserve">ISLAM </v>
          </cell>
          <cell r="R22" t="str">
            <v>L</v>
          </cell>
          <cell r="S22" t="str">
            <v>SMK</v>
          </cell>
          <cell r="T22" t="str">
            <v>BANDUNG</v>
          </cell>
          <cell r="U22">
            <v>31764</v>
          </cell>
          <cell r="V22">
            <v>44378</v>
          </cell>
          <cell r="W22">
            <v>44469</v>
          </cell>
          <cell r="X22" t="str">
            <v>PKWT 1</v>
          </cell>
          <cell r="Y22"/>
          <cell r="Z22" t="str">
            <v xml:space="preserve">1 Tahun  2 Bulan 2 Hari </v>
          </cell>
          <cell r="AA22" t="str">
            <v xml:space="preserve">BI UMUM </v>
          </cell>
          <cell r="AB22" t="str">
            <v>7910130514692</v>
          </cell>
          <cell r="AC22">
            <v>44565</v>
          </cell>
          <cell r="AD22" t="str">
            <v>SUDAH</v>
          </cell>
          <cell r="AE22"/>
          <cell r="AF22"/>
          <cell r="AG22"/>
          <cell r="AH22"/>
          <cell r="AI22"/>
          <cell r="AJ22"/>
          <cell r="AK22"/>
          <cell r="AL22"/>
        </row>
        <row r="23">
          <cell r="C23" t="str">
            <v>1160</v>
          </cell>
          <cell r="D23" t="str">
            <v>BAMBANG MAHENDRA</v>
          </cell>
          <cell r="E23" t="str">
            <v xml:space="preserve">MBK </v>
          </cell>
          <cell r="F23" t="str">
            <v>0838 2077 8882</v>
          </cell>
          <cell r="G23" t="str">
            <v>DRIVER</v>
          </cell>
          <cell r="H23"/>
          <cell r="I23"/>
          <cell r="J23"/>
          <cell r="K23" t="str">
            <v>BANDUNG</v>
          </cell>
          <cell r="L23" t="str">
            <v>ANTERAJA</v>
          </cell>
          <cell r="M23" t="str">
            <v>JAKARTA 1</v>
          </cell>
          <cell r="N23">
            <v>43972</v>
          </cell>
          <cell r="O23" t="str">
            <v xml:space="preserve">KP. SIRNAGALIH RT. 005/002 DESA CIKALONG KEC. CIKALONGWETAN KAB. BANDUNG BARAT </v>
          </cell>
          <cell r="P23" t="str">
            <v>K</v>
          </cell>
          <cell r="Q23" t="str">
            <v>ISLAM</v>
          </cell>
          <cell r="R23" t="str">
            <v>L</v>
          </cell>
          <cell r="S23" t="str">
            <v>SMK</v>
          </cell>
          <cell r="T23" t="str">
            <v xml:space="preserve">BANDUNG </v>
          </cell>
          <cell r="U23">
            <v>28583</v>
          </cell>
          <cell r="V23">
            <v>44378</v>
          </cell>
          <cell r="W23">
            <v>44469</v>
          </cell>
          <cell r="X23" t="str">
            <v>PKWT 1</v>
          </cell>
          <cell r="Y23"/>
          <cell r="Z23" t="str">
            <v xml:space="preserve">1 Tahun  2 Bulan 2 Hari </v>
          </cell>
          <cell r="AA23" t="str">
            <v xml:space="preserve">BI UMUM </v>
          </cell>
          <cell r="AB23" t="str">
            <v>780413313467</v>
          </cell>
          <cell r="AC23">
            <v>45019</v>
          </cell>
          <cell r="AD23" t="str">
            <v>SUDAH</v>
          </cell>
          <cell r="AE23"/>
          <cell r="AF23"/>
          <cell r="AG23"/>
          <cell r="AH23"/>
          <cell r="AI23"/>
          <cell r="AJ23"/>
          <cell r="AK23"/>
          <cell r="AL23"/>
        </row>
        <row r="24">
          <cell r="C24" t="str">
            <v>1161</v>
          </cell>
          <cell r="D24" t="str">
            <v>ASEP KAMALUDIN</v>
          </cell>
          <cell r="E24" t="str">
            <v>MBK</v>
          </cell>
          <cell r="F24" t="str">
            <v>0822 1918 0277</v>
          </cell>
          <cell r="G24" t="str">
            <v>DRIVER</v>
          </cell>
          <cell r="H24"/>
          <cell r="I24"/>
          <cell r="J24"/>
          <cell r="K24" t="str">
            <v xml:space="preserve">BANDUNG </v>
          </cell>
          <cell r="L24" t="str">
            <v xml:space="preserve">ANTERAJA </v>
          </cell>
          <cell r="M24" t="str">
            <v>JAKARTA 1</v>
          </cell>
          <cell r="N24">
            <v>43973</v>
          </cell>
          <cell r="O24" t="str">
            <v xml:space="preserve">JL. GARU VII NO. 3A RT. 001/011 KEL. BABAKAN SARI KEC. KIARACONDONG BANDUNG </v>
          </cell>
          <cell r="P24" t="str">
            <v>K</v>
          </cell>
          <cell r="Q24" t="str">
            <v>ISLAM</v>
          </cell>
          <cell r="R24" t="str">
            <v>L</v>
          </cell>
          <cell r="S24" t="str">
            <v>SMA</v>
          </cell>
          <cell r="T24" t="str">
            <v xml:space="preserve">BANDUNG </v>
          </cell>
          <cell r="U24">
            <v>27494</v>
          </cell>
          <cell r="V24">
            <v>44378</v>
          </cell>
          <cell r="W24">
            <v>44469</v>
          </cell>
          <cell r="X24" t="str">
            <v>PKWT 1</v>
          </cell>
          <cell r="Y24"/>
          <cell r="Z24" t="str">
            <v xml:space="preserve">1 Tahun  2 Bulan 1 Hari </v>
          </cell>
          <cell r="AA24" t="str">
            <v>BI</v>
          </cell>
          <cell r="AB24" t="str">
            <v>13057504000234</v>
          </cell>
          <cell r="AC24">
            <v>45755</v>
          </cell>
          <cell r="AD24" t="str">
            <v>SUDAH</v>
          </cell>
          <cell r="AE24"/>
          <cell r="AF24"/>
          <cell r="AG24"/>
          <cell r="AH24"/>
          <cell r="AI24"/>
          <cell r="AJ24"/>
          <cell r="AK24"/>
          <cell r="AL24"/>
        </row>
        <row r="25">
          <cell r="C25" t="str">
            <v>1162</v>
          </cell>
          <cell r="D25" t="str">
            <v xml:space="preserve">HENDRI </v>
          </cell>
          <cell r="E25" t="str">
            <v>MBK</v>
          </cell>
          <cell r="F25" t="str">
            <v>0855 2441 6713</v>
          </cell>
          <cell r="G25" t="str">
            <v>DRIVER</v>
          </cell>
          <cell r="H25"/>
          <cell r="I25"/>
          <cell r="J25"/>
          <cell r="K25" t="str">
            <v xml:space="preserve">BANDUNG </v>
          </cell>
          <cell r="L25" t="str">
            <v xml:space="preserve">ANTERAJA </v>
          </cell>
          <cell r="M25" t="str">
            <v>JAKARTA 1</v>
          </cell>
          <cell r="N25">
            <v>43973</v>
          </cell>
          <cell r="O25" t="str">
            <v xml:space="preserve">KP. CIRAPUHAN DAGO ATAS RT. 004/001 KEL. DAGO KEC. COBLONG KAB. BANDUNG </v>
          </cell>
          <cell r="P25" t="str">
            <v>K</v>
          </cell>
          <cell r="Q25" t="str">
            <v>ISLAM</v>
          </cell>
          <cell r="R25" t="str">
            <v>L</v>
          </cell>
          <cell r="S25" t="str">
            <v>SMA</v>
          </cell>
          <cell r="T25" t="str">
            <v xml:space="preserve">GARUT </v>
          </cell>
          <cell r="U25">
            <v>34018</v>
          </cell>
          <cell r="V25">
            <v>44378</v>
          </cell>
          <cell r="W25">
            <v>44469</v>
          </cell>
          <cell r="X25" t="str">
            <v>PKWT 1</v>
          </cell>
          <cell r="Y25"/>
          <cell r="Z25" t="str">
            <v xml:space="preserve">1 Tahun  2 Bulan 1 Hari </v>
          </cell>
          <cell r="AA25" t="str">
            <v xml:space="preserve">BI JABAR </v>
          </cell>
          <cell r="AB25" t="str">
            <v>930213330598</v>
          </cell>
          <cell r="AC25">
            <v>44245</v>
          </cell>
          <cell r="AD25" t="str">
            <v>SUDAH</v>
          </cell>
          <cell r="AE25"/>
          <cell r="AF25"/>
          <cell r="AG25"/>
          <cell r="AH25"/>
          <cell r="AI25"/>
          <cell r="AJ25"/>
          <cell r="AK25"/>
          <cell r="AL25"/>
        </row>
        <row r="26">
          <cell r="C26" t="str">
            <v>1163</v>
          </cell>
          <cell r="D26" t="str">
            <v xml:space="preserve">HERI NURDIN </v>
          </cell>
          <cell r="E26" t="str">
            <v>MBK</v>
          </cell>
          <cell r="F26" t="str">
            <v>0853 2028 0626</v>
          </cell>
          <cell r="G26" t="str">
            <v>DRIVER</v>
          </cell>
          <cell r="H26"/>
          <cell r="I26"/>
          <cell r="J26"/>
          <cell r="K26" t="str">
            <v>BANDUNG</v>
          </cell>
          <cell r="L26" t="str">
            <v>ANTERAJA</v>
          </cell>
          <cell r="M26" t="str">
            <v>JAKARTA 1</v>
          </cell>
          <cell r="N26">
            <v>43981</v>
          </cell>
          <cell r="O26" t="str">
            <v xml:space="preserve">PERUM PONDOK PADALARANG INDAH BLOK C RW. 001/002 KEL. PADALARANG KEC. PADALARANG </v>
          </cell>
          <cell r="P26" t="str">
            <v>K</v>
          </cell>
          <cell r="Q26" t="str">
            <v>ISLAM</v>
          </cell>
          <cell r="R26" t="str">
            <v>L</v>
          </cell>
          <cell r="S26" t="str">
            <v>SMA</v>
          </cell>
          <cell r="T26" t="str">
            <v>LAMPUNG</v>
          </cell>
          <cell r="U26" t="str">
            <v>31NOV93</v>
          </cell>
          <cell r="V26">
            <v>44378</v>
          </cell>
          <cell r="W26">
            <v>44408</v>
          </cell>
          <cell r="X26" t="str">
            <v xml:space="preserve">PHL </v>
          </cell>
          <cell r="Y26"/>
          <cell r="Z26" t="str">
            <v xml:space="preserve">1 Tahun  1 Bulan 23 Hari </v>
          </cell>
          <cell r="AA26" t="str">
            <v xml:space="preserve">BI UMUM </v>
          </cell>
          <cell r="AB26" t="str">
            <v>12059311000318</v>
          </cell>
          <cell r="AC26">
            <v>45730</v>
          </cell>
          <cell r="AD26" t="str">
            <v>SUDAH</v>
          </cell>
          <cell r="AE26"/>
          <cell r="AF26"/>
          <cell r="AG26"/>
          <cell r="AH26"/>
          <cell r="AI26"/>
          <cell r="AJ26"/>
          <cell r="AK26"/>
          <cell r="AL26"/>
        </row>
        <row r="27">
          <cell r="C27" t="str">
            <v>1259</v>
          </cell>
          <cell r="D27" t="str">
            <v xml:space="preserve">YANTO HERMAWAN </v>
          </cell>
          <cell r="E27" t="str">
            <v>MBK</v>
          </cell>
          <cell r="F27" t="str">
            <v>0858 6073 6512</v>
          </cell>
          <cell r="G27" t="str">
            <v>DRIVER</v>
          </cell>
          <cell r="H27"/>
          <cell r="I27"/>
          <cell r="J27"/>
          <cell r="K27" t="str">
            <v>BANDUNG</v>
          </cell>
          <cell r="L27" t="str">
            <v>ANTERAJA</v>
          </cell>
          <cell r="M27" t="str">
            <v>JAKARTA 1</v>
          </cell>
          <cell r="N27">
            <v>44055</v>
          </cell>
          <cell r="O27" t="str">
            <v xml:space="preserve">DUSUN WAGE RT 010/004 DESA LEGOKHERANG KEC CILEBAK </v>
          </cell>
          <cell r="P27" t="str">
            <v>K</v>
          </cell>
          <cell r="Q27" t="str">
            <v>ISLAM</v>
          </cell>
          <cell r="R27" t="str">
            <v>L</v>
          </cell>
          <cell r="S27" t="str">
            <v>SMA</v>
          </cell>
          <cell r="T27" t="str">
            <v xml:space="preserve">KUNINGAN </v>
          </cell>
          <cell r="U27">
            <v>28531</v>
          </cell>
          <cell r="V27">
            <v>44348</v>
          </cell>
          <cell r="W27">
            <v>44439</v>
          </cell>
          <cell r="X27" t="str">
            <v>PKWT 2</v>
          </cell>
          <cell r="Y27"/>
          <cell r="Z27" t="str">
            <v xml:space="preserve">0 Tahun  11 Bulan 11 Hari </v>
          </cell>
          <cell r="AA27" t="str">
            <v xml:space="preserve">BI UMUM </v>
          </cell>
          <cell r="AB27" t="str">
            <v>13407802000066</v>
          </cell>
          <cell r="AC27">
            <v>45866</v>
          </cell>
          <cell r="AD27" t="str">
            <v>SUDAH</v>
          </cell>
          <cell r="AE27"/>
          <cell r="AF27"/>
          <cell r="AG27"/>
          <cell r="AH27"/>
          <cell r="AI27"/>
          <cell r="AJ27"/>
          <cell r="AK27"/>
          <cell r="AL27"/>
        </row>
        <row r="28">
          <cell r="C28" t="str">
            <v>1260</v>
          </cell>
          <cell r="D28" t="str">
            <v xml:space="preserve">ISEP SURYANA </v>
          </cell>
          <cell r="E28" t="str">
            <v>MBK</v>
          </cell>
          <cell r="F28" t="str">
            <v>0896 5659 2327</v>
          </cell>
          <cell r="G28" t="str">
            <v>DRIVER</v>
          </cell>
          <cell r="H28"/>
          <cell r="I28"/>
          <cell r="J28"/>
          <cell r="K28" t="str">
            <v>BANDUNG</v>
          </cell>
          <cell r="L28" t="str">
            <v>ANTERAJA</v>
          </cell>
          <cell r="M28" t="str">
            <v>JAKARTA 1</v>
          </cell>
          <cell r="N28">
            <v>44055</v>
          </cell>
          <cell r="O28" t="str">
            <v xml:space="preserve">JL SURYALAYA BARAT II NO.3 RT 001/004 DESA CIJAGRA KEC LENGKONG </v>
          </cell>
          <cell r="P28" t="str">
            <v>K</v>
          </cell>
          <cell r="Q28" t="str">
            <v>ISLAM</v>
          </cell>
          <cell r="R28" t="str">
            <v>L</v>
          </cell>
          <cell r="S28" t="str">
            <v>SMA</v>
          </cell>
          <cell r="T28" t="str">
            <v xml:space="preserve">BANDUNG </v>
          </cell>
          <cell r="U28">
            <v>29720</v>
          </cell>
          <cell r="V28">
            <v>44348</v>
          </cell>
          <cell r="W28">
            <v>44439</v>
          </cell>
          <cell r="X28" t="str">
            <v>PKWT 2</v>
          </cell>
          <cell r="Y28"/>
          <cell r="Z28" t="str">
            <v xml:space="preserve">0 Tahun  11 Bulan 11 Hari </v>
          </cell>
          <cell r="AA28" t="str">
            <v xml:space="preserve">BI UMUM </v>
          </cell>
          <cell r="AB28" t="str">
            <v>531113053427</v>
          </cell>
          <cell r="AC28">
            <v>45060</v>
          </cell>
          <cell r="AD28" t="str">
            <v>SUDAH</v>
          </cell>
          <cell r="AE28"/>
          <cell r="AF28"/>
          <cell r="AG28"/>
          <cell r="AH28"/>
          <cell r="AI28"/>
          <cell r="AJ28"/>
          <cell r="AK28"/>
          <cell r="AL28"/>
        </row>
        <row r="29">
          <cell r="C29" t="str">
            <v>1261</v>
          </cell>
          <cell r="D29" t="str">
            <v>IRFAN HILMI</v>
          </cell>
          <cell r="E29" t="str">
            <v>MBK</v>
          </cell>
          <cell r="F29" t="str">
            <v>0853 2091 0347</v>
          </cell>
          <cell r="G29" t="str">
            <v>DRIVER</v>
          </cell>
          <cell r="H29"/>
          <cell r="I29"/>
          <cell r="J29"/>
          <cell r="K29" t="str">
            <v>BANDUNG</v>
          </cell>
          <cell r="L29" t="str">
            <v>ANTERAJA</v>
          </cell>
          <cell r="M29" t="str">
            <v>JAKARTA 1</v>
          </cell>
          <cell r="N29">
            <v>44055</v>
          </cell>
          <cell r="O29" t="str">
            <v xml:space="preserve">KP BUGEL RT 003/002 PAKUTANDANG CIPARAY KABUPATEN BANDUNG </v>
          </cell>
          <cell r="P29" t="str">
            <v>K</v>
          </cell>
          <cell r="Q29" t="str">
            <v>ISLAM</v>
          </cell>
          <cell r="R29" t="str">
            <v>L</v>
          </cell>
          <cell r="S29" t="str">
            <v>SMA</v>
          </cell>
          <cell r="T29" t="str">
            <v xml:space="preserve">BANDUNG </v>
          </cell>
          <cell r="U29">
            <v>35146</v>
          </cell>
          <cell r="V29">
            <v>44348</v>
          </cell>
          <cell r="W29">
            <v>44439</v>
          </cell>
          <cell r="X29" t="str">
            <v>PKWT 2</v>
          </cell>
          <cell r="Y29"/>
          <cell r="Z29" t="str">
            <v xml:space="preserve">0 Tahun  11 Bulan 11 Hari </v>
          </cell>
          <cell r="AA29" t="str">
            <v xml:space="preserve">BI </v>
          </cell>
          <cell r="AB29" t="str">
            <v>13439603000358</v>
          </cell>
          <cell r="AC29">
            <v>45879</v>
          </cell>
          <cell r="AD29" t="str">
            <v>SUDAH</v>
          </cell>
          <cell r="AE29"/>
          <cell r="AF29"/>
          <cell r="AG29"/>
          <cell r="AH29"/>
          <cell r="AI29"/>
          <cell r="AJ29"/>
          <cell r="AK29"/>
          <cell r="AL29"/>
        </row>
        <row r="30">
          <cell r="C30" t="str">
            <v>1263</v>
          </cell>
          <cell r="D30" t="str">
            <v xml:space="preserve">GUNGUN SAFARI TRIGUNA </v>
          </cell>
          <cell r="E30" t="str">
            <v>MBK</v>
          </cell>
          <cell r="F30" t="str">
            <v>08224647 8464</v>
          </cell>
          <cell r="G30" t="str">
            <v>DRIVER</v>
          </cell>
          <cell r="H30"/>
          <cell r="I30"/>
          <cell r="J30"/>
          <cell r="K30" t="str">
            <v>BANDUNG</v>
          </cell>
          <cell r="L30" t="str">
            <v>ANTERAJA</v>
          </cell>
          <cell r="M30" t="str">
            <v>JAKARTA 1</v>
          </cell>
          <cell r="N30">
            <v>44056</v>
          </cell>
          <cell r="O30" t="str">
            <v xml:space="preserve">JL HZ MUSTOFA GG NUSAWANGI II NO 10 RT 001/004 DESA NAGARAWANGI </v>
          </cell>
          <cell r="P30" t="str">
            <v>K</v>
          </cell>
          <cell r="Q30" t="str">
            <v>ISLAM</v>
          </cell>
          <cell r="R30" t="str">
            <v>L</v>
          </cell>
          <cell r="S30" t="str">
            <v>SMA</v>
          </cell>
          <cell r="T30" t="str">
            <v xml:space="preserve">TASIKMALAYA </v>
          </cell>
          <cell r="U30">
            <v>28158</v>
          </cell>
          <cell r="V30">
            <v>44348</v>
          </cell>
          <cell r="W30">
            <v>44439</v>
          </cell>
          <cell r="X30" t="str">
            <v>PKWT 2</v>
          </cell>
          <cell r="Y30"/>
          <cell r="Z30" t="str">
            <v xml:space="preserve">0 Tahun  11 Bulan 10 Hari </v>
          </cell>
          <cell r="AA30" t="str">
            <v xml:space="preserve">BII UMUM </v>
          </cell>
          <cell r="AB30" t="str">
            <v>770213340990</v>
          </cell>
          <cell r="AC30">
            <v>45324</v>
          </cell>
          <cell r="AD30" t="str">
            <v>SUDAH</v>
          </cell>
          <cell r="AE30"/>
          <cell r="AF30"/>
          <cell r="AG30"/>
          <cell r="AH30"/>
          <cell r="AI30"/>
          <cell r="AJ30"/>
          <cell r="AK30"/>
          <cell r="AL30"/>
        </row>
        <row r="31">
          <cell r="C31" t="str">
            <v>1264</v>
          </cell>
          <cell r="D31" t="str">
            <v xml:space="preserve">PIAJI DARISMAN </v>
          </cell>
          <cell r="E31" t="str">
            <v>MBK</v>
          </cell>
          <cell r="F31" t="str">
            <v>0852 2342 9898</v>
          </cell>
          <cell r="G31" t="str">
            <v>DRIVER</v>
          </cell>
          <cell r="H31"/>
          <cell r="I31"/>
          <cell r="J31"/>
          <cell r="K31" t="str">
            <v>BANDUNG</v>
          </cell>
          <cell r="L31" t="str">
            <v>ANTERAJA</v>
          </cell>
          <cell r="M31" t="str">
            <v>JAKARTA 1</v>
          </cell>
          <cell r="N31">
            <v>44056</v>
          </cell>
          <cell r="O31" t="str">
            <v xml:space="preserve">JL PASEH GG H.HASAN RT 004/004 DESA TUGURAJA KEC CIHIDEUNG </v>
          </cell>
          <cell r="P31" t="str">
            <v>L</v>
          </cell>
          <cell r="Q31" t="str">
            <v>ISLAM</v>
          </cell>
          <cell r="R31" t="str">
            <v>L</v>
          </cell>
          <cell r="S31" t="str">
            <v>SMA</v>
          </cell>
          <cell r="T31" t="str">
            <v xml:space="preserve">TASIKMALAYA </v>
          </cell>
          <cell r="U31">
            <v>31516</v>
          </cell>
          <cell r="V31">
            <v>44348</v>
          </cell>
          <cell r="W31">
            <v>44439</v>
          </cell>
          <cell r="X31" t="str">
            <v>PKWT 2</v>
          </cell>
          <cell r="Y31"/>
          <cell r="Z31" t="str">
            <v xml:space="preserve">0 Tahun  11 Bulan 10 Hari </v>
          </cell>
          <cell r="AA31" t="str">
            <v xml:space="preserve">BII UMUM </v>
          </cell>
          <cell r="AB31" t="str">
            <v>8604133403777</v>
          </cell>
          <cell r="AC31">
            <v>44665</v>
          </cell>
          <cell r="AD31" t="str">
            <v>SUDAH</v>
          </cell>
          <cell r="AE31"/>
          <cell r="AF31"/>
          <cell r="AG31"/>
          <cell r="AH31"/>
          <cell r="AI31"/>
          <cell r="AJ31"/>
          <cell r="AK31"/>
          <cell r="AL31"/>
        </row>
        <row r="32">
          <cell r="C32" t="str">
            <v>1206</v>
          </cell>
          <cell r="D32" t="str">
            <v xml:space="preserve">HERMAWAN </v>
          </cell>
          <cell r="E32" t="str">
            <v>MBK</v>
          </cell>
          <cell r="F32" t="str">
            <v>0858 6027 5238</v>
          </cell>
          <cell r="G32"/>
          <cell r="H32"/>
          <cell r="I32"/>
          <cell r="J32" t="str">
            <v xml:space="preserve">DISPATCHER </v>
          </cell>
          <cell r="K32" t="str">
            <v>BANDUNG</v>
          </cell>
          <cell r="L32" t="str">
            <v>ANTERAJA</v>
          </cell>
          <cell r="M32" t="str">
            <v>JAKARTA 1</v>
          </cell>
          <cell r="N32">
            <v>43985</v>
          </cell>
          <cell r="O32" t="str">
            <v xml:space="preserve">SUKAMANTRI I NO. 117 RT. 007/010 KEL. SUKALUYU KEC. CIBEUNYING KALER </v>
          </cell>
          <cell r="P32" t="str">
            <v>K</v>
          </cell>
          <cell r="Q32" t="str">
            <v xml:space="preserve">ISLAM </v>
          </cell>
          <cell r="R32" t="str">
            <v>L</v>
          </cell>
          <cell r="S32" t="str">
            <v>SMA</v>
          </cell>
          <cell r="T32" t="str">
            <v>BANDUNG</v>
          </cell>
          <cell r="U32">
            <v>31586</v>
          </cell>
          <cell r="V32">
            <v>44378</v>
          </cell>
          <cell r="W32">
            <v>44408</v>
          </cell>
          <cell r="X32" t="str">
            <v xml:space="preserve">PHL </v>
          </cell>
          <cell r="Y32"/>
          <cell r="Z32" t="str">
            <v xml:space="preserve">1 Tahun  1 Bulan 20 Hari </v>
          </cell>
          <cell r="AA32" t="str">
            <v>A JABAR</v>
          </cell>
          <cell r="AB32" t="str">
            <v>860613312276</v>
          </cell>
          <cell r="AC32">
            <v>44370</v>
          </cell>
          <cell r="AD32" t="str">
            <v>SUDAH</v>
          </cell>
          <cell r="AE32"/>
          <cell r="AF32"/>
          <cell r="AG32"/>
          <cell r="AH32"/>
          <cell r="AI32"/>
          <cell r="AJ32"/>
          <cell r="AK32"/>
          <cell r="AL32"/>
        </row>
        <row r="33">
          <cell r="C33" t="str">
            <v>565</v>
          </cell>
          <cell r="D33" t="str">
            <v>AGUS WAHYUDIN</v>
          </cell>
          <cell r="E33" t="str">
            <v>MBK</v>
          </cell>
          <cell r="F33" t="str">
            <v>085213844408</v>
          </cell>
          <cell r="G33" t="str">
            <v>DRIVER</v>
          </cell>
          <cell r="H33"/>
          <cell r="I33"/>
          <cell r="J33"/>
          <cell r="K33" t="str">
            <v>BANDUNG</v>
          </cell>
          <cell r="L33" t="str">
            <v>ANTERAJA</v>
          </cell>
          <cell r="M33" t="str">
            <v>JAKARTA 1</v>
          </cell>
          <cell r="N33">
            <v>43313</v>
          </cell>
          <cell r="O33" t="str">
            <v>KP. CIBINGBIN RT 001/002, DESA LEUWIGOONG, KEC. LEUWIGOONG</v>
          </cell>
          <cell r="P33" t="str">
            <v>K2</v>
          </cell>
          <cell r="Q33" t="str">
            <v xml:space="preserve">ISLAM </v>
          </cell>
          <cell r="R33" t="str">
            <v>L</v>
          </cell>
          <cell r="S33" t="str">
            <v>SMU</v>
          </cell>
          <cell r="T33" t="str">
            <v>BANDUNG</v>
          </cell>
          <cell r="U33">
            <v>30127</v>
          </cell>
          <cell r="V33">
            <v>44378</v>
          </cell>
          <cell r="W33">
            <v>44469</v>
          </cell>
          <cell r="X33" t="str">
            <v>PKWT 1</v>
          </cell>
          <cell r="Y33"/>
          <cell r="Z33" t="str">
            <v xml:space="preserve">2 Tahun  11 Bulan 22 Hari </v>
          </cell>
          <cell r="AA33" t="str">
            <v xml:space="preserve">BII UMUM </v>
          </cell>
          <cell r="AB33" t="str">
            <v>811013330977</v>
          </cell>
          <cell r="AC33" t="str">
            <v>25-Okt-21</v>
          </cell>
          <cell r="AD33" t="str">
            <v>SUDAH</v>
          </cell>
          <cell r="AE33"/>
          <cell r="AF33"/>
          <cell r="AG33"/>
          <cell r="AH33"/>
          <cell r="AI33"/>
          <cell r="AJ33"/>
          <cell r="AK33"/>
          <cell r="AL33"/>
        </row>
        <row r="34">
          <cell r="C34" t="str">
            <v>1353</v>
          </cell>
          <cell r="D34" t="str">
            <v>GUN-GUN GUNAWAN</v>
          </cell>
          <cell r="E34" t="str">
            <v>MBK</v>
          </cell>
          <cell r="F34" t="str">
            <v>0821 1518 7837</v>
          </cell>
          <cell r="G34" t="str">
            <v>DRIVER</v>
          </cell>
          <cell r="H34"/>
          <cell r="I34"/>
          <cell r="J34"/>
          <cell r="K34" t="str">
            <v>BANDUNG</v>
          </cell>
          <cell r="L34" t="str">
            <v>ANTERAJA</v>
          </cell>
          <cell r="M34" t="str">
            <v>JAKARTA 1</v>
          </cell>
          <cell r="N34">
            <v>44106</v>
          </cell>
          <cell r="O34" t="str">
            <v>KP BUNISARI RT 002/011 DESA GADONGBANGKONG KEC NGAMPRAH</v>
          </cell>
          <cell r="P34" t="str">
            <v>K</v>
          </cell>
          <cell r="Q34" t="str">
            <v xml:space="preserve">ISLAM </v>
          </cell>
          <cell r="R34" t="str">
            <v xml:space="preserve">L </v>
          </cell>
          <cell r="S34" t="str">
            <v>SMA</v>
          </cell>
          <cell r="T34" t="str">
            <v xml:space="preserve">BANDUNG </v>
          </cell>
          <cell r="U34">
            <v>30228</v>
          </cell>
          <cell r="V34">
            <v>44378</v>
          </cell>
          <cell r="W34">
            <v>44469</v>
          </cell>
          <cell r="X34" t="str">
            <v>PKWT 2</v>
          </cell>
          <cell r="Y34"/>
          <cell r="Z34" t="str">
            <v xml:space="preserve">0 Tahun  9 Bulan 21 Hari </v>
          </cell>
          <cell r="AA34" t="str">
            <v xml:space="preserve">BI UMUM </v>
          </cell>
          <cell r="AB34" t="str">
            <v>821013312988</v>
          </cell>
          <cell r="AC34">
            <v>45569</v>
          </cell>
          <cell r="AD34" t="str">
            <v>SUDAH</v>
          </cell>
          <cell r="AE34"/>
          <cell r="AF34"/>
          <cell r="AG34"/>
          <cell r="AH34"/>
          <cell r="AI34"/>
          <cell r="AJ34"/>
          <cell r="AK34"/>
          <cell r="AL34"/>
        </row>
        <row r="35">
          <cell r="C35" t="str">
            <v>1354</v>
          </cell>
          <cell r="D35" t="str">
            <v xml:space="preserve">ASEP JAJANG NURJAMAN </v>
          </cell>
          <cell r="E35" t="str">
            <v>MBK</v>
          </cell>
          <cell r="F35" t="str">
            <v>0822 4020 2340</v>
          </cell>
          <cell r="G35" t="str">
            <v>DRIVER</v>
          </cell>
          <cell r="H35"/>
          <cell r="I35"/>
          <cell r="J35"/>
          <cell r="K35" t="str">
            <v>BANDUNG</v>
          </cell>
          <cell r="L35" t="str">
            <v>ANTERAJA</v>
          </cell>
          <cell r="M35" t="str">
            <v>JAKARTA 1</v>
          </cell>
          <cell r="N35">
            <v>44109</v>
          </cell>
          <cell r="O35" t="str">
            <v xml:space="preserve">KP SUKASIRNA RT 002/006 DESA SUKANAGARA KEC PURBARATU </v>
          </cell>
          <cell r="P35" t="str">
            <v>K</v>
          </cell>
          <cell r="Q35" t="str">
            <v xml:space="preserve">ISLAM </v>
          </cell>
          <cell r="R35" t="str">
            <v xml:space="preserve">L </v>
          </cell>
          <cell r="S35" t="str">
            <v>SMA</v>
          </cell>
          <cell r="T35" t="str">
            <v xml:space="preserve">TASIKMALAYA </v>
          </cell>
          <cell r="U35">
            <v>31262</v>
          </cell>
          <cell r="V35">
            <v>44378</v>
          </cell>
          <cell r="W35">
            <v>44469</v>
          </cell>
          <cell r="X35" t="str">
            <v>PKWT 2</v>
          </cell>
          <cell r="Y35"/>
          <cell r="Z35" t="str">
            <v xml:space="preserve">0 Tahun  9 Bulan 18 Hari </v>
          </cell>
          <cell r="AA35" t="str">
            <v xml:space="preserve">BII UMUM </v>
          </cell>
          <cell r="AB35" t="str">
            <v>850813341406</v>
          </cell>
          <cell r="AC35">
            <v>44776</v>
          </cell>
          <cell r="AD35" t="str">
            <v>SUDAH</v>
          </cell>
          <cell r="AE35"/>
          <cell r="AF35"/>
          <cell r="AG35"/>
          <cell r="AH35"/>
          <cell r="AI35"/>
          <cell r="AJ35"/>
          <cell r="AK35"/>
          <cell r="AL35"/>
        </row>
        <row r="36">
          <cell r="C36" t="str">
            <v>1466</v>
          </cell>
          <cell r="D36" t="str">
            <v xml:space="preserve">AGUNG WICAKSONO </v>
          </cell>
          <cell r="E36" t="str">
            <v>MBK</v>
          </cell>
          <cell r="F36" t="str">
            <v>0812 2049 8308</v>
          </cell>
          <cell r="G36" t="str">
            <v>DRIVER</v>
          </cell>
          <cell r="H36"/>
          <cell r="I36"/>
          <cell r="J36"/>
          <cell r="K36" t="str">
            <v>BANDUNG</v>
          </cell>
          <cell r="L36" t="str">
            <v>ANTERAJA</v>
          </cell>
          <cell r="M36" t="str">
            <v>JAKARTA 1</v>
          </cell>
          <cell r="N36">
            <v>44124</v>
          </cell>
          <cell r="O36" t="str">
            <v xml:space="preserve">JL S.PARMAN RT 012 DESA RAWA MAKMUR KEC PALARAN </v>
          </cell>
          <cell r="P36" t="str">
            <v>L</v>
          </cell>
          <cell r="Q36" t="str">
            <v xml:space="preserve">ISLAM </v>
          </cell>
          <cell r="R36" t="str">
            <v xml:space="preserve">L </v>
          </cell>
          <cell r="S36" t="str">
            <v>SMA</v>
          </cell>
          <cell r="T36" t="str">
            <v xml:space="preserve">YOGYAKARTA </v>
          </cell>
          <cell r="U36">
            <v>32319</v>
          </cell>
          <cell r="V36">
            <v>44348</v>
          </cell>
          <cell r="W36">
            <v>44439</v>
          </cell>
          <cell r="X36" t="str">
            <v>PKWT 1</v>
          </cell>
          <cell r="Y36"/>
          <cell r="Z36" t="str">
            <v xml:space="preserve">0 Tahun  9 Bulan 3 Hari </v>
          </cell>
          <cell r="AA36" t="str">
            <v xml:space="preserve">BI UMUM </v>
          </cell>
          <cell r="AB36" t="str">
            <v>13318806000038</v>
          </cell>
          <cell r="AC36">
            <v>46073</v>
          </cell>
          <cell r="AD36" t="str">
            <v>SUDAH</v>
          </cell>
          <cell r="AE36"/>
          <cell r="AF36"/>
          <cell r="AG36"/>
          <cell r="AH36"/>
          <cell r="AI36"/>
          <cell r="AJ36"/>
          <cell r="AK36"/>
          <cell r="AL36"/>
        </row>
        <row r="37">
          <cell r="C37" t="str">
            <v>1467</v>
          </cell>
          <cell r="D37" t="str">
            <v xml:space="preserve">ADE SUPRIATNA </v>
          </cell>
          <cell r="E37" t="str">
            <v>MBK</v>
          </cell>
          <cell r="F37" t="str">
            <v>0812 8755 8648</v>
          </cell>
          <cell r="G37" t="str">
            <v>DRIVER</v>
          </cell>
          <cell r="H37"/>
          <cell r="I37"/>
          <cell r="J37"/>
          <cell r="K37" t="str">
            <v>BANDUNG</v>
          </cell>
          <cell r="L37" t="str">
            <v>ANTERAJA</v>
          </cell>
          <cell r="M37" t="str">
            <v>JAKARTA 1</v>
          </cell>
          <cell r="N37">
            <v>44125</v>
          </cell>
          <cell r="O37" t="str">
            <v xml:space="preserve">KP CIGERELENG JL AHMADI UTARA RT 002/007 DESA PASAWAHAN KEC DAYEUH KOLOT </v>
          </cell>
          <cell r="P37" t="str">
            <v>K</v>
          </cell>
          <cell r="Q37" t="str">
            <v xml:space="preserve">ISLAM </v>
          </cell>
          <cell r="R37" t="str">
            <v xml:space="preserve">L </v>
          </cell>
          <cell r="S37" t="str">
            <v>SMA</v>
          </cell>
          <cell r="T37" t="str">
            <v xml:space="preserve">BANDUNG </v>
          </cell>
          <cell r="U37">
            <v>28800</v>
          </cell>
          <cell r="V37">
            <v>44348</v>
          </cell>
          <cell r="W37">
            <v>44439</v>
          </cell>
          <cell r="X37" t="str">
            <v>PKWT 1</v>
          </cell>
          <cell r="Y37"/>
          <cell r="Z37" t="str">
            <v xml:space="preserve">0 Tahun  9 Bulan 2 Hari </v>
          </cell>
          <cell r="AA37" t="str">
            <v xml:space="preserve">BI UMUM </v>
          </cell>
          <cell r="AB37" t="str">
            <v>13437811000038</v>
          </cell>
          <cell r="AC37">
            <v>45601</v>
          </cell>
          <cell r="AD37" t="str">
            <v>SUDAH</v>
          </cell>
          <cell r="AE37"/>
          <cell r="AF37"/>
          <cell r="AG37"/>
          <cell r="AH37"/>
          <cell r="AI37"/>
          <cell r="AJ37"/>
          <cell r="AK37"/>
          <cell r="AL37"/>
        </row>
        <row r="38">
          <cell r="C38" t="str">
            <v>1468</v>
          </cell>
          <cell r="D38" t="str">
            <v xml:space="preserve">ARDAN CHRISTIANTO </v>
          </cell>
          <cell r="E38" t="str">
            <v>MBK</v>
          </cell>
          <cell r="F38" t="str">
            <v>0812 2014 0767</v>
          </cell>
          <cell r="G38" t="str">
            <v>DRIVER</v>
          </cell>
          <cell r="H38"/>
          <cell r="I38"/>
          <cell r="J38"/>
          <cell r="K38" t="str">
            <v>BANDUNG</v>
          </cell>
          <cell r="L38" t="str">
            <v>ANTERAJA</v>
          </cell>
          <cell r="M38" t="str">
            <v>JAKARTA 1</v>
          </cell>
          <cell r="N38">
            <v>44126</v>
          </cell>
          <cell r="O38" t="str">
            <v xml:space="preserve">KP KALAPA TILU RT 001/002 DESA RANCATUNGKU KEC PAMEUNGPEUK </v>
          </cell>
          <cell r="P38" t="str">
            <v>K</v>
          </cell>
          <cell r="Q38" t="str">
            <v xml:space="preserve">ISLAM </v>
          </cell>
          <cell r="R38" t="str">
            <v xml:space="preserve">L </v>
          </cell>
          <cell r="S38" t="str">
            <v>SMA</v>
          </cell>
          <cell r="T38" t="str">
            <v xml:space="preserve">BANDUNG </v>
          </cell>
          <cell r="U38">
            <v>32870</v>
          </cell>
          <cell r="V38">
            <v>44348</v>
          </cell>
          <cell r="W38">
            <v>44439</v>
          </cell>
          <cell r="X38" t="str">
            <v>PKWT 1</v>
          </cell>
          <cell r="Y38"/>
          <cell r="Z38" t="str">
            <v xml:space="preserve">0 Tahun  9 Bulan 1 Hari </v>
          </cell>
          <cell r="AA38" t="str">
            <v xml:space="preserve">BI </v>
          </cell>
          <cell r="AB38" t="str">
            <v>891013432722</v>
          </cell>
          <cell r="AC38">
            <v>44497</v>
          </cell>
          <cell r="AD38" t="str">
            <v>SUDAH</v>
          </cell>
          <cell r="AE38"/>
          <cell r="AF38"/>
          <cell r="AG38"/>
          <cell r="AH38"/>
          <cell r="AI38"/>
          <cell r="AJ38"/>
          <cell r="AK38"/>
          <cell r="AL38"/>
        </row>
        <row r="39">
          <cell r="C39" t="str">
            <v>1469</v>
          </cell>
          <cell r="D39" t="str">
            <v xml:space="preserve">RICKY SUKMA SUTIARA </v>
          </cell>
          <cell r="E39" t="str">
            <v>MBK</v>
          </cell>
          <cell r="F39" t="str">
            <v>0896 0292 3366</v>
          </cell>
          <cell r="G39" t="str">
            <v>DRIVER</v>
          </cell>
          <cell r="H39"/>
          <cell r="I39"/>
          <cell r="J39"/>
          <cell r="K39" t="str">
            <v>BANDUNG</v>
          </cell>
          <cell r="L39" t="str">
            <v>ANTERAJA</v>
          </cell>
          <cell r="M39" t="str">
            <v>JAKARTA 1</v>
          </cell>
          <cell r="N39">
            <v>44128</v>
          </cell>
          <cell r="O39" t="str">
            <v xml:space="preserve">JL MALEER TIMUR IX NO.49 /1/13 RT 009/005 DESA GUMURUH </v>
          </cell>
          <cell r="P39" t="str">
            <v>L</v>
          </cell>
          <cell r="Q39" t="str">
            <v xml:space="preserve">ISLAM </v>
          </cell>
          <cell r="R39" t="str">
            <v xml:space="preserve">L </v>
          </cell>
          <cell r="S39" t="str">
            <v>SMA</v>
          </cell>
          <cell r="T39" t="str">
            <v xml:space="preserve">GARUT </v>
          </cell>
          <cell r="U39">
            <v>32488</v>
          </cell>
          <cell r="V39">
            <v>44348</v>
          </cell>
          <cell r="W39">
            <v>44439</v>
          </cell>
          <cell r="X39" t="str">
            <v>PKWT 1</v>
          </cell>
          <cell r="Y39"/>
          <cell r="Z39" t="str">
            <v xml:space="preserve">0 Tahun  8 Bulan 29 Hari </v>
          </cell>
          <cell r="AA39" t="str">
            <v xml:space="preserve">BI UMUM </v>
          </cell>
          <cell r="AB39" t="str">
            <v>13058812000461</v>
          </cell>
          <cell r="AC39">
            <v>45953</v>
          </cell>
          <cell r="AD39" t="str">
            <v>SUDAH</v>
          </cell>
          <cell r="AE39"/>
          <cell r="AF39"/>
          <cell r="AG39"/>
          <cell r="AH39"/>
          <cell r="AI39"/>
          <cell r="AJ39"/>
          <cell r="AK39"/>
          <cell r="AL39"/>
        </row>
        <row r="40">
          <cell r="C40" t="str">
            <v>1470</v>
          </cell>
          <cell r="D40" t="str">
            <v xml:space="preserve">TARYUDI </v>
          </cell>
          <cell r="E40" t="str">
            <v>MBK</v>
          </cell>
          <cell r="F40" t="str">
            <v>0812 8478 7406</v>
          </cell>
          <cell r="G40" t="str">
            <v>DRIVER</v>
          </cell>
          <cell r="H40"/>
          <cell r="I40"/>
          <cell r="J40"/>
          <cell r="K40" t="str">
            <v>BANDUNG</v>
          </cell>
          <cell r="L40" t="str">
            <v>ANTERAJA</v>
          </cell>
          <cell r="M40" t="str">
            <v>JAKARTA 1</v>
          </cell>
          <cell r="N40">
            <v>44155</v>
          </cell>
          <cell r="O40" t="str">
            <v xml:space="preserve">JL KEBON KOPI GG H SAFEI II NO 96 RT 003/028 DESA CIBEREUM KEC CIMAHI SELATAN </v>
          </cell>
          <cell r="P40" t="str">
            <v xml:space="preserve">K </v>
          </cell>
          <cell r="Q40" t="str">
            <v>ISLAM</v>
          </cell>
          <cell r="R40" t="str">
            <v>L</v>
          </cell>
          <cell r="S40" t="str">
            <v>SMA</v>
          </cell>
          <cell r="T40" t="str">
            <v xml:space="preserve">CIMAHI </v>
          </cell>
          <cell r="U40">
            <v>28941</v>
          </cell>
          <cell r="V40">
            <v>44378</v>
          </cell>
          <cell r="W40">
            <v>44469</v>
          </cell>
          <cell r="X40" t="str">
            <v>PKWT 1</v>
          </cell>
          <cell r="Y40"/>
          <cell r="Z40" t="str">
            <v xml:space="preserve">0 Tahun  8 Bulan 3 Hari </v>
          </cell>
          <cell r="AA40" t="str">
            <v xml:space="preserve">BI UMUM JABAR </v>
          </cell>
          <cell r="AB40" t="str">
            <v>790313313205</v>
          </cell>
          <cell r="AC40">
            <v>44647</v>
          </cell>
          <cell r="AD40" t="str">
            <v>SUDAH</v>
          </cell>
          <cell r="AE40"/>
          <cell r="AF40"/>
          <cell r="AG40"/>
          <cell r="AH40"/>
          <cell r="AI40"/>
          <cell r="AJ40"/>
          <cell r="AK40"/>
          <cell r="AL40"/>
        </row>
        <row r="41">
          <cell r="C41" t="str">
            <v>1471</v>
          </cell>
          <cell r="D41" t="str">
            <v xml:space="preserve">ROSADI FIRDAUS </v>
          </cell>
          <cell r="E41" t="str">
            <v>MBK</v>
          </cell>
          <cell r="F41" t="str">
            <v>0853 2114 5035</v>
          </cell>
          <cell r="G41" t="str">
            <v>DRIVER</v>
          </cell>
          <cell r="H41"/>
          <cell r="I41"/>
          <cell r="J41"/>
          <cell r="K41" t="str">
            <v>BANDUNG</v>
          </cell>
          <cell r="L41" t="str">
            <v>ANTERAJA</v>
          </cell>
          <cell r="M41" t="str">
            <v>JAKARTA 1</v>
          </cell>
          <cell r="N41">
            <v>44155</v>
          </cell>
          <cell r="O41" t="str">
            <v xml:space="preserve">KP WANIR RT 004/005 DESA MARTUYUNG KEC PACET </v>
          </cell>
          <cell r="P41" t="str">
            <v xml:space="preserve">K </v>
          </cell>
          <cell r="Q41" t="str">
            <v>ISLAM</v>
          </cell>
          <cell r="R41" t="str">
            <v>L</v>
          </cell>
          <cell r="S41" t="str">
            <v>SMA</v>
          </cell>
          <cell r="T41" t="str">
            <v xml:space="preserve">BANDUNG </v>
          </cell>
          <cell r="U41">
            <v>33193</v>
          </cell>
          <cell r="V41">
            <v>44378</v>
          </cell>
          <cell r="W41">
            <v>44469</v>
          </cell>
          <cell r="X41" t="str">
            <v>PKWT 1</v>
          </cell>
          <cell r="Y41"/>
          <cell r="Z41" t="str">
            <v xml:space="preserve">0 Tahun  8 Bulan 3 Hari </v>
          </cell>
          <cell r="AA41" t="str">
            <v xml:space="preserve">BI JABAR </v>
          </cell>
          <cell r="AB41" t="str">
            <v>901113432524</v>
          </cell>
          <cell r="AC41">
            <v>44516</v>
          </cell>
          <cell r="AD41" t="str">
            <v>SUDAH</v>
          </cell>
          <cell r="AE41"/>
          <cell r="AF41"/>
          <cell r="AG41"/>
          <cell r="AH41"/>
          <cell r="AI41"/>
          <cell r="AJ41"/>
          <cell r="AK41"/>
          <cell r="AL41"/>
        </row>
        <row r="42">
          <cell r="C42" t="str">
            <v>1472</v>
          </cell>
          <cell r="D42" t="str">
            <v xml:space="preserve">SAMSUDIN </v>
          </cell>
          <cell r="E42" t="str">
            <v>MBK</v>
          </cell>
          <cell r="F42" t="str">
            <v>0896 3602 5643</v>
          </cell>
          <cell r="G42" t="str">
            <v>DRIVER</v>
          </cell>
          <cell r="H42"/>
          <cell r="I42"/>
          <cell r="J42"/>
          <cell r="K42" t="str">
            <v>BANDUNG</v>
          </cell>
          <cell r="L42" t="str">
            <v>ANTERAJA</v>
          </cell>
          <cell r="M42" t="str">
            <v>JAKARTA 1</v>
          </cell>
          <cell r="N42">
            <v>44169</v>
          </cell>
          <cell r="O42" t="str">
            <v xml:space="preserve">KP CIKONDEH RT 002/005 DESA MARGALUYU KEC LELES </v>
          </cell>
          <cell r="P42" t="str">
            <v>K</v>
          </cell>
          <cell r="Q42" t="str">
            <v>ISLAM</v>
          </cell>
          <cell r="R42" t="str">
            <v>L</v>
          </cell>
          <cell r="S42" t="str">
            <v>SMA</v>
          </cell>
          <cell r="T42" t="str">
            <v>GARUT</v>
          </cell>
          <cell r="U42">
            <v>30533</v>
          </cell>
          <cell r="V42">
            <v>44378</v>
          </cell>
          <cell r="W42">
            <v>44469</v>
          </cell>
          <cell r="X42" t="str">
            <v>PKWT 2</v>
          </cell>
          <cell r="Y42"/>
          <cell r="Z42" t="str">
            <v xml:space="preserve">0 Tahun  7 Bulan 19 Hari </v>
          </cell>
          <cell r="AA42" t="str">
            <v xml:space="preserve">BII UMUM </v>
          </cell>
          <cell r="AB42" t="str">
            <v>830813331443</v>
          </cell>
          <cell r="AC42">
            <v>44727</v>
          </cell>
          <cell r="AD42" t="str">
            <v>SUDAH</v>
          </cell>
          <cell r="AE42"/>
          <cell r="AF42"/>
          <cell r="AG42"/>
          <cell r="AH42"/>
          <cell r="AI42"/>
          <cell r="AJ42"/>
          <cell r="AK42"/>
          <cell r="AL42"/>
        </row>
        <row r="43">
          <cell r="C43" t="str">
            <v>1473</v>
          </cell>
          <cell r="D43" t="str">
            <v xml:space="preserve">IRFAN ARFIAN </v>
          </cell>
          <cell r="E43" t="str">
            <v>MBK</v>
          </cell>
          <cell r="F43" t="str">
            <v>0838 6375 5098</v>
          </cell>
          <cell r="G43" t="str">
            <v>DRIVER</v>
          </cell>
          <cell r="H43"/>
          <cell r="I43"/>
          <cell r="J43"/>
          <cell r="K43" t="str">
            <v>BANDUNG</v>
          </cell>
          <cell r="L43" t="str">
            <v>ANTERAJA</v>
          </cell>
          <cell r="M43" t="str">
            <v>JAKARTA 1</v>
          </cell>
          <cell r="N43">
            <v>44169</v>
          </cell>
          <cell r="O43" t="str">
            <v xml:space="preserve">KOMP KBSI J-1 NO.15 RT 001/011 DESA GUNUNGLEUTIK KEC CIPARAY </v>
          </cell>
          <cell r="P43" t="str">
            <v>L</v>
          </cell>
          <cell r="Q43" t="str">
            <v>ISLAM</v>
          </cell>
          <cell r="R43" t="str">
            <v>L</v>
          </cell>
          <cell r="S43" t="str">
            <v xml:space="preserve">SMA </v>
          </cell>
          <cell r="T43" t="str">
            <v xml:space="preserve">BANDUNG </v>
          </cell>
          <cell r="U43">
            <v>34085</v>
          </cell>
          <cell r="V43">
            <v>44378</v>
          </cell>
          <cell r="W43">
            <v>44469</v>
          </cell>
          <cell r="X43" t="str">
            <v>PKWT 2</v>
          </cell>
          <cell r="Y43"/>
          <cell r="Z43" t="str">
            <v xml:space="preserve">0 Tahun  7 Bulan 19 Hari </v>
          </cell>
          <cell r="AA43" t="str">
            <v xml:space="preserve">BI </v>
          </cell>
          <cell r="AB43" t="str">
            <v>930413432796</v>
          </cell>
          <cell r="AC43">
            <v>44312</v>
          </cell>
          <cell r="AD43" t="str">
            <v>SUDAH</v>
          </cell>
          <cell r="AE43"/>
          <cell r="AF43"/>
          <cell r="AG43"/>
          <cell r="AH43"/>
          <cell r="AI43"/>
          <cell r="AJ43"/>
          <cell r="AK43"/>
          <cell r="AL43"/>
        </row>
        <row r="44">
          <cell r="C44" t="str">
            <v>1474</v>
          </cell>
          <cell r="D44" t="str">
            <v xml:space="preserve">ANWAR SADAT </v>
          </cell>
          <cell r="E44" t="str">
            <v>MBK</v>
          </cell>
          <cell r="F44" t="str">
            <v>0878 3120 7877</v>
          </cell>
          <cell r="G44" t="str">
            <v>DRIVER</v>
          </cell>
          <cell r="H44"/>
          <cell r="I44"/>
          <cell r="J44"/>
          <cell r="K44" t="str">
            <v>BANDUNG</v>
          </cell>
          <cell r="L44" t="str">
            <v>ANTERAJA</v>
          </cell>
          <cell r="M44" t="str">
            <v>JAKARTA 1</v>
          </cell>
          <cell r="N44">
            <v>44169</v>
          </cell>
          <cell r="O44" t="str">
            <v xml:space="preserve">JL JAYAGIRI RT 002/004 DESA JAYAGIRI KEC LEMBANG </v>
          </cell>
          <cell r="P44" t="str">
            <v>K</v>
          </cell>
          <cell r="Q44" t="str">
            <v>ISLAM</v>
          </cell>
          <cell r="R44" t="str">
            <v>L</v>
          </cell>
          <cell r="S44" t="str">
            <v xml:space="preserve">SMA </v>
          </cell>
          <cell r="T44" t="str">
            <v xml:space="preserve">SUKABUMI </v>
          </cell>
          <cell r="U44">
            <v>29265</v>
          </cell>
          <cell r="V44">
            <v>44378</v>
          </cell>
          <cell r="W44">
            <v>44469</v>
          </cell>
          <cell r="X44" t="str">
            <v>PKWT 2</v>
          </cell>
          <cell r="Y44"/>
          <cell r="Z44" t="str">
            <v xml:space="preserve">0 Tahun  7 Bulan 19 Hari </v>
          </cell>
          <cell r="AA44" t="str">
            <v xml:space="preserve">BI UMUM </v>
          </cell>
          <cell r="AB44" t="str">
            <v>800213312979</v>
          </cell>
          <cell r="AC44">
            <v>44606</v>
          </cell>
          <cell r="AD44" t="str">
            <v>SUDAH</v>
          </cell>
          <cell r="AE44"/>
          <cell r="AF44"/>
          <cell r="AG44"/>
          <cell r="AH44"/>
          <cell r="AI44"/>
          <cell r="AJ44"/>
          <cell r="AK44"/>
          <cell r="AL44"/>
        </row>
        <row r="45">
          <cell r="C45" t="str">
            <v>1475</v>
          </cell>
          <cell r="D45" t="str">
            <v xml:space="preserve">REZA PAHLEVI </v>
          </cell>
          <cell r="E45" t="str">
            <v>MBK</v>
          </cell>
          <cell r="F45" t="str">
            <v>0813 9499 5950</v>
          </cell>
          <cell r="G45" t="str">
            <v>DRIVER</v>
          </cell>
          <cell r="H45"/>
          <cell r="I45"/>
          <cell r="J45"/>
          <cell r="K45" t="str">
            <v>BANDUNG</v>
          </cell>
          <cell r="L45" t="str">
            <v>ANTERAJA</v>
          </cell>
          <cell r="M45" t="str">
            <v>JAKARTA 1</v>
          </cell>
          <cell r="N45">
            <v>44169</v>
          </cell>
          <cell r="O45" t="str">
            <v xml:space="preserve">KP MEGARWANGI RT 003/012 DESA BATUJAGAN </v>
          </cell>
          <cell r="P45" t="str">
            <v>K</v>
          </cell>
          <cell r="Q45" t="str">
            <v>ISLAM</v>
          </cell>
          <cell r="R45" t="str">
            <v>L</v>
          </cell>
          <cell r="S45" t="str">
            <v xml:space="preserve">SMA </v>
          </cell>
          <cell r="T45" t="str">
            <v xml:space="preserve">BANDUNG </v>
          </cell>
          <cell r="U45">
            <v>35808</v>
          </cell>
          <cell r="V45">
            <v>44378</v>
          </cell>
          <cell r="W45">
            <v>44469</v>
          </cell>
          <cell r="X45" t="str">
            <v>PKWT 2</v>
          </cell>
          <cell r="Y45"/>
          <cell r="Z45" t="str">
            <v xml:space="preserve">0 Tahun  7 Bulan 19 Hari </v>
          </cell>
          <cell r="AA45" t="str">
            <v xml:space="preserve">BI UMUM </v>
          </cell>
          <cell r="AB45" t="str">
            <v>9501 1331 1794</v>
          </cell>
          <cell r="AC45" t="str">
            <v xml:space="preserve"> 13 JAN-2024</v>
          </cell>
          <cell r="AD45" t="str">
            <v>SUDAH</v>
          </cell>
          <cell r="AE45"/>
          <cell r="AF45"/>
          <cell r="AG45"/>
          <cell r="AH45"/>
          <cell r="AI45"/>
          <cell r="AJ45"/>
          <cell r="AK45"/>
          <cell r="AL45"/>
        </row>
        <row r="46">
          <cell r="C46" t="str">
            <v>1476</v>
          </cell>
          <cell r="D46" t="str">
            <v xml:space="preserve">IDRIS WAHYUDIN </v>
          </cell>
          <cell r="E46" t="str">
            <v>MBK</v>
          </cell>
          <cell r="F46" t="str">
            <v>0812 2499 1489</v>
          </cell>
          <cell r="G46" t="str">
            <v>DRIVER</v>
          </cell>
          <cell r="H46"/>
          <cell r="I46"/>
          <cell r="J46"/>
          <cell r="K46" t="str">
            <v>BANDUNG</v>
          </cell>
          <cell r="L46" t="str">
            <v>ANTERAJA</v>
          </cell>
          <cell r="M46" t="str">
            <v>JAKARTA 1</v>
          </cell>
          <cell r="N46">
            <v>44169</v>
          </cell>
          <cell r="O46" t="str">
            <v xml:space="preserve">DUSUN TALUN RT 002/007 DESA SITUMEKAR KEC CISITU </v>
          </cell>
          <cell r="P46" t="str">
            <v>K</v>
          </cell>
          <cell r="Q46" t="str">
            <v>ISLAM</v>
          </cell>
          <cell r="R46" t="str">
            <v>L</v>
          </cell>
          <cell r="S46" t="str">
            <v xml:space="preserve">SMA </v>
          </cell>
          <cell r="T46" t="str">
            <v xml:space="preserve">SUMEDANG </v>
          </cell>
          <cell r="U46">
            <v>31569</v>
          </cell>
          <cell r="V46">
            <v>44378</v>
          </cell>
          <cell r="W46">
            <v>44469</v>
          </cell>
          <cell r="X46" t="str">
            <v>PKWT 2</v>
          </cell>
          <cell r="Y46"/>
          <cell r="Z46" t="str">
            <v xml:space="preserve">0 Tahun  7 Bulan 19 Hari </v>
          </cell>
          <cell r="AA46" t="str">
            <v xml:space="preserve">BI UMUM </v>
          </cell>
          <cell r="AB46" t="str">
            <v>860613320321</v>
          </cell>
          <cell r="AC46">
            <v>44353</v>
          </cell>
          <cell r="AD46" t="str">
            <v>SUDAH</v>
          </cell>
          <cell r="AE46"/>
          <cell r="AF46"/>
          <cell r="AG46"/>
          <cell r="AH46"/>
          <cell r="AI46"/>
          <cell r="AJ46"/>
          <cell r="AK46"/>
          <cell r="AL46"/>
        </row>
        <row r="47">
          <cell r="C47" t="str">
            <v>1477</v>
          </cell>
          <cell r="D47" t="str">
            <v xml:space="preserve">SAEFUL ANWAR </v>
          </cell>
          <cell r="E47" t="str">
            <v>MBK</v>
          </cell>
          <cell r="F47" t="str">
            <v xml:space="preserve">0878 1489 5105 </v>
          </cell>
          <cell r="G47" t="str">
            <v>DRIVER</v>
          </cell>
          <cell r="H47"/>
          <cell r="I47"/>
          <cell r="J47"/>
          <cell r="K47" t="str">
            <v>BANDUNG</v>
          </cell>
          <cell r="L47" t="str">
            <v>ANTERAJA</v>
          </cell>
          <cell r="M47" t="str">
            <v>JAKARTA 1</v>
          </cell>
          <cell r="N47">
            <v>44174</v>
          </cell>
          <cell r="O47" t="str">
            <v xml:space="preserve">KP BOJONG BUAH RT 006/003 KATAPANG KAB BANDUNG </v>
          </cell>
          <cell r="P47" t="str">
            <v>K</v>
          </cell>
          <cell r="Q47" t="str">
            <v>ISLAM</v>
          </cell>
          <cell r="R47" t="str">
            <v>L</v>
          </cell>
          <cell r="S47" t="str">
            <v xml:space="preserve">SMA </v>
          </cell>
          <cell r="T47" t="str">
            <v xml:space="preserve">SUKABUMI </v>
          </cell>
          <cell r="U47">
            <v>30836</v>
          </cell>
          <cell r="V47">
            <v>44378</v>
          </cell>
          <cell r="W47">
            <v>44469</v>
          </cell>
          <cell r="X47" t="str">
            <v>PKWT 1</v>
          </cell>
          <cell r="Y47"/>
          <cell r="Z47" t="str">
            <v xml:space="preserve">0 Tahun  7 Bulan 14 Hari </v>
          </cell>
          <cell r="AA47" t="str">
            <v xml:space="preserve">BII UMUM </v>
          </cell>
          <cell r="AB47" t="str">
            <v>13438406000059</v>
          </cell>
          <cell r="AC47">
            <v>45708</v>
          </cell>
          <cell r="AD47" t="str">
            <v>SUDAH</v>
          </cell>
          <cell r="AE47"/>
          <cell r="AF47"/>
          <cell r="AG47"/>
          <cell r="AH47"/>
          <cell r="AI47"/>
          <cell r="AJ47"/>
          <cell r="AK47"/>
          <cell r="AL47"/>
        </row>
        <row r="48">
          <cell r="C48" t="str">
            <v>1682</v>
          </cell>
          <cell r="D48" t="str">
            <v xml:space="preserve">ASEP WARMAN </v>
          </cell>
          <cell r="E48" t="str">
            <v>MBK</v>
          </cell>
          <cell r="F48" t="str">
            <v>081320277072</v>
          </cell>
          <cell r="G48" t="str">
            <v>DRIVER</v>
          </cell>
          <cell r="H48"/>
          <cell r="I48"/>
          <cell r="J48"/>
          <cell r="K48" t="str">
            <v>BANDUNG</v>
          </cell>
          <cell r="L48" t="str">
            <v>ANTERAJA</v>
          </cell>
          <cell r="M48" t="str">
            <v>JAKARTA 1</v>
          </cell>
          <cell r="N48">
            <v>44179</v>
          </cell>
          <cell r="O48" t="str">
            <v xml:space="preserve">CIBUNTU BARAT RT 006/001 KEL CARINGIN KEC BANDUNG KULON </v>
          </cell>
          <cell r="P48" t="str">
            <v>K</v>
          </cell>
          <cell r="Q48" t="str">
            <v>ISLAM</v>
          </cell>
          <cell r="R48" t="str">
            <v>L</v>
          </cell>
          <cell r="S48" t="str">
            <v xml:space="preserve">SMA </v>
          </cell>
          <cell r="T48" t="str">
            <v xml:space="preserve">BANDUNG </v>
          </cell>
          <cell r="U48">
            <v>30930</v>
          </cell>
          <cell r="V48">
            <v>44378</v>
          </cell>
          <cell r="W48">
            <v>44469</v>
          </cell>
          <cell r="X48" t="str">
            <v>PKWT 1</v>
          </cell>
          <cell r="Y48"/>
          <cell r="Z48" t="str">
            <v xml:space="preserve">0 Tahun  7 Bulan 9 Hari </v>
          </cell>
          <cell r="AA48" t="str">
            <v xml:space="preserve">BI </v>
          </cell>
          <cell r="AB48" t="str">
            <v>13058409000304</v>
          </cell>
          <cell r="AC48">
            <v>45993</v>
          </cell>
          <cell r="AD48" t="str">
            <v>SUDAH</v>
          </cell>
          <cell r="AE48"/>
          <cell r="AF48"/>
          <cell r="AG48"/>
          <cell r="AH48"/>
          <cell r="AI48"/>
          <cell r="AJ48"/>
          <cell r="AK48"/>
          <cell r="AL48"/>
        </row>
        <row r="49">
          <cell r="C49" t="str">
            <v>1683</v>
          </cell>
          <cell r="D49" t="str">
            <v xml:space="preserve">BUDI GUNAWAN </v>
          </cell>
          <cell r="E49" t="str">
            <v>MBK</v>
          </cell>
          <cell r="F49" t="str">
            <v>085794405702</v>
          </cell>
          <cell r="G49" t="str">
            <v>DRIVER</v>
          </cell>
          <cell r="H49"/>
          <cell r="I49"/>
          <cell r="J49"/>
          <cell r="K49" t="str">
            <v>BANDUNG</v>
          </cell>
          <cell r="L49" t="str">
            <v>ANTERAJA</v>
          </cell>
          <cell r="M49" t="str">
            <v>JAKARTA 1</v>
          </cell>
          <cell r="N49">
            <v>44179</v>
          </cell>
          <cell r="O49" t="str">
            <v xml:space="preserve">JL TERUSAN PASIRKOJA KEL BABAKAN TAROGONG KEC BOJONG KALER </v>
          </cell>
          <cell r="P49" t="str">
            <v>K</v>
          </cell>
          <cell r="Q49" t="str">
            <v>ISLAM</v>
          </cell>
          <cell r="R49" t="str">
            <v>L</v>
          </cell>
          <cell r="S49" t="str">
            <v xml:space="preserve">SMP </v>
          </cell>
          <cell r="T49" t="str">
            <v xml:space="preserve">BANDUNG </v>
          </cell>
          <cell r="U49">
            <v>35733</v>
          </cell>
          <cell r="V49">
            <v>44378</v>
          </cell>
          <cell r="W49">
            <v>44469</v>
          </cell>
          <cell r="X49" t="str">
            <v>PKWT 1</v>
          </cell>
          <cell r="Y49"/>
          <cell r="Z49" t="str">
            <v xml:space="preserve">0 Tahun  7 Bulan 9 Hari </v>
          </cell>
          <cell r="AA49" t="str">
            <v xml:space="preserve">BI </v>
          </cell>
          <cell r="AB49" t="str">
            <v>130597100000960</v>
          </cell>
          <cell r="AC49">
            <v>35733</v>
          </cell>
          <cell r="AD49" t="str">
            <v>SUDAH</v>
          </cell>
          <cell r="AE49"/>
          <cell r="AF49"/>
          <cell r="AG49"/>
          <cell r="AH49"/>
          <cell r="AI49"/>
          <cell r="AJ49"/>
          <cell r="AK49"/>
          <cell r="AL49"/>
        </row>
        <row r="50">
          <cell r="C50" t="str">
            <v>1684</v>
          </cell>
          <cell r="D50" t="str">
            <v xml:space="preserve">SANDI SETIAWAN </v>
          </cell>
          <cell r="E50" t="str">
            <v>MBK</v>
          </cell>
          <cell r="F50" t="str">
            <v>089688347431</v>
          </cell>
          <cell r="G50" t="str">
            <v>DRIVER</v>
          </cell>
          <cell r="H50"/>
          <cell r="I50"/>
          <cell r="J50"/>
          <cell r="K50" t="str">
            <v>BANDUNG</v>
          </cell>
          <cell r="L50" t="str">
            <v>ANTERAJA</v>
          </cell>
          <cell r="M50" t="str">
            <v>JAKARTA 1</v>
          </cell>
          <cell r="N50">
            <v>44179</v>
          </cell>
          <cell r="O50" t="str">
            <v>BALEENDAH JL SITUSIPATAHUMAN RT 004/005</v>
          </cell>
          <cell r="P50" t="str">
            <v>L</v>
          </cell>
          <cell r="Q50" t="str">
            <v>ISLAM</v>
          </cell>
          <cell r="R50" t="str">
            <v>L</v>
          </cell>
          <cell r="S50" t="str">
            <v xml:space="preserve">SMA </v>
          </cell>
          <cell r="T50" t="str">
            <v xml:space="preserve">BANDUNG </v>
          </cell>
          <cell r="U50">
            <v>34410</v>
          </cell>
          <cell r="V50">
            <v>44378</v>
          </cell>
          <cell r="W50">
            <v>44469</v>
          </cell>
          <cell r="X50" t="str">
            <v>PKWT 1</v>
          </cell>
          <cell r="Y50"/>
          <cell r="Z50" t="str">
            <v xml:space="preserve">0 Tahun  7 Bulan 9 Hari </v>
          </cell>
          <cell r="AA50" t="str">
            <v xml:space="preserve">BI </v>
          </cell>
          <cell r="AB50" t="str">
            <v>13439403000272</v>
          </cell>
          <cell r="AC50">
            <v>45806</v>
          </cell>
          <cell r="AD50" t="str">
            <v>SUDAH</v>
          </cell>
          <cell r="AE50"/>
          <cell r="AF50"/>
          <cell r="AG50"/>
          <cell r="AH50"/>
          <cell r="AI50"/>
          <cell r="AJ50"/>
          <cell r="AK50"/>
          <cell r="AL50"/>
        </row>
        <row r="51">
          <cell r="C51" t="str">
            <v>1685</v>
          </cell>
          <cell r="D51" t="str">
            <v xml:space="preserve">SEPTIO ADI VANA </v>
          </cell>
          <cell r="E51" t="str">
            <v>MBK</v>
          </cell>
          <cell r="F51" t="str">
            <v>089688347431</v>
          </cell>
          <cell r="G51" t="str">
            <v>DRIVER</v>
          </cell>
          <cell r="H51"/>
          <cell r="I51"/>
          <cell r="J51"/>
          <cell r="K51" t="str">
            <v>BANDUNG</v>
          </cell>
          <cell r="L51" t="str">
            <v>ANTERAJA</v>
          </cell>
          <cell r="M51" t="str">
            <v>JAKARTA 1</v>
          </cell>
          <cell r="N51">
            <v>44181</v>
          </cell>
          <cell r="O51" t="str">
            <v xml:space="preserve">DSN CILUBANG RT 002/001 DESA PANULISAN LUHUR KEC DAYEUHLUHUR </v>
          </cell>
          <cell r="P51" t="str">
            <v>K</v>
          </cell>
          <cell r="Q51" t="str">
            <v>ISLAM</v>
          </cell>
          <cell r="R51" t="str">
            <v>L</v>
          </cell>
          <cell r="S51" t="str">
            <v xml:space="preserve">SMA </v>
          </cell>
          <cell r="T51" t="str">
            <v xml:space="preserve">CILACAP </v>
          </cell>
          <cell r="U51">
            <v>33129</v>
          </cell>
          <cell r="V51">
            <v>44348</v>
          </cell>
          <cell r="W51">
            <v>44439</v>
          </cell>
          <cell r="X51" t="str">
            <v>PKWT 1</v>
          </cell>
          <cell r="Y51"/>
          <cell r="Z51" t="str">
            <v xml:space="preserve">0 Tahun  7 Bulan 7 Hari </v>
          </cell>
          <cell r="AA51" t="str">
            <v xml:space="preserve">BI </v>
          </cell>
          <cell r="AB51" t="str">
            <v>1345900900021</v>
          </cell>
          <cell r="AC51">
            <v>45851</v>
          </cell>
          <cell r="AD51" t="str">
            <v>SUDAH</v>
          </cell>
          <cell r="AE51"/>
          <cell r="AF51"/>
          <cell r="AG51"/>
          <cell r="AH51"/>
          <cell r="AI51"/>
          <cell r="AJ51"/>
          <cell r="AK51"/>
          <cell r="AL51"/>
        </row>
        <row r="52">
          <cell r="C52" t="str">
            <v>1686</v>
          </cell>
          <cell r="D52" t="str">
            <v xml:space="preserve">INDRA SUHENDAR </v>
          </cell>
          <cell r="E52" t="str">
            <v>MBK</v>
          </cell>
          <cell r="F52" t="str">
            <v>0895 0289 9010</v>
          </cell>
          <cell r="G52" t="str">
            <v>DRIVER</v>
          </cell>
          <cell r="H52"/>
          <cell r="I52"/>
          <cell r="J52"/>
          <cell r="K52" t="str">
            <v>BANDUNG</v>
          </cell>
          <cell r="L52" t="str">
            <v>ANTERAJA</v>
          </cell>
          <cell r="M52" t="str">
            <v>JAKARTA 1</v>
          </cell>
          <cell r="N52">
            <v>44181</v>
          </cell>
          <cell r="O52" t="str">
            <v xml:space="preserve">KP MUNJUL PASAR KEMIS RT 001/019 DESA MANGGAHANG KEC BALEENDAH </v>
          </cell>
          <cell r="P52" t="str">
            <v>K</v>
          </cell>
          <cell r="Q52" t="str">
            <v>ISLAM</v>
          </cell>
          <cell r="R52" t="str">
            <v>L</v>
          </cell>
          <cell r="S52" t="str">
            <v xml:space="preserve">SMA </v>
          </cell>
          <cell r="T52" t="str">
            <v xml:space="preserve">BANDUNG </v>
          </cell>
          <cell r="U52">
            <v>31849</v>
          </cell>
          <cell r="V52">
            <v>44348</v>
          </cell>
          <cell r="W52">
            <v>44439</v>
          </cell>
          <cell r="X52" t="str">
            <v>PKWT 1</v>
          </cell>
          <cell r="Y52"/>
          <cell r="Z52" t="str">
            <v xml:space="preserve">0 Tahun  7 Bulan 7 Hari </v>
          </cell>
          <cell r="AA52" t="str">
            <v xml:space="preserve">BI </v>
          </cell>
          <cell r="AB52" t="str">
            <v>13438703000153</v>
          </cell>
          <cell r="AC52">
            <v>45727</v>
          </cell>
          <cell r="AD52" t="str">
            <v>SUDAH</v>
          </cell>
          <cell r="AE52"/>
          <cell r="AF52"/>
          <cell r="AG52"/>
          <cell r="AH52"/>
          <cell r="AI52"/>
          <cell r="AJ52"/>
          <cell r="AK52"/>
          <cell r="AL52"/>
        </row>
        <row r="53">
          <cell r="C53" t="str">
            <v>1687</v>
          </cell>
          <cell r="D53" t="str">
            <v>NOVIAN ANDRIANSYAH</v>
          </cell>
          <cell r="E53" t="str">
            <v>MBK</v>
          </cell>
          <cell r="F53" t="str">
            <v>0877 4355 0478</v>
          </cell>
          <cell r="G53" t="str">
            <v>DRIVER</v>
          </cell>
          <cell r="H53"/>
          <cell r="I53"/>
          <cell r="J53"/>
          <cell r="K53" t="str">
            <v>BANDUNG</v>
          </cell>
          <cell r="L53" t="str">
            <v>ANTERAJA</v>
          </cell>
          <cell r="M53" t="str">
            <v>JAKARTA 1</v>
          </cell>
          <cell r="N53">
            <v>44181</v>
          </cell>
          <cell r="O53" t="str">
            <v xml:space="preserve">KP PASIR KAWUNG ENDAH 46 RT 002/06 KEC CILEUNYI </v>
          </cell>
          <cell r="P53" t="str">
            <v>K</v>
          </cell>
          <cell r="Q53" t="str">
            <v>ISLAM</v>
          </cell>
          <cell r="R53" t="str">
            <v>L</v>
          </cell>
          <cell r="S53" t="str">
            <v xml:space="preserve">SMA </v>
          </cell>
          <cell r="T53" t="str">
            <v xml:space="preserve">BANDUNG </v>
          </cell>
          <cell r="U53">
            <v>44299</v>
          </cell>
          <cell r="V53">
            <v>44348</v>
          </cell>
          <cell r="W53">
            <v>44439</v>
          </cell>
          <cell r="X53" t="str">
            <v>PKWT 1</v>
          </cell>
          <cell r="Y53"/>
          <cell r="Z53" t="str">
            <v xml:space="preserve">0 Tahun  7 Bulan 7 Hari </v>
          </cell>
          <cell r="AA53" t="str">
            <v xml:space="preserve">BI </v>
          </cell>
          <cell r="AB53" t="str">
            <v>820413432862</v>
          </cell>
          <cell r="AC53">
            <v>44299</v>
          </cell>
          <cell r="AD53" t="str">
            <v>SUDAH</v>
          </cell>
          <cell r="AE53"/>
          <cell r="AF53"/>
          <cell r="AG53"/>
          <cell r="AH53"/>
          <cell r="AI53"/>
          <cell r="AJ53"/>
          <cell r="AK53"/>
          <cell r="AL53"/>
        </row>
        <row r="54">
          <cell r="C54" t="str">
            <v>1688</v>
          </cell>
          <cell r="D54" t="str">
            <v>MOCHAMAD RIZKI</v>
          </cell>
          <cell r="E54" t="str">
            <v>MBK</v>
          </cell>
          <cell r="F54" t="str">
            <v>0821 1709 0920</v>
          </cell>
          <cell r="G54" t="str">
            <v>DRIVER</v>
          </cell>
          <cell r="H54"/>
          <cell r="I54"/>
          <cell r="J54"/>
          <cell r="K54" t="str">
            <v>BANDUNG</v>
          </cell>
          <cell r="L54" t="str">
            <v>ANTERAJA</v>
          </cell>
          <cell r="M54" t="str">
            <v>JAKARTA 1</v>
          </cell>
          <cell r="N54">
            <v>44181</v>
          </cell>
          <cell r="O54" t="str">
            <v xml:space="preserve">JL MOH TOHA CIBURUY RT 006/006 DESA CISEUREUH KEC REGOL </v>
          </cell>
          <cell r="P54" t="str">
            <v>L</v>
          </cell>
          <cell r="Q54" t="str">
            <v xml:space="preserve">ISLAM </v>
          </cell>
          <cell r="R54" t="str">
            <v>L</v>
          </cell>
          <cell r="S54" t="str">
            <v xml:space="preserve">SMA </v>
          </cell>
          <cell r="T54" t="str">
            <v xml:space="preserve">BANDUNG </v>
          </cell>
          <cell r="U54">
            <v>33731</v>
          </cell>
          <cell r="V54">
            <v>44348</v>
          </cell>
          <cell r="W54">
            <v>44439</v>
          </cell>
          <cell r="X54" t="str">
            <v>PKWT 1</v>
          </cell>
          <cell r="Y54"/>
          <cell r="Z54" t="str">
            <v xml:space="preserve">0 Tahun  7 Bulan 7 Hari </v>
          </cell>
          <cell r="AA54" t="str">
            <v xml:space="preserve">BI </v>
          </cell>
          <cell r="AB54" t="str">
            <v>13059205000679</v>
          </cell>
          <cell r="AC54">
            <v>45916</v>
          </cell>
          <cell r="AD54" t="str">
            <v>SUDAH</v>
          </cell>
          <cell r="AE54"/>
          <cell r="AF54"/>
          <cell r="AG54"/>
          <cell r="AH54"/>
          <cell r="AI54"/>
          <cell r="AJ54"/>
          <cell r="AK54"/>
          <cell r="AL54"/>
        </row>
        <row r="55">
          <cell r="C55" t="str">
            <v>1689</v>
          </cell>
          <cell r="D55" t="str">
            <v xml:space="preserve">YULIANTO DWI NUGROHO </v>
          </cell>
          <cell r="E55" t="str">
            <v>MBK</v>
          </cell>
          <cell r="F55" t="str">
            <v>0896 5803 0291</v>
          </cell>
          <cell r="G55" t="str">
            <v>DRIVER</v>
          </cell>
          <cell r="H55"/>
          <cell r="I55"/>
          <cell r="J55"/>
          <cell r="K55" t="str">
            <v>BANDUNG</v>
          </cell>
          <cell r="L55" t="str">
            <v>ANTERAJA</v>
          </cell>
          <cell r="M55" t="str">
            <v>JAKARTA 1</v>
          </cell>
          <cell r="N55">
            <v>44179</v>
          </cell>
          <cell r="O55" t="str">
            <v>KP SEPEN RT 001/04</v>
          </cell>
          <cell r="P55" t="str">
            <v>L</v>
          </cell>
          <cell r="Q55" t="str">
            <v xml:space="preserve">ISLAM </v>
          </cell>
          <cell r="R55" t="str">
            <v>L</v>
          </cell>
          <cell r="S55" t="str">
            <v xml:space="preserve">SMA </v>
          </cell>
          <cell r="T55" t="str">
            <v xml:space="preserve">BANDUNG </v>
          </cell>
          <cell r="U55">
            <v>36539</v>
          </cell>
          <cell r="V55">
            <v>44378</v>
          </cell>
          <cell r="W55">
            <v>44469</v>
          </cell>
          <cell r="X55" t="str">
            <v>PKWT 2</v>
          </cell>
          <cell r="Y55"/>
          <cell r="Z55" t="str">
            <v xml:space="preserve">0 Tahun  7 Bulan 9 Hari </v>
          </cell>
          <cell r="AA55" t="str">
            <v xml:space="preserve">BI </v>
          </cell>
          <cell r="AB55" t="str">
            <v>13430001000298</v>
          </cell>
          <cell r="AC55">
            <v>45953</v>
          </cell>
          <cell r="AD55" t="str">
            <v>SUDAH</v>
          </cell>
          <cell r="AE55"/>
          <cell r="AF55"/>
          <cell r="AG55"/>
          <cell r="AH55"/>
          <cell r="AI55"/>
          <cell r="AJ55"/>
          <cell r="AK55"/>
          <cell r="AL55"/>
        </row>
        <row r="56">
          <cell r="C56" t="str">
            <v>1690</v>
          </cell>
          <cell r="D56" t="str">
            <v xml:space="preserve">TARYA </v>
          </cell>
          <cell r="E56" t="str">
            <v>MBK</v>
          </cell>
          <cell r="F56" t="str">
            <v>0812 2310 8448</v>
          </cell>
          <cell r="G56" t="str">
            <v>DRIVER</v>
          </cell>
          <cell r="H56"/>
          <cell r="I56"/>
          <cell r="J56"/>
          <cell r="K56" t="str">
            <v>BANDUNG</v>
          </cell>
          <cell r="L56" t="str">
            <v>ANTERAJA</v>
          </cell>
          <cell r="M56" t="str">
            <v>JAKARTA 1</v>
          </cell>
          <cell r="N56">
            <v>44179</v>
          </cell>
          <cell r="O56" t="str">
            <v xml:space="preserve">KP LASPADA RT 003/008 DESA PULOSANI KEC PANGALENGAN </v>
          </cell>
          <cell r="P56" t="str">
            <v>K</v>
          </cell>
          <cell r="Q56" t="str">
            <v xml:space="preserve">ISLAM </v>
          </cell>
          <cell r="R56" t="str">
            <v>L</v>
          </cell>
          <cell r="S56" t="str">
            <v xml:space="preserve">SMA </v>
          </cell>
          <cell r="T56" t="str">
            <v xml:space="preserve">BANDUNG </v>
          </cell>
          <cell r="U56">
            <v>36770</v>
          </cell>
          <cell r="V56">
            <v>44378</v>
          </cell>
          <cell r="W56">
            <v>44469</v>
          </cell>
          <cell r="X56" t="str">
            <v>PKWT 2</v>
          </cell>
          <cell r="Y56"/>
          <cell r="Z56" t="str">
            <v xml:space="preserve">0 Tahun  7 Bulan 9 Hari </v>
          </cell>
          <cell r="AA56" t="str">
            <v xml:space="preserve">BI </v>
          </cell>
          <cell r="AB56" t="str">
            <v>13430009000329</v>
          </cell>
          <cell r="AC56">
            <v>45992</v>
          </cell>
          <cell r="AD56" t="str">
            <v>SUDAH</v>
          </cell>
          <cell r="AE56"/>
          <cell r="AF56"/>
          <cell r="AG56"/>
          <cell r="AH56"/>
          <cell r="AI56"/>
          <cell r="AJ56"/>
          <cell r="AK56"/>
          <cell r="AL56"/>
        </row>
        <row r="57">
          <cell r="C57" t="str">
            <v>1691</v>
          </cell>
          <cell r="D57" t="str">
            <v xml:space="preserve">DIDIN ACHMAD MUHIDIN </v>
          </cell>
          <cell r="E57" t="str">
            <v>MBK</v>
          </cell>
          <cell r="F57" t="str">
            <v>0822 9854 5439</v>
          </cell>
          <cell r="G57" t="str">
            <v>DRIVER</v>
          </cell>
          <cell r="H57"/>
          <cell r="I57"/>
          <cell r="J57"/>
          <cell r="K57" t="str">
            <v>BANDUNG</v>
          </cell>
          <cell r="L57" t="str">
            <v>ANTERAJA</v>
          </cell>
          <cell r="M57" t="str">
            <v>JAKARTA 1</v>
          </cell>
          <cell r="N57">
            <v>44179</v>
          </cell>
          <cell r="O57" t="str">
            <v xml:space="preserve">KP SETU RT 002/001 DESA TELANJUNG KEC CIKARANG BARAT BEKASI </v>
          </cell>
          <cell r="P57" t="str">
            <v>L</v>
          </cell>
          <cell r="Q57" t="str">
            <v xml:space="preserve">ISLAM </v>
          </cell>
          <cell r="R57" t="str">
            <v>L</v>
          </cell>
          <cell r="S57" t="str">
            <v xml:space="preserve">SMA </v>
          </cell>
          <cell r="T57" t="str">
            <v xml:space="preserve">BOGOR </v>
          </cell>
          <cell r="U57">
            <v>29514</v>
          </cell>
          <cell r="V57">
            <v>44378</v>
          </cell>
          <cell r="W57">
            <v>44469</v>
          </cell>
          <cell r="X57" t="str">
            <v>PKWT 2</v>
          </cell>
          <cell r="Y57"/>
          <cell r="Z57" t="str">
            <v xml:space="preserve">0 Tahun  7 Bulan 9 Hari </v>
          </cell>
          <cell r="AA57" t="str">
            <v xml:space="preserve">BI </v>
          </cell>
          <cell r="AB57" t="str">
            <v>80101205785258</v>
          </cell>
          <cell r="AC57">
            <v>44854</v>
          </cell>
          <cell r="AD57" t="str">
            <v>SUDAH</v>
          </cell>
          <cell r="AE57"/>
          <cell r="AF57"/>
          <cell r="AG57"/>
          <cell r="AH57"/>
          <cell r="AI57"/>
          <cell r="AJ57"/>
          <cell r="AK57"/>
          <cell r="AL57"/>
        </row>
        <row r="58">
          <cell r="C58" t="str">
            <v>1692</v>
          </cell>
          <cell r="D58" t="str">
            <v xml:space="preserve">SONI AGUSTIAN </v>
          </cell>
          <cell r="E58" t="str">
            <v>MBK</v>
          </cell>
          <cell r="F58" t="str">
            <v>0877 2256 8868</v>
          </cell>
          <cell r="G58" t="str">
            <v>DRIVER</v>
          </cell>
          <cell r="H58"/>
          <cell r="I58"/>
          <cell r="J58"/>
          <cell r="K58" t="str">
            <v>BANDUNG</v>
          </cell>
          <cell r="L58" t="str">
            <v>ANTERAJA</v>
          </cell>
          <cell r="M58" t="str">
            <v>JAKARTA 1</v>
          </cell>
          <cell r="N58">
            <v>44179</v>
          </cell>
          <cell r="O58" t="str">
            <v xml:space="preserve">JL CIPARAY RT 002/004 DESA KUJANGSARI KEC BANDUNGKIDUL </v>
          </cell>
          <cell r="P58" t="str">
            <v>L</v>
          </cell>
          <cell r="Q58" t="str">
            <v xml:space="preserve">ISLAM </v>
          </cell>
          <cell r="R58" t="str">
            <v>L</v>
          </cell>
          <cell r="S58" t="str">
            <v xml:space="preserve">SMA </v>
          </cell>
          <cell r="T58" t="str">
            <v xml:space="preserve">BANDUNG </v>
          </cell>
          <cell r="U58">
            <v>33817</v>
          </cell>
          <cell r="V58">
            <v>44378</v>
          </cell>
          <cell r="W58">
            <v>44469</v>
          </cell>
          <cell r="X58" t="str">
            <v>PKWT 2</v>
          </cell>
          <cell r="Y58"/>
          <cell r="Z58" t="str">
            <v xml:space="preserve">0 Tahun  7 Bulan 9 Hari </v>
          </cell>
          <cell r="AA58" t="str">
            <v xml:space="preserve">BI </v>
          </cell>
          <cell r="AB58" t="str">
            <v>1305181006279</v>
          </cell>
          <cell r="AC58">
            <v>45139</v>
          </cell>
          <cell r="AD58" t="str">
            <v>SUDAH</v>
          </cell>
          <cell r="AE58"/>
          <cell r="AF58"/>
          <cell r="AG58"/>
          <cell r="AH58"/>
          <cell r="AI58"/>
          <cell r="AJ58"/>
          <cell r="AK58"/>
          <cell r="AL58"/>
        </row>
        <row r="59">
          <cell r="C59" t="str">
            <v>1694</v>
          </cell>
          <cell r="D59" t="str">
            <v xml:space="preserve">APEP IKBAL MAOLUDIN </v>
          </cell>
          <cell r="E59" t="str">
            <v>MBK</v>
          </cell>
          <cell r="F59" t="str">
            <v>0853 2259 0661</v>
          </cell>
          <cell r="G59" t="str">
            <v>DRIVER</v>
          </cell>
          <cell r="H59"/>
          <cell r="I59"/>
          <cell r="J59"/>
          <cell r="K59" t="str">
            <v>BANDUNG</v>
          </cell>
          <cell r="L59" t="str">
            <v>ANTERAJA</v>
          </cell>
          <cell r="M59" t="str">
            <v>JAKARTA 1</v>
          </cell>
          <cell r="N59">
            <v>44181</v>
          </cell>
          <cell r="O59" t="str">
            <v xml:space="preserve">KP CIMAHPAR RT 001/005 DESA CILUMBA KEC CIKATOMAS </v>
          </cell>
          <cell r="P59" t="str">
            <v>K</v>
          </cell>
          <cell r="Q59" t="str">
            <v xml:space="preserve">ISLAM </v>
          </cell>
          <cell r="R59" t="str">
            <v>L</v>
          </cell>
          <cell r="S59" t="str">
            <v xml:space="preserve">SMA </v>
          </cell>
          <cell r="T59" t="str">
            <v xml:space="preserve">TASIKMALAYA </v>
          </cell>
          <cell r="U59">
            <v>34226</v>
          </cell>
          <cell r="V59">
            <v>44348</v>
          </cell>
          <cell r="W59">
            <v>44439</v>
          </cell>
          <cell r="X59" t="str">
            <v>PKWT 1</v>
          </cell>
          <cell r="Y59"/>
          <cell r="Z59" t="str">
            <v xml:space="preserve">0 Tahun  7 Bulan 7 Hari </v>
          </cell>
          <cell r="AA59" t="str">
            <v xml:space="preserve">BI UMUM </v>
          </cell>
          <cell r="AB59" t="str">
            <v>930913340032</v>
          </cell>
          <cell r="AC59">
            <v>45549</v>
          </cell>
          <cell r="AD59" t="str">
            <v>SUDAH</v>
          </cell>
          <cell r="AE59"/>
          <cell r="AF59"/>
          <cell r="AG59"/>
          <cell r="AH59"/>
          <cell r="AI59"/>
          <cell r="AJ59"/>
          <cell r="AK59"/>
          <cell r="AL59"/>
        </row>
        <row r="60">
          <cell r="C60" t="str">
            <v>1695</v>
          </cell>
          <cell r="D60" t="str">
            <v xml:space="preserve">MOHAMMAD MAULANA FIRDAUS </v>
          </cell>
          <cell r="E60" t="str">
            <v>MBK</v>
          </cell>
          <cell r="F60" t="str">
            <v>0895 0420 6888</v>
          </cell>
          <cell r="G60" t="str">
            <v>DRIVER</v>
          </cell>
          <cell r="H60"/>
          <cell r="I60"/>
          <cell r="J60"/>
          <cell r="K60" t="str">
            <v>BANDUNG</v>
          </cell>
          <cell r="L60" t="str">
            <v>ANTERAJA</v>
          </cell>
          <cell r="M60" t="str">
            <v>JAKARTA 1</v>
          </cell>
          <cell r="N60">
            <v>44183</v>
          </cell>
          <cell r="O60" t="str">
            <v xml:space="preserve">JL MASJID BAITUL SALAM RT 003/005 DESA JATIASIH </v>
          </cell>
          <cell r="P60" t="str">
            <v>L</v>
          </cell>
          <cell r="Q60" t="str">
            <v xml:space="preserve">ISLAM </v>
          </cell>
          <cell r="R60" t="str">
            <v>L</v>
          </cell>
          <cell r="S60" t="str">
            <v xml:space="preserve">SMA </v>
          </cell>
          <cell r="T60" t="str">
            <v xml:space="preserve">BEKASI </v>
          </cell>
          <cell r="U60">
            <v>31380</v>
          </cell>
          <cell r="V60">
            <v>44348</v>
          </cell>
          <cell r="W60">
            <v>44439</v>
          </cell>
          <cell r="X60" t="str">
            <v>PKWT 1</v>
          </cell>
          <cell r="Y60"/>
          <cell r="Z60" t="str">
            <v xml:space="preserve">0 Tahun  7 Bulan 5 Hari </v>
          </cell>
          <cell r="AA60" t="str">
            <v xml:space="preserve">BI UMUM </v>
          </cell>
          <cell r="AB60" t="str">
            <v>25368511000014</v>
          </cell>
          <cell r="AC60">
            <v>45916</v>
          </cell>
          <cell r="AD60" t="str">
            <v>SUDAH</v>
          </cell>
          <cell r="AE60"/>
          <cell r="AF60"/>
          <cell r="AG60"/>
          <cell r="AH60"/>
          <cell r="AI60"/>
          <cell r="AJ60"/>
          <cell r="AK60"/>
          <cell r="AL60"/>
        </row>
        <row r="61">
          <cell r="C61" t="str">
            <v>1696</v>
          </cell>
          <cell r="D61" t="str">
            <v xml:space="preserve">IRPAN SOPANDI </v>
          </cell>
          <cell r="E61" t="str">
            <v>MBK</v>
          </cell>
          <cell r="F61" t="str">
            <v>0812 3847 3632</v>
          </cell>
          <cell r="G61" t="str">
            <v>DRIVER</v>
          </cell>
          <cell r="H61"/>
          <cell r="I61"/>
          <cell r="J61"/>
          <cell r="K61" t="str">
            <v>BANDUNG</v>
          </cell>
          <cell r="L61" t="str">
            <v>ANTERAJA</v>
          </cell>
          <cell r="M61" t="str">
            <v>JAKARTA 1</v>
          </cell>
          <cell r="N61">
            <v>44187</v>
          </cell>
          <cell r="O61" t="str">
            <v>KP SINDANGLENGO RT 013/006 DESA NEGLASARI KEC SALAWU</v>
          </cell>
          <cell r="P61" t="str">
            <v>K</v>
          </cell>
          <cell r="Q61" t="str">
            <v xml:space="preserve">ISLAM </v>
          </cell>
          <cell r="R61" t="str">
            <v>L</v>
          </cell>
          <cell r="S61" t="str">
            <v xml:space="preserve">SMA </v>
          </cell>
          <cell r="T61" t="str">
            <v xml:space="preserve">TASIKMALAYA </v>
          </cell>
          <cell r="U61">
            <v>34099</v>
          </cell>
          <cell r="V61">
            <v>44348</v>
          </cell>
          <cell r="W61">
            <v>44439</v>
          </cell>
          <cell r="X61" t="str">
            <v>PKWT 1</v>
          </cell>
          <cell r="Y61"/>
          <cell r="Z61" t="str">
            <v xml:space="preserve">0 Tahun  7 Bulan 1 Hari </v>
          </cell>
          <cell r="AA61" t="str">
            <v xml:space="preserve">BI UMUM </v>
          </cell>
          <cell r="AB61" t="str">
            <v>13469305000027</v>
          </cell>
          <cell r="AC61">
            <v>45727</v>
          </cell>
          <cell r="AD61" t="str">
            <v>SUDAH</v>
          </cell>
          <cell r="AE61"/>
          <cell r="AF61"/>
          <cell r="AG61"/>
          <cell r="AH61"/>
          <cell r="AI61"/>
          <cell r="AJ61"/>
          <cell r="AK61"/>
          <cell r="AL61"/>
        </row>
        <row r="62">
          <cell r="C62" t="str">
            <v>1697</v>
          </cell>
          <cell r="D62" t="str">
            <v xml:space="preserve">DIAN KURNIA </v>
          </cell>
          <cell r="E62" t="str">
            <v>MBK</v>
          </cell>
          <cell r="F62" t="str">
            <v>082126117150</v>
          </cell>
          <cell r="G62" t="str">
            <v>DRIVER</v>
          </cell>
          <cell r="H62"/>
          <cell r="I62"/>
          <cell r="J62"/>
          <cell r="K62" t="str">
            <v>BANDUNG</v>
          </cell>
          <cell r="L62" t="str">
            <v>ANTERAJA</v>
          </cell>
          <cell r="M62" t="str">
            <v>JAKARTA 1</v>
          </cell>
          <cell r="N62">
            <v>44188</v>
          </cell>
          <cell r="O62" t="str">
            <v xml:space="preserve">KP PETIR RT 001/017 DESA CITAMBA KEC CIAWI TASIKMALAYA </v>
          </cell>
          <cell r="P62" t="str">
            <v>K2</v>
          </cell>
          <cell r="Q62" t="str">
            <v xml:space="preserve">ISLAM </v>
          </cell>
          <cell r="R62" t="str">
            <v>L</v>
          </cell>
          <cell r="S62" t="str">
            <v xml:space="preserve">SMA </v>
          </cell>
          <cell r="T62" t="str">
            <v xml:space="preserve">SUMEDANG </v>
          </cell>
          <cell r="U62">
            <v>31577</v>
          </cell>
          <cell r="V62">
            <v>44348</v>
          </cell>
          <cell r="W62">
            <v>44439</v>
          </cell>
          <cell r="X62" t="str">
            <v>PKWT 1</v>
          </cell>
          <cell r="Y62"/>
          <cell r="Z62" t="str">
            <v xml:space="preserve">0 Tahun  7 Bulan 0 Hari </v>
          </cell>
          <cell r="AA62" t="str">
            <v xml:space="preserve">BII UMUM </v>
          </cell>
          <cell r="AB62" t="str">
            <v>860613341171</v>
          </cell>
          <cell r="AC62">
            <v>44726</v>
          </cell>
          <cell r="AD62" t="str">
            <v>SUDAH</v>
          </cell>
          <cell r="AE62"/>
          <cell r="AF62"/>
          <cell r="AG62"/>
          <cell r="AH62"/>
          <cell r="AI62"/>
          <cell r="AJ62"/>
          <cell r="AK62"/>
          <cell r="AL62"/>
        </row>
        <row r="63">
          <cell r="C63" t="str">
            <v>1698</v>
          </cell>
          <cell r="D63" t="str">
            <v xml:space="preserve">IMAN CAHYADI </v>
          </cell>
          <cell r="E63" t="str">
            <v>MBK</v>
          </cell>
          <cell r="F63" t="str">
            <v>085782723840</v>
          </cell>
          <cell r="G63" t="str">
            <v>DRIVER</v>
          </cell>
          <cell r="H63"/>
          <cell r="I63"/>
          <cell r="J63"/>
          <cell r="K63" t="str">
            <v>BANDUNG</v>
          </cell>
          <cell r="L63" t="str">
            <v>ANTERAJA</v>
          </cell>
          <cell r="M63" t="str">
            <v>JAKARTA 1</v>
          </cell>
          <cell r="N63">
            <v>44188</v>
          </cell>
          <cell r="O63" t="str">
            <v xml:space="preserve">SL WARTA NO.10 A/117 RT 002/005 BANDUNG </v>
          </cell>
          <cell r="P63" t="str">
            <v>L</v>
          </cell>
          <cell r="Q63" t="str">
            <v xml:space="preserve">ISLAM </v>
          </cell>
          <cell r="R63" t="str">
            <v>L</v>
          </cell>
          <cell r="S63" t="str">
            <v xml:space="preserve">SMA </v>
          </cell>
          <cell r="T63" t="str">
            <v xml:space="preserve">BANDUNG </v>
          </cell>
          <cell r="U63">
            <v>32592</v>
          </cell>
          <cell r="V63">
            <v>44348</v>
          </cell>
          <cell r="W63">
            <v>44439</v>
          </cell>
          <cell r="X63" t="str">
            <v>PKWT 1</v>
          </cell>
          <cell r="Y63"/>
          <cell r="Z63" t="str">
            <v xml:space="preserve">0 Tahun  7 Bulan 0 Hari </v>
          </cell>
          <cell r="AA63" t="str">
            <v xml:space="preserve">BI </v>
          </cell>
          <cell r="AB63" t="str">
            <v>13058003000644</v>
          </cell>
          <cell r="AC63">
            <v>46013</v>
          </cell>
          <cell r="AD63" t="str">
            <v>SUDAH</v>
          </cell>
          <cell r="AE63"/>
          <cell r="AF63"/>
          <cell r="AG63"/>
          <cell r="AH63"/>
          <cell r="AI63"/>
          <cell r="AJ63"/>
          <cell r="AK63"/>
          <cell r="AL63"/>
        </row>
        <row r="64">
          <cell r="C64" t="str">
            <v>1699</v>
          </cell>
          <cell r="D64" t="str">
            <v xml:space="preserve">USMAN MAULANA </v>
          </cell>
          <cell r="E64" t="str">
            <v>MBK</v>
          </cell>
          <cell r="F64" t="str">
            <v>0853 2019 9610</v>
          </cell>
          <cell r="G64" t="str">
            <v>DRIVER</v>
          </cell>
          <cell r="H64"/>
          <cell r="I64"/>
          <cell r="J64"/>
          <cell r="K64" t="str">
            <v>BANDUNG</v>
          </cell>
          <cell r="L64" t="str">
            <v>ANTERAJA</v>
          </cell>
          <cell r="M64" t="str">
            <v>JAKARTA 1</v>
          </cell>
          <cell r="N64">
            <v>44188</v>
          </cell>
          <cell r="O64" t="str">
            <v xml:space="preserve">KP KUBANG SALAWE RT 001/007 SUKARATU TASIKMALAYA </v>
          </cell>
          <cell r="P64" t="str">
            <v>L</v>
          </cell>
          <cell r="Q64" t="str">
            <v xml:space="preserve">ISLAM </v>
          </cell>
          <cell r="R64" t="str">
            <v>L</v>
          </cell>
          <cell r="S64" t="str">
            <v xml:space="preserve">SMA </v>
          </cell>
          <cell r="T64" t="str">
            <v xml:space="preserve">TASIKMALAYA </v>
          </cell>
          <cell r="U64">
            <v>35035</v>
          </cell>
          <cell r="V64">
            <v>44348</v>
          </cell>
          <cell r="W64">
            <v>44439</v>
          </cell>
          <cell r="X64" t="str">
            <v>PKWT 1</v>
          </cell>
          <cell r="Y64"/>
          <cell r="Z64" t="str">
            <v xml:space="preserve">0 Tahun  7 Bulan 0 Hari </v>
          </cell>
          <cell r="AA64" t="str">
            <v xml:space="preserve">BI </v>
          </cell>
          <cell r="AB64" t="str">
            <v>13349512000138</v>
          </cell>
          <cell r="AC64">
            <v>45928</v>
          </cell>
          <cell r="AD64" t="str">
            <v>SUDAH</v>
          </cell>
          <cell r="AE64"/>
          <cell r="AF64"/>
          <cell r="AG64"/>
          <cell r="AH64"/>
          <cell r="AI64"/>
          <cell r="AJ64"/>
          <cell r="AK64"/>
          <cell r="AL64"/>
        </row>
        <row r="65">
          <cell r="C65" t="str">
            <v>1700</v>
          </cell>
          <cell r="D65" t="str">
            <v xml:space="preserve">FRADITYA ANUGRAH PERMANA </v>
          </cell>
          <cell r="E65" t="str">
            <v>MBK</v>
          </cell>
          <cell r="F65" t="str">
            <v>0812 9772 6849</v>
          </cell>
          <cell r="G65" t="str">
            <v>DRIVER</v>
          </cell>
          <cell r="H65"/>
          <cell r="I65"/>
          <cell r="J65"/>
          <cell r="K65" t="str">
            <v>BANDUNG</v>
          </cell>
          <cell r="L65" t="str">
            <v>ANTERAJA</v>
          </cell>
          <cell r="M65" t="str">
            <v>JAKARTA 1</v>
          </cell>
          <cell r="N65">
            <v>44188</v>
          </cell>
          <cell r="O65" t="str">
            <v xml:space="preserve">DUSUN NEGLASARI RT 003/007 PATULISAN TIMUR </v>
          </cell>
          <cell r="P65" t="str">
            <v>L</v>
          </cell>
          <cell r="Q65" t="str">
            <v xml:space="preserve">ISLAM </v>
          </cell>
          <cell r="R65" t="str">
            <v>L</v>
          </cell>
          <cell r="S65" t="str">
            <v xml:space="preserve">SMA </v>
          </cell>
          <cell r="T65" t="str">
            <v xml:space="preserve">CILACAP </v>
          </cell>
          <cell r="U65">
            <v>35884</v>
          </cell>
          <cell r="V65">
            <v>44348</v>
          </cell>
          <cell r="W65">
            <v>44439</v>
          </cell>
          <cell r="X65" t="str">
            <v>PKWT 1</v>
          </cell>
          <cell r="Y65"/>
          <cell r="Z65" t="str">
            <v xml:space="preserve">0 Tahun  7 Bulan 0 Hari </v>
          </cell>
          <cell r="AA65" t="str">
            <v xml:space="preserve">BI </v>
          </cell>
          <cell r="AB65" t="str">
            <v>13459803000068</v>
          </cell>
          <cell r="AC65">
            <v>45987</v>
          </cell>
          <cell r="AD65" t="str">
            <v>SUDAH</v>
          </cell>
          <cell r="AE65"/>
          <cell r="AF65"/>
          <cell r="AG65"/>
          <cell r="AH65"/>
          <cell r="AI65"/>
          <cell r="AJ65"/>
          <cell r="AK65"/>
          <cell r="AL65"/>
        </row>
        <row r="66">
          <cell r="C66" t="str">
            <v>1709</v>
          </cell>
          <cell r="D66" t="str">
            <v>RONALD ALAN AMARAL</v>
          </cell>
          <cell r="E66" t="str">
            <v>MBK</v>
          </cell>
          <cell r="F66" t="str">
            <v>087719971550</v>
          </cell>
          <cell r="G66"/>
          <cell r="H66"/>
          <cell r="I66"/>
          <cell r="J66" t="str">
            <v xml:space="preserve">DISPATCHER </v>
          </cell>
          <cell r="K66" t="str">
            <v>BANDUNG</v>
          </cell>
          <cell r="L66" t="str">
            <v>ANTERAJA</v>
          </cell>
          <cell r="M66" t="str">
            <v>JAKARTA 1</v>
          </cell>
          <cell r="N66">
            <v>44205</v>
          </cell>
          <cell r="O66" t="str">
            <v>KOMPLEK ANTAPANI MAS BLOK A NO. 55 RT. 003/019 KEL. ANTAPANI KIDUL KEC. ANTAPANI KAB. BANDUNG</v>
          </cell>
          <cell r="P66" t="str">
            <v>L</v>
          </cell>
          <cell r="Q66" t="str">
            <v>ISLAM</v>
          </cell>
          <cell r="R66" t="str">
            <v>L</v>
          </cell>
          <cell r="S66" t="str">
            <v>STRATA I</v>
          </cell>
          <cell r="T66" t="str">
            <v>BANDUNG</v>
          </cell>
          <cell r="U66">
            <v>34813</v>
          </cell>
          <cell r="V66">
            <v>44378</v>
          </cell>
          <cell r="W66">
            <v>44469</v>
          </cell>
          <cell r="X66" t="str">
            <v>PKWT 2</v>
          </cell>
          <cell r="Y66"/>
          <cell r="Z66" t="str">
            <v xml:space="preserve">0 Tahun  6 Bulan 14 Hari </v>
          </cell>
          <cell r="AA66" t="str">
            <v>NON DRIVER</v>
          </cell>
          <cell r="AB66" t="str">
            <v>NON DRIVER</v>
          </cell>
          <cell r="AC66" t="str">
            <v>NON DRIVER</v>
          </cell>
          <cell r="AD66" t="str">
            <v>SUDAH</v>
          </cell>
          <cell r="AE66"/>
          <cell r="AF66"/>
          <cell r="AG66"/>
          <cell r="AH66"/>
          <cell r="AI66"/>
          <cell r="AJ66"/>
          <cell r="AK66"/>
          <cell r="AL66"/>
        </row>
        <row r="67">
          <cell r="C67" t="str">
            <v>1743</v>
          </cell>
          <cell r="D67" t="str">
            <v>RIAN SOPIAN</v>
          </cell>
          <cell r="E67" t="str">
            <v>MBK</v>
          </cell>
          <cell r="F67" t="str">
            <v>083825754380</v>
          </cell>
          <cell r="G67" t="str">
            <v>DRIVER</v>
          </cell>
          <cell r="H67"/>
          <cell r="I67"/>
          <cell r="J67"/>
          <cell r="K67" t="str">
            <v>BANDUNG</v>
          </cell>
          <cell r="L67" t="str">
            <v>ANTERAJA</v>
          </cell>
          <cell r="M67" t="str">
            <v>JAKARTA 1</v>
          </cell>
          <cell r="N67">
            <v>44224</v>
          </cell>
          <cell r="O67" t="str">
            <v>KP. SEKEDANGDEUR RT 001/010 KEL. PASANGGRAHAN KEC. UJUNG BERUNG KOTA BANDUNG</v>
          </cell>
          <cell r="P67" t="str">
            <v>L</v>
          </cell>
          <cell r="Q67" t="str">
            <v>ISLAM</v>
          </cell>
          <cell r="R67" t="str">
            <v>L</v>
          </cell>
          <cell r="S67" t="str">
            <v>SMA</v>
          </cell>
          <cell r="T67" t="str">
            <v>BANDUNG</v>
          </cell>
          <cell r="U67">
            <v>34945</v>
          </cell>
          <cell r="V67">
            <v>44317</v>
          </cell>
          <cell r="W67">
            <v>44408</v>
          </cell>
          <cell r="X67" t="str">
            <v>PKWT 2</v>
          </cell>
          <cell r="Y67"/>
          <cell r="Z67" t="str">
            <v xml:space="preserve">0 Tahun  5 Bulan 25 Hari </v>
          </cell>
          <cell r="AA67" t="str">
            <v>BI</v>
          </cell>
          <cell r="AB67" t="str">
            <v>950913051227</v>
          </cell>
          <cell r="AC67">
            <v>44442</v>
          </cell>
          <cell r="AD67" t="str">
            <v>SUDAH</v>
          </cell>
          <cell r="AE67" t="str">
            <v>BELUM</v>
          </cell>
          <cell r="AF67"/>
          <cell r="AG67"/>
          <cell r="AH67"/>
          <cell r="AI67"/>
          <cell r="AJ67"/>
          <cell r="AK67"/>
          <cell r="AL67"/>
        </row>
        <row r="68">
          <cell r="C68" t="str">
            <v>1805</v>
          </cell>
          <cell r="D68" t="str">
            <v>SOPIAN</v>
          </cell>
          <cell r="E68" t="str">
            <v>MBK</v>
          </cell>
          <cell r="F68" t="str">
            <v>0882 1837 9830</v>
          </cell>
          <cell r="G68" t="str">
            <v>DRIVER</v>
          </cell>
          <cell r="H68"/>
          <cell r="I68"/>
          <cell r="J68"/>
          <cell r="K68" t="str">
            <v>BANDUNG</v>
          </cell>
          <cell r="L68" t="str">
            <v>ANTERAJA</v>
          </cell>
          <cell r="M68" t="str">
            <v>JAKARTA 1</v>
          </cell>
          <cell r="N68">
            <v>44232</v>
          </cell>
          <cell r="O68" t="str">
            <v>KP. BOJONG GEDE POJOK RT 001/013 DS. RANCAKA SUMBA KEC. SOLOKAN JERUK KAB. BANDUNG</v>
          </cell>
          <cell r="P68" t="str">
            <v>L</v>
          </cell>
          <cell r="Q68" t="str">
            <v>ISLAM</v>
          </cell>
          <cell r="R68" t="str">
            <v>L</v>
          </cell>
          <cell r="S68" t="str">
            <v>SMA</v>
          </cell>
          <cell r="T68" t="str">
            <v>BANDUNG</v>
          </cell>
          <cell r="U68">
            <v>30236</v>
          </cell>
          <cell r="V68">
            <v>44317</v>
          </cell>
          <cell r="W68">
            <v>44408</v>
          </cell>
          <cell r="X68" t="str">
            <v>PKWT 2</v>
          </cell>
          <cell r="Y68"/>
          <cell r="Z68" t="str">
            <v xml:space="preserve">0 Tahun  5 Bulan 18 Hari </v>
          </cell>
          <cell r="AA68" t="str">
            <v>BI</v>
          </cell>
          <cell r="AB68" t="str">
            <v>830713433349</v>
          </cell>
          <cell r="AC68">
            <v>45114</v>
          </cell>
          <cell r="AD68" t="str">
            <v>SUDAH</v>
          </cell>
          <cell r="AE68" t="str">
            <v>SUDAH</v>
          </cell>
          <cell r="AF68">
            <v>44235</v>
          </cell>
          <cell r="AG68"/>
          <cell r="AH68"/>
          <cell r="AI68"/>
          <cell r="AJ68"/>
          <cell r="AK68"/>
          <cell r="AL68"/>
        </row>
        <row r="69">
          <cell r="C69" t="str">
            <v>1806</v>
          </cell>
          <cell r="D69" t="str">
            <v>BINTA NUR RANJI</v>
          </cell>
          <cell r="E69" t="str">
            <v>MBK</v>
          </cell>
          <cell r="F69" t="str">
            <v>0822 6226 3196</v>
          </cell>
          <cell r="G69" t="str">
            <v>DRIVER</v>
          </cell>
          <cell r="H69"/>
          <cell r="I69"/>
          <cell r="J69"/>
          <cell r="K69" t="str">
            <v>BANDUNG</v>
          </cell>
          <cell r="L69" t="str">
            <v>ANTERAJA</v>
          </cell>
          <cell r="M69" t="str">
            <v>JAKARTA 1</v>
          </cell>
          <cell r="N69">
            <v>44232</v>
          </cell>
          <cell r="O69" t="str">
            <v>JL. BABAKAN TAROGONG RT 002/003 DS. SUKA ASIH KEC. BOJONG LOAKALER KOTA BANDUNG</v>
          </cell>
          <cell r="P69" t="str">
            <v>L</v>
          </cell>
          <cell r="Q69" t="str">
            <v>ISLAM</v>
          </cell>
          <cell r="R69" t="str">
            <v>L</v>
          </cell>
          <cell r="S69" t="str">
            <v>SMA</v>
          </cell>
          <cell r="T69" t="str">
            <v xml:space="preserve">SUKABUMI </v>
          </cell>
          <cell r="U69">
            <v>35957</v>
          </cell>
          <cell r="V69">
            <v>44317</v>
          </cell>
          <cell r="W69">
            <v>44408</v>
          </cell>
          <cell r="X69" t="str">
            <v>PKWT 2</v>
          </cell>
          <cell r="Y69"/>
          <cell r="Z69" t="str">
            <v xml:space="preserve">0 Tahun  5 Bulan 18 Hari </v>
          </cell>
          <cell r="AA69" t="str">
            <v>BI</v>
          </cell>
          <cell r="AB69" t="str">
            <v>130516092709</v>
          </cell>
          <cell r="AC69">
            <v>45088</v>
          </cell>
          <cell r="AD69" t="str">
            <v>SUDAH</v>
          </cell>
          <cell r="AE69" t="str">
            <v>SUDAH</v>
          </cell>
          <cell r="AF69">
            <v>44235</v>
          </cell>
          <cell r="AG69"/>
          <cell r="AH69"/>
          <cell r="AI69"/>
          <cell r="AJ69"/>
          <cell r="AK69"/>
          <cell r="AL69"/>
        </row>
        <row r="70">
          <cell r="C70" t="str">
            <v>1819</v>
          </cell>
          <cell r="D70" t="str">
            <v>WILLY FACHRIZAL ABDUL AZIS</v>
          </cell>
          <cell r="E70" t="str">
            <v>MBK</v>
          </cell>
          <cell r="F70" t="str">
            <v>082127704368</v>
          </cell>
          <cell r="G70"/>
          <cell r="H70"/>
          <cell r="I70"/>
          <cell r="J70" t="str">
            <v>UC</v>
          </cell>
          <cell r="K70" t="str">
            <v>BANDUNG</v>
          </cell>
          <cell r="L70" t="str">
            <v>ANTERAJA</v>
          </cell>
          <cell r="M70" t="str">
            <v>JAKARTA 1</v>
          </cell>
          <cell r="N70">
            <v>44236</v>
          </cell>
          <cell r="O70" t="str">
            <v>PERUMAHAN ISTANA BANJAR J12 RT 005/001 DS. BANJAR KEC. MUNDU KAB. CIREBON</v>
          </cell>
          <cell r="P70" t="str">
            <v>K1</v>
          </cell>
          <cell r="Q70" t="str">
            <v>ISLAM</v>
          </cell>
          <cell r="R70" t="str">
            <v>L</v>
          </cell>
          <cell r="S70" t="str">
            <v>SMA</v>
          </cell>
          <cell r="T70" t="str">
            <v>BANDUNG</v>
          </cell>
          <cell r="U70">
            <v>34882</v>
          </cell>
          <cell r="V70">
            <v>44317</v>
          </cell>
          <cell r="W70">
            <v>44408</v>
          </cell>
          <cell r="X70" t="str">
            <v>PKWT 2</v>
          </cell>
          <cell r="Y70"/>
          <cell r="Z70" t="str">
            <v xml:space="preserve">0 Tahun  5 Bulan 14 Hari </v>
          </cell>
          <cell r="AA70" t="str">
            <v>NON DRIVER</v>
          </cell>
          <cell r="AB70" t="str">
            <v>NON DRIVER</v>
          </cell>
          <cell r="AC70" t="str">
            <v>NON DRIVER</v>
          </cell>
          <cell r="AD70" t="str">
            <v>SUDAH</v>
          </cell>
          <cell r="AE70" t="str">
            <v>SUDAH</v>
          </cell>
          <cell r="AF70">
            <v>44236</v>
          </cell>
          <cell r="AG70"/>
          <cell r="AH70"/>
          <cell r="AI70"/>
          <cell r="AJ70"/>
          <cell r="AK70"/>
          <cell r="AL70"/>
        </row>
        <row r="71">
          <cell r="C71" t="str">
            <v>1839</v>
          </cell>
          <cell r="D71" t="str">
            <v>NANDANG SOPIAN</v>
          </cell>
          <cell r="E71" t="str">
            <v>MBK</v>
          </cell>
          <cell r="F71" t="str">
            <v>08997187469</v>
          </cell>
          <cell r="G71" t="str">
            <v>DRIVER</v>
          </cell>
          <cell r="H71"/>
          <cell r="I71"/>
          <cell r="J71"/>
          <cell r="K71" t="str">
            <v>BANDUNG</v>
          </cell>
          <cell r="L71" t="str">
            <v>ANTERAJA</v>
          </cell>
          <cell r="M71" t="str">
            <v>JAKARTA 1</v>
          </cell>
          <cell r="N71">
            <v>44237</v>
          </cell>
          <cell r="O71" t="str">
            <v>KP. LAMPING RT 002/008 DS MEKARJAYA KEC. TAROGONG KALER GARUT</v>
          </cell>
          <cell r="P71" t="str">
            <v>K2</v>
          </cell>
          <cell r="Q71" t="str">
            <v>ISLAM</v>
          </cell>
          <cell r="R71" t="str">
            <v>L</v>
          </cell>
          <cell r="S71" t="str">
            <v>SMA</v>
          </cell>
          <cell r="T71" t="str">
            <v>GARUT</v>
          </cell>
          <cell r="U71">
            <v>32300</v>
          </cell>
          <cell r="V71">
            <v>44317</v>
          </cell>
          <cell r="W71">
            <v>44408</v>
          </cell>
          <cell r="X71" t="str">
            <v>PKWT 2</v>
          </cell>
          <cell r="Y71"/>
          <cell r="Z71" t="str">
            <v xml:space="preserve">0 Tahun  5 Bulan 13 Hari </v>
          </cell>
          <cell r="AA71" t="str">
            <v>BI</v>
          </cell>
          <cell r="AB71" t="str">
            <v>880613331217</v>
          </cell>
          <cell r="AC71">
            <v>45449</v>
          </cell>
          <cell r="AD71" t="str">
            <v>SUDAH</v>
          </cell>
          <cell r="AE71" t="str">
            <v>SUDAH</v>
          </cell>
          <cell r="AF71">
            <v>44236</v>
          </cell>
          <cell r="AG71"/>
          <cell r="AH71"/>
          <cell r="AI71"/>
          <cell r="AJ71"/>
          <cell r="AK71"/>
          <cell r="AL71"/>
        </row>
        <row r="72">
          <cell r="C72" t="str">
            <v>1840</v>
          </cell>
          <cell r="D72" t="str">
            <v>SYAHIDAN SUNARYO</v>
          </cell>
          <cell r="E72" t="str">
            <v>MBK</v>
          </cell>
          <cell r="F72" t="str">
            <v>0895350285830</v>
          </cell>
          <cell r="G72" t="str">
            <v>DRIVER</v>
          </cell>
          <cell r="H72"/>
          <cell r="I72"/>
          <cell r="J72"/>
          <cell r="K72" t="str">
            <v>BANDUNG</v>
          </cell>
          <cell r="L72" t="str">
            <v>ANTERAJA</v>
          </cell>
          <cell r="M72" t="str">
            <v>JAKARTA 1</v>
          </cell>
          <cell r="N72">
            <v>44237</v>
          </cell>
          <cell r="O72" t="str">
            <v>KP. CIGANITRI RT 003/002 KEL. CIPAGALO KEC. BOJONGSOANG KAB. BANDUNG</v>
          </cell>
          <cell r="P72" t="str">
            <v>K2</v>
          </cell>
          <cell r="Q72" t="str">
            <v>ISLAM</v>
          </cell>
          <cell r="R72" t="str">
            <v>L</v>
          </cell>
          <cell r="S72" t="str">
            <v>SMA</v>
          </cell>
          <cell r="T72" t="str">
            <v>BANDUNG</v>
          </cell>
          <cell r="U72">
            <v>31810</v>
          </cell>
          <cell r="V72">
            <v>44317</v>
          </cell>
          <cell r="W72">
            <v>44408</v>
          </cell>
          <cell r="X72" t="str">
            <v>PKWT 2</v>
          </cell>
          <cell r="Y72"/>
          <cell r="Z72" t="str">
            <v xml:space="preserve">0 Tahun  5 Bulan 13 Hari </v>
          </cell>
          <cell r="AA72" t="str">
            <v>BI</v>
          </cell>
          <cell r="AB72" t="str">
            <v>870413432723</v>
          </cell>
          <cell r="AC72">
            <v>44653</v>
          </cell>
          <cell r="AD72" t="str">
            <v>SUDAH</v>
          </cell>
          <cell r="AE72" t="str">
            <v>SUDAH</v>
          </cell>
          <cell r="AF72">
            <v>44236</v>
          </cell>
          <cell r="AG72"/>
          <cell r="AH72"/>
          <cell r="AI72"/>
          <cell r="AJ72"/>
          <cell r="AK72"/>
          <cell r="AL72"/>
        </row>
        <row r="73">
          <cell r="C73" t="str">
            <v>1841</v>
          </cell>
          <cell r="D73" t="str">
            <v>RIZAL HIDAYAT</v>
          </cell>
          <cell r="E73" t="str">
            <v>MBK</v>
          </cell>
          <cell r="F73" t="str">
            <v>80223617268</v>
          </cell>
          <cell r="G73" t="str">
            <v>DRIVER</v>
          </cell>
          <cell r="H73"/>
          <cell r="I73"/>
          <cell r="J73"/>
          <cell r="K73" t="str">
            <v>BANDUNG</v>
          </cell>
          <cell r="L73" t="str">
            <v>ANTERAJA</v>
          </cell>
          <cell r="M73" t="str">
            <v>JAKARTA 1</v>
          </cell>
          <cell r="N73">
            <v>44237</v>
          </cell>
          <cell r="O73" t="str">
            <v>JL. RANCABENTANG UTARA NO. 321 B RT 06/14 CIBEUREUM CIMAHI SELATAN</v>
          </cell>
          <cell r="P73" t="str">
            <v>K2</v>
          </cell>
          <cell r="Q73" t="str">
            <v>ISLAM</v>
          </cell>
          <cell r="R73" t="str">
            <v>L</v>
          </cell>
          <cell r="S73" t="str">
            <v>SMA</v>
          </cell>
          <cell r="T73" t="str">
            <v xml:space="preserve">TASIKMALAYA </v>
          </cell>
          <cell r="U73">
            <v>35673</v>
          </cell>
          <cell r="V73">
            <v>44317</v>
          </cell>
          <cell r="W73">
            <v>44408</v>
          </cell>
          <cell r="X73" t="str">
            <v>PKWT 2</v>
          </cell>
          <cell r="Y73"/>
          <cell r="Z73" t="str">
            <v xml:space="preserve">0 Tahun  5 Bulan 13 Hari </v>
          </cell>
          <cell r="AA73" t="str">
            <v>BI</v>
          </cell>
          <cell r="AB73" t="str">
            <v>970813460580</v>
          </cell>
          <cell r="AC73">
            <v>45169</v>
          </cell>
          <cell r="AD73" t="str">
            <v>SUDAH</v>
          </cell>
          <cell r="AE73" t="str">
            <v>SUDAH</v>
          </cell>
          <cell r="AF73">
            <v>44236</v>
          </cell>
          <cell r="AG73"/>
          <cell r="AH73"/>
          <cell r="AI73"/>
          <cell r="AJ73"/>
          <cell r="AK73"/>
          <cell r="AL73"/>
        </row>
        <row r="74">
          <cell r="C74" t="str">
            <v>1850</v>
          </cell>
          <cell r="D74" t="str">
            <v>ASEP SALMAN MA'MUN</v>
          </cell>
          <cell r="E74" t="str">
            <v>MBK</v>
          </cell>
          <cell r="F74" t="str">
            <v>081285017212</v>
          </cell>
          <cell r="G74" t="str">
            <v>DRIVER</v>
          </cell>
          <cell r="H74"/>
          <cell r="I74"/>
          <cell r="J74"/>
          <cell r="K74" t="str">
            <v>BANDUNG</v>
          </cell>
          <cell r="L74" t="str">
            <v>ANTERAJA</v>
          </cell>
          <cell r="M74" t="str">
            <v>JAKARTA 1</v>
          </cell>
          <cell r="N74">
            <v>44244</v>
          </cell>
          <cell r="O74" t="str">
            <v>KP. TEGAL PANJANG RT 004/001 KEL. KIBIN KEC. KIBIN KAB. SERANG</v>
          </cell>
          <cell r="P74" t="str">
            <v>K1</v>
          </cell>
          <cell r="Q74" t="str">
            <v>ISLAM</v>
          </cell>
          <cell r="R74" t="str">
            <v>L</v>
          </cell>
          <cell r="S74" t="str">
            <v>SMA</v>
          </cell>
          <cell r="T74" t="str">
            <v>BANDUNG</v>
          </cell>
          <cell r="U74">
            <v>31117</v>
          </cell>
          <cell r="V74">
            <v>44348</v>
          </cell>
          <cell r="W74">
            <v>44439</v>
          </cell>
          <cell r="X74" t="str">
            <v>PKWT 2</v>
          </cell>
          <cell r="Y74"/>
          <cell r="Z74" t="str">
            <v xml:space="preserve">0 Tahun  5 Bulan 6 Hari </v>
          </cell>
          <cell r="AA74" t="str">
            <v>BI</v>
          </cell>
          <cell r="AB74" t="str">
            <v>850313470018</v>
          </cell>
          <cell r="AC74">
            <v>45362</v>
          </cell>
          <cell r="AD74" t="str">
            <v>SUDAH</v>
          </cell>
          <cell r="AE74" t="str">
            <v>SUDAH</v>
          </cell>
          <cell r="AF74">
            <v>44236</v>
          </cell>
          <cell r="AG74"/>
          <cell r="AH74"/>
          <cell r="AI74"/>
          <cell r="AJ74"/>
          <cell r="AK74"/>
          <cell r="AL74"/>
        </row>
        <row r="75">
          <cell r="C75" t="str">
            <v>1864</v>
          </cell>
          <cell r="D75" t="str">
            <v>DIDIN DARAJAT</v>
          </cell>
          <cell r="E75" t="str">
            <v>MBK</v>
          </cell>
          <cell r="F75" t="str">
            <v>083820273458</v>
          </cell>
          <cell r="G75" t="str">
            <v>DRIVER</v>
          </cell>
          <cell r="H75"/>
          <cell r="I75"/>
          <cell r="J75"/>
          <cell r="K75" t="str">
            <v>BANDUNG</v>
          </cell>
          <cell r="L75" t="str">
            <v>ANTERAJA</v>
          </cell>
          <cell r="M75" t="str">
            <v>JAKARTA 1</v>
          </cell>
          <cell r="N75">
            <v>44246</v>
          </cell>
          <cell r="O75" t="str">
            <v>JL. MENGGER GIRANG RT 009/008 KEL. PASIRLUYU KEC. REGOL KOTA BANDUNG</v>
          </cell>
          <cell r="P75" t="str">
            <v>K2</v>
          </cell>
          <cell r="Q75" t="str">
            <v>ISLAM</v>
          </cell>
          <cell r="R75" t="str">
            <v>L</v>
          </cell>
          <cell r="S75" t="str">
            <v>SMA</v>
          </cell>
          <cell r="T75" t="str">
            <v>BANDUNG</v>
          </cell>
          <cell r="U75">
            <v>31082</v>
          </cell>
          <cell r="V75">
            <v>44348</v>
          </cell>
          <cell r="W75">
            <v>44439</v>
          </cell>
          <cell r="X75" t="str">
            <v>PKWT 2</v>
          </cell>
          <cell r="Y75"/>
          <cell r="Z75" t="str">
            <v xml:space="preserve">0 Tahun  5 Bulan 4 Hari </v>
          </cell>
          <cell r="AA75" t="str">
            <v>BI</v>
          </cell>
          <cell r="AB75" t="str">
            <v>850213050031</v>
          </cell>
          <cell r="AC75">
            <v>45326</v>
          </cell>
          <cell r="AD75" t="str">
            <v>SUDAH</v>
          </cell>
          <cell r="AE75" t="str">
            <v>SUDAH</v>
          </cell>
          <cell r="AF75">
            <v>44236</v>
          </cell>
          <cell r="AG75"/>
          <cell r="AH75"/>
          <cell r="AI75"/>
          <cell r="AJ75"/>
          <cell r="AK75"/>
          <cell r="AL75"/>
        </row>
        <row r="76">
          <cell r="C76" t="str">
            <v>1865</v>
          </cell>
          <cell r="D76" t="str">
            <v>HERYANA</v>
          </cell>
          <cell r="E76" t="str">
            <v>MBK</v>
          </cell>
          <cell r="F76" t="str">
            <v>082110677110</v>
          </cell>
          <cell r="G76" t="str">
            <v>DRIVER</v>
          </cell>
          <cell r="H76"/>
          <cell r="I76"/>
          <cell r="J76"/>
          <cell r="K76" t="str">
            <v>BANDUNG</v>
          </cell>
          <cell r="L76" t="str">
            <v>ANTERAJA</v>
          </cell>
          <cell r="M76" t="str">
            <v>JAKARTA 1</v>
          </cell>
          <cell r="N76">
            <v>44246</v>
          </cell>
          <cell r="O76" t="str">
            <v>JL. DR. SETIABUDHI KM. 10 NO. 8B RT 003/007 KEL. LEDENG KEC.CIDADAP KOTA BANDUNG</v>
          </cell>
          <cell r="P76" t="str">
            <v>L</v>
          </cell>
          <cell r="Q76" t="str">
            <v>ISLAM</v>
          </cell>
          <cell r="R76" t="str">
            <v>L</v>
          </cell>
          <cell r="S76" t="str">
            <v>SMA</v>
          </cell>
          <cell r="T76" t="str">
            <v>BANDUNG</v>
          </cell>
          <cell r="U76">
            <v>30802</v>
          </cell>
          <cell r="V76">
            <v>44348</v>
          </cell>
          <cell r="W76">
            <v>44439</v>
          </cell>
          <cell r="X76" t="str">
            <v>PKWT 2</v>
          </cell>
          <cell r="Y76"/>
          <cell r="Z76" t="str">
            <v xml:space="preserve">0 Tahun  5 Bulan 4 Hari </v>
          </cell>
          <cell r="AA76" t="str">
            <v>BI</v>
          </cell>
          <cell r="AB76" t="str">
            <v>891013057452</v>
          </cell>
          <cell r="AC76">
            <v>44316</v>
          </cell>
          <cell r="AD76" t="str">
            <v>SUDAH</v>
          </cell>
          <cell r="AE76" t="str">
            <v>SUDAH</v>
          </cell>
          <cell r="AF76">
            <v>44236</v>
          </cell>
          <cell r="AG76"/>
          <cell r="AH76"/>
          <cell r="AI76"/>
          <cell r="AJ76"/>
          <cell r="AK76"/>
          <cell r="AL76"/>
        </row>
        <row r="77">
          <cell r="C77" t="str">
            <v>1866</v>
          </cell>
          <cell r="D77" t="str">
            <v>ADITYA HAEKAL LESMANA</v>
          </cell>
          <cell r="E77" t="str">
            <v>MBK</v>
          </cell>
          <cell r="F77" t="str">
            <v>081572847120</v>
          </cell>
          <cell r="G77" t="str">
            <v>DRIVER</v>
          </cell>
          <cell r="H77"/>
          <cell r="I77"/>
          <cell r="J77"/>
          <cell r="K77" t="str">
            <v>BANDUNG</v>
          </cell>
          <cell r="L77" t="str">
            <v>ANTERAJA</v>
          </cell>
          <cell r="M77" t="str">
            <v>JAKARTA 1</v>
          </cell>
          <cell r="N77">
            <v>44246</v>
          </cell>
          <cell r="O77" t="str">
            <v>DUSUN CILENGSAR RT 002/013 KEL. CIGENDEL KEC. PAMULIHAN KAB SUMEDANG</v>
          </cell>
          <cell r="P77" t="str">
            <v>K1</v>
          </cell>
          <cell r="Q77" t="str">
            <v>ISLAM</v>
          </cell>
          <cell r="R77" t="str">
            <v>L</v>
          </cell>
          <cell r="S77" t="str">
            <v>SMA</v>
          </cell>
          <cell r="T77" t="str">
            <v>BANDUNG</v>
          </cell>
          <cell r="U77">
            <v>36084</v>
          </cell>
          <cell r="V77">
            <v>44348</v>
          </cell>
          <cell r="W77">
            <v>44439</v>
          </cell>
          <cell r="X77" t="str">
            <v>PKWT 2</v>
          </cell>
          <cell r="Y77"/>
          <cell r="Z77" t="str">
            <v xml:space="preserve">0 Tahun  5 Bulan 4 Hari </v>
          </cell>
          <cell r="AA77" t="str">
            <v>BI UMUM</v>
          </cell>
          <cell r="AB77" t="str">
            <v>1305150400405</v>
          </cell>
          <cell r="AC77">
            <v>46006</v>
          </cell>
          <cell r="AD77" t="str">
            <v>SUDAH</v>
          </cell>
          <cell r="AE77" t="str">
            <v>SUDAH</v>
          </cell>
          <cell r="AF77">
            <v>44236</v>
          </cell>
          <cell r="AG77"/>
          <cell r="AH77"/>
          <cell r="AI77"/>
          <cell r="AJ77"/>
          <cell r="AK77"/>
          <cell r="AL77"/>
        </row>
        <row r="78">
          <cell r="C78" t="str">
            <v>1890</v>
          </cell>
          <cell r="D78" t="str">
            <v>RIKI DIANA</v>
          </cell>
          <cell r="E78" t="str">
            <v>MBK</v>
          </cell>
          <cell r="F78" t="str">
            <v>081320224190</v>
          </cell>
          <cell r="G78" t="str">
            <v>DRIVER</v>
          </cell>
          <cell r="H78"/>
          <cell r="I78"/>
          <cell r="J78"/>
          <cell r="K78" t="str">
            <v>BANDUNG</v>
          </cell>
          <cell r="L78" t="str">
            <v>ANTERAJA</v>
          </cell>
          <cell r="M78" t="str">
            <v>JAKARTA 1</v>
          </cell>
          <cell r="N78">
            <v>44251</v>
          </cell>
          <cell r="O78" t="str">
            <v>KP. PEUNDEUY RT 002/011 KEL. MEKARLUYU KEC. SUKAWENING KAB. GARUT</v>
          </cell>
          <cell r="P78" t="str">
            <v>K1</v>
          </cell>
          <cell r="Q78" t="str">
            <v>ISLAM</v>
          </cell>
          <cell r="R78" t="str">
            <v>L</v>
          </cell>
          <cell r="S78" t="str">
            <v>SMA</v>
          </cell>
          <cell r="T78" t="str">
            <v>GARUT</v>
          </cell>
          <cell r="U78">
            <v>33974</v>
          </cell>
          <cell r="V78">
            <v>44348</v>
          </cell>
          <cell r="W78">
            <v>44439</v>
          </cell>
          <cell r="X78" t="str">
            <v>PKWT 2</v>
          </cell>
          <cell r="Y78"/>
          <cell r="Z78" t="str">
            <v xml:space="preserve">0 Tahun  4 Bulan 29 Hari </v>
          </cell>
          <cell r="AA78" t="str">
            <v>BI</v>
          </cell>
          <cell r="AB78" t="str">
            <v>930113330979</v>
          </cell>
          <cell r="AC78">
            <v>44566</v>
          </cell>
          <cell r="AD78" t="str">
            <v>SUDAH</v>
          </cell>
          <cell r="AE78" t="str">
            <v>SUDAH</v>
          </cell>
          <cell r="AF78">
            <v>44236</v>
          </cell>
          <cell r="AG78"/>
          <cell r="AH78"/>
          <cell r="AI78"/>
          <cell r="AJ78"/>
          <cell r="AK78"/>
          <cell r="AL78"/>
        </row>
        <row r="79">
          <cell r="C79" t="str">
            <v>1891</v>
          </cell>
          <cell r="D79" t="str">
            <v>ASHARI SUHARYADI</v>
          </cell>
          <cell r="E79" t="str">
            <v>MBK</v>
          </cell>
          <cell r="F79" t="str">
            <v>089523108992</v>
          </cell>
          <cell r="G79" t="str">
            <v>DRIVER</v>
          </cell>
          <cell r="H79"/>
          <cell r="I79"/>
          <cell r="J79"/>
          <cell r="K79" t="str">
            <v>BANDUNG</v>
          </cell>
          <cell r="L79" t="str">
            <v>ANTERAJA</v>
          </cell>
          <cell r="M79" t="str">
            <v>JAKARTA 1</v>
          </cell>
          <cell r="N79">
            <v>44251</v>
          </cell>
          <cell r="O79" t="str">
            <v>JL. CARINGIN CIKUNGKURAK RT 004/006 KEL. BABAKAN CIPARAY KEC. BABAKAN CIPARAY KOTA BANDUNG</v>
          </cell>
          <cell r="P79" t="str">
            <v>K2</v>
          </cell>
          <cell r="Q79" t="str">
            <v>ISLAM</v>
          </cell>
          <cell r="R79" t="str">
            <v>L</v>
          </cell>
          <cell r="S79" t="str">
            <v>SMA</v>
          </cell>
          <cell r="T79" t="str">
            <v>BANDUNG</v>
          </cell>
          <cell r="U79">
            <v>32390</v>
          </cell>
          <cell r="V79">
            <v>44348</v>
          </cell>
          <cell r="W79">
            <v>44439</v>
          </cell>
          <cell r="X79" t="str">
            <v>PKWT 2</v>
          </cell>
          <cell r="Y79"/>
          <cell r="Z79" t="str">
            <v xml:space="preserve">0 Tahun  4 Bulan 29 Hari </v>
          </cell>
          <cell r="AA79" t="str">
            <v>BI</v>
          </cell>
          <cell r="AB79" t="str">
            <v>880913053111</v>
          </cell>
          <cell r="AC79">
            <v>44443</v>
          </cell>
          <cell r="AD79" t="str">
            <v>SUDAH</v>
          </cell>
          <cell r="AE79" t="str">
            <v>SUDAH</v>
          </cell>
          <cell r="AF79">
            <v>44236</v>
          </cell>
          <cell r="AG79"/>
          <cell r="AH79"/>
          <cell r="AI79"/>
          <cell r="AJ79"/>
          <cell r="AK79"/>
          <cell r="AL79"/>
        </row>
        <row r="80">
          <cell r="C80" t="str">
            <v>1892</v>
          </cell>
          <cell r="D80" t="str">
            <v>RADI PERMANA AGUNG</v>
          </cell>
          <cell r="E80" t="str">
            <v>MBK</v>
          </cell>
          <cell r="F80" t="str">
            <v>085872373830</v>
          </cell>
          <cell r="G80" t="str">
            <v>DRIVER</v>
          </cell>
          <cell r="H80"/>
          <cell r="I80"/>
          <cell r="J80"/>
          <cell r="K80" t="str">
            <v>BANDUNG</v>
          </cell>
          <cell r="L80" t="str">
            <v>ANTERAJA</v>
          </cell>
          <cell r="M80" t="str">
            <v>JAKARTA 1</v>
          </cell>
          <cell r="N80">
            <v>44251</v>
          </cell>
          <cell r="O80" t="str">
            <v>KP. CIBEUNEUR RT 02/01 DS. NAGREG KEC. NAGREG KAB. BANDUNG</v>
          </cell>
          <cell r="P80" t="str">
            <v>K1</v>
          </cell>
          <cell r="Q80" t="str">
            <v>ISLAM</v>
          </cell>
          <cell r="R80" t="str">
            <v>L</v>
          </cell>
          <cell r="S80" t="str">
            <v>SMA</v>
          </cell>
          <cell r="T80" t="str">
            <v>BANDUNG</v>
          </cell>
          <cell r="U80">
            <v>32372</v>
          </cell>
          <cell r="V80">
            <v>44348</v>
          </cell>
          <cell r="W80">
            <v>44439</v>
          </cell>
          <cell r="X80" t="str">
            <v>PKWT 2</v>
          </cell>
          <cell r="Y80"/>
          <cell r="Z80" t="str">
            <v xml:space="preserve">0 Tahun  4 Bulan 29 Hari </v>
          </cell>
          <cell r="AA80" t="str">
            <v>BI UMUM</v>
          </cell>
          <cell r="AB80" t="str">
            <v>880813433445</v>
          </cell>
          <cell r="AC80">
            <v>45521</v>
          </cell>
          <cell r="AD80" t="str">
            <v>SUDAH</v>
          </cell>
          <cell r="AE80" t="str">
            <v>SUDAH</v>
          </cell>
          <cell r="AF80">
            <v>44236</v>
          </cell>
          <cell r="AG80"/>
          <cell r="AH80"/>
          <cell r="AI80"/>
          <cell r="AJ80"/>
          <cell r="AK80"/>
          <cell r="AL80"/>
        </row>
        <row r="81">
          <cell r="C81" t="str">
            <v>1893</v>
          </cell>
          <cell r="D81" t="str">
            <v>ADINDA RIZKI WIRAWAN</v>
          </cell>
          <cell r="E81" t="str">
            <v>MBK</v>
          </cell>
          <cell r="F81" t="str">
            <v>081294055075</v>
          </cell>
          <cell r="G81" t="str">
            <v>DRIVER</v>
          </cell>
          <cell r="H81"/>
          <cell r="I81"/>
          <cell r="J81"/>
          <cell r="K81" t="str">
            <v>BANDUNG</v>
          </cell>
          <cell r="L81" t="str">
            <v>ANTERAJA</v>
          </cell>
          <cell r="M81" t="str">
            <v>JAKARTA 1</v>
          </cell>
          <cell r="N81">
            <v>44251</v>
          </cell>
          <cell r="O81" t="str">
            <v>GG. HM SHAHRONI RT 001/009 KEL. LEUWI GAJAH KEC. CIMAHI SELATAN KOTA CIMAHI</v>
          </cell>
          <cell r="P81" t="str">
            <v>K</v>
          </cell>
          <cell r="Q81" t="str">
            <v>ISLAM</v>
          </cell>
          <cell r="R81" t="str">
            <v>L</v>
          </cell>
          <cell r="S81" t="str">
            <v>SMA</v>
          </cell>
          <cell r="T81" t="str">
            <v>JAKARTA</v>
          </cell>
          <cell r="U81">
            <v>31180</v>
          </cell>
          <cell r="V81">
            <v>44348</v>
          </cell>
          <cell r="W81">
            <v>44439</v>
          </cell>
          <cell r="X81" t="str">
            <v>PKWT 2</v>
          </cell>
          <cell r="Y81"/>
          <cell r="Z81" t="str">
            <v xml:space="preserve">0 Tahun  4 Bulan 29 Hari </v>
          </cell>
          <cell r="AA81" t="str">
            <v>A/UPIBLE</v>
          </cell>
          <cell r="AB81" t="str">
            <v>1305161001515</v>
          </cell>
          <cell r="AC81"/>
          <cell r="AD81" t="str">
            <v>SUDAH</v>
          </cell>
          <cell r="AE81" t="str">
            <v>BELUM</v>
          </cell>
          <cell r="AF81"/>
          <cell r="AG81"/>
          <cell r="AH81"/>
          <cell r="AI81"/>
          <cell r="AJ81"/>
          <cell r="AK81"/>
          <cell r="AL81"/>
        </row>
        <row r="82">
          <cell r="C82" t="str">
            <v>1895</v>
          </cell>
          <cell r="D82" t="str">
            <v>IWAN</v>
          </cell>
          <cell r="E82" t="str">
            <v>MBK</v>
          </cell>
          <cell r="F82" t="str">
            <v>089524385687</v>
          </cell>
          <cell r="G82" t="str">
            <v>DRIVER</v>
          </cell>
          <cell r="H82"/>
          <cell r="I82"/>
          <cell r="J82"/>
          <cell r="K82" t="str">
            <v>BANDUNG</v>
          </cell>
          <cell r="L82" t="str">
            <v>ANTERAJA</v>
          </cell>
          <cell r="M82" t="str">
            <v>JAKARTA 1</v>
          </cell>
          <cell r="N82">
            <v>44251</v>
          </cell>
          <cell r="O82" t="str">
            <v>KP. PADAAWAS RT 003/009 KEL. PADAAWAS KEC. PASIRWANGI KAB. GARUT</v>
          </cell>
          <cell r="P82" t="str">
            <v>K</v>
          </cell>
          <cell r="Q82" t="str">
            <v>ISLAM</v>
          </cell>
          <cell r="R82" t="str">
            <v>L</v>
          </cell>
          <cell r="S82" t="str">
            <v>SMP</v>
          </cell>
          <cell r="T82" t="str">
            <v>GARUT</v>
          </cell>
          <cell r="U82">
            <v>32915</v>
          </cell>
          <cell r="V82">
            <v>44348</v>
          </cell>
          <cell r="W82">
            <v>44439</v>
          </cell>
          <cell r="X82" t="str">
            <v>PKWT 2</v>
          </cell>
          <cell r="Y82"/>
          <cell r="Z82" t="str">
            <v xml:space="preserve">0 Tahun  4 Bulan 29 Hari </v>
          </cell>
          <cell r="AA82" t="str">
            <v>BI</v>
          </cell>
          <cell r="AB82" t="str">
            <v>13339002000137</v>
          </cell>
          <cell r="AC82">
            <v>46034</v>
          </cell>
          <cell r="AD82" t="str">
            <v>SUDAH</v>
          </cell>
          <cell r="AE82" t="str">
            <v>BELUM</v>
          </cell>
          <cell r="AF82"/>
          <cell r="AG82"/>
          <cell r="AH82"/>
          <cell r="AI82"/>
          <cell r="AJ82"/>
          <cell r="AK82"/>
          <cell r="AL82"/>
        </row>
        <row r="83">
          <cell r="C83" t="str">
            <v>1897</v>
          </cell>
          <cell r="D83" t="str">
            <v>DEDE SOLIHIN</v>
          </cell>
          <cell r="E83" t="str">
            <v>MBK</v>
          </cell>
          <cell r="F83" t="str">
            <v>082127732424</v>
          </cell>
          <cell r="G83" t="str">
            <v>DRIVER</v>
          </cell>
          <cell r="H83"/>
          <cell r="I83"/>
          <cell r="J83"/>
          <cell r="K83" t="str">
            <v>BANDUNG</v>
          </cell>
          <cell r="L83" t="str">
            <v>ANTERAJA</v>
          </cell>
          <cell r="M83" t="str">
            <v>JAKARTA 1</v>
          </cell>
          <cell r="N83">
            <v>44251</v>
          </cell>
          <cell r="O83" t="str">
            <v>KP MUARA CIWIDEY  RT004/RW002 CILAMPENI KEC KATAPANG KAB BANDUNG</v>
          </cell>
          <cell r="P83" t="str">
            <v>L</v>
          </cell>
          <cell r="Q83" t="str">
            <v>ISLAM</v>
          </cell>
          <cell r="R83" t="str">
            <v>L</v>
          </cell>
          <cell r="S83" t="str">
            <v>SMA</v>
          </cell>
          <cell r="T83" t="str">
            <v>BANDUNG</v>
          </cell>
          <cell r="U83">
            <v>31169</v>
          </cell>
          <cell r="V83">
            <v>44348</v>
          </cell>
          <cell r="W83">
            <v>44439</v>
          </cell>
          <cell r="X83" t="str">
            <v>PKWT 2</v>
          </cell>
          <cell r="Y83"/>
          <cell r="Z83" t="str">
            <v xml:space="preserve">0 Tahun  4 Bulan 29 Hari </v>
          </cell>
          <cell r="AA83" t="str">
            <v>BI UMUM</v>
          </cell>
          <cell r="AB83" t="str">
            <v>13318505000252</v>
          </cell>
          <cell r="AC83">
            <v>45820</v>
          </cell>
          <cell r="AD83" t="str">
            <v>SUDAH</v>
          </cell>
          <cell r="AE83" t="str">
            <v>BELUM</v>
          </cell>
          <cell r="AF83"/>
          <cell r="AG83"/>
          <cell r="AH83"/>
          <cell r="AI83"/>
          <cell r="AJ83"/>
          <cell r="AK83"/>
          <cell r="AL83"/>
        </row>
        <row r="84">
          <cell r="C84" t="str">
            <v>1921</v>
          </cell>
          <cell r="D84" t="str">
            <v>ANDRI SETIAWAN</v>
          </cell>
          <cell r="E84" t="str">
            <v>MBK</v>
          </cell>
          <cell r="F84" t="str">
            <v>083143634984</v>
          </cell>
          <cell r="G84" t="str">
            <v>DRIVER</v>
          </cell>
          <cell r="H84"/>
          <cell r="I84"/>
          <cell r="J84"/>
          <cell r="K84" t="str">
            <v>BANDUNG</v>
          </cell>
          <cell r="L84" t="str">
            <v>ANTERAJA</v>
          </cell>
          <cell r="M84" t="str">
            <v>JAKARTA 1</v>
          </cell>
          <cell r="N84">
            <v>44261</v>
          </cell>
          <cell r="O84" t="str">
            <v>KP. JATI RT 010/001 DS. NANJUNG KEC. MARGAASIH KAB. BANDUNG</v>
          </cell>
          <cell r="P84" t="str">
            <v>K1</v>
          </cell>
          <cell r="Q84" t="str">
            <v>ISLAM</v>
          </cell>
          <cell r="R84" t="str">
            <v>L</v>
          </cell>
          <cell r="S84" t="str">
            <v>SMA</v>
          </cell>
          <cell r="T84" t="str">
            <v>BANDUNG</v>
          </cell>
          <cell r="U84">
            <v>32691</v>
          </cell>
          <cell r="V84">
            <v>44348</v>
          </cell>
          <cell r="W84">
            <v>44439</v>
          </cell>
          <cell r="X84" t="str">
            <v>PKWT 2</v>
          </cell>
          <cell r="Y84"/>
          <cell r="Z84" t="str">
            <v xml:space="preserve">0 Tahun  4 Bulan 17 Hari </v>
          </cell>
          <cell r="AA84" t="str">
            <v>BI</v>
          </cell>
          <cell r="AB84" t="str">
            <v>13318907000290</v>
          </cell>
          <cell r="AC84">
            <v>46057</v>
          </cell>
          <cell r="AD84" t="str">
            <v>SUDAH</v>
          </cell>
          <cell r="AE84" t="str">
            <v>SUDAH</v>
          </cell>
          <cell r="AF84">
            <v>44236</v>
          </cell>
          <cell r="AG84"/>
          <cell r="AH84"/>
          <cell r="AI84"/>
          <cell r="AJ84"/>
          <cell r="AK84"/>
          <cell r="AL84"/>
        </row>
        <row r="85">
          <cell r="C85" t="str">
            <v>1933</v>
          </cell>
          <cell r="D85" t="str">
            <v>ADE SUPRIYADI</v>
          </cell>
          <cell r="E85" t="str">
            <v>MBK</v>
          </cell>
          <cell r="F85" t="str">
            <v>0858 6122 6041</v>
          </cell>
          <cell r="G85" t="str">
            <v>DRIVER</v>
          </cell>
          <cell r="H85"/>
          <cell r="I85"/>
          <cell r="J85"/>
          <cell r="K85" t="str">
            <v>BANDUNG</v>
          </cell>
          <cell r="L85" t="str">
            <v>ANTERAJA</v>
          </cell>
          <cell r="M85" t="str">
            <v>JAKARTA 1</v>
          </cell>
          <cell r="N85">
            <v>44266</v>
          </cell>
          <cell r="O85" t="str">
            <v>JL. CISANGKAN GIRANG NO 12 RT 001/002 KEL .PADASUKA KEC. CIMAHI TENGAH</v>
          </cell>
          <cell r="P85" t="str">
            <v>K2</v>
          </cell>
          <cell r="Q85" t="str">
            <v>ISLAM</v>
          </cell>
          <cell r="R85" t="str">
            <v>L</v>
          </cell>
          <cell r="S85" t="str">
            <v>SMA (PAKET C)</v>
          </cell>
          <cell r="T85" t="str">
            <v xml:space="preserve">CIMAHI </v>
          </cell>
          <cell r="U85">
            <v>30963</v>
          </cell>
          <cell r="V85">
            <v>44348</v>
          </cell>
          <cell r="W85">
            <v>44439</v>
          </cell>
          <cell r="X85" t="str">
            <v>PKWT 2</v>
          </cell>
          <cell r="Y85"/>
          <cell r="Z85" t="str">
            <v xml:space="preserve">0 Tahun  4 Bulan 12 Hari </v>
          </cell>
          <cell r="AA85" t="str">
            <v>BII UMUM</v>
          </cell>
          <cell r="AB85" t="str">
            <v>8410 1331 1768</v>
          </cell>
          <cell r="AC85">
            <v>44842</v>
          </cell>
          <cell r="AD85"/>
          <cell r="AE85"/>
          <cell r="AF85"/>
          <cell r="AG85"/>
          <cell r="AH85"/>
          <cell r="AI85"/>
          <cell r="AJ85"/>
          <cell r="AK85"/>
          <cell r="AL85"/>
        </row>
        <row r="86">
          <cell r="C86" t="str">
            <v>1934</v>
          </cell>
          <cell r="D86" t="str">
            <v>GAGAN ALIF VIRGIAWAN</v>
          </cell>
          <cell r="E86" t="str">
            <v>MBK</v>
          </cell>
          <cell r="F86" t="str">
            <v>081573289231/081460917560</v>
          </cell>
          <cell r="G86" t="str">
            <v>DRIVER</v>
          </cell>
          <cell r="H86"/>
          <cell r="I86"/>
          <cell r="J86"/>
          <cell r="K86" t="str">
            <v>BANDUNG</v>
          </cell>
          <cell r="L86" t="str">
            <v>ANTERAJA</v>
          </cell>
          <cell r="M86" t="str">
            <v>JAKARTA 1</v>
          </cell>
          <cell r="N86">
            <v>44266</v>
          </cell>
          <cell r="O86" t="str">
            <v>KP. ANDIR RT 002/002 KEL. CIARO KEC. NAGREG KAB. BANDUNG</v>
          </cell>
          <cell r="P86" t="str">
            <v>K2</v>
          </cell>
          <cell r="Q86" t="str">
            <v>ISLAM</v>
          </cell>
          <cell r="R86" t="str">
            <v>L</v>
          </cell>
          <cell r="S86" t="str">
            <v>SMA</v>
          </cell>
          <cell r="T86" t="str">
            <v>BANDUNG</v>
          </cell>
          <cell r="U86">
            <v>34035</v>
          </cell>
          <cell r="V86">
            <v>44348</v>
          </cell>
          <cell r="W86">
            <v>44439</v>
          </cell>
          <cell r="X86" t="str">
            <v>PKWT 2</v>
          </cell>
          <cell r="Y86"/>
          <cell r="Z86" t="str">
            <v xml:space="preserve">0 Tahun  4 Bulan 12 Hari </v>
          </cell>
          <cell r="AA86" t="str">
            <v>BI</v>
          </cell>
          <cell r="AB86" t="str">
            <v>9303133433162</v>
          </cell>
          <cell r="AC86">
            <v>44627</v>
          </cell>
          <cell r="AD86"/>
          <cell r="AE86"/>
          <cell r="AF86"/>
          <cell r="AG86"/>
          <cell r="AH86"/>
          <cell r="AI86"/>
          <cell r="AJ86"/>
          <cell r="AK86"/>
          <cell r="AL86"/>
        </row>
        <row r="87">
          <cell r="C87" t="str">
            <v>1935</v>
          </cell>
          <cell r="D87" t="str">
            <v>TATA SUPRIYATNA</v>
          </cell>
          <cell r="E87" t="str">
            <v>MBK</v>
          </cell>
          <cell r="F87" t="str">
            <v>0899 8927 797</v>
          </cell>
          <cell r="G87" t="str">
            <v>DRIVER</v>
          </cell>
          <cell r="H87"/>
          <cell r="I87"/>
          <cell r="J87"/>
          <cell r="K87" t="str">
            <v>BANDUNG</v>
          </cell>
          <cell r="L87" t="str">
            <v>ANTERAJA</v>
          </cell>
          <cell r="M87" t="str">
            <v>JAKARTA 1</v>
          </cell>
          <cell r="N87">
            <v>44266</v>
          </cell>
          <cell r="O87" t="str">
            <v>KEBON JAYANTI RT 007/002 KEL. KEBON JAYANTI KEC. KIARACONDONG KOTA CIREBON</v>
          </cell>
          <cell r="P87" t="str">
            <v>K1</v>
          </cell>
          <cell r="Q87" t="str">
            <v>ISLAM</v>
          </cell>
          <cell r="R87" t="str">
            <v>L</v>
          </cell>
          <cell r="S87" t="str">
            <v>SMA</v>
          </cell>
          <cell r="T87" t="str">
            <v>BANDUNG</v>
          </cell>
          <cell r="U87">
            <v>31279</v>
          </cell>
          <cell r="V87">
            <v>44348</v>
          </cell>
          <cell r="W87">
            <v>44439</v>
          </cell>
          <cell r="X87" t="str">
            <v>PKWT 2</v>
          </cell>
          <cell r="Y87"/>
          <cell r="Z87" t="str">
            <v xml:space="preserve">0 Tahun  4 Bulan 12 Hari </v>
          </cell>
          <cell r="AA87" t="str">
            <v>BI</v>
          </cell>
          <cell r="AB87" t="str">
            <v>1305151103615</v>
          </cell>
          <cell r="AC87">
            <v>45158</v>
          </cell>
          <cell r="AD87"/>
          <cell r="AE87"/>
          <cell r="AF87"/>
          <cell r="AG87"/>
          <cell r="AH87"/>
          <cell r="AI87"/>
          <cell r="AJ87"/>
          <cell r="AK87"/>
          <cell r="AL87"/>
        </row>
        <row r="88">
          <cell r="C88" t="str">
            <v>1947</v>
          </cell>
          <cell r="D88" t="str">
            <v>DANI</v>
          </cell>
          <cell r="E88" t="str">
            <v>MBK</v>
          </cell>
          <cell r="F88" t="str">
            <v>089630674871</v>
          </cell>
          <cell r="G88" t="str">
            <v>DRIVER</v>
          </cell>
          <cell r="H88"/>
          <cell r="I88"/>
          <cell r="J88"/>
          <cell r="K88" t="str">
            <v>BANDUNG</v>
          </cell>
          <cell r="L88" t="str">
            <v>ANTERAJA</v>
          </cell>
          <cell r="M88" t="str">
            <v>JAKARTA 1</v>
          </cell>
          <cell r="N88">
            <v>44274</v>
          </cell>
          <cell r="O88" t="str">
            <v>JL. GOTONG ROYONG RT 003/006 KEL .KUJANGSARI KEC. BANDUNG KIDUL KOTA BANDUNG</v>
          </cell>
          <cell r="P88" t="str">
            <v>K</v>
          </cell>
          <cell r="Q88" t="str">
            <v>ISLAM</v>
          </cell>
          <cell r="R88" t="str">
            <v>L</v>
          </cell>
          <cell r="S88" t="str">
            <v>SMA</v>
          </cell>
          <cell r="T88" t="str">
            <v>BANDUNG</v>
          </cell>
          <cell r="U88">
            <v>33970</v>
          </cell>
          <cell r="V88">
            <v>44378</v>
          </cell>
          <cell r="W88">
            <v>44469</v>
          </cell>
          <cell r="X88" t="str">
            <v>PKWT 2</v>
          </cell>
          <cell r="Y88"/>
          <cell r="Z88" t="str">
            <v xml:space="preserve">0 Tahun  4 Bulan 4 Hari </v>
          </cell>
          <cell r="AA88" t="str">
            <v>BI</v>
          </cell>
          <cell r="AB88" t="str">
            <v>1305160807817</v>
          </cell>
          <cell r="AC88">
            <v>44562</v>
          </cell>
          <cell r="AD88"/>
          <cell r="AE88"/>
          <cell r="AF88"/>
          <cell r="AG88"/>
          <cell r="AH88"/>
          <cell r="AI88"/>
          <cell r="AJ88"/>
          <cell r="AK88"/>
          <cell r="AL88"/>
        </row>
        <row r="89">
          <cell r="C89" t="str">
            <v>1969</v>
          </cell>
          <cell r="D89" t="str">
            <v>DANDI IKHSAN HARIANTO</v>
          </cell>
          <cell r="E89" t="str">
            <v>MBK</v>
          </cell>
          <cell r="F89" t="str">
            <v>089662542908</v>
          </cell>
          <cell r="G89" t="str">
            <v>DRIVER</v>
          </cell>
          <cell r="H89"/>
          <cell r="I89"/>
          <cell r="J89"/>
          <cell r="K89" t="str">
            <v>BANDUNG</v>
          </cell>
          <cell r="L89" t="str">
            <v>ANTERAJA</v>
          </cell>
          <cell r="M89" t="str">
            <v>JAKARTA 1</v>
          </cell>
          <cell r="N89">
            <v>44279</v>
          </cell>
          <cell r="O89" t="str">
            <v>KMP. LEBAK WANGI RT 002/001 DS. CINGCIN KEC. SOREANG KAB. BANDUNG</v>
          </cell>
          <cell r="P89" t="str">
            <v>L</v>
          </cell>
          <cell r="Q89" t="str">
            <v>ISLAM</v>
          </cell>
          <cell r="R89" t="str">
            <v>L</v>
          </cell>
          <cell r="S89" t="str">
            <v>SMA</v>
          </cell>
          <cell r="T89" t="str">
            <v>BANDUNG</v>
          </cell>
          <cell r="U89">
            <v>36080</v>
          </cell>
          <cell r="V89">
            <v>44378</v>
          </cell>
          <cell r="W89">
            <v>44469</v>
          </cell>
          <cell r="X89" t="str">
            <v>PKWT 2</v>
          </cell>
          <cell r="Y89"/>
          <cell r="Z89" t="str">
            <v xml:space="preserve">0 Tahun  3 Bulan 29 Hari </v>
          </cell>
          <cell r="AA89" t="str">
            <v>BI</v>
          </cell>
          <cell r="AB89" t="str">
            <v>13439810000108</v>
          </cell>
          <cell r="AC89">
            <v>45687</v>
          </cell>
          <cell r="AD89"/>
          <cell r="AE89"/>
          <cell r="AF89"/>
          <cell r="AG89"/>
          <cell r="AH89"/>
          <cell r="AI89"/>
          <cell r="AJ89"/>
          <cell r="AK89"/>
          <cell r="AL89"/>
        </row>
        <row r="90">
          <cell r="C90" t="str">
            <v>1970</v>
          </cell>
          <cell r="D90" t="str">
            <v>FAJAR AR MUHAMAD SAPUTRA</v>
          </cell>
          <cell r="E90" t="str">
            <v>MBK</v>
          </cell>
          <cell r="F90" t="str">
            <v>0895389930273</v>
          </cell>
          <cell r="G90" t="str">
            <v>DRIVER</v>
          </cell>
          <cell r="H90"/>
          <cell r="I90"/>
          <cell r="J90"/>
          <cell r="K90" t="str">
            <v>BANDUNG</v>
          </cell>
          <cell r="L90" t="str">
            <v>ANTERAJA</v>
          </cell>
          <cell r="M90" t="str">
            <v>JAKARTA 1</v>
          </cell>
          <cell r="N90">
            <v>44279</v>
          </cell>
          <cell r="O90" t="str">
            <v>KP. GANDASI RT 001/011 KEL. GANDASARI KEC. KATAPANG KAB. BANDUNG</v>
          </cell>
          <cell r="P90" t="str">
            <v>L</v>
          </cell>
          <cell r="Q90" t="str">
            <v>ISLAM</v>
          </cell>
          <cell r="R90" t="str">
            <v>L</v>
          </cell>
          <cell r="S90" t="str">
            <v>SMP</v>
          </cell>
          <cell r="T90" t="str">
            <v>BANDUNG</v>
          </cell>
          <cell r="U90">
            <v>35893</v>
          </cell>
          <cell r="V90">
            <v>44378</v>
          </cell>
          <cell r="W90">
            <v>44469</v>
          </cell>
          <cell r="X90" t="str">
            <v>PKWT 2</v>
          </cell>
          <cell r="Y90"/>
          <cell r="Z90" t="str">
            <v xml:space="preserve">0 Tahun  3 Bulan 29 Hari </v>
          </cell>
          <cell r="AA90" t="str">
            <v>BI</v>
          </cell>
          <cell r="AB90" t="str">
            <v>13439804000426</v>
          </cell>
          <cell r="AC90">
            <v>46056</v>
          </cell>
          <cell r="AD90"/>
          <cell r="AE90"/>
          <cell r="AF90"/>
          <cell r="AG90"/>
          <cell r="AH90"/>
          <cell r="AI90"/>
          <cell r="AJ90"/>
          <cell r="AK90"/>
          <cell r="AL90"/>
        </row>
        <row r="91">
          <cell r="C91" t="str">
            <v>1971</v>
          </cell>
          <cell r="D91" t="str">
            <v>ANDI YANWARI</v>
          </cell>
          <cell r="E91" t="str">
            <v>MBK</v>
          </cell>
          <cell r="F91" t="str">
            <v>082319573447</v>
          </cell>
          <cell r="G91" t="str">
            <v>DRIVER</v>
          </cell>
          <cell r="H91"/>
          <cell r="I91"/>
          <cell r="J91"/>
          <cell r="K91" t="str">
            <v>BANDUNG</v>
          </cell>
          <cell r="L91" t="str">
            <v>ANTERAJA</v>
          </cell>
          <cell r="M91" t="str">
            <v>JAKARTA 1</v>
          </cell>
          <cell r="N91">
            <v>44279</v>
          </cell>
          <cell r="O91" t="str">
            <v>KP. NEGLASARI RT 004/003 KEL. PUTRAJAWA KEC. SELAAWI KAB. GARUT</v>
          </cell>
          <cell r="P91" t="str">
            <v>L</v>
          </cell>
          <cell r="Q91" t="str">
            <v>ISLAM</v>
          </cell>
          <cell r="R91" t="str">
            <v>L</v>
          </cell>
          <cell r="S91" t="str">
            <v>SMA</v>
          </cell>
          <cell r="T91" t="str">
            <v>GARUT</v>
          </cell>
          <cell r="U91">
            <v>33605</v>
          </cell>
          <cell r="V91">
            <v>44378</v>
          </cell>
          <cell r="W91">
            <v>44469</v>
          </cell>
          <cell r="X91" t="str">
            <v>PKWT 2</v>
          </cell>
          <cell r="Y91"/>
          <cell r="Z91" t="str">
            <v xml:space="preserve">0 Tahun  3 Bulan 29 Hari </v>
          </cell>
          <cell r="AA91" t="str">
            <v>BI</v>
          </cell>
          <cell r="AB91" t="str">
            <v>920113331013</v>
          </cell>
          <cell r="AC91">
            <v>44563</v>
          </cell>
          <cell r="AD91"/>
          <cell r="AE91"/>
          <cell r="AF91"/>
          <cell r="AG91"/>
          <cell r="AH91"/>
          <cell r="AI91"/>
          <cell r="AJ91"/>
          <cell r="AK91"/>
          <cell r="AL91"/>
        </row>
        <row r="92">
          <cell r="C92" t="str">
            <v>2032</v>
          </cell>
          <cell r="D92" t="str">
            <v>ASEP ZAINUDIN</v>
          </cell>
          <cell r="E92" t="str">
            <v>MBK</v>
          </cell>
          <cell r="F92" t="str">
            <v>083103149130</v>
          </cell>
          <cell r="G92" t="str">
            <v>DRIVER</v>
          </cell>
          <cell r="H92"/>
          <cell r="I92"/>
          <cell r="J92"/>
          <cell r="K92" t="str">
            <v>BANDUNG</v>
          </cell>
          <cell r="L92" t="str">
            <v>ANTERAJA</v>
          </cell>
          <cell r="M92" t="str">
            <v>JAKARTA 1</v>
          </cell>
          <cell r="N92">
            <v>44290</v>
          </cell>
          <cell r="O92" t="str">
            <v>JL. MOCH TOHA GG. MURDASAN RT 04/03 KEL. WATES KEC. BANDUNG KIDUL</v>
          </cell>
          <cell r="P92"/>
          <cell r="Q92" t="str">
            <v>ISLAM</v>
          </cell>
          <cell r="R92" t="str">
            <v>L</v>
          </cell>
          <cell r="S92" t="str">
            <v>SMA</v>
          </cell>
          <cell r="T92" t="str">
            <v>BANDUNG</v>
          </cell>
          <cell r="U92">
            <v>30983</v>
          </cell>
          <cell r="V92">
            <v>44378</v>
          </cell>
          <cell r="W92">
            <v>44469</v>
          </cell>
          <cell r="X92" t="str">
            <v>PKWT 2</v>
          </cell>
          <cell r="Y92"/>
          <cell r="Z92" t="str">
            <v xml:space="preserve">0 Tahun  0 Bulan 2 Hari </v>
          </cell>
          <cell r="AA92" t="str">
            <v>BI UMUM</v>
          </cell>
          <cell r="AB92" t="str">
            <v>560313054656</v>
          </cell>
          <cell r="AC92">
            <v>44497</v>
          </cell>
          <cell r="AD92"/>
          <cell r="AE92"/>
          <cell r="AF92"/>
          <cell r="AG92"/>
          <cell r="AH92"/>
          <cell r="AI92"/>
          <cell r="AJ92"/>
          <cell r="AK92"/>
          <cell r="AL92"/>
        </row>
        <row r="93">
          <cell r="C93" t="str">
            <v>2033</v>
          </cell>
          <cell r="D93" t="str">
            <v>OGI ADE MULYANA</v>
          </cell>
          <cell r="E93" t="str">
            <v>MBK</v>
          </cell>
          <cell r="F93" t="str">
            <v>085692801510</v>
          </cell>
          <cell r="G93" t="str">
            <v>DRIVER</v>
          </cell>
          <cell r="H93"/>
          <cell r="I93"/>
          <cell r="J93"/>
          <cell r="K93" t="str">
            <v>BANDUNG</v>
          </cell>
          <cell r="L93" t="str">
            <v>ANTERAJA</v>
          </cell>
          <cell r="M93" t="str">
            <v>JAKARTA 1</v>
          </cell>
          <cell r="N93">
            <v>44290</v>
          </cell>
          <cell r="O93" t="str">
            <v>GG. KERAMIK II RT 005/001 KEL. CICAHEUM KEC. KIARACONDONG KOTA BANDUNG</v>
          </cell>
          <cell r="P93" t="str">
            <v>K1</v>
          </cell>
          <cell r="Q93" t="str">
            <v>ISLAM</v>
          </cell>
          <cell r="R93" t="str">
            <v>L</v>
          </cell>
          <cell r="S93" t="str">
            <v>SMA</v>
          </cell>
          <cell r="T93" t="str">
            <v>CIREBON</v>
          </cell>
          <cell r="U93">
            <v>34437</v>
          </cell>
          <cell r="V93">
            <v>44378</v>
          </cell>
          <cell r="W93">
            <v>44469</v>
          </cell>
          <cell r="X93" t="str">
            <v>PKWT 2</v>
          </cell>
          <cell r="Y93"/>
          <cell r="Z93" t="str">
            <v xml:space="preserve">0 Tahun  0 Bulan 2 Hari </v>
          </cell>
          <cell r="AA93" t="str">
            <v>BI</v>
          </cell>
          <cell r="AB93" t="str">
            <v>13059404000647</v>
          </cell>
          <cell r="AC93">
            <v>46026</v>
          </cell>
          <cell r="AD93"/>
          <cell r="AE93"/>
          <cell r="AF93"/>
          <cell r="AG93"/>
          <cell r="AH93"/>
          <cell r="AI93"/>
          <cell r="AJ93"/>
          <cell r="AK93"/>
          <cell r="AL93"/>
        </row>
        <row r="94">
          <cell r="C94" t="str">
            <v>2062</v>
          </cell>
          <cell r="D94" t="str">
            <v>ANDI IRAWAN</v>
          </cell>
          <cell r="E94" t="str">
            <v>MBK</v>
          </cell>
          <cell r="F94" t="str">
            <v>085320267231</v>
          </cell>
          <cell r="G94" t="str">
            <v>DRIVER</v>
          </cell>
          <cell r="H94"/>
          <cell r="I94"/>
          <cell r="J94"/>
          <cell r="K94" t="str">
            <v>BANDUNG</v>
          </cell>
          <cell r="L94" t="str">
            <v>ANTERAJA</v>
          </cell>
          <cell r="M94" t="str">
            <v>JAKARTA 1</v>
          </cell>
          <cell r="N94">
            <v>44291</v>
          </cell>
          <cell r="O94" t="str">
            <v>KP. PASANGGRAHAN DS. KARANGSARI KEC. PAKENJENG KAB. GARUT</v>
          </cell>
          <cell r="P94" t="str">
            <v>L</v>
          </cell>
          <cell r="Q94" t="str">
            <v>ISLAM</v>
          </cell>
          <cell r="R94" t="str">
            <v>L</v>
          </cell>
          <cell r="S94" t="str">
            <v>SMP</v>
          </cell>
          <cell r="T94" t="str">
            <v>GARUT</v>
          </cell>
          <cell r="U94">
            <v>35280</v>
          </cell>
          <cell r="V94">
            <v>44378</v>
          </cell>
          <cell r="W94">
            <v>44469</v>
          </cell>
          <cell r="X94" t="str">
            <v>PKWT 2</v>
          </cell>
          <cell r="Y94"/>
          <cell r="Z94" t="str">
            <v xml:space="preserve">0 Tahun  0 Bulan 1 Hari </v>
          </cell>
          <cell r="AA94" t="str">
            <v>BII</v>
          </cell>
          <cell r="AB94" t="str">
            <v>13339608000078</v>
          </cell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</row>
        <row r="95">
          <cell r="C95" t="str">
            <v>2112</v>
          </cell>
          <cell r="D95" t="str">
            <v>ADE SUHERMAN</v>
          </cell>
          <cell r="E95" t="str">
            <v>MBK</v>
          </cell>
          <cell r="F95" t="str">
            <v>0821 2322 0822</v>
          </cell>
          <cell r="G95" t="str">
            <v>DRIVER</v>
          </cell>
          <cell r="H95"/>
          <cell r="I95"/>
          <cell r="J95"/>
          <cell r="K95" t="str">
            <v xml:space="preserve">BANDUNG </v>
          </cell>
          <cell r="L95" t="str">
            <v>ANTERAJA</v>
          </cell>
          <cell r="M95" t="str">
            <v>JAKARTA 1</v>
          </cell>
          <cell r="N95">
            <v>44293</v>
          </cell>
          <cell r="O95" t="str">
            <v>KP. KIARAEUNYEUH RT 001/005 KEL. BANYUSARI KEC. KATAPANG KAB. BANDUNG</v>
          </cell>
          <cell r="P95" t="str">
            <v>K</v>
          </cell>
          <cell r="Q95" t="str">
            <v>ISLAM</v>
          </cell>
          <cell r="R95" t="str">
            <v>L</v>
          </cell>
          <cell r="S95" t="str">
            <v>SMA</v>
          </cell>
          <cell r="T95" t="str">
            <v>BANDUNG</v>
          </cell>
          <cell r="U95">
            <v>31013</v>
          </cell>
          <cell r="V95">
            <v>44378</v>
          </cell>
          <cell r="W95">
            <v>44469</v>
          </cell>
          <cell r="X95" t="str">
            <v>PKWT 2</v>
          </cell>
          <cell r="Y95"/>
          <cell r="Z95" t="str">
            <v xml:space="preserve">0 Tahun  3 Bulan 16 Hari </v>
          </cell>
          <cell r="AA95" t="str">
            <v>BI</v>
          </cell>
          <cell r="AB95" t="str">
            <v>8411 1343 2602</v>
          </cell>
          <cell r="AC95">
            <v>44527</v>
          </cell>
          <cell r="AD95"/>
          <cell r="AE95"/>
          <cell r="AF95"/>
          <cell r="AG95"/>
          <cell r="AH95"/>
          <cell r="AI95"/>
          <cell r="AJ95"/>
          <cell r="AK95"/>
          <cell r="AL95"/>
        </row>
        <row r="96">
          <cell r="C96" t="str">
            <v>2113</v>
          </cell>
          <cell r="D96" t="str">
            <v>ANDRI SETIA LESMANA</v>
          </cell>
          <cell r="E96" t="str">
            <v>MBK</v>
          </cell>
          <cell r="F96" t="str">
            <v>0838 4464 8415</v>
          </cell>
          <cell r="G96" t="str">
            <v>DRIVER</v>
          </cell>
          <cell r="H96"/>
          <cell r="I96"/>
          <cell r="J96"/>
          <cell r="K96" t="str">
            <v xml:space="preserve">BANDUNG </v>
          </cell>
          <cell r="L96" t="str">
            <v>ANTERAJA</v>
          </cell>
          <cell r="M96" t="str">
            <v>JAKARTA 1</v>
          </cell>
          <cell r="N96">
            <v>44293</v>
          </cell>
          <cell r="O96" t="str">
            <v>KP. CISEKE RT 003/005 KEL. SUDI KEC. IBUN KAB BANDUNG</v>
          </cell>
          <cell r="P96" t="str">
            <v>K</v>
          </cell>
          <cell r="Q96" t="str">
            <v>ISLAM</v>
          </cell>
          <cell r="R96" t="str">
            <v>L</v>
          </cell>
          <cell r="S96" t="str">
            <v>SMA</v>
          </cell>
          <cell r="T96" t="str">
            <v>BANDUNG</v>
          </cell>
          <cell r="U96">
            <v>33049</v>
          </cell>
          <cell r="V96">
            <v>44378</v>
          </cell>
          <cell r="W96">
            <v>44469</v>
          </cell>
          <cell r="X96" t="str">
            <v>PKWT 2</v>
          </cell>
          <cell r="Y96"/>
          <cell r="Z96" t="str">
            <v xml:space="preserve">0 Tahun  3 Bulan 16 Hari </v>
          </cell>
          <cell r="AA96" t="str">
            <v>BI UMUM</v>
          </cell>
          <cell r="AB96" t="str">
            <v>9006 1343 3301</v>
          </cell>
          <cell r="AC96">
            <v>45132</v>
          </cell>
          <cell r="AD96"/>
          <cell r="AE96"/>
          <cell r="AF96"/>
          <cell r="AG96"/>
          <cell r="AH96"/>
          <cell r="AI96"/>
          <cell r="AJ96"/>
          <cell r="AK96"/>
          <cell r="AL96"/>
        </row>
        <row r="97">
          <cell r="C97">
            <v>2152</v>
          </cell>
          <cell r="D97" t="str">
            <v>CAHYA NURUL HUDA</v>
          </cell>
          <cell r="E97" t="str">
            <v>MBK</v>
          </cell>
          <cell r="F97" t="str">
            <v>087810095112</v>
          </cell>
          <cell r="G97" t="str">
            <v>DRIVER</v>
          </cell>
          <cell r="H97"/>
          <cell r="I97"/>
          <cell r="J97"/>
          <cell r="K97" t="str">
            <v>BANDUNG</v>
          </cell>
          <cell r="L97" t="str">
            <v>ANTERAJA</v>
          </cell>
          <cell r="M97" t="str">
            <v>JAKARTA 1</v>
          </cell>
          <cell r="N97">
            <v>44309</v>
          </cell>
          <cell r="O97" t="str">
            <v>JL. BABAKAN WADANA GG. ABDUL MAJID RT 005/008 KEL. CIPAMOKOLAN KEC. RANCASARI KOTA BANDUNG</v>
          </cell>
          <cell r="P97" t="str">
            <v>K</v>
          </cell>
          <cell r="Q97" t="str">
            <v>ISLAM</v>
          </cell>
          <cell r="R97" t="str">
            <v>L</v>
          </cell>
          <cell r="S97" t="str">
            <v>SMA</v>
          </cell>
          <cell r="T97" t="str">
            <v>BREBES</v>
          </cell>
          <cell r="U97">
            <v>35595</v>
          </cell>
          <cell r="V97">
            <v>44348</v>
          </cell>
          <cell r="W97">
            <v>44439</v>
          </cell>
          <cell r="X97" t="str">
            <v>PKWT 2</v>
          </cell>
          <cell r="Y97"/>
          <cell r="Z97" t="str">
            <v xml:space="preserve">0 Tahun  3 Bulan 0 Hari </v>
          </cell>
          <cell r="AA97" t="str">
            <v>BII UMUM</v>
          </cell>
          <cell r="AB97" t="str">
            <v>13339706000080</v>
          </cell>
          <cell r="AC97">
            <v>45783</v>
          </cell>
          <cell r="AD97"/>
          <cell r="AE97"/>
          <cell r="AF97"/>
          <cell r="AG97"/>
          <cell r="AH97"/>
          <cell r="AI97"/>
          <cell r="AJ97"/>
          <cell r="AK97"/>
          <cell r="AL97"/>
        </row>
        <row r="98">
          <cell r="C98">
            <v>2153</v>
          </cell>
          <cell r="D98" t="str">
            <v>ALI NURJAMAN</v>
          </cell>
          <cell r="E98" t="str">
            <v>MBK</v>
          </cell>
          <cell r="F98" t="str">
            <v>085624006353</v>
          </cell>
          <cell r="G98" t="str">
            <v>DRIVER</v>
          </cell>
          <cell r="H98"/>
          <cell r="I98"/>
          <cell r="J98"/>
          <cell r="K98" t="str">
            <v>BANDUNG</v>
          </cell>
          <cell r="L98" t="str">
            <v>ANTERAJA</v>
          </cell>
          <cell r="M98" t="str">
            <v>JAKARTA 1</v>
          </cell>
          <cell r="N98">
            <v>44309</v>
          </cell>
          <cell r="O98" t="str">
            <v>JL. PUYUH DLM II NO. 33 RT 001/010 KEL. SADANG SERANG KEC. COBLONG KOTA BANDUNG</v>
          </cell>
          <cell r="P98" t="str">
            <v>K2</v>
          </cell>
          <cell r="Q98" t="str">
            <v>ISLAM</v>
          </cell>
          <cell r="R98" t="str">
            <v>L</v>
          </cell>
          <cell r="S98" t="str">
            <v>SMA</v>
          </cell>
          <cell r="T98" t="str">
            <v>BANDUNG</v>
          </cell>
          <cell r="U98">
            <v>31892</v>
          </cell>
          <cell r="V98">
            <v>44348</v>
          </cell>
          <cell r="W98">
            <v>44439</v>
          </cell>
          <cell r="X98" t="str">
            <v>PKWT 2</v>
          </cell>
          <cell r="Y98"/>
          <cell r="Z98" t="str">
            <v xml:space="preserve">0 Tahun  3 Bulan 0 Hari </v>
          </cell>
          <cell r="AA98" t="str">
            <v>BI</v>
          </cell>
          <cell r="AB98" t="str">
            <v>13058704000595</v>
          </cell>
          <cell r="AC98">
            <v>46094</v>
          </cell>
          <cell r="AD98"/>
          <cell r="AE98"/>
          <cell r="AF98"/>
          <cell r="AG98"/>
          <cell r="AH98"/>
          <cell r="AI98"/>
          <cell r="AJ98"/>
          <cell r="AK98"/>
          <cell r="AL98"/>
        </row>
        <row r="99">
          <cell r="C99">
            <v>2154</v>
          </cell>
          <cell r="D99" t="str">
            <v>DEDI PRATOMO</v>
          </cell>
          <cell r="E99" t="str">
            <v>MBK</v>
          </cell>
          <cell r="F99" t="str">
            <v>081394649599</v>
          </cell>
          <cell r="G99" t="str">
            <v>DRIVER</v>
          </cell>
          <cell r="H99"/>
          <cell r="I99"/>
          <cell r="J99"/>
          <cell r="K99" t="str">
            <v>BANDUNG</v>
          </cell>
          <cell r="L99" t="str">
            <v>ANTERAJA</v>
          </cell>
          <cell r="M99" t="str">
            <v>JAKARTA 1</v>
          </cell>
          <cell r="N99">
            <v>44309</v>
          </cell>
          <cell r="O99" t="str">
            <v>KP. LEMBANG RT 002/003 KEL. KIANGROKE KEC. BANJARAN KAB. BANDUNG</v>
          </cell>
          <cell r="P99" t="str">
            <v>K1</v>
          </cell>
          <cell r="Q99" t="str">
            <v>ISLAM</v>
          </cell>
          <cell r="R99" t="str">
            <v>L</v>
          </cell>
          <cell r="S99" t="str">
            <v>SMA</v>
          </cell>
          <cell r="T99" t="str">
            <v>CIAMIS</v>
          </cell>
          <cell r="U99">
            <v>34468</v>
          </cell>
          <cell r="V99">
            <v>44348</v>
          </cell>
          <cell r="W99">
            <v>44439</v>
          </cell>
          <cell r="X99" t="str">
            <v>PKWT 2</v>
          </cell>
          <cell r="Y99"/>
          <cell r="Z99" t="str">
            <v xml:space="preserve">0 Tahun  3 Bulan 0 Hari </v>
          </cell>
          <cell r="AA99" t="str">
            <v>BI</v>
          </cell>
          <cell r="AB99" t="str">
            <v>13059405000288</v>
          </cell>
          <cell r="AC99">
            <v>45790</v>
          </cell>
          <cell r="AD99"/>
          <cell r="AE99"/>
          <cell r="AF99"/>
          <cell r="AG99"/>
          <cell r="AH99"/>
          <cell r="AI99"/>
          <cell r="AJ99"/>
          <cell r="AK99"/>
          <cell r="AL99"/>
        </row>
        <row r="100">
          <cell r="C100" t="str">
            <v>2157</v>
          </cell>
          <cell r="D100" t="str">
            <v>KIKI RIYANTO</v>
          </cell>
          <cell r="E100" t="str">
            <v>MBK</v>
          </cell>
          <cell r="F100" t="str">
            <v>082126412270/081322706358</v>
          </cell>
          <cell r="G100" t="str">
            <v>DRIVER</v>
          </cell>
          <cell r="H100"/>
          <cell r="I100"/>
          <cell r="J100"/>
          <cell r="K100" t="str">
            <v>BANDUNG</v>
          </cell>
          <cell r="L100" t="str">
            <v>ANTERAJA</v>
          </cell>
          <cell r="M100" t="str">
            <v>JAKARTA 1</v>
          </cell>
          <cell r="N100">
            <v>44309</v>
          </cell>
          <cell r="O100" t="str">
            <v>JL. MUKODAR SELATAN NO. 63 BLOK CITOPENG RT 007/002</v>
          </cell>
          <cell r="P100" t="str">
            <v>K1</v>
          </cell>
          <cell r="Q100" t="str">
            <v>ISLAM</v>
          </cell>
          <cell r="R100" t="str">
            <v>L</v>
          </cell>
          <cell r="S100" t="str">
            <v>SMA</v>
          </cell>
          <cell r="T100" t="str">
            <v xml:space="preserve">CILACAP </v>
          </cell>
          <cell r="U100">
            <v>33743</v>
          </cell>
          <cell r="V100">
            <v>44348</v>
          </cell>
          <cell r="W100">
            <v>44439</v>
          </cell>
          <cell r="X100" t="str">
            <v>PKWT 1</v>
          </cell>
          <cell r="Y100"/>
          <cell r="Z100" t="str">
            <v xml:space="preserve">0 Tahun  3 Bulan 0 Hari </v>
          </cell>
          <cell r="AA100" t="str">
            <v>BI UMUM</v>
          </cell>
          <cell r="AB100" t="str">
            <v>13059205000365</v>
          </cell>
          <cell r="AC100">
            <v>45793</v>
          </cell>
          <cell r="AD100"/>
          <cell r="AE100"/>
          <cell r="AF100"/>
          <cell r="AG100"/>
          <cell r="AH100"/>
          <cell r="AI100"/>
          <cell r="AJ100"/>
          <cell r="AK100"/>
          <cell r="AL100"/>
        </row>
        <row r="101">
          <cell r="C101" t="str">
            <v>2158</v>
          </cell>
          <cell r="D101" t="str">
            <v>RAMDANI</v>
          </cell>
          <cell r="E101" t="str">
            <v>MBK</v>
          </cell>
          <cell r="F101" t="str">
            <v>089672307467</v>
          </cell>
          <cell r="G101" t="str">
            <v>DRIVER</v>
          </cell>
          <cell r="H101"/>
          <cell r="I101"/>
          <cell r="J101"/>
          <cell r="K101" t="str">
            <v>BANDUNG</v>
          </cell>
          <cell r="L101" t="str">
            <v>ANTERAJA</v>
          </cell>
          <cell r="M101" t="str">
            <v>JAKARTA 1</v>
          </cell>
          <cell r="N101">
            <v>44309</v>
          </cell>
          <cell r="O101" t="str">
            <v>PARAYANGAN KENCANA BLOK E 29 NO 19</v>
          </cell>
          <cell r="P101" t="str">
            <v>K2</v>
          </cell>
          <cell r="Q101" t="str">
            <v>ISLAM</v>
          </cell>
          <cell r="R101" t="str">
            <v>L</v>
          </cell>
          <cell r="S101" t="str">
            <v>SMA</v>
          </cell>
          <cell r="T101" t="str">
            <v>JAKARTA</v>
          </cell>
          <cell r="U101">
            <v>31565</v>
          </cell>
          <cell r="V101">
            <v>44348</v>
          </cell>
          <cell r="W101">
            <v>44439</v>
          </cell>
          <cell r="X101" t="str">
            <v>PKWT 1</v>
          </cell>
          <cell r="Y101"/>
          <cell r="Z101" t="str">
            <v xml:space="preserve">0 Tahun  3 Bulan 0 Hari </v>
          </cell>
          <cell r="AA101" t="str">
            <v>BI</v>
          </cell>
          <cell r="AB101" t="str">
            <v>860613052534</v>
          </cell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</row>
        <row r="102">
          <cell r="C102" t="str">
            <v>2159</v>
          </cell>
          <cell r="D102" t="str">
            <v>MUDA SARTIKA P</v>
          </cell>
          <cell r="E102" t="str">
            <v>MBK</v>
          </cell>
          <cell r="F102" t="str">
            <v>082120078983</v>
          </cell>
          <cell r="G102" t="str">
            <v>DRIVER</v>
          </cell>
          <cell r="H102"/>
          <cell r="I102"/>
          <cell r="J102"/>
          <cell r="K102" t="str">
            <v>BANDUNG</v>
          </cell>
          <cell r="L102" t="str">
            <v>ANTERAJA</v>
          </cell>
          <cell r="M102" t="str">
            <v>JAKARTA 1</v>
          </cell>
          <cell r="N102">
            <v>44309</v>
          </cell>
          <cell r="O102" t="str">
            <v>TAPAK TUAN ACEH</v>
          </cell>
          <cell r="P102" t="str">
            <v>L</v>
          </cell>
          <cell r="Q102" t="str">
            <v>ISLAM</v>
          </cell>
          <cell r="R102" t="str">
            <v>L</v>
          </cell>
          <cell r="S102" t="str">
            <v>SMA</v>
          </cell>
          <cell r="T102" t="str">
            <v>TAPAK TUAN</v>
          </cell>
          <cell r="U102">
            <v>35554</v>
          </cell>
          <cell r="V102">
            <v>44348</v>
          </cell>
          <cell r="W102">
            <v>44439</v>
          </cell>
          <cell r="X102" t="str">
            <v>PKWT 1</v>
          </cell>
          <cell r="Y102"/>
          <cell r="Z102" t="str">
            <v xml:space="preserve">0 Tahun  3 Bulan 0 Hari </v>
          </cell>
          <cell r="AA102" t="str">
            <v>BI</v>
          </cell>
          <cell r="AB102" t="str">
            <v>13059705000822</v>
          </cell>
          <cell r="AC102">
            <v>46058</v>
          </cell>
          <cell r="AD102"/>
          <cell r="AE102"/>
          <cell r="AF102"/>
          <cell r="AG102"/>
          <cell r="AH102"/>
          <cell r="AI102"/>
          <cell r="AJ102"/>
          <cell r="AK102"/>
          <cell r="AL102"/>
        </row>
        <row r="103">
          <cell r="C103">
            <v>2172</v>
          </cell>
          <cell r="D103" t="str">
            <v>MOCHAMAD GUSTAF SASYADERA</v>
          </cell>
          <cell r="E103" t="str">
            <v>MBK</v>
          </cell>
          <cell r="F103" t="str">
            <v>081776078913</v>
          </cell>
          <cell r="G103" t="str">
            <v>DRIVER</v>
          </cell>
          <cell r="H103"/>
          <cell r="I103"/>
          <cell r="J103"/>
          <cell r="K103" t="str">
            <v>BANDUNG</v>
          </cell>
          <cell r="L103" t="str">
            <v>ANTERAJA</v>
          </cell>
          <cell r="M103" t="str">
            <v>JAKARTA 1</v>
          </cell>
          <cell r="N103">
            <v>44313</v>
          </cell>
          <cell r="O103" t="str">
            <v>TANJUNG BARAT NO.33 RT 005/001 KEL. TANJUNG BARAT KEC. JAGAKARSA JAKARTA SELATAN</v>
          </cell>
          <cell r="P103" t="str">
            <v>K1</v>
          </cell>
          <cell r="Q103" t="str">
            <v>ISLAM</v>
          </cell>
          <cell r="R103" t="str">
            <v>L</v>
          </cell>
          <cell r="S103" t="str">
            <v>SMA</v>
          </cell>
          <cell r="T103" t="str">
            <v>JAKARTA</v>
          </cell>
          <cell r="U103">
            <v>34727</v>
          </cell>
          <cell r="V103">
            <v>44348</v>
          </cell>
          <cell r="W103">
            <v>44439</v>
          </cell>
          <cell r="X103" t="str">
            <v>PKWT 1</v>
          </cell>
          <cell r="Y103"/>
          <cell r="Z103" t="str">
            <v xml:space="preserve">0 Tahun  2 Bulan 26 Hari </v>
          </cell>
          <cell r="AA103" t="str">
            <v>BI</v>
          </cell>
          <cell r="AB103" t="str">
            <v>1205190502489</v>
          </cell>
          <cell r="AC103">
            <v>45319</v>
          </cell>
          <cell r="AD103"/>
          <cell r="AE103"/>
          <cell r="AF103"/>
          <cell r="AG103"/>
          <cell r="AH103"/>
          <cell r="AI103"/>
          <cell r="AJ103"/>
          <cell r="AK103"/>
          <cell r="AL103"/>
        </row>
        <row r="104">
          <cell r="C104">
            <v>2173</v>
          </cell>
          <cell r="D104" t="str">
            <v>YADI MULYADI</v>
          </cell>
          <cell r="E104" t="str">
            <v>MBK</v>
          </cell>
          <cell r="F104" t="str">
            <v>081313871486</v>
          </cell>
          <cell r="G104" t="str">
            <v>DRIVER</v>
          </cell>
          <cell r="H104"/>
          <cell r="I104"/>
          <cell r="J104"/>
          <cell r="K104" t="str">
            <v>BANDUNG</v>
          </cell>
          <cell r="L104" t="str">
            <v>ANTERAJA</v>
          </cell>
          <cell r="M104" t="str">
            <v>JAKARTA 1</v>
          </cell>
          <cell r="N104">
            <v>44313</v>
          </cell>
          <cell r="O104" t="str">
            <v>KP. PANIISAN RT 002/015 KEL. PARUNGSERAB KEC. SOREANG KAB. BANDUNG</v>
          </cell>
          <cell r="P104" t="str">
            <v>K</v>
          </cell>
          <cell r="Q104" t="str">
            <v>ISLAM</v>
          </cell>
          <cell r="R104" t="str">
            <v>L</v>
          </cell>
          <cell r="S104" t="str">
            <v>SMP</v>
          </cell>
          <cell r="T104" t="str">
            <v>BANDUNG</v>
          </cell>
          <cell r="U104">
            <v>29261</v>
          </cell>
          <cell r="V104">
            <v>44348</v>
          </cell>
          <cell r="W104">
            <v>44439</v>
          </cell>
          <cell r="X104" t="str">
            <v>PKWT 1</v>
          </cell>
          <cell r="Y104"/>
          <cell r="Z104" t="str">
            <v xml:space="preserve">0 Tahun  2 Bulan 26 Hari </v>
          </cell>
          <cell r="AA104" t="str">
            <v>BI UMUM</v>
          </cell>
          <cell r="AB104" t="str">
            <v>800213433135</v>
          </cell>
          <cell r="AC104">
            <v>45332</v>
          </cell>
          <cell r="AD104"/>
          <cell r="AE104"/>
          <cell r="AF104"/>
          <cell r="AG104"/>
          <cell r="AH104"/>
          <cell r="AI104"/>
          <cell r="AJ104"/>
          <cell r="AK104"/>
          <cell r="AL104"/>
        </row>
        <row r="105">
          <cell r="C105">
            <v>2174</v>
          </cell>
          <cell r="D105" t="str">
            <v>AJAM ABDUL MANA</v>
          </cell>
          <cell r="E105" t="str">
            <v>MBK</v>
          </cell>
          <cell r="F105" t="str">
            <v>081221741871</v>
          </cell>
          <cell r="G105" t="str">
            <v>DRIVER</v>
          </cell>
          <cell r="H105"/>
          <cell r="I105"/>
          <cell r="J105"/>
          <cell r="K105" t="str">
            <v>BANDUNG</v>
          </cell>
          <cell r="L105" t="str">
            <v>ANTERAJA</v>
          </cell>
          <cell r="M105" t="str">
            <v>JAKARTA 1</v>
          </cell>
          <cell r="N105">
            <v>44314</v>
          </cell>
          <cell r="O105" t="str">
            <v>KP. PARAKAN KAWUNG RT 016/005 KEL. KAWUNGSARI KEC. SALAWU KAB. TASIKMALAYA</v>
          </cell>
          <cell r="P105" t="str">
            <v>K</v>
          </cell>
          <cell r="Q105" t="str">
            <v>ISLAM</v>
          </cell>
          <cell r="R105" t="str">
            <v>L</v>
          </cell>
          <cell r="S105" t="str">
            <v>SMA</v>
          </cell>
          <cell r="T105" t="str">
            <v>TASIKMALAYA</v>
          </cell>
          <cell r="U105">
            <v>34985</v>
          </cell>
          <cell r="V105">
            <v>44348</v>
          </cell>
          <cell r="W105">
            <v>44439</v>
          </cell>
          <cell r="X105" t="str">
            <v>PKWT 1</v>
          </cell>
          <cell r="Y105"/>
          <cell r="Z105" t="str">
            <v xml:space="preserve">0 Tahun  2 Bulan 25 Hari </v>
          </cell>
          <cell r="AA105" t="str">
            <v>BI</v>
          </cell>
          <cell r="AB105" t="str">
            <v>13469510000109</v>
          </cell>
          <cell r="AC105">
            <v>46110</v>
          </cell>
          <cell r="AD105"/>
          <cell r="AE105"/>
          <cell r="AF105"/>
          <cell r="AG105"/>
          <cell r="AH105"/>
          <cell r="AI105"/>
          <cell r="AJ105"/>
          <cell r="AK105"/>
          <cell r="AL105"/>
        </row>
        <row r="106">
          <cell r="C106">
            <v>2175</v>
          </cell>
          <cell r="D106" t="str">
            <v>SAFA'ATUL UZMA</v>
          </cell>
          <cell r="E106" t="str">
            <v>MBK</v>
          </cell>
          <cell r="F106" t="str">
            <v>083174679168</v>
          </cell>
          <cell r="G106" t="str">
            <v>DRIVER</v>
          </cell>
          <cell r="H106"/>
          <cell r="I106"/>
          <cell r="J106"/>
          <cell r="K106" t="str">
            <v>BANDUNG</v>
          </cell>
          <cell r="L106" t="str">
            <v>ANTERAJA</v>
          </cell>
          <cell r="M106" t="str">
            <v>JAKARTA 1</v>
          </cell>
          <cell r="N106">
            <v>44314</v>
          </cell>
          <cell r="O106" t="str">
            <v>KP. NARINGGUL RT 011/003 KEL. SIRNAJAYA KEC. CISURUPAN KAB. GARUT</v>
          </cell>
          <cell r="P106" t="str">
            <v>K2</v>
          </cell>
          <cell r="Q106" t="str">
            <v>ISLAM</v>
          </cell>
          <cell r="R106" t="str">
            <v>L</v>
          </cell>
          <cell r="S106" t="str">
            <v>SMA</v>
          </cell>
          <cell r="T106" t="str">
            <v>GARUT</v>
          </cell>
          <cell r="U106">
            <v>32757</v>
          </cell>
          <cell r="V106">
            <v>44348</v>
          </cell>
          <cell r="W106">
            <v>44439</v>
          </cell>
          <cell r="X106" t="str">
            <v>PKWT 1</v>
          </cell>
          <cell r="Y106"/>
          <cell r="Z106" t="str">
            <v xml:space="preserve">0 Tahun  2 Bulan 25 Hari </v>
          </cell>
          <cell r="AA106" t="str">
            <v>BI</v>
          </cell>
          <cell r="AB106" t="str">
            <v>13338909000026</v>
          </cell>
          <cell r="AC106">
            <v>45725</v>
          </cell>
          <cell r="AD106"/>
          <cell r="AE106"/>
          <cell r="AF106"/>
          <cell r="AG106"/>
          <cell r="AH106"/>
          <cell r="AI106"/>
          <cell r="AJ106"/>
          <cell r="AK106"/>
          <cell r="AL106"/>
        </row>
        <row r="107">
          <cell r="C107" t="str">
            <v>2231</v>
          </cell>
          <cell r="D107" t="str">
            <v>OKI HERMAWAN</v>
          </cell>
          <cell r="E107" t="str">
            <v>MBK</v>
          </cell>
          <cell r="F107" t="str">
            <v>087791025348</v>
          </cell>
          <cell r="G107" t="str">
            <v>DRIVER</v>
          </cell>
          <cell r="H107"/>
          <cell r="I107"/>
          <cell r="J107"/>
          <cell r="K107" t="str">
            <v>BANDUNG</v>
          </cell>
          <cell r="L107" t="str">
            <v>ANTERAJA</v>
          </cell>
          <cell r="M107" t="str">
            <v>JAKARTA 1</v>
          </cell>
          <cell r="N107">
            <v>44317</v>
          </cell>
          <cell r="O107" t="str">
            <v>JL. CIPAGERAN RT 04/22 GG. KEBON JERUK KEL. CIPAGERAN KEC CIMAHI UTARA</v>
          </cell>
          <cell r="P107" t="str">
            <v>K3</v>
          </cell>
          <cell r="Q107" t="str">
            <v>ISLAM</v>
          </cell>
          <cell r="R107" t="str">
            <v>L</v>
          </cell>
          <cell r="S107" t="str">
            <v>SMA</v>
          </cell>
          <cell r="T107" t="str">
            <v>BANYUMAS</v>
          </cell>
          <cell r="U107">
            <v>29522</v>
          </cell>
          <cell r="V107">
            <v>44317</v>
          </cell>
          <cell r="W107">
            <v>44408</v>
          </cell>
          <cell r="X107" t="str">
            <v>PKWT 1</v>
          </cell>
          <cell r="Y107"/>
          <cell r="Z107" t="str">
            <v xml:space="preserve">0 Tahun  2 Bulan 22 Hari </v>
          </cell>
          <cell r="AA107" t="str">
            <v>BII</v>
          </cell>
          <cell r="AB107" t="str">
            <v>13318010000036</v>
          </cell>
          <cell r="AC107">
            <v>45593</v>
          </cell>
          <cell r="AD107"/>
          <cell r="AE107"/>
          <cell r="AF107"/>
          <cell r="AG107"/>
          <cell r="AH107"/>
          <cell r="AI107"/>
          <cell r="AJ107"/>
          <cell r="AK107"/>
          <cell r="AL107"/>
        </row>
        <row r="108">
          <cell r="C108" t="str">
            <v>2232</v>
          </cell>
          <cell r="D108" t="str">
            <v>SUPARMAN</v>
          </cell>
          <cell r="E108" t="str">
            <v>MBK</v>
          </cell>
          <cell r="F108" t="str">
            <v>087889931398</v>
          </cell>
          <cell r="G108" t="str">
            <v>DRIVER</v>
          </cell>
          <cell r="H108"/>
          <cell r="I108"/>
          <cell r="J108"/>
          <cell r="K108" t="str">
            <v>BANDUNG</v>
          </cell>
          <cell r="L108" t="str">
            <v>ANTERAJA</v>
          </cell>
          <cell r="M108" t="str">
            <v>JAKARTA 1</v>
          </cell>
          <cell r="N108">
            <v>44318</v>
          </cell>
          <cell r="O108" t="str">
            <v>DUSUN CIJELER RT 01/02 KEC SITURAJA KEB. SUMEDANG</v>
          </cell>
          <cell r="P108"/>
          <cell r="Q108" t="str">
            <v>ISLAM</v>
          </cell>
          <cell r="R108" t="str">
            <v>L</v>
          </cell>
          <cell r="S108" t="str">
            <v>SMA</v>
          </cell>
          <cell r="T108" t="str">
            <v>SUMEDANG</v>
          </cell>
          <cell r="U108">
            <v>33071</v>
          </cell>
          <cell r="V108">
            <v>44318</v>
          </cell>
          <cell r="W108">
            <v>44408</v>
          </cell>
          <cell r="X108" t="str">
            <v>PKWT 1</v>
          </cell>
          <cell r="Y108"/>
          <cell r="Z108" t="str">
            <v xml:space="preserve">0 Tahun  2 Bulan 21 Hari </v>
          </cell>
          <cell r="AA108" t="str">
            <v>BI</v>
          </cell>
          <cell r="AB108" t="str">
            <v>900713320764</v>
          </cell>
          <cell r="AC108">
            <v>44759</v>
          </cell>
          <cell r="AD108"/>
          <cell r="AE108"/>
          <cell r="AF108"/>
          <cell r="AG108"/>
          <cell r="AH108"/>
          <cell r="AI108"/>
          <cell r="AJ108"/>
          <cell r="AK108"/>
          <cell r="AL108"/>
        </row>
        <row r="109">
          <cell r="C109" t="str">
            <v>2234</v>
          </cell>
          <cell r="D109" t="str">
            <v>OKTAVRIGIT DANICKO S</v>
          </cell>
          <cell r="E109" t="str">
            <v>MBK</v>
          </cell>
          <cell r="F109" t="str">
            <v>085222009917</v>
          </cell>
          <cell r="G109" t="str">
            <v>DRIVER</v>
          </cell>
          <cell r="H109"/>
          <cell r="I109"/>
          <cell r="J109"/>
          <cell r="K109" t="str">
            <v>BANDUNG</v>
          </cell>
          <cell r="L109" t="str">
            <v>ANTERAJA</v>
          </cell>
          <cell r="M109" t="str">
            <v>JAKARTA 1</v>
          </cell>
          <cell r="N109">
            <v>44320</v>
          </cell>
          <cell r="O109" t="str">
            <v>JL. RIUNG SALUYU AX NO. 36 RT 005/014 KEL. CISARANTEUN KIDUL KEC. GEDEBAGEKOTA BANDUNG</v>
          </cell>
          <cell r="P109" t="str">
            <v>K</v>
          </cell>
          <cell r="Q109" t="str">
            <v>ISLAM</v>
          </cell>
          <cell r="R109" t="str">
            <v>L</v>
          </cell>
          <cell r="S109" t="str">
            <v>SMA</v>
          </cell>
          <cell r="T109" t="str">
            <v>BANDUNG</v>
          </cell>
          <cell r="U109">
            <v>32795</v>
          </cell>
          <cell r="V109">
            <v>44320</v>
          </cell>
          <cell r="W109">
            <v>44408</v>
          </cell>
          <cell r="X109" t="str">
            <v>PKWT 1</v>
          </cell>
          <cell r="Y109"/>
          <cell r="Z109" t="str">
            <v xml:space="preserve">0 Tahun  2 Bulan 19 Hari </v>
          </cell>
          <cell r="AA109" t="str">
            <v>BI</v>
          </cell>
          <cell r="AB109" t="str">
            <v>13278910000143</v>
          </cell>
          <cell r="AC109">
            <v>46119</v>
          </cell>
          <cell r="AD109"/>
          <cell r="AE109"/>
          <cell r="AF109"/>
          <cell r="AG109"/>
          <cell r="AH109"/>
          <cell r="AI109">
            <v>44319</v>
          </cell>
          <cell r="AJ109"/>
          <cell r="AK109" t="str">
            <v>INCLASS</v>
          </cell>
          <cell r="AL109">
            <v>100</v>
          </cell>
        </row>
        <row r="110">
          <cell r="C110" t="str">
            <v>2235</v>
          </cell>
          <cell r="D110" t="str">
            <v>CHOERUN NASIHIN</v>
          </cell>
          <cell r="E110" t="str">
            <v>MBK</v>
          </cell>
          <cell r="F110" t="str">
            <v>081220584596</v>
          </cell>
          <cell r="G110" t="str">
            <v>DRIVER</v>
          </cell>
          <cell r="H110"/>
          <cell r="I110"/>
          <cell r="J110"/>
          <cell r="K110" t="str">
            <v>BANDUNG</v>
          </cell>
          <cell r="L110" t="str">
            <v>ANTERAJA</v>
          </cell>
          <cell r="M110" t="str">
            <v>JAKARTA 1</v>
          </cell>
          <cell r="N110">
            <v>44320</v>
          </cell>
          <cell r="O110" t="str">
            <v>KP. NGENOL RT 010/003 KEL. GUNUNGHEJO KEC. DARANGDAN KAB. PURWAKARTA</v>
          </cell>
          <cell r="P110" t="str">
            <v>K1</v>
          </cell>
          <cell r="Q110" t="str">
            <v>ISLAM</v>
          </cell>
          <cell r="R110" t="str">
            <v>L</v>
          </cell>
          <cell r="S110" t="str">
            <v>SMA</v>
          </cell>
          <cell r="T110" t="str">
            <v>GARUT</v>
          </cell>
          <cell r="U110">
            <v>32101</v>
          </cell>
          <cell r="V110">
            <v>44320</v>
          </cell>
          <cell r="W110">
            <v>44408</v>
          </cell>
          <cell r="X110" t="str">
            <v>PKWT 1</v>
          </cell>
          <cell r="Y110"/>
          <cell r="Z110" t="str">
            <v xml:space="preserve">0 Tahun  2 Bulan 19 Hari </v>
          </cell>
          <cell r="AA110" t="str">
            <v>BII UMUM</v>
          </cell>
          <cell r="AB110" t="str">
            <v>871113340841</v>
          </cell>
          <cell r="AC110">
            <v>44885</v>
          </cell>
          <cell r="AD110"/>
          <cell r="AE110"/>
          <cell r="AF110"/>
          <cell r="AG110"/>
          <cell r="AH110"/>
          <cell r="AI110">
            <v>44319</v>
          </cell>
          <cell r="AJ110"/>
          <cell r="AK110" t="str">
            <v>INCLASS</v>
          </cell>
          <cell r="AL110">
            <v>100</v>
          </cell>
        </row>
        <row r="111">
          <cell r="C111" t="str">
            <v>2236</v>
          </cell>
          <cell r="D111" t="str">
            <v>SUDRAJAT</v>
          </cell>
          <cell r="E111" t="str">
            <v>MBK</v>
          </cell>
          <cell r="F111" t="str">
            <v>087712384088</v>
          </cell>
          <cell r="G111" t="str">
            <v>DRIVER</v>
          </cell>
          <cell r="H111"/>
          <cell r="I111"/>
          <cell r="J111"/>
          <cell r="K111" t="str">
            <v>BANDUNG</v>
          </cell>
          <cell r="L111" t="str">
            <v>ANTERAJA</v>
          </cell>
          <cell r="M111" t="str">
            <v>JAKARTA 1</v>
          </cell>
          <cell r="N111">
            <v>44320</v>
          </cell>
          <cell r="O111" t="str">
            <v>KP. SARADAN RT 003/002 KEL. LEUWIGAJAH KEC. CIMAHI SELATAN KOTA CIMAHI</v>
          </cell>
          <cell r="P111" t="str">
            <v>K</v>
          </cell>
          <cell r="Q111" t="str">
            <v>ISLAM</v>
          </cell>
          <cell r="R111" t="str">
            <v>L</v>
          </cell>
          <cell r="S111" t="str">
            <v>SMP</v>
          </cell>
          <cell r="T111" t="str">
            <v>CIMAHI</v>
          </cell>
          <cell r="U111">
            <v>29718</v>
          </cell>
          <cell r="V111">
            <v>44320</v>
          </cell>
          <cell r="W111">
            <v>44408</v>
          </cell>
          <cell r="X111" t="str">
            <v>PKWT 1</v>
          </cell>
          <cell r="Y111"/>
          <cell r="Z111" t="str">
            <v xml:space="preserve">0 Tahun  2 Bulan 19 Hari </v>
          </cell>
          <cell r="AA111" t="str">
            <v>BII UMUM</v>
          </cell>
          <cell r="AB111" t="str">
            <v>811213312453</v>
          </cell>
          <cell r="AC111">
            <v>44547</v>
          </cell>
          <cell r="AD111"/>
          <cell r="AE111"/>
          <cell r="AF111"/>
          <cell r="AG111"/>
          <cell r="AH111"/>
          <cell r="AI111">
            <v>44319</v>
          </cell>
          <cell r="AJ111"/>
          <cell r="AK111" t="str">
            <v>INCLASS</v>
          </cell>
          <cell r="AL111">
            <v>80</v>
          </cell>
        </row>
        <row r="112">
          <cell r="C112" t="str">
            <v>2237</v>
          </cell>
          <cell r="D112" t="str">
            <v>YADI SOFIAN</v>
          </cell>
          <cell r="E112" t="str">
            <v>MBK</v>
          </cell>
          <cell r="F112" t="str">
            <v>082240254397</v>
          </cell>
          <cell r="G112" t="str">
            <v>DRIVER</v>
          </cell>
          <cell r="H112"/>
          <cell r="I112"/>
          <cell r="J112"/>
          <cell r="K112" t="str">
            <v>BANDUNG</v>
          </cell>
          <cell r="L112" t="str">
            <v>ANTERAJA</v>
          </cell>
          <cell r="M112" t="str">
            <v>JAKARTA 1</v>
          </cell>
          <cell r="N112">
            <v>44320</v>
          </cell>
          <cell r="O112" t="str">
            <v>KP. SUKAJADI RT 003/002 KEL. LEMBANG KEC. LEMBANG KAB. BANDUNG</v>
          </cell>
          <cell r="P112" t="str">
            <v>L</v>
          </cell>
          <cell r="Q112" t="str">
            <v>ISLAM</v>
          </cell>
          <cell r="R112" t="str">
            <v>L</v>
          </cell>
          <cell r="S112" t="str">
            <v>SMA</v>
          </cell>
          <cell r="T112" t="str">
            <v>BANDUNG</v>
          </cell>
          <cell r="U112">
            <v>34582</v>
          </cell>
          <cell r="V112">
            <v>44320</v>
          </cell>
          <cell r="W112">
            <v>44408</v>
          </cell>
          <cell r="X112" t="str">
            <v>PKWT 1</v>
          </cell>
          <cell r="Y112"/>
          <cell r="Z112" t="str">
            <v xml:space="preserve">0 Tahun  2 Bulan 19 Hari </v>
          </cell>
          <cell r="AA112" t="str">
            <v>BI UMUM</v>
          </cell>
          <cell r="AB112" t="str">
            <v>940913311809</v>
          </cell>
          <cell r="AC112">
            <v>34582</v>
          </cell>
          <cell r="AD112"/>
          <cell r="AE112"/>
          <cell r="AF112"/>
          <cell r="AG112"/>
          <cell r="AH112"/>
          <cell r="AI112">
            <v>44319</v>
          </cell>
          <cell r="AJ112"/>
          <cell r="AK112" t="str">
            <v>INCLASS</v>
          </cell>
          <cell r="AL112">
            <v>100</v>
          </cell>
        </row>
        <row r="113">
          <cell r="C113" t="str">
            <v>2238</v>
          </cell>
          <cell r="D113" t="str">
            <v>PEPEN EFENDI</v>
          </cell>
          <cell r="E113" t="str">
            <v>MBK</v>
          </cell>
          <cell r="F113" t="str">
            <v>082240362476</v>
          </cell>
          <cell r="G113" t="str">
            <v>DRIVER</v>
          </cell>
          <cell r="H113"/>
          <cell r="I113"/>
          <cell r="J113"/>
          <cell r="K113" t="str">
            <v>BANDUNG</v>
          </cell>
          <cell r="L113" t="str">
            <v>ANTERAJA</v>
          </cell>
          <cell r="M113" t="str">
            <v>JAKARTA 1</v>
          </cell>
          <cell r="N113">
            <v>44320</v>
          </cell>
          <cell r="O113" t="str">
            <v>GG. PAK OMO RT 001/002 KEL. LEMBANG KEC. LEMBANG KAB. BANDUNG</v>
          </cell>
          <cell r="P113" t="str">
            <v>K1</v>
          </cell>
          <cell r="Q113" t="str">
            <v>ISLAM</v>
          </cell>
          <cell r="R113" t="str">
            <v>L</v>
          </cell>
          <cell r="S113" t="str">
            <v>SMP</v>
          </cell>
          <cell r="T113" t="str">
            <v>BANDUNG</v>
          </cell>
          <cell r="U113">
            <v>31791</v>
          </cell>
          <cell r="V113">
            <v>44320</v>
          </cell>
          <cell r="W113">
            <v>44408</v>
          </cell>
          <cell r="X113" t="str">
            <v>PKWT 1</v>
          </cell>
          <cell r="Y113"/>
          <cell r="Z113" t="str">
            <v xml:space="preserve">0 Tahun  2 Bulan 19 Hari </v>
          </cell>
          <cell r="AA113" t="str">
            <v>BI UMUM</v>
          </cell>
          <cell r="AB113" t="str">
            <v>13318701000254</v>
          </cell>
          <cell r="AC113">
            <v>45980</v>
          </cell>
          <cell r="AD113"/>
          <cell r="AE113"/>
          <cell r="AF113"/>
          <cell r="AG113"/>
          <cell r="AH113"/>
          <cell r="AI113">
            <v>44319</v>
          </cell>
          <cell r="AJ113"/>
          <cell r="AK113" t="str">
            <v>INCLASS</v>
          </cell>
          <cell r="AL113">
            <v>100</v>
          </cell>
        </row>
        <row r="114">
          <cell r="C114">
            <v>2397</v>
          </cell>
          <cell r="D114" t="str">
            <v>TARYANA EFENDI</v>
          </cell>
          <cell r="E114" t="str">
            <v>MBK</v>
          </cell>
          <cell r="F114" t="str">
            <v>0813 8670 8746</v>
          </cell>
          <cell r="G114" t="str">
            <v>DRIVER</v>
          </cell>
          <cell r="H114"/>
          <cell r="I114"/>
          <cell r="J114"/>
          <cell r="K114" t="str">
            <v>BANDUNG</v>
          </cell>
          <cell r="L114" t="str">
            <v>ANTERAJA</v>
          </cell>
          <cell r="M114" t="str">
            <v>JAKARTA 1</v>
          </cell>
          <cell r="N114">
            <v>44338</v>
          </cell>
          <cell r="O114" t="str">
            <v>KP KEBON KELAPA RT002/RW003 DESA CIPATAT KEC CIPATAT KAB BANDUNG</v>
          </cell>
          <cell r="P114" t="str">
            <v>K</v>
          </cell>
          <cell r="Q114" t="str">
            <v>ISLAM</v>
          </cell>
          <cell r="R114" t="str">
            <v>L</v>
          </cell>
          <cell r="S114" t="str">
            <v>PKBM</v>
          </cell>
          <cell r="T114" t="str">
            <v>BANDUNG</v>
          </cell>
          <cell r="U114">
            <v>31509</v>
          </cell>
          <cell r="V114">
            <v>44338</v>
          </cell>
          <cell r="W114">
            <v>44439</v>
          </cell>
          <cell r="X114" t="str">
            <v>PKWT 1</v>
          </cell>
          <cell r="Y114"/>
          <cell r="Z114" t="str">
            <v xml:space="preserve">0 Tahun  2 Bulan 1 Hari </v>
          </cell>
          <cell r="AA114" t="str">
            <v>BI UMUM</v>
          </cell>
          <cell r="AB114" t="str">
            <v>8604 1331 2287</v>
          </cell>
          <cell r="AC114">
            <v>45389</v>
          </cell>
          <cell r="AD114"/>
          <cell r="AE114"/>
          <cell r="AF114"/>
          <cell r="AG114"/>
          <cell r="AH114"/>
          <cell r="AI114"/>
          <cell r="AJ114"/>
          <cell r="AK114"/>
          <cell r="AL114"/>
        </row>
        <row r="115">
          <cell r="C115">
            <v>2398</v>
          </cell>
          <cell r="D115" t="str">
            <v>AEP SAEPUDIN</v>
          </cell>
          <cell r="E115" t="str">
            <v>MBK</v>
          </cell>
          <cell r="F115" t="str">
            <v xml:space="preserve">0831 4117 6006 </v>
          </cell>
          <cell r="G115" t="str">
            <v>DRIVER</v>
          </cell>
          <cell r="H115"/>
          <cell r="I115"/>
          <cell r="J115"/>
          <cell r="K115" t="str">
            <v>BANDUNG</v>
          </cell>
          <cell r="L115" t="str">
            <v>ANTERAJA</v>
          </cell>
          <cell r="M115" t="str">
            <v>JAKARTA 1</v>
          </cell>
          <cell r="N115">
            <v>44338</v>
          </cell>
          <cell r="O115" t="str">
            <v>KP PINGGIRSARI RT04/RW02 DESA OINGGIRSARI KEC ARJASARI KAB BANDUNG</v>
          </cell>
          <cell r="P115" t="str">
            <v>K</v>
          </cell>
          <cell r="Q115" t="str">
            <v>ISLAM</v>
          </cell>
          <cell r="R115" t="str">
            <v>L</v>
          </cell>
          <cell r="S115" t="str">
            <v>SMU</v>
          </cell>
          <cell r="T115" t="str">
            <v>BANDUNG</v>
          </cell>
          <cell r="U115">
            <v>30836</v>
          </cell>
          <cell r="V115">
            <v>44338</v>
          </cell>
          <cell r="W115">
            <v>44439</v>
          </cell>
          <cell r="X115" t="str">
            <v>PKWT 1</v>
          </cell>
          <cell r="Y115"/>
          <cell r="Z115" t="str">
            <v xml:space="preserve">0 Tahun  2 Bulan 1 Hari </v>
          </cell>
          <cell r="AA115" t="str">
            <v>BI</v>
          </cell>
          <cell r="AB115" t="str">
            <v>8406 1343 3367</v>
          </cell>
          <cell r="AC115">
            <v>45446</v>
          </cell>
          <cell r="AD115"/>
          <cell r="AE115"/>
          <cell r="AF115"/>
          <cell r="AG115"/>
          <cell r="AH115"/>
          <cell r="AI115"/>
          <cell r="AJ115"/>
          <cell r="AK115"/>
          <cell r="AL115"/>
        </row>
        <row r="116">
          <cell r="C116">
            <v>2399</v>
          </cell>
          <cell r="D116" t="str">
            <v>IBNU M RAMADAN</v>
          </cell>
          <cell r="E116" t="str">
            <v>MBK</v>
          </cell>
          <cell r="F116" t="str">
            <v>0895 2883 8027</v>
          </cell>
          <cell r="G116" t="str">
            <v>DRIVER</v>
          </cell>
          <cell r="H116"/>
          <cell r="I116"/>
          <cell r="J116"/>
          <cell r="K116" t="str">
            <v>BANDUNG</v>
          </cell>
          <cell r="L116" t="str">
            <v>ANTERAJA</v>
          </cell>
          <cell r="M116" t="str">
            <v>JAKARTA 1</v>
          </cell>
          <cell r="N116">
            <v>44338</v>
          </cell>
          <cell r="O116" t="str">
            <v xml:space="preserve">KP CIMAREME RT01/RW03 DESA CIMERANG KEC BATU JAJAR KAB BANDUNG </v>
          </cell>
          <cell r="P116" t="str">
            <v>K</v>
          </cell>
          <cell r="Q116" t="str">
            <v>ISLAM</v>
          </cell>
          <cell r="R116" t="str">
            <v>L</v>
          </cell>
          <cell r="S116" t="str">
            <v>SMK</v>
          </cell>
          <cell r="T116" t="str">
            <v>BANDUNG</v>
          </cell>
          <cell r="U116">
            <v>34757</v>
          </cell>
          <cell r="V116">
            <v>44338</v>
          </cell>
          <cell r="W116">
            <v>44439</v>
          </cell>
          <cell r="X116" t="str">
            <v>PKWT 1</v>
          </cell>
          <cell r="Y116"/>
          <cell r="Z116" t="str">
            <v xml:space="preserve">0 Tahun  2 Bulan 1 Hari </v>
          </cell>
          <cell r="AA116" t="str">
            <v>BI UMUM</v>
          </cell>
          <cell r="AB116" t="str">
            <v>1331 9502 000208</v>
          </cell>
          <cell r="AC116">
            <v>45708</v>
          </cell>
          <cell r="AD116"/>
          <cell r="AE116"/>
          <cell r="AF116"/>
          <cell r="AG116"/>
          <cell r="AH116"/>
          <cell r="AI116"/>
          <cell r="AJ116"/>
          <cell r="AK116"/>
          <cell r="AL116"/>
        </row>
        <row r="117">
          <cell r="C117">
            <v>2400</v>
          </cell>
          <cell r="D117" t="str">
            <v>JAJANG NURJAMAN</v>
          </cell>
          <cell r="E117" t="str">
            <v>MBK</v>
          </cell>
          <cell r="F117" t="str">
            <v>0812 2250 9023</v>
          </cell>
          <cell r="G117" t="str">
            <v>DRIVER</v>
          </cell>
          <cell r="H117"/>
          <cell r="I117"/>
          <cell r="J117"/>
          <cell r="K117" t="str">
            <v>BANDUNG</v>
          </cell>
          <cell r="L117" t="str">
            <v>ANTERAJA</v>
          </cell>
          <cell r="M117" t="str">
            <v>JAKARTA 1</v>
          </cell>
          <cell r="N117">
            <v>44338</v>
          </cell>
          <cell r="O117" t="str">
            <v>KP. TAPOS RT 003/001 KEL. SIRNAREJA KEC. CIPEUNDEUY KAB. BANDUNG BARAT</v>
          </cell>
          <cell r="P117" t="str">
            <v>K</v>
          </cell>
          <cell r="Q117" t="str">
            <v>ISLAM</v>
          </cell>
          <cell r="R117" t="str">
            <v>L</v>
          </cell>
          <cell r="S117" t="str">
            <v>SMA</v>
          </cell>
          <cell r="T117" t="str">
            <v>BANDUNG</v>
          </cell>
          <cell r="U117">
            <v>30043</v>
          </cell>
          <cell r="V117">
            <v>44338</v>
          </cell>
          <cell r="W117">
            <v>44439</v>
          </cell>
          <cell r="X117" t="str">
            <v>PKWT 1</v>
          </cell>
          <cell r="Y117"/>
          <cell r="Z117" t="str">
            <v xml:space="preserve">0 Tahun  2 Bulan 1 Hari </v>
          </cell>
          <cell r="AA117" t="str">
            <v>BI UMUM</v>
          </cell>
          <cell r="AB117" t="str">
            <v>13318204000077</v>
          </cell>
          <cell r="AC117">
            <v>45739</v>
          </cell>
          <cell r="AD117"/>
          <cell r="AE117"/>
          <cell r="AF117"/>
          <cell r="AG117"/>
          <cell r="AH117"/>
          <cell r="AI117"/>
          <cell r="AJ117"/>
          <cell r="AK117"/>
          <cell r="AL117"/>
        </row>
        <row r="118">
          <cell r="C118">
            <v>2402</v>
          </cell>
          <cell r="D118" t="str">
            <v>YANA MULYANA</v>
          </cell>
          <cell r="E118" t="str">
            <v>MBK</v>
          </cell>
          <cell r="F118" t="str">
            <v>0882 9395 9282</v>
          </cell>
          <cell r="G118" t="str">
            <v>DRIVER</v>
          </cell>
          <cell r="H118"/>
          <cell r="I118"/>
          <cell r="J118"/>
          <cell r="K118" t="str">
            <v>BANDUNG</v>
          </cell>
          <cell r="L118" t="str">
            <v>ANTERAJA</v>
          </cell>
          <cell r="M118" t="str">
            <v>JAKARTA 1</v>
          </cell>
          <cell r="N118">
            <v>44338</v>
          </cell>
          <cell r="O118" t="str">
            <v>KP. PARI RT 005/006 KEL. JAMBUDIPA KEC. CISARUA KAB. BANDUNG BARAT</v>
          </cell>
          <cell r="P118" t="str">
            <v>K</v>
          </cell>
          <cell r="Q118" t="str">
            <v>ISLAM</v>
          </cell>
          <cell r="R118"/>
          <cell r="S118" t="str">
            <v>SMA</v>
          </cell>
          <cell r="T118" t="str">
            <v xml:space="preserve">BANDUNG </v>
          </cell>
          <cell r="U118">
            <v>26497</v>
          </cell>
          <cell r="V118">
            <v>44338</v>
          </cell>
          <cell r="W118">
            <v>44439</v>
          </cell>
          <cell r="X118" t="str">
            <v>PKWT 1</v>
          </cell>
          <cell r="Y118"/>
          <cell r="Z118" t="str">
            <v xml:space="preserve">0 Tahun  2 Bulan 1 Hari </v>
          </cell>
          <cell r="AA118" t="str">
            <v>BII UMUM</v>
          </cell>
          <cell r="AB118" t="str">
            <v>720713310574</v>
          </cell>
          <cell r="AC118">
            <v>45124</v>
          </cell>
          <cell r="AD118"/>
          <cell r="AE118"/>
          <cell r="AF118"/>
          <cell r="AG118"/>
          <cell r="AH118"/>
          <cell r="AI118"/>
          <cell r="AJ118"/>
          <cell r="AK118"/>
          <cell r="AL118"/>
        </row>
        <row r="119">
          <cell r="C119">
            <v>2403</v>
          </cell>
          <cell r="D119" t="str">
            <v>NURDIN</v>
          </cell>
          <cell r="E119" t="str">
            <v>MBK</v>
          </cell>
          <cell r="F119" t="str">
            <v>0831 2837 7910</v>
          </cell>
          <cell r="G119" t="str">
            <v>DRIVER</v>
          </cell>
          <cell r="H119"/>
          <cell r="I119"/>
          <cell r="J119"/>
          <cell r="K119" t="str">
            <v>BANDUNG</v>
          </cell>
          <cell r="L119" t="str">
            <v>ANTERAJA</v>
          </cell>
          <cell r="M119" t="str">
            <v>JAKARTA 1</v>
          </cell>
          <cell r="N119">
            <v>44338</v>
          </cell>
          <cell r="O119" t="str">
            <v xml:space="preserve">KP SUDI RT02/RW08 DESA SUDI KEC IBUN KAB BANDUNG </v>
          </cell>
          <cell r="P119" t="str">
            <v>K</v>
          </cell>
          <cell r="Q119" t="str">
            <v>ISLAM</v>
          </cell>
          <cell r="R119" t="str">
            <v>L</v>
          </cell>
          <cell r="S119" t="str">
            <v>SMA</v>
          </cell>
          <cell r="T119" t="str">
            <v>BANDUNG</v>
          </cell>
          <cell r="U119">
            <v>33487</v>
          </cell>
          <cell r="V119">
            <v>44338</v>
          </cell>
          <cell r="W119">
            <v>44439</v>
          </cell>
          <cell r="X119" t="str">
            <v>PKWT 1</v>
          </cell>
          <cell r="Y119"/>
          <cell r="Z119" t="str">
            <v xml:space="preserve">0 Tahun  2 Bulan 1 Hari </v>
          </cell>
          <cell r="AA119" t="str">
            <v>BI</v>
          </cell>
          <cell r="AB119" t="str">
            <v>9109 1343 2176</v>
          </cell>
          <cell r="AC119">
            <v>45541</v>
          </cell>
          <cell r="AD119"/>
          <cell r="AE119"/>
          <cell r="AF119"/>
          <cell r="AG119"/>
          <cell r="AH119" t="str">
            <v>SUDAH</v>
          </cell>
          <cell r="AI119">
            <v>44336</v>
          </cell>
          <cell r="AJ119"/>
          <cell r="AK119" t="str">
            <v>IN CLASS</v>
          </cell>
          <cell r="AL119">
            <v>100</v>
          </cell>
        </row>
        <row r="120">
          <cell r="C120">
            <v>2404</v>
          </cell>
          <cell r="D120" t="str">
            <v>INDRA PRATAMA</v>
          </cell>
          <cell r="E120" t="str">
            <v>MBK</v>
          </cell>
          <cell r="F120" t="str">
            <v>0896 3755 5748</v>
          </cell>
          <cell r="G120" t="str">
            <v>DRIVER</v>
          </cell>
          <cell r="H120"/>
          <cell r="I120"/>
          <cell r="J120"/>
          <cell r="K120" t="str">
            <v>BANDUNG</v>
          </cell>
          <cell r="L120" t="str">
            <v>ANTERAJA</v>
          </cell>
          <cell r="M120" t="str">
            <v>JAKARTA 1</v>
          </cell>
          <cell r="N120">
            <v>44338</v>
          </cell>
          <cell r="O120" t="str">
            <v>KP. CIBOGO RT 004/012 KEL. PANGAUBAN KEC. BATUJAJAR KAB. BANDUNG BARAT</v>
          </cell>
          <cell r="P120" t="str">
            <v>K2</v>
          </cell>
          <cell r="Q120" t="str">
            <v>ISLAM</v>
          </cell>
          <cell r="R120" t="str">
            <v>L</v>
          </cell>
          <cell r="S120" t="str">
            <v>SMA</v>
          </cell>
          <cell r="T120" t="str">
            <v>CIMAHI</v>
          </cell>
          <cell r="U120">
            <v>34534</v>
          </cell>
          <cell r="V120">
            <v>44338</v>
          </cell>
          <cell r="W120">
            <v>44439</v>
          </cell>
          <cell r="X120" t="str">
            <v>PKWT 1</v>
          </cell>
          <cell r="Y120"/>
          <cell r="Z120" t="str">
            <v xml:space="preserve">0 Tahun  2 Bulan 1 Hari </v>
          </cell>
          <cell r="AA120" t="str">
            <v>BI UMUM</v>
          </cell>
          <cell r="AB120" t="str">
            <v>940713311926</v>
          </cell>
          <cell r="AC120">
            <v>45492</v>
          </cell>
          <cell r="AD120"/>
          <cell r="AE120"/>
          <cell r="AF120"/>
          <cell r="AG120"/>
          <cell r="AH120" t="str">
            <v>SUDAH</v>
          </cell>
          <cell r="AI120">
            <v>44336</v>
          </cell>
          <cell r="AJ120"/>
          <cell r="AK120" t="str">
            <v>IN CLASS</v>
          </cell>
          <cell r="AL120">
            <v>100</v>
          </cell>
        </row>
        <row r="121">
          <cell r="C121">
            <v>2405</v>
          </cell>
          <cell r="D121" t="str">
            <v>KOSWARA</v>
          </cell>
          <cell r="E121" t="str">
            <v>MBK</v>
          </cell>
          <cell r="F121" t="str">
            <v>0813 2041 8682</v>
          </cell>
          <cell r="G121" t="str">
            <v>DRIVER</v>
          </cell>
          <cell r="H121"/>
          <cell r="I121"/>
          <cell r="J121"/>
          <cell r="K121" t="str">
            <v>BANDUNG</v>
          </cell>
          <cell r="L121" t="str">
            <v>ANTERAJA</v>
          </cell>
          <cell r="M121" t="str">
            <v>JAKARTA 1</v>
          </cell>
          <cell r="N121">
            <v>44341</v>
          </cell>
          <cell r="O121" t="str">
            <v>KP. SUKAMAJU RT 013/003 KEL. TANJUNGSARI KEC. SALAWU KAB. TASIKMALAYA</v>
          </cell>
          <cell r="P121" t="str">
            <v>K</v>
          </cell>
          <cell r="Q121" t="str">
            <v>ISLAM</v>
          </cell>
          <cell r="R121" t="str">
            <v>L</v>
          </cell>
          <cell r="S121" t="str">
            <v>SMA</v>
          </cell>
          <cell r="T121" t="str">
            <v>TASIKMALAYA</v>
          </cell>
          <cell r="U121">
            <v>32859</v>
          </cell>
          <cell r="V121">
            <v>44341</v>
          </cell>
          <cell r="W121">
            <v>44439</v>
          </cell>
          <cell r="X121" t="str">
            <v>PKWT 1</v>
          </cell>
          <cell r="Y121"/>
          <cell r="Z121" t="str">
            <v xml:space="preserve">0 Tahun  1 Bulan 28 Hari </v>
          </cell>
          <cell r="AA121" t="str">
            <v>BI</v>
          </cell>
          <cell r="AB121" t="str">
            <v>891213460520</v>
          </cell>
          <cell r="AC121">
            <v>44547</v>
          </cell>
          <cell r="AD121"/>
          <cell r="AE121"/>
          <cell r="AF121"/>
          <cell r="AG121"/>
          <cell r="AH121"/>
          <cell r="AI121"/>
          <cell r="AJ121"/>
          <cell r="AK121"/>
          <cell r="AL121"/>
        </row>
        <row r="122">
          <cell r="C122">
            <v>2406</v>
          </cell>
          <cell r="D122" t="str">
            <v>DENI BAROKAH</v>
          </cell>
          <cell r="E122" t="str">
            <v>MBK</v>
          </cell>
          <cell r="F122" t="str">
            <v>0896 7168 7554</v>
          </cell>
          <cell r="G122" t="str">
            <v>DRIVER</v>
          </cell>
          <cell r="H122"/>
          <cell r="I122"/>
          <cell r="J122"/>
          <cell r="K122" t="str">
            <v>BANDUNG</v>
          </cell>
          <cell r="L122" t="str">
            <v>ANTERAJA</v>
          </cell>
          <cell r="M122" t="str">
            <v>JAKARTA 1</v>
          </cell>
          <cell r="N122">
            <v>44341</v>
          </cell>
          <cell r="O122" t="str">
            <v>JL. NARADIREJA RT 002/004 KEL. WATES KEC. BANDUNG KIDUL KOTA BANDUNG</v>
          </cell>
          <cell r="P122" t="str">
            <v>L</v>
          </cell>
          <cell r="Q122" t="str">
            <v>ISLAM</v>
          </cell>
          <cell r="R122" t="str">
            <v>L</v>
          </cell>
          <cell r="S122" t="str">
            <v>SMA</v>
          </cell>
          <cell r="T122" t="str">
            <v>BANDUNG</v>
          </cell>
          <cell r="U122">
            <v>31742</v>
          </cell>
          <cell r="V122">
            <v>44341</v>
          </cell>
          <cell r="W122">
            <v>44439</v>
          </cell>
          <cell r="X122" t="str">
            <v>PKWT 1</v>
          </cell>
          <cell r="Y122"/>
          <cell r="Z122" t="str">
            <v xml:space="preserve">0 Tahun  1 Bulan 28 Hari </v>
          </cell>
          <cell r="AA122" t="str">
            <v>BI</v>
          </cell>
          <cell r="AB122" t="str">
            <v>861113054134</v>
          </cell>
          <cell r="AC122">
            <v>44526</v>
          </cell>
          <cell r="AD122"/>
          <cell r="AE122"/>
          <cell r="AF122"/>
          <cell r="AG122"/>
          <cell r="AH122"/>
          <cell r="AI122"/>
          <cell r="AJ122"/>
          <cell r="AK122"/>
          <cell r="AL122"/>
        </row>
        <row r="123">
          <cell r="C123">
            <v>2407</v>
          </cell>
          <cell r="D123" t="str">
            <v>AGUS ARIS</v>
          </cell>
          <cell r="E123" t="str">
            <v>MBK</v>
          </cell>
          <cell r="F123" t="str">
            <v>0877 3527 4245</v>
          </cell>
          <cell r="G123" t="str">
            <v>DRIVER</v>
          </cell>
          <cell r="H123"/>
          <cell r="I123"/>
          <cell r="J123"/>
          <cell r="K123" t="str">
            <v>BANDUNG</v>
          </cell>
          <cell r="L123" t="str">
            <v>ANTERAJA</v>
          </cell>
          <cell r="M123" t="str">
            <v>JAKARTA 1</v>
          </cell>
          <cell r="N123">
            <v>44341</v>
          </cell>
          <cell r="O123" t="str">
            <v>JL PATROL NO 70 RT04/RW08 DESA BALEENDAH KEC BALEENDAH KAB BANDUNG</v>
          </cell>
          <cell r="P123" t="str">
            <v>K</v>
          </cell>
          <cell r="Q123" t="str">
            <v>ISLAM</v>
          </cell>
          <cell r="R123" t="str">
            <v>L</v>
          </cell>
          <cell r="S123" t="str">
            <v>SMA</v>
          </cell>
          <cell r="T123" t="str">
            <v>WONOSOBO</v>
          </cell>
          <cell r="U123">
            <v>30922</v>
          </cell>
          <cell r="V123">
            <v>44341</v>
          </cell>
          <cell r="W123">
            <v>44439</v>
          </cell>
          <cell r="X123" t="str">
            <v>PKWT 1</v>
          </cell>
          <cell r="Y123"/>
          <cell r="Z123" t="str">
            <v xml:space="preserve">0 Tahun  1 Bulan 28 Hari </v>
          </cell>
          <cell r="AA123" t="str">
            <v>BI UMUM</v>
          </cell>
          <cell r="AB123" t="str">
            <v>1328 8408 000172</v>
          </cell>
          <cell r="AC123">
            <v>45995</v>
          </cell>
          <cell r="AD123"/>
          <cell r="AE123"/>
          <cell r="AF123"/>
          <cell r="AG123"/>
          <cell r="AH123"/>
          <cell r="AI123"/>
          <cell r="AJ123"/>
          <cell r="AK123"/>
          <cell r="AL123"/>
        </row>
        <row r="124">
          <cell r="C124">
            <v>2408</v>
          </cell>
          <cell r="D124" t="str">
            <v>NANA HERI</v>
          </cell>
          <cell r="E124" t="str">
            <v>MBK</v>
          </cell>
          <cell r="F124" t="str">
            <v>0859 7421 4648</v>
          </cell>
          <cell r="G124" t="str">
            <v>DRIVER</v>
          </cell>
          <cell r="H124"/>
          <cell r="I124"/>
          <cell r="J124"/>
          <cell r="K124" t="str">
            <v>BANDUNG</v>
          </cell>
          <cell r="L124" t="str">
            <v>ANTERAJA</v>
          </cell>
          <cell r="M124" t="str">
            <v>JAKARTA 1</v>
          </cell>
          <cell r="N124">
            <v>44341</v>
          </cell>
          <cell r="O124" t="str">
            <v xml:space="preserve">KP LEUWEUNG GEDE RT06/RW011 DESA CIBEUREM KEC CIMAHI KAB BANDUNG BARAT </v>
          </cell>
          <cell r="P124" t="str">
            <v>K</v>
          </cell>
          <cell r="Q124" t="str">
            <v>ISLAM</v>
          </cell>
          <cell r="R124" t="str">
            <v>L</v>
          </cell>
          <cell r="S124" t="str">
            <v>SMA</v>
          </cell>
          <cell r="T124" t="str">
            <v>BANDUNG</v>
          </cell>
          <cell r="U124">
            <v>33448</v>
          </cell>
          <cell r="V124">
            <v>44341</v>
          </cell>
          <cell r="W124">
            <v>44439</v>
          </cell>
          <cell r="X124" t="str">
            <v>PKWT 1</v>
          </cell>
          <cell r="Y124"/>
          <cell r="Z124" t="str">
            <v xml:space="preserve">0 Tahun  1 Bulan 28 Hari </v>
          </cell>
          <cell r="AA124" t="str">
            <v>BI</v>
          </cell>
          <cell r="AB124" t="str">
            <v>9107 1331 1842</v>
          </cell>
          <cell r="AC124">
            <v>44406</v>
          </cell>
          <cell r="AD124"/>
          <cell r="AE124"/>
          <cell r="AF124"/>
          <cell r="AG124"/>
          <cell r="AH124"/>
          <cell r="AI124"/>
          <cell r="AJ124"/>
          <cell r="AK124"/>
          <cell r="AL124"/>
        </row>
        <row r="125">
          <cell r="C125" t="str">
            <v>2453</v>
          </cell>
          <cell r="D125" t="str">
            <v>ADI SUMARDI</v>
          </cell>
          <cell r="E125" t="str">
            <v>MBK</v>
          </cell>
          <cell r="F125" t="str">
            <v>085883618960</v>
          </cell>
          <cell r="G125" t="str">
            <v>DRIVER</v>
          </cell>
          <cell r="H125"/>
          <cell r="I125"/>
          <cell r="J125"/>
          <cell r="K125" t="str">
            <v>BANDUNG</v>
          </cell>
          <cell r="L125" t="str">
            <v>ANTERAJA</v>
          </cell>
          <cell r="M125" t="str">
            <v>JAKARTA 1</v>
          </cell>
          <cell r="N125">
            <v>44350</v>
          </cell>
          <cell r="O125" t="str">
            <v>JL. PASIRLANGU RT 004/001 KEL. PASIRLANGU KEC. CISARUA KAB. BANDUNG</v>
          </cell>
          <cell r="P125" t="str">
            <v>K</v>
          </cell>
          <cell r="Q125" t="str">
            <v>ISLAM</v>
          </cell>
          <cell r="R125" t="str">
            <v>L</v>
          </cell>
          <cell r="S125" t="str">
            <v>SMA</v>
          </cell>
          <cell r="T125" t="str">
            <v>BANDUNG</v>
          </cell>
          <cell r="U125">
            <v>32632</v>
          </cell>
          <cell r="V125">
            <v>44350</v>
          </cell>
          <cell r="W125">
            <v>44439</v>
          </cell>
          <cell r="X125" t="str">
            <v>PKWT 1</v>
          </cell>
          <cell r="Y125"/>
          <cell r="Z125" t="str">
            <v xml:space="preserve">0 Tahun  1 Bulan 20 Hari </v>
          </cell>
          <cell r="AA125" t="str">
            <v>BI UMUM</v>
          </cell>
          <cell r="AB125" t="str">
            <v>860513312476</v>
          </cell>
          <cell r="AC125">
            <v>45416</v>
          </cell>
          <cell r="AD125"/>
          <cell r="AE125"/>
          <cell r="AF125"/>
          <cell r="AG125"/>
          <cell r="AH125" t="str">
            <v>SUDAH</v>
          </cell>
          <cell r="AI125">
            <v>44348</v>
          </cell>
          <cell r="AJ125"/>
          <cell r="AK125" t="str">
            <v>IN CLASS</v>
          </cell>
          <cell r="AL125">
            <v>100</v>
          </cell>
        </row>
        <row r="126">
          <cell r="C126" t="str">
            <v>2454</v>
          </cell>
          <cell r="D126" t="str">
            <v>BUNGSU RAMADAN</v>
          </cell>
          <cell r="E126" t="str">
            <v>MBK</v>
          </cell>
          <cell r="F126" t="str">
            <v>0817 7545 7663</v>
          </cell>
          <cell r="G126" t="str">
            <v>DRIVER</v>
          </cell>
          <cell r="H126"/>
          <cell r="I126"/>
          <cell r="J126"/>
          <cell r="K126" t="str">
            <v>BANDUNG</v>
          </cell>
          <cell r="L126" t="str">
            <v>ANTERAJA</v>
          </cell>
          <cell r="M126" t="str">
            <v>JAKARTA 1</v>
          </cell>
          <cell r="N126">
            <v>44350</v>
          </cell>
          <cell r="O126" t="str">
            <v>JL. SEKEMIRUNG KIDUL NO. B23 RT 002/010 KEL. CIGADUNG KEC. CIBEUNYING KALER KOTA BANDUNG</v>
          </cell>
          <cell r="P126" t="str">
            <v>K</v>
          </cell>
          <cell r="Q126" t="str">
            <v>ISLAM</v>
          </cell>
          <cell r="R126" t="str">
            <v>L</v>
          </cell>
          <cell r="S126" t="str">
            <v>SMA</v>
          </cell>
          <cell r="T126" t="str">
            <v>BANDUNG</v>
          </cell>
          <cell r="U126">
            <v>34406</v>
          </cell>
          <cell r="V126">
            <v>44350</v>
          </cell>
          <cell r="W126">
            <v>44439</v>
          </cell>
          <cell r="X126" t="str">
            <v>PKWT 1</v>
          </cell>
          <cell r="Y126"/>
          <cell r="Z126" t="str">
            <v xml:space="preserve">0 Tahun  1 Bulan 20 Hari </v>
          </cell>
          <cell r="AA126" t="str">
            <v>BI</v>
          </cell>
          <cell r="AB126" t="str">
            <v>13059403001339</v>
          </cell>
          <cell r="AC126">
            <v>46163</v>
          </cell>
          <cell r="AD126"/>
          <cell r="AE126"/>
          <cell r="AF126"/>
          <cell r="AG126"/>
          <cell r="AH126"/>
          <cell r="AI126"/>
          <cell r="AJ126"/>
          <cell r="AK126"/>
          <cell r="AL126"/>
        </row>
        <row r="127">
          <cell r="C127" t="str">
            <v>2455</v>
          </cell>
          <cell r="D127" t="str">
            <v>AHMAD RAMADHAN AS'ARI</v>
          </cell>
          <cell r="E127" t="str">
            <v>MBK</v>
          </cell>
          <cell r="F127" t="str">
            <v>082118753350</v>
          </cell>
          <cell r="G127" t="str">
            <v>DRIVER</v>
          </cell>
          <cell r="H127"/>
          <cell r="I127"/>
          <cell r="J127"/>
          <cell r="K127" t="str">
            <v>BANDUNG</v>
          </cell>
          <cell r="L127" t="str">
            <v>ANTERAJA</v>
          </cell>
          <cell r="M127" t="str">
            <v>JAKARTA 1</v>
          </cell>
          <cell r="N127">
            <v>44350</v>
          </cell>
          <cell r="O127" t="str">
            <v>JL. KP CIBODAS RT 002/010 KEL. UTAMA KEC. CIMAHI SELATAN KOTA CIMAHI</v>
          </cell>
          <cell r="P127" t="str">
            <v>K1</v>
          </cell>
          <cell r="Q127" t="str">
            <v>ISLAM</v>
          </cell>
          <cell r="R127" t="str">
            <v>L</v>
          </cell>
          <cell r="S127" t="str">
            <v>SMA</v>
          </cell>
          <cell r="T127" t="str">
            <v>BANDUNG</v>
          </cell>
          <cell r="U127">
            <v>35797</v>
          </cell>
          <cell r="V127">
            <v>44350</v>
          </cell>
          <cell r="W127">
            <v>44439</v>
          </cell>
          <cell r="X127" t="str">
            <v>PKWT 1</v>
          </cell>
          <cell r="Y127"/>
          <cell r="Z127" t="str">
            <v xml:space="preserve">0 Tahun  1 Bulan 20 Hari </v>
          </cell>
          <cell r="AA127" t="str">
            <v>BI</v>
          </cell>
          <cell r="AB127" t="str">
            <v>980113311242</v>
          </cell>
          <cell r="AC127">
            <v>45293</v>
          </cell>
          <cell r="AD127"/>
          <cell r="AE127"/>
          <cell r="AF127"/>
          <cell r="AG127"/>
          <cell r="AH127" t="str">
            <v>SUDAH</v>
          </cell>
          <cell r="AI127">
            <v>44350</v>
          </cell>
          <cell r="AJ127"/>
          <cell r="AK127" t="str">
            <v>IN CLASS</v>
          </cell>
          <cell r="AL127">
            <v>100</v>
          </cell>
        </row>
        <row r="128">
          <cell r="C128" t="str">
            <v>2456</v>
          </cell>
          <cell r="D128" t="str">
            <v>ATENG WAHYUDIN</v>
          </cell>
          <cell r="E128" t="str">
            <v>MBK</v>
          </cell>
          <cell r="F128" t="str">
            <v>082262394264/081220648012</v>
          </cell>
          <cell r="G128" t="str">
            <v>DRIVER</v>
          </cell>
          <cell r="H128"/>
          <cell r="I128"/>
          <cell r="J128"/>
          <cell r="K128" t="str">
            <v>BANDUNG</v>
          </cell>
          <cell r="L128" t="str">
            <v>ANTERAJA</v>
          </cell>
          <cell r="M128" t="str">
            <v>JAKARTA 1</v>
          </cell>
          <cell r="N128">
            <v>44350</v>
          </cell>
          <cell r="O128" t="str">
            <v>KP. RANCAKUYA RT 005/002 KEL. SANGIANG KEC. RANCAEKEK KAB. BANDUNG</v>
          </cell>
          <cell r="P128" t="str">
            <v>K</v>
          </cell>
          <cell r="Q128" t="str">
            <v>ISLAM</v>
          </cell>
          <cell r="R128" t="str">
            <v>L</v>
          </cell>
          <cell r="S128" t="str">
            <v>SMP</v>
          </cell>
          <cell r="T128" t="str">
            <v>BANDUNG</v>
          </cell>
          <cell r="U128">
            <v>31201</v>
          </cell>
          <cell r="V128">
            <v>44350</v>
          </cell>
          <cell r="W128">
            <v>44439</v>
          </cell>
          <cell r="X128" t="str">
            <v>PKWT 1</v>
          </cell>
          <cell r="Y128"/>
          <cell r="Z128" t="str">
            <v xml:space="preserve">0 Tahun  1 Bulan 20 Hari </v>
          </cell>
          <cell r="AA128" t="str">
            <v>BII UMUM</v>
          </cell>
          <cell r="AB128" t="str">
            <v>13338506000116</v>
          </cell>
          <cell r="AC128">
            <v>45867</v>
          </cell>
          <cell r="AD128"/>
          <cell r="AE128"/>
          <cell r="AF128"/>
          <cell r="AG128"/>
          <cell r="AH128" t="str">
            <v>SUDAH</v>
          </cell>
          <cell r="AI128">
            <v>44350</v>
          </cell>
          <cell r="AJ128"/>
          <cell r="AK128" t="str">
            <v>IN CLASS</v>
          </cell>
          <cell r="AL128">
            <v>100</v>
          </cell>
        </row>
        <row r="129">
          <cell r="C129" t="str">
            <v>2457</v>
          </cell>
          <cell r="D129" t="str">
            <v>FEBI SAEPUL RAMDAN</v>
          </cell>
          <cell r="E129" t="str">
            <v>MBK</v>
          </cell>
          <cell r="F129" t="str">
            <v>089624839160</v>
          </cell>
          <cell r="G129" t="str">
            <v>DRIVER</v>
          </cell>
          <cell r="H129"/>
          <cell r="I129"/>
          <cell r="J129"/>
          <cell r="K129" t="str">
            <v>BANDUNG</v>
          </cell>
          <cell r="L129" t="str">
            <v>ANTERAJA</v>
          </cell>
          <cell r="M129" t="str">
            <v>JAKARTA 1</v>
          </cell>
          <cell r="N129">
            <v>44350</v>
          </cell>
          <cell r="O129" t="str">
            <v>TEGAL KAWUNG RT 005/008 KEL. CIPAGERAN KEC. CIMAHI UTARA KOTA CIMAHI</v>
          </cell>
          <cell r="P129" t="str">
            <v>K</v>
          </cell>
          <cell r="Q129" t="str">
            <v>ISLAM</v>
          </cell>
          <cell r="R129" t="str">
            <v>L</v>
          </cell>
          <cell r="S129" t="str">
            <v>SMA/PAKET C</v>
          </cell>
          <cell r="T129" t="str">
            <v>BANDUNG</v>
          </cell>
          <cell r="U129">
            <v>34732</v>
          </cell>
          <cell r="V129">
            <v>44350</v>
          </cell>
          <cell r="W129">
            <v>44439</v>
          </cell>
          <cell r="X129" t="str">
            <v>PKWT 1</v>
          </cell>
          <cell r="Y129"/>
          <cell r="Z129" t="str">
            <v xml:space="preserve">0 Tahun  1 Bulan 20 Hari </v>
          </cell>
          <cell r="AA129" t="str">
            <v>BI UMUM</v>
          </cell>
          <cell r="AB129" t="str">
            <v>13319502000112</v>
          </cell>
          <cell r="AC129">
            <v>45692</v>
          </cell>
          <cell r="AD129"/>
          <cell r="AE129"/>
          <cell r="AF129"/>
          <cell r="AG129"/>
          <cell r="AH129" t="str">
            <v>SUDAH</v>
          </cell>
          <cell r="AI129">
            <v>44350</v>
          </cell>
          <cell r="AJ129"/>
          <cell r="AK129" t="str">
            <v>IN CLASS</v>
          </cell>
          <cell r="AL129">
            <v>90</v>
          </cell>
        </row>
        <row r="130">
          <cell r="C130" t="str">
            <v>2459</v>
          </cell>
          <cell r="D130" t="str">
            <v>YAYAT RUHIYAT</v>
          </cell>
          <cell r="E130" t="str">
            <v>MBK</v>
          </cell>
          <cell r="F130" t="str">
            <v>081222741414</v>
          </cell>
          <cell r="G130" t="str">
            <v>DRIVER</v>
          </cell>
          <cell r="H130"/>
          <cell r="I130"/>
          <cell r="J130"/>
          <cell r="K130" t="str">
            <v>BANDUNG</v>
          </cell>
          <cell r="L130" t="str">
            <v>ANTERAJA</v>
          </cell>
          <cell r="M130" t="str">
            <v>JAKARTA 1</v>
          </cell>
          <cell r="N130">
            <v>44351</v>
          </cell>
          <cell r="O130" t="str">
            <v>BLOK LEUWIMEKAR RT 003/002 KEL. LEUWILIANG BARU KEC. LIGUNG KAB. MAJALENGKA</v>
          </cell>
          <cell r="P130" t="str">
            <v>K</v>
          </cell>
          <cell r="Q130" t="str">
            <v>ISLAM</v>
          </cell>
          <cell r="R130" t="str">
            <v>L</v>
          </cell>
          <cell r="S130" t="str">
            <v>SD</v>
          </cell>
          <cell r="T130" t="str">
            <v>MAJALENGKA</v>
          </cell>
          <cell r="U130">
            <v>30170</v>
          </cell>
          <cell r="V130">
            <v>44351</v>
          </cell>
          <cell r="W130">
            <v>44439</v>
          </cell>
          <cell r="X130" t="str">
            <v>PKWT 1</v>
          </cell>
          <cell r="Y130"/>
          <cell r="Z130" t="str">
            <v xml:space="preserve">0 Tahun  1 Bulan 19 Hari </v>
          </cell>
          <cell r="AA130" t="str">
            <v>BII UMUM</v>
          </cell>
          <cell r="AB130" t="str">
            <v>13398208000094</v>
          </cell>
          <cell r="AC130">
            <v>45902</v>
          </cell>
          <cell r="AD130"/>
          <cell r="AE130"/>
          <cell r="AF130"/>
          <cell r="AG130"/>
          <cell r="AH130" t="str">
            <v>SUDAH</v>
          </cell>
          <cell r="AI130">
            <v>44351</v>
          </cell>
          <cell r="AJ130"/>
          <cell r="AK130" t="str">
            <v>IN CLASS</v>
          </cell>
          <cell r="AL130">
            <v>100</v>
          </cell>
        </row>
        <row r="131">
          <cell r="C131" t="str">
            <v>2461</v>
          </cell>
          <cell r="D131" t="str">
            <v>ADE IKHWAN NURHASAN</v>
          </cell>
          <cell r="E131" t="str">
            <v>MBK</v>
          </cell>
          <cell r="F131" t="str">
            <v>081912766461/081212085228</v>
          </cell>
          <cell r="G131" t="str">
            <v>DRIVER</v>
          </cell>
          <cell r="H131"/>
          <cell r="I131"/>
          <cell r="J131"/>
          <cell r="K131" t="str">
            <v>BANDUNG</v>
          </cell>
          <cell r="L131" t="str">
            <v>ANTERAJA</v>
          </cell>
          <cell r="M131" t="str">
            <v>JAKARTA 1</v>
          </cell>
          <cell r="N131">
            <v>44350</v>
          </cell>
          <cell r="O131" t="str">
            <v>DUSUN CIJELER RT 004/004 KEL. CIJELER KEC. SITURAJA KAB. SUMEDANG</v>
          </cell>
          <cell r="P131" t="str">
            <v>L</v>
          </cell>
          <cell r="Q131" t="str">
            <v>ISLAM</v>
          </cell>
          <cell r="R131" t="str">
            <v>L</v>
          </cell>
          <cell r="S131" t="str">
            <v>SMA</v>
          </cell>
          <cell r="T131" t="str">
            <v>BANDUNG</v>
          </cell>
          <cell r="U131">
            <v>34778</v>
          </cell>
          <cell r="V131">
            <v>44350</v>
          </cell>
          <cell r="W131">
            <v>44439</v>
          </cell>
          <cell r="X131" t="str">
            <v>PKWT 1</v>
          </cell>
          <cell r="Y131"/>
          <cell r="Z131" t="str">
            <v xml:space="preserve">0 Tahun  1 Bulan 20 Hari </v>
          </cell>
          <cell r="AA131" t="str">
            <v>BI</v>
          </cell>
          <cell r="AB131" t="str">
            <v>13329503000179</v>
          </cell>
          <cell r="AC131">
            <v>46175</v>
          </cell>
          <cell r="AD131"/>
          <cell r="AE131"/>
          <cell r="AF131"/>
          <cell r="AG131"/>
          <cell r="AH131" t="str">
            <v>SUDAH</v>
          </cell>
          <cell r="AI131">
            <v>44348</v>
          </cell>
          <cell r="AJ131"/>
          <cell r="AK131" t="str">
            <v>IN CLASS</v>
          </cell>
          <cell r="AL131">
            <v>100</v>
          </cell>
        </row>
        <row r="132">
          <cell r="C132" t="str">
            <v>2462</v>
          </cell>
          <cell r="D132" t="str">
            <v>PURMANA</v>
          </cell>
          <cell r="E132" t="str">
            <v>MBK</v>
          </cell>
          <cell r="F132" t="str">
            <v>081312859837</v>
          </cell>
          <cell r="G132" t="str">
            <v>DRIVER</v>
          </cell>
          <cell r="H132"/>
          <cell r="I132"/>
          <cell r="J132"/>
          <cell r="K132" t="str">
            <v>BANDUNG</v>
          </cell>
          <cell r="L132" t="str">
            <v>ANTERAJA</v>
          </cell>
          <cell r="M132" t="str">
            <v>JAKARTA 1</v>
          </cell>
          <cell r="N132">
            <v>44350</v>
          </cell>
          <cell r="O132" t="str">
            <v>DUSUN CISAMBENG RT 002/007 KEL. CIJELER KEC. SITURAJA KAB. SUMEDANG</v>
          </cell>
          <cell r="P132" t="str">
            <v>K</v>
          </cell>
          <cell r="Q132" t="str">
            <v>ISLAM</v>
          </cell>
          <cell r="R132" t="str">
            <v>L</v>
          </cell>
          <cell r="S132" t="str">
            <v>SMA</v>
          </cell>
          <cell r="T132" t="str">
            <v>SUMEDANG</v>
          </cell>
          <cell r="U132">
            <v>30007</v>
          </cell>
          <cell r="V132">
            <v>44350</v>
          </cell>
          <cell r="W132">
            <v>44439</v>
          </cell>
          <cell r="X132" t="str">
            <v>PKWT 1</v>
          </cell>
          <cell r="Y132"/>
          <cell r="Z132" t="str">
            <v xml:space="preserve">0 Tahun  1 Bulan 20 Hari </v>
          </cell>
          <cell r="AA132" t="str">
            <v>BI</v>
          </cell>
          <cell r="AB132" t="str">
            <v>820213320764</v>
          </cell>
          <cell r="AC132">
            <v>45347</v>
          </cell>
          <cell r="AD132"/>
          <cell r="AE132"/>
          <cell r="AF132"/>
          <cell r="AG132"/>
          <cell r="AH132" t="str">
            <v>SUDAH</v>
          </cell>
          <cell r="AI132">
            <v>44348</v>
          </cell>
          <cell r="AJ132"/>
          <cell r="AK132" t="str">
            <v>IN CLASS</v>
          </cell>
          <cell r="AL132">
            <v>90</v>
          </cell>
        </row>
        <row r="133">
          <cell r="C133" t="str">
            <v>2463</v>
          </cell>
          <cell r="D133" t="str">
            <v>WAWAN SETIAWAN</v>
          </cell>
          <cell r="E133" t="str">
            <v>MBK</v>
          </cell>
          <cell r="F133" t="str">
            <v>083822441993</v>
          </cell>
          <cell r="G133" t="str">
            <v>DRIVER</v>
          </cell>
          <cell r="H133"/>
          <cell r="I133"/>
          <cell r="J133"/>
          <cell r="K133" t="str">
            <v>BANDUNG</v>
          </cell>
          <cell r="L133" t="str">
            <v>ANTERAJA</v>
          </cell>
          <cell r="M133" t="str">
            <v>JAKARTA 1</v>
          </cell>
          <cell r="N133">
            <v>44352</v>
          </cell>
          <cell r="O133" t="str">
            <v>KP. PASIRPACET RT 001/010 KEL. MUKAPAYUNG KEC. CILILIN KAB. BANDUNG BARAT</v>
          </cell>
          <cell r="P133" t="str">
            <v>K</v>
          </cell>
          <cell r="Q133" t="str">
            <v>ISLAM</v>
          </cell>
          <cell r="R133" t="str">
            <v>L</v>
          </cell>
          <cell r="S133" t="str">
            <v>SMP</v>
          </cell>
          <cell r="T133" t="str">
            <v>BANDUNG</v>
          </cell>
          <cell r="U133">
            <v>34146</v>
          </cell>
          <cell r="V133">
            <v>44352</v>
          </cell>
          <cell r="W133">
            <v>44439</v>
          </cell>
          <cell r="X133" t="str">
            <v>PKWT 1</v>
          </cell>
          <cell r="Y133"/>
          <cell r="Z133" t="str">
            <v xml:space="preserve">0 Tahun  1 Bulan 18 Hari </v>
          </cell>
          <cell r="AA133" t="str">
            <v>BI</v>
          </cell>
          <cell r="AB133" t="str">
            <v>930613311575</v>
          </cell>
          <cell r="AC133">
            <v>44738</v>
          </cell>
          <cell r="AD133"/>
          <cell r="AE133"/>
          <cell r="AF133"/>
          <cell r="AG133"/>
          <cell r="AH133" t="str">
            <v>SUDAH</v>
          </cell>
          <cell r="AI133">
            <v>44351</v>
          </cell>
          <cell r="AJ133"/>
          <cell r="AK133" t="str">
            <v>IN CLASS</v>
          </cell>
          <cell r="AL133">
            <v>100</v>
          </cell>
        </row>
        <row r="134">
          <cell r="C134" t="str">
            <v>2464</v>
          </cell>
          <cell r="D134" t="str">
            <v>MARASI HASIHOLAN SIAHAAN</v>
          </cell>
          <cell r="E134" t="str">
            <v>MBK</v>
          </cell>
          <cell r="F134" t="str">
            <v>0813 9581 2109</v>
          </cell>
          <cell r="G134" t="str">
            <v>DRIVER</v>
          </cell>
          <cell r="H134"/>
          <cell r="I134"/>
          <cell r="J134"/>
          <cell r="K134" t="str">
            <v>BANDUNG</v>
          </cell>
          <cell r="L134" t="str">
            <v>ANTERAJA</v>
          </cell>
          <cell r="M134" t="str">
            <v>JAKARTA 1</v>
          </cell>
          <cell r="N134">
            <v>44352</v>
          </cell>
          <cell r="O134" t="str">
            <v>JL. CIJAWURU GIRANG V NO. 50 RT 003/013 KEL. SEKEJATI KEC. BUAHBATU KOTA BANDUNG</v>
          </cell>
          <cell r="P134" t="str">
            <v>K</v>
          </cell>
          <cell r="Q134" t="str">
            <v>KRISTEN</v>
          </cell>
          <cell r="R134" t="str">
            <v>L</v>
          </cell>
          <cell r="S134" t="str">
            <v>SMP</v>
          </cell>
          <cell r="T134" t="str">
            <v>MEDAN</v>
          </cell>
          <cell r="U134">
            <v>27525</v>
          </cell>
          <cell r="V134">
            <v>44352</v>
          </cell>
          <cell r="W134">
            <v>44439</v>
          </cell>
          <cell r="X134" t="str">
            <v>PKWT 1</v>
          </cell>
          <cell r="Y134"/>
          <cell r="Z134" t="str">
            <v xml:space="preserve">0 Tahun  1 Bulan 18 Hari </v>
          </cell>
          <cell r="AA134" t="str">
            <v>BI UMUM</v>
          </cell>
          <cell r="AB134" t="str">
            <v>12057505001222</v>
          </cell>
          <cell r="AC134">
            <v>45868</v>
          </cell>
          <cell r="AD134"/>
          <cell r="AE134"/>
          <cell r="AF134"/>
          <cell r="AG134"/>
          <cell r="AH134" t="str">
            <v>SUDAH</v>
          </cell>
          <cell r="AI134">
            <v>44351</v>
          </cell>
          <cell r="AJ134"/>
          <cell r="AK134" t="str">
            <v>IN CLASS</v>
          </cell>
          <cell r="AL134">
            <v>100</v>
          </cell>
        </row>
        <row r="135">
          <cell r="C135" t="str">
            <v>2465</v>
          </cell>
          <cell r="D135" t="str">
            <v>JOHAR PERMANA</v>
          </cell>
          <cell r="E135" t="str">
            <v>MBK</v>
          </cell>
          <cell r="F135" t="str">
            <v>089688920402</v>
          </cell>
          <cell r="G135" t="str">
            <v>DRIVER</v>
          </cell>
          <cell r="H135"/>
          <cell r="I135"/>
          <cell r="J135"/>
          <cell r="K135" t="str">
            <v>BANDUNG</v>
          </cell>
          <cell r="L135" t="str">
            <v>ANTERAJA</v>
          </cell>
          <cell r="M135" t="str">
            <v>JAKARTA 1</v>
          </cell>
          <cell r="N135">
            <v>44352</v>
          </cell>
          <cell r="O135" t="str">
            <v>JL. JATIHANDAP RT 002/010 KEL. JATIHANDAP KEC. MANDALAJATI KOTA BANDUNG</v>
          </cell>
          <cell r="P135" t="str">
            <v>K1</v>
          </cell>
          <cell r="Q135" t="str">
            <v>ISLAM</v>
          </cell>
          <cell r="R135" t="str">
            <v>L</v>
          </cell>
          <cell r="S135" t="str">
            <v>DIII</v>
          </cell>
          <cell r="T135" t="str">
            <v>BANDUNG</v>
          </cell>
          <cell r="U135">
            <v>33797</v>
          </cell>
          <cell r="V135">
            <v>44352</v>
          </cell>
          <cell r="W135">
            <v>44439</v>
          </cell>
          <cell r="X135" t="str">
            <v>PKWT 1</v>
          </cell>
          <cell r="Y135"/>
          <cell r="Z135" t="str">
            <v xml:space="preserve">0 Tahun  1 Bulan 18 Hari </v>
          </cell>
          <cell r="AA135" t="str">
            <v>BI</v>
          </cell>
          <cell r="AB135" t="str">
            <v>13059207000752</v>
          </cell>
          <cell r="AC135">
            <v>46163</v>
          </cell>
          <cell r="AD135"/>
          <cell r="AE135"/>
          <cell r="AF135"/>
          <cell r="AG135"/>
          <cell r="AH135" t="str">
            <v>SUDAH</v>
          </cell>
          <cell r="AI135">
            <v>44351</v>
          </cell>
          <cell r="AJ135"/>
          <cell r="AK135" t="str">
            <v>IN CLASS</v>
          </cell>
          <cell r="AL135">
            <v>100</v>
          </cell>
        </row>
        <row r="136">
          <cell r="C136" t="str">
            <v>2466</v>
          </cell>
          <cell r="D136" t="str">
            <v>ARIP PURNAMA RAMDHAN</v>
          </cell>
          <cell r="E136" t="str">
            <v>MBK</v>
          </cell>
          <cell r="F136" t="str">
            <v>08562081005</v>
          </cell>
          <cell r="G136" t="str">
            <v>DRIVER</v>
          </cell>
          <cell r="H136"/>
          <cell r="I136"/>
          <cell r="J136"/>
          <cell r="K136" t="str">
            <v>BANDUNG</v>
          </cell>
          <cell r="L136" t="str">
            <v>ANTERAJA</v>
          </cell>
          <cell r="M136" t="str">
            <v>JAKARTA 1</v>
          </cell>
          <cell r="N136">
            <v>44352</v>
          </cell>
          <cell r="O136" t="str">
            <v>JL. CICALENGKA 4 NO. 39 RT 004/001 KEL. ANTAPANI KIDUL KEC. ANTAPANI KOTA BANDUNG</v>
          </cell>
          <cell r="P136" t="str">
            <v>K</v>
          </cell>
          <cell r="Q136" t="str">
            <v>ISLAM</v>
          </cell>
          <cell r="R136" t="str">
            <v>L</v>
          </cell>
          <cell r="S136" t="str">
            <v>SMP</v>
          </cell>
          <cell r="T136" t="str">
            <v>GARUT</v>
          </cell>
          <cell r="U136">
            <v>33923</v>
          </cell>
          <cell r="V136">
            <v>44352</v>
          </cell>
          <cell r="W136">
            <v>44439</v>
          </cell>
          <cell r="X136" t="str">
            <v>PKWT 1</v>
          </cell>
          <cell r="Y136"/>
          <cell r="Z136" t="str">
            <v xml:space="preserve">0 Tahun  1 Bulan 18 Hari </v>
          </cell>
          <cell r="AA136" t="str">
            <v>BI UMUM</v>
          </cell>
          <cell r="AB136" t="str">
            <v>891113052791</v>
          </cell>
          <cell r="AC136">
            <v>44515</v>
          </cell>
          <cell r="AD136"/>
          <cell r="AE136"/>
          <cell r="AF136"/>
          <cell r="AG136"/>
          <cell r="AH136" t="str">
            <v>SUDAH</v>
          </cell>
          <cell r="AI136">
            <v>44351</v>
          </cell>
          <cell r="AJ136"/>
          <cell r="AK136" t="str">
            <v>IN CLASS</v>
          </cell>
          <cell r="AL136">
            <v>90</v>
          </cell>
        </row>
        <row r="137">
          <cell r="C137" t="str">
            <v>2467</v>
          </cell>
          <cell r="D137" t="str">
            <v>KIKI AHMAD TAHKIK</v>
          </cell>
          <cell r="E137" t="str">
            <v>MBK</v>
          </cell>
          <cell r="F137" t="str">
            <v>085351364294</v>
          </cell>
          <cell r="G137" t="str">
            <v>DRIVER</v>
          </cell>
          <cell r="H137"/>
          <cell r="I137"/>
          <cell r="J137"/>
          <cell r="K137" t="str">
            <v>BANDUNG</v>
          </cell>
          <cell r="L137" t="str">
            <v>ANTERAJA</v>
          </cell>
          <cell r="M137" t="str">
            <v>JAKARTA 1</v>
          </cell>
          <cell r="N137">
            <v>44352</v>
          </cell>
          <cell r="O137" t="str">
            <v>KP. BAKOM RT 001/003 KEL. PANDANASIH KEC. PASIRWANGI KAB. GARUT</v>
          </cell>
          <cell r="P137" t="str">
            <v>K</v>
          </cell>
          <cell r="Q137" t="str">
            <v>ISLAM</v>
          </cell>
          <cell r="R137" t="str">
            <v>L</v>
          </cell>
          <cell r="S137" t="str">
            <v>SMA</v>
          </cell>
          <cell r="T137" t="str">
            <v>GARUT</v>
          </cell>
          <cell r="U137">
            <v>32406</v>
          </cell>
          <cell r="V137">
            <v>44352</v>
          </cell>
          <cell r="W137">
            <v>44439</v>
          </cell>
          <cell r="X137" t="str">
            <v>PKWT 1</v>
          </cell>
          <cell r="Y137"/>
          <cell r="Z137" t="str">
            <v xml:space="preserve">0 Tahun  1 Bulan 18 Hari </v>
          </cell>
          <cell r="AA137" t="str">
            <v>BI</v>
          </cell>
          <cell r="AB137" t="str">
            <v>880913340782</v>
          </cell>
          <cell r="AC137">
            <v>44459</v>
          </cell>
          <cell r="AD137"/>
          <cell r="AE137"/>
          <cell r="AF137"/>
          <cell r="AG137"/>
          <cell r="AH137" t="str">
            <v>SUDAH</v>
          </cell>
          <cell r="AI137">
            <v>44351</v>
          </cell>
          <cell r="AJ137"/>
          <cell r="AK137" t="str">
            <v>IN CLASS</v>
          </cell>
          <cell r="AL137">
            <v>90</v>
          </cell>
        </row>
        <row r="138">
          <cell r="C138" t="str">
            <v>2468</v>
          </cell>
          <cell r="D138" t="str">
            <v>IRFAN FERDIANSYAH PRATAMA</v>
          </cell>
          <cell r="E138" t="str">
            <v>MBK</v>
          </cell>
          <cell r="F138" t="str">
            <v>081224674325</v>
          </cell>
          <cell r="G138" t="str">
            <v>DRIVER</v>
          </cell>
          <cell r="H138"/>
          <cell r="I138"/>
          <cell r="J138"/>
          <cell r="K138" t="str">
            <v>BANDUNG</v>
          </cell>
          <cell r="L138" t="str">
            <v>ANTERAJA</v>
          </cell>
          <cell r="M138" t="str">
            <v>JAKARTA 1</v>
          </cell>
          <cell r="N138">
            <v>44352</v>
          </cell>
          <cell r="O138" t="str">
            <v>KOMP. BUKIT MEKAR INDAH BLOK H NO. 6 RT 004/021 KEL. CIMEKAR KEC. CILEUNYI KAB. BANDUNG</v>
          </cell>
          <cell r="P138" t="str">
            <v>K</v>
          </cell>
          <cell r="Q138" t="str">
            <v>ISLAM</v>
          </cell>
          <cell r="R138" t="str">
            <v>L</v>
          </cell>
          <cell r="S138" t="str">
            <v>SMA</v>
          </cell>
          <cell r="T138" t="str">
            <v>BANDUNG</v>
          </cell>
          <cell r="U138">
            <v>33765</v>
          </cell>
          <cell r="V138">
            <v>44352</v>
          </cell>
          <cell r="W138">
            <v>44439</v>
          </cell>
          <cell r="X138" t="str">
            <v>PKWT 1</v>
          </cell>
          <cell r="Y138"/>
          <cell r="Z138" t="str">
            <v xml:space="preserve">0 Tahun  1 Bulan 18 Hari </v>
          </cell>
          <cell r="AA138" t="str">
            <v>BI</v>
          </cell>
          <cell r="AB138" t="str">
            <v>13439206000081</v>
          </cell>
          <cell r="AC138">
            <v>45728</v>
          </cell>
          <cell r="AD138"/>
          <cell r="AE138"/>
          <cell r="AF138"/>
          <cell r="AG138"/>
          <cell r="AH138" t="str">
            <v>SUDAH</v>
          </cell>
          <cell r="AI138">
            <v>44351</v>
          </cell>
          <cell r="AJ138"/>
          <cell r="AK138" t="str">
            <v>IN CLASS</v>
          </cell>
          <cell r="AL138">
            <v>100</v>
          </cell>
        </row>
        <row r="139">
          <cell r="C139" t="str">
            <v>2469</v>
          </cell>
          <cell r="D139" t="str">
            <v>BUDIMAN SENTOSA</v>
          </cell>
          <cell r="E139" t="str">
            <v>MBK</v>
          </cell>
          <cell r="F139" t="str">
            <v>083824452519</v>
          </cell>
          <cell r="G139" t="str">
            <v>DRIVER</v>
          </cell>
          <cell r="H139"/>
          <cell r="I139"/>
          <cell r="J139"/>
          <cell r="K139" t="str">
            <v>BANDUNG</v>
          </cell>
          <cell r="L139" t="str">
            <v>ANTERAJA</v>
          </cell>
          <cell r="M139" t="str">
            <v>JAKARTA 1</v>
          </cell>
          <cell r="N139">
            <v>44352</v>
          </cell>
          <cell r="O139" t="str">
            <v>JL. BABAKAN CISEUREUH TIMUR RT 004/007 KEL. CISEUREUH KEC. REGOL KOTA BANDUNG</v>
          </cell>
          <cell r="P139" t="str">
            <v>K2</v>
          </cell>
          <cell r="Q139" t="str">
            <v>ISLAM</v>
          </cell>
          <cell r="R139" t="str">
            <v>L</v>
          </cell>
          <cell r="S139" t="str">
            <v>SMA/PAKET C</v>
          </cell>
          <cell r="T139" t="str">
            <v>BANDUNG</v>
          </cell>
          <cell r="U139">
            <v>31922</v>
          </cell>
          <cell r="V139">
            <v>44352</v>
          </cell>
          <cell r="W139">
            <v>44439</v>
          </cell>
          <cell r="X139" t="str">
            <v>PKWT 1</v>
          </cell>
          <cell r="Y139"/>
          <cell r="Z139" t="str">
            <v xml:space="preserve">0 Tahun  1 Bulan 18 Hari </v>
          </cell>
          <cell r="AA139" t="str">
            <v>BI</v>
          </cell>
          <cell r="AB139" t="str">
            <v>13438705000563</v>
          </cell>
          <cell r="AC139">
            <v>46175</v>
          </cell>
          <cell r="AD139"/>
          <cell r="AE139"/>
          <cell r="AF139"/>
          <cell r="AG139"/>
          <cell r="AH139" t="str">
            <v>SUDAH</v>
          </cell>
          <cell r="AI139">
            <v>44351</v>
          </cell>
          <cell r="AJ139"/>
          <cell r="AK139" t="str">
            <v>IN CLASS</v>
          </cell>
          <cell r="AL139">
            <v>90</v>
          </cell>
        </row>
        <row r="140">
          <cell r="C140" t="str">
            <v>2470</v>
          </cell>
          <cell r="D140" t="str">
            <v>JATNIKA</v>
          </cell>
          <cell r="E140" t="str">
            <v>MBK</v>
          </cell>
          <cell r="F140" t="str">
            <v>08986950410</v>
          </cell>
          <cell r="G140" t="str">
            <v>DRIVER</v>
          </cell>
          <cell r="H140"/>
          <cell r="I140"/>
          <cell r="J140"/>
          <cell r="K140" t="str">
            <v>BANDUNG</v>
          </cell>
          <cell r="L140" t="str">
            <v>ANTERAJA</v>
          </cell>
          <cell r="M140" t="str">
            <v>JAKARTA 1</v>
          </cell>
          <cell r="N140">
            <v>44353</v>
          </cell>
          <cell r="O140" t="str">
            <v>KP. CIKALANG RT 001/007 KEL. CILEUNYI KULON KEC. CILEUNYI KAB. BANDUNG</v>
          </cell>
          <cell r="P140" t="str">
            <v>K2</v>
          </cell>
          <cell r="Q140" t="str">
            <v>ISLAM</v>
          </cell>
          <cell r="R140" t="str">
            <v>L</v>
          </cell>
          <cell r="S140" t="str">
            <v>SMP</v>
          </cell>
          <cell r="T140" t="str">
            <v>BANDUNG</v>
          </cell>
          <cell r="U140">
            <v>32857</v>
          </cell>
          <cell r="V140">
            <v>44353</v>
          </cell>
          <cell r="W140">
            <v>44439</v>
          </cell>
          <cell r="X140" t="str">
            <v>PKWT 1</v>
          </cell>
          <cell r="Y140"/>
          <cell r="Z140" t="str">
            <v xml:space="preserve">0 Tahun  1 Bulan 17 Hari </v>
          </cell>
          <cell r="AA140" t="str">
            <v>BI</v>
          </cell>
          <cell r="AB140" t="str">
            <v>891213432185</v>
          </cell>
          <cell r="AC140">
            <v>45275</v>
          </cell>
          <cell r="AD140"/>
          <cell r="AE140"/>
          <cell r="AF140"/>
          <cell r="AG140"/>
          <cell r="AH140" t="str">
            <v>SUDAH</v>
          </cell>
          <cell r="AI140">
            <v>44354</v>
          </cell>
          <cell r="AJ140"/>
          <cell r="AK140" t="str">
            <v>IN CLASS</v>
          </cell>
          <cell r="AL140">
            <v>90</v>
          </cell>
        </row>
        <row r="141">
          <cell r="C141" t="str">
            <v>2471</v>
          </cell>
          <cell r="D141" t="str">
            <v xml:space="preserve">JEJE SUDRAJAT </v>
          </cell>
          <cell r="E141" t="str">
            <v>MBK</v>
          </cell>
          <cell r="F141" t="str">
            <v>0813 9855 7139</v>
          </cell>
          <cell r="G141" t="str">
            <v>DRIVER</v>
          </cell>
          <cell r="H141"/>
          <cell r="I141"/>
          <cell r="J141"/>
          <cell r="K141" t="str">
            <v>BANDUNG</v>
          </cell>
          <cell r="L141" t="str">
            <v>ANTERAJA</v>
          </cell>
          <cell r="M141" t="str">
            <v>JAKARTA 1</v>
          </cell>
          <cell r="N141">
            <v>44353</v>
          </cell>
          <cell r="O141" t="str">
            <v xml:space="preserve">RANCABOLANG RT. 001/008 DERWATI KOTA BANDUNG </v>
          </cell>
          <cell r="P141" t="str">
            <v>K</v>
          </cell>
          <cell r="Q141" t="str">
            <v>ISLAM</v>
          </cell>
          <cell r="R141" t="str">
            <v>L</v>
          </cell>
          <cell r="S141" t="str">
            <v>SMA</v>
          </cell>
          <cell r="T141" t="str">
            <v xml:space="preserve">BANDUNG </v>
          </cell>
          <cell r="U141">
            <v>32600</v>
          </cell>
          <cell r="V141">
            <v>44353</v>
          </cell>
          <cell r="W141">
            <v>44439</v>
          </cell>
          <cell r="X141" t="str">
            <v>PKWT 1</v>
          </cell>
          <cell r="Y141"/>
          <cell r="Z141" t="str">
            <v xml:space="preserve">0 Tahun  1 Bulan 17 Hari </v>
          </cell>
          <cell r="AA141" t="str">
            <v xml:space="preserve">BI JABAR </v>
          </cell>
          <cell r="AB141" t="str">
            <v>910413053921</v>
          </cell>
          <cell r="AC141">
            <v>44288</v>
          </cell>
          <cell r="AD141"/>
          <cell r="AE141"/>
          <cell r="AF141"/>
          <cell r="AG141"/>
          <cell r="AH141"/>
          <cell r="AI141"/>
          <cell r="AJ141"/>
          <cell r="AK141"/>
          <cell r="AL141"/>
        </row>
        <row r="142">
          <cell r="C142" t="str">
            <v>2472</v>
          </cell>
          <cell r="D142" t="str">
            <v>MUHAMAD ISKANDAR ABDILLAH</v>
          </cell>
          <cell r="E142" t="str">
            <v>MBK</v>
          </cell>
          <cell r="F142" t="str">
            <v>085524455720</v>
          </cell>
          <cell r="G142" t="str">
            <v>DRIVER</v>
          </cell>
          <cell r="H142"/>
          <cell r="I142"/>
          <cell r="J142"/>
          <cell r="K142" t="str">
            <v>BANDUNG</v>
          </cell>
          <cell r="L142" t="str">
            <v>ANTERAJA</v>
          </cell>
          <cell r="M142" t="str">
            <v>JAKARTA 1</v>
          </cell>
          <cell r="N142">
            <v>44355</v>
          </cell>
          <cell r="O142" t="str">
            <v>JL. DR. SAM RATULANGI NO. H50 RT 003/013 KEL. BAROS KEC. CIMAHI TENGAH KOTA CIMAHI</v>
          </cell>
          <cell r="P142" t="str">
            <v>K1</v>
          </cell>
          <cell r="Q142" t="str">
            <v>ISLAM</v>
          </cell>
          <cell r="R142" t="str">
            <v>L</v>
          </cell>
          <cell r="S142" t="str">
            <v>SMA</v>
          </cell>
          <cell r="T142" t="str">
            <v>JAKARTA</v>
          </cell>
          <cell r="U142">
            <v>36577</v>
          </cell>
          <cell r="V142">
            <v>44355</v>
          </cell>
          <cell r="W142">
            <v>44439</v>
          </cell>
          <cell r="X142" t="str">
            <v>PKWT 1</v>
          </cell>
          <cell r="Y142"/>
          <cell r="Z142" t="str">
            <v xml:space="preserve">0 Tahun  1 Bulan 15 Hari </v>
          </cell>
          <cell r="AA142" t="str">
            <v>BI</v>
          </cell>
          <cell r="AB142" t="str">
            <v>13310002000257</v>
          </cell>
          <cell r="AC142">
            <v>46178</v>
          </cell>
          <cell r="AD142"/>
          <cell r="AE142"/>
          <cell r="AF142"/>
          <cell r="AG142"/>
          <cell r="AH142" t="str">
            <v>SUDAH</v>
          </cell>
          <cell r="AI142">
            <v>44355</v>
          </cell>
          <cell r="AJ142"/>
          <cell r="AK142" t="str">
            <v>IN CLASS</v>
          </cell>
          <cell r="AL142">
            <v>90</v>
          </cell>
        </row>
        <row r="143">
          <cell r="C143" t="str">
            <v>2482</v>
          </cell>
          <cell r="D143" t="str">
            <v>ALDI PURWANTO</v>
          </cell>
          <cell r="E143" t="str">
            <v>MBK</v>
          </cell>
          <cell r="F143" t="str">
            <v>082115452277</v>
          </cell>
          <cell r="G143" t="str">
            <v>DRIVER</v>
          </cell>
          <cell r="H143"/>
          <cell r="I143"/>
          <cell r="J143"/>
          <cell r="K143" t="str">
            <v>BANDUNG</v>
          </cell>
          <cell r="L143" t="str">
            <v>ANTERAJA</v>
          </cell>
          <cell r="M143" t="str">
            <v>JAKARTA 1</v>
          </cell>
          <cell r="N143">
            <v>44357</v>
          </cell>
          <cell r="O143" t="str">
            <v>KP. BABAKAN RT 007/004 KEL.BABAKAB KEC. BABAKAN CIPARAY KOTA BANDUNG</v>
          </cell>
          <cell r="P143" t="str">
            <v>L</v>
          </cell>
          <cell r="Q143" t="str">
            <v>ISLAM</v>
          </cell>
          <cell r="R143" t="str">
            <v>L</v>
          </cell>
          <cell r="S143" t="str">
            <v>SMA</v>
          </cell>
          <cell r="T143" t="str">
            <v>BANDUNG</v>
          </cell>
          <cell r="U143">
            <v>34260</v>
          </cell>
          <cell r="V143">
            <v>44357</v>
          </cell>
          <cell r="W143">
            <v>44439</v>
          </cell>
          <cell r="X143" t="str">
            <v>PKWT 1</v>
          </cell>
          <cell r="Y143"/>
          <cell r="Z143" t="str">
            <v xml:space="preserve">0 Tahun  1 Bulan 13 Hari </v>
          </cell>
          <cell r="AA143" t="str">
            <v>BI</v>
          </cell>
          <cell r="AB143" t="str">
            <v>931013052646</v>
          </cell>
          <cell r="AC143">
            <v>45583</v>
          </cell>
          <cell r="AD143"/>
          <cell r="AE143"/>
          <cell r="AF143"/>
          <cell r="AG143"/>
          <cell r="AH143" t="str">
            <v>SUDAH</v>
          </cell>
          <cell r="AI143">
            <v>44357</v>
          </cell>
          <cell r="AJ143"/>
          <cell r="AK143" t="str">
            <v>IN CLASS</v>
          </cell>
          <cell r="AL143">
            <v>100</v>
          </cell>
        </row>
        <row r="144">
          <cell r="C144" t="str">
            <v>2493</v>
          </cell>
          <cell r="D144" t="str">
            <v>SAHRUL SAEBANI</v>
          </cell>
          <cell r="E144" t="str">
            <v>MBK</v>
          </cell>
          <cell r="F144" t="str">
            <v>087874339467</v>
          </cell>
          <cell r="G144" t="str">
            <v>DRIVER</v>
          </cell>
          <cell r="H144"/>
          <cell r="I144"/>
          <cell r="J144"/>
          <cell r="K144" t="str">
            <v>BANDUNG</v>
          </cell>
          <cell r="L144" t="str">
            <v>ANTERAJA</v>
          </cell>
          <cell r="M144" t="str">
            <v>JAKARTA 1</v>
          </cell>
          <cell r="N144">
            <v>44336</v>
          </cell>
          <cell r="O144" t="str">
            <v>SUKANEGARA RT 03/01 KEC. LANGENSARI KOTA BANJAR</v>
          </cell>
          <cell r="P144" t="str">
            <v>L</v>
          </cell>
          <cell r="Q144" t="str">
            <v>ISLAM</v>
          </cell>
          <cell r="R144" t="str">
            <v>L</v>
          </cell>
          <cell r="S144" t="str">
            <v>SMA</v>
          </cell>
          <cell r="T144" t="str">
            <v>CIAMIS</v>
          </cell>
          <cell r="U144">
            <v>36155</v>
          </cell>
          <cell r="V144">
            <v>44336</v>
          </cell>
          <cell r="W144">
            <v>44439</v>
          </cell>
          <cell r="X144" t="str">
            <v>PKWT 1</v>
          </cell>
          <cell r="Y144"/>
          <cell r="Z144" t="str">
            <v xml:space="preserve">0 Tahun  2 Bulan 3 Hari </v>
          </cell>
          <cell r="AA144" t="str">
            <v>BI</v>
          </cell>
          <cell r="AB144" t="str">
            <v>13459812000014</v>
          </cell>
          <cell r="AC144">
            <v>45678</v>
          </cell>
          <cell r="AD144"/>
          <cell r="AE144"/>
          <cell r="AF144"/>
          <cell r="AG144"/>
          <cell r="AH144"/>
          <cell r="AI144"/>
          <cell r="AJ144"/>
          <cell r="AK144"/>
          <cell r="AL144"/>
        </row>
        <row r="145">
          <cell r="C145" t="str">
            <v>2494</v>
          </cell>
          <cell r="D145" t="str">
            <v>JAPAR SIDIK</v>
          </cell>
          <cell r="E145" t="str">
            <v>MBK</v>
          </cell>
          <cell r="F145" t="str">
            <v>089502123008</v>
          </cell>
          <cell r="G145" t="str">
            <v>DRIVER</v>
          </cell>
          <cell r="H145"/>
          <cell r="I145"/>
          <cell r="J145"/>
          <cell r="K145" t="str">
            <v>BANDUNG</v>
          </cell>
          <cell r="L145" t="str">
            <v>ANTERAJA</v>
          </cell>
          <cell r="M145" t="str">
            <v>JAKARTA 1</v>
          </cell>
          <cell r="N145">
            <v>44336</v>
          </cell>
          <cell r="O145" t="str">
            <v>DS. SELAWANGI RT 001/003 KEC. YANJUNG SARI BOGOR</v>
          </cell>
          <cell r="P145" t="str">
            <v>L</v>
          </cell>
          <cell r="Q145" t="str">
            <v>ISLAM</v>
          </cell>
          <cell r="R145" t="str">
            <v>L</v>
          </cell>
          <cell r="S145" t="str">
            <v>SMA</v>
          </cell>
          <cell r="T145" t="str">
            <v>BOGOR</v>
          </cell>
          <cell r="U145">
            <v>35840</v>
          </cell>
          <cell r="V145">
            <v>44336</v>
          </cell>
          <cell r="W145">
            <v>44439</v>
          </cell>
          <cell r="X145" t="str">
            <v>PKWT 1</v>
          </cell>
          <cell r="Y145"/>
          <cell r="Z145" t="str">
            <v xml:space="preserve">0 Tahun  2 Bulan 3 Hari </v>
          </cell>
          <cell r="AA145" t="str">
            <v>BI</v>
          </cell>
          <cell r="AB145" t="str">
            <v>13289802000241</v>
          </cell>
          <cell r="AC145">
            <v>46029</v>
          </cell>
          <cell r="AD145"/>
          <cell r="AE145"/>
          <cell r="AF145"/>
          <cell r="AG145"/>
          <cell r="AH145"/>
          <cell r="AI145"/>
          <cell r="AJ145"/>
          <cell r="AK145"/>
          <cell r="AL145"/>
        </row>
        <row r="146">
          <cell r="C146" t="str">
            <v>2510</v>
          </cell>
          <cell r="D146" t="str">
            <v>MUJIMAN</v>
          </cell>
          <cell r="E146" t="str">
            <v>MBK</v>
          </cell>
          <cell r="F146" t="str">
            <v>0896 1819 4721</v>
          </cell>
          <cell r="G146" t="str">
            <v>DRIVER</v>
          </cell>
          <cell r="H146"/>
          <cell r="I146"/>
          <cell r="J146"/>
          <cell r="K146" t="str">
            <v>BANDUNG</v>
          </cell>
          <cell r="L146" t="str">
            <v>ANTERAJA</v>
          </cell>
          <cell r="M146" t="str">
            <v>JAKARTA 1</v>
          </cell>
          <cell r="N146">
            <v>44358</v>
          </cell>
          <cell r="O146" t="str">
            <v>JL. CURUG CANDUNG RT 005/005 KEL. WATES KEC. BANDUNG KIDUL KOTA BANDUNG</v>
          </cell>
          <cell r="P146" t="str">
            <v>K</v>
          </cell>
          <cell r="Q146" t="str">
            <v>ISLAM</v>
          </cell>
          <cell r="R146" t="str">
            <v>L</v>
          </cell>
          <cell r="S146" t="str">
            <v>SMA</v>
          </cell>
          <cell r="T146" t="str">
            <v>PURWOREJO</v>
          </cell>
          <cell r="U146">
            <v>29601</v>
          </cell>
          <cell r="V146">
            <v>44358</v>
          </cell>
          <cell r="W146">
            <v>44439</v>
          </cell>
          <cell r="X146" t="str">
            <v>PKWT 1</v>
          </cell>
          <cell r="Y146"/>
          <cell r="Z146" t="str">
            <v xml:space="preserve">0 Tahun  1 Bulan 12 Hari </v>
          </cell>
          <cell r="AA146" t="str">
            <v>BI</v>
          </cell>
          <cell r="AB146" t="str">
            <v>4103130511409</v>
          </cell>
          <cell r="AC146">
            <v>44941</v>
          </cell>
          <cell r="AD146"/>
          <cell r="AE146"/>
          <cell r="AF146"/>
          <cell r="AG146"/>
          <cell r="AH146"/>
          <cell r="AI146"/>
          <cell r="AJ146"/>
          <cell r="AK146"/>
          <cell r="AL146"/>
        </row>
        <row r="147">
          <cell r="C147" t="str">
            <v>2452</v>
          </cell>
          <cell r="D147" t="str">
            <v>MUHAMMAD ROMLI</v>
          </cell>
          <cell r="E147" t="str">
            <v>MBK</v>
          </cell>
          <cell r="F147" t="str">
            <v>081321343626</v>
          </cell>
          <cell r="G147" t="str">
            <v>DRIVER</v>
          </cell>
          <cell r="H147"/>
          <cell r="I147"/>
          <cell r="J147"/>
          <cell r="K147" t="str">
            <v>BANDUNG</v>
          </cell>
          <cell r="L147" t="str">
            <v>ANTERAJA</v>
          </cell>
          <cell r="M147" t="str">
            <v>JAKARTA 1</v>
          </cell>
          <cell r="N147">
            <v>44350</v>
          </cell>
          <cell r="O147" t="str">
            <v>DUSUN CIPADUNG RT 003/008 KEL. SITURAJA UTARA KEC. SITURAJA KAB. SUMEDANG</v>
          </cell>
          <cell r="P147" t="str">
            <v>K2</v>
          </cell>
          <cell r="Q147" t="str">
            <v>ISLAM</v>
          </cell>
          <cell r="R147" t="str">
            <v>L</v>
          </cell>
          <cell r="S147" t="str">
            <v>SMA</v>
          </cell>
          <cell r="T147" t="str">
            <v>SUMEDANG</v>
          </cell>
          <cell r="U147">
            <v>31968</v>
          </cell>
          <cell r="V147">
            <v>44350</v>
          </cell>
          <cell r="W147">
            <v>44439</v>
          </cell>
          <cell r="X147" t="str">
            <v>PKWT 1</v>
          </cell>
          <cell r="Y147"/>
          <cell r="Z147" t="str">
            <v xml:space="preserve">0 Tahun  1 Bulan 20 Hari </v>
          </cell>
          <cell r="AA147" t="str">
            <v>BII UMUM</v>
          </cell>
          <cell r="AB147" t="str">
            <v>13328707000095</v>
          </cell>
          <cell r="AC147">
            <v>45938</v>
          </cell>
          <cell r="AD147"/>
          <cell r="AE147"/>
          <cell r="AF147"/>
          <cell r="AG147"/>
          <cell r="AH147" t="str">
            <v>SUDAH</v>
          </cell>
          <cell r="AI147">
            <v>44348</v>
          </cell>
          <cell r="AJ147"/>
          <cell r="AK147" t="str">
            <v>IN CLASS</v>
          </cell>
          <cell r="AL147">
            <v>100</v>
          </cell>
        </row>
        <row r="148">
          <cell r="C148" t="str">
            <v>2533</v>
          </cell>
          <cell r="D148" t="str">
            <v>RUDI JAMALUDIN</v>
          </cell>
          <cell r="E148" t="str">
            <v>MBK</v>
          </cell>
          <cell r="F148" t="str">
            <v>085353525007</v>
          </cell>
          <cell r="G148" t="str">
            <v>DRIVER</v>
          </cell>
          <cell r="H148"/>
          <cell r="I148"/>
          <cell r="J148"/>
          <cell r="K148" t="str">
            <v>BANDUNG</v>
          </cell>
          <cell r="L148" t="str">
            <v>ANTERAJA</v>
          </cell>
          <cell r="M148" t="str">
            <v>JAKARTA 1</v>
          </cell>
          <cell r="N148">
            <v>44371</v>
          </cell>
          <cell r="O148" t="str">
            <v>KP. PANGKALAN RT 003/005 KEL. SINDANGRATU KEC. WANARAJA KAB. GARUT</v>
          </cell>
          <cell r="P148" t="str">
            <v>K</v>
          </cell>
          <cell r="Q148" t="str">
            <v>ISLAM</v>
          </cell>
          <cell r="R148" t="str">
            <v>L</v>
          </cell>
          <cell r="S148" t="str">
            <v>SMP</v>
          </cell>
          <cell r="T148" t="str">
            <v>GARUT</v>
          </cell>
          <cell r="U148">
            <v>31143</v>
          </cell>
          <cell r="V148">
            <v>44371</v>
          </cell>
          <cell r="W148">
            <v>44469</v>
          </cell>
          <cell r="X148" t="str">
            <v>PKWT 1</v>
          </cell>
          <cell r="Y148"/>
          <cell r="Z148" t="str">
            <v xml:space="preserve">0 Tahun  0 Bulan 29 Hari </v>
          </cell>
          <cell r="AA148" t="str">
            <v>BII</v>
          </cell>
          <cell r="AB148" t="str">
            <v>13338504000109</v>
          </cell>
          <cell r="AC148">
            <v>45861</v>
          </cell>
          <cell r="AD148" t="str">
            <v>SUDAH</v>
          </cell>
          <cell r="AE148">
            <v>44370</v>
          </cell>
          <cell r="AF148"/>
          <cell r="AG148"/>
          <cell r="AH148" t="str">
            <v>SUDAH</v>
          </cell>
          <cell r="AI148">
            <v>44370</v>
          </cell>
          <cell r="AJ148"/>
          <cell r="AK148" t="str">
            <v>IN CLASS</v>
          </cell>
          <cell r="AL148">
            <v>100</v>
          </cell>
        </row>
        <row r="149">
          <cell r="C149" t="str">
            <v>2534</v>
          </cell>
          <cell r="D149" t="str">
            <v>DENNY RUSANDI</v>
          </cell>
          <cell r="E149" t="str">
            <v>MBK</v>
          </cell>
          <cell r="F149" t="str">
            <v>081223224485</v>
          </cell>
          <cell r="G149" t="str">
            <v>DRIVER</v>
          </cell>
          <cell r="H149"/>
          <cell r="I149"/>
          <cell r="J149"/>
          <cell r="K149" t="str">
            <v>BANDUNG</v>
          </cell>
          <cell r="L149" t="str">
            <v>ANTERAJA</v>
          </cell>
          <cell r="M149" t="str">
            <v>JAKARTA 1</v>
          </cell>
          <cell r="N149">
            <v>44371</v>
          </cell>
          <cell r="O149" t="str">
            <v>KP. BOBODOLAN RT 005/010 KEL. RANCAEKEK KULON KEC. RANCAEKEK KAB. BANDUNG</v>
          </cell>
          <cell r="P149" t="str">
            <v>K2</v>
          </cell>
          <cell r="Q149" t="str">
            <v>ISLAM</v>
          </cell>
          <cell r="R149" t="str">
            <v>L</v>
          </cell>
          <cell r="S149" t="str">
            <v>SMA</v>
          </cell>
          <cell r="T149" t="str">
            <v>PURWAKARTA</v>
          </cell>
          <cell r="U149">
            <v>31373</v>
          </cell>
          <cell r="V149">
            <v>44371</v>
          </cell>
          <cell r="W149">
            <v>44469</v>
          </cell>
          <cell r="X149" t="str">
            <v>PKWT 1</v>
          </cell>
          <cell r="Y149"/>
          <cell r="Z149" t="str">
            <v xml:space="preserve">0 Tahun  0 Bulan 29 Hari </v>
          </cell>
          <cell r="AA149" t="str">
            <v>BI</v>
          </cell>
          <cell r="AB149" t="str">
            <v>851113052387</v>
          </cell>
          <cell r="AC149">
            <v>45252</v>
          </cell>
          <cell r="AD149" t="str">
            <v>SUDAH</v>
          </cell>
          <cell r="AE149">
            <v>44370</v>
          </cell>
          <cell r="AF149"/>
          <cell r="AG149"/>
          <cell r="AH149" t="str">
            <v>SUDAH</v>
          </cell>
          <cell r="AI149">
            <v>44370</v>
          </cell>
          <cell r="AJ149"/>
          <cell r="AK149" t="str">
            <v>IN CLASS</v>
          </cell>
          <cell r="AL149">
            <v>90</v>
          </cell>
        </row>
        <row r="150">
          <cell r="C150" t="str">
            <v>2535</v>
          </cell>
          <cell r="D150" t="str">
            <v>CHANDRA WIJAYA</v>
          </cell>
          <cell r="E150" t="str">
            <v>MBK</v>
          </cell>
          <cell r="F150" t="str">
            <v>082129248747</v>
          </cell>
          <cell r="G150" t="str">
            <v>DRIVER</v>
          </cell>
          <cell r="H150"/>
          <cell r="I150"/>
          <cell r="J150"/>
          <cell r="K150" t="str">
            <v>BANDUNG</v>
          </cell>
          <cell r="L150" t="str">
            <v>ANTERAJA</v>
          </cell>
          <cell r="M150" t="str">
            <v>JAKARTA 1</v>
          </cell>
          <cell r="N150">
            <v>44371</v>
          </cell>
          <cell r="O150" t="str">
            <v>JL. NANJUNG NO. 177 RT 004/010 KEL. UTAMA KEC. CIMAHI SELATAN KOTA CIMAHI</v>
          </cell>
          <cell r="P150" t="str">
            <v>K</v>
          </cell>
          <cell r="Q150" t="str">
            <v>ISLAM</v>
          </cell>
          <cell r="R150" t="str">
            <v>L</v>
          </cell>
          <cell r="S150" t="str">
            <v>SMA</v>
          </cell>
          <cell r="T150" t="str">
            <v>SURABAYA</v>
          </cell>
          <cell r="U150">
            <v>34125</v>
          </cell>
          <cell r="V150">
            <v>44371</v>
          </cell>
          <cell r="W150">
            <v>44469</v>
          </cell>
          <cell r="X150" t="str">
            <v>PKWT 1</v>
          </cell>
          <cell r="Y150"/>
          <cell r="Z150" t="str">
            <v xml:space="preserve">0 Tahun  0 Bulan 29 Hari </v>
          </cell>
          <cell r="AA150" t="str">
            <v>BI</v>
          </cell>
          <cell r="AB150" t="str">
            <v>13319306000521</v>
          </cell>
          <cell r="AC150">
            <v>46195</v>
          </cell>
          <cell r="AD150" t="str">
            <v>SUDAH</v>
          </cell>
          <cell r="AE150">
            <v>44370</v>
          </cell>
          <cell r="AF150"/>
          <cell r="AG150"/>
          <cell r="AH150" t="str">
            <v>SUDAH</v>
          </cell>
          <cell r="AI150">
            <v>44370</v>
          </cell>
          <cell r="AJ150"/>
          <cell r="AK150" t="str">
            <v>IN CLASS</v>
          </cell>
          <cell r="AL150">
            <v>100</v>
          </cell>
        </row>
        <row r="151">
          <cell r="C151" t="str">
            <v>2536</v>
          </cell>
          <cell r="D151" t="str">
            <v>SANDRO PERDAMAIAN S</v>
          </cell>
          <cell r="E151" t="str">
            <v>MBK</v>
          </cell>
          <cell r="F151" t="str">
            <v>081222045122</v>
          </cell>
          <cell r="G151" t="str">
            <v>DRIVER</v>
          </cell>
          <cell r="H151"/>
          <cell r="I151"/>
          <cell r="J151"/>
          <cell r="K151" t="str">
            <v>BANDUNG</v>
          </cell>
          <cell r="L151" t="str">
            <v>ANTERAJA</v>
          </cell>
          <cell r="M151" t="str">
            <v>JAKARTA 1</v>
          </cell>
          <cell r="N151">
            <v>44371</v>
          </cell>
          <cell r="O151" t="str">
            <v>JL. GATOT SUBROTO GG. LEUWIGOONG NO. 80B RT 003/005 KEL. KARANGMEKAR KEC. CIMAHI TENGAH KOTA CIMAHI</v>
          </cell>
          <cell r="P151" t="str">
            <v>K3</v>
          </cell>
          <cell r="Q151" t="str">
            <v>ISLAM</v>
          </cell>
          <cell r="R151" t="str">
            <v>L</v>
          </cell>
          <cell r="S151" t="str">
            <v>SMA</v>
          </cell>
          <cell r="T151" t="str">
            <v>CIMAHI</v>
          </cell>
          <cell r="U151">
            <v>31053</v>
          </cell>
          <cell r="V151">
            <v>44371</v>
          </cell>
          <cell r="W151">
            <v>44469</v>
          </cell>
          <cell r="X151" t="str">
            <v>PKWT 1</v>
          </cell>
          <cell r="Y151"/>
          <cell r="Z151" t="str">
            <v xml:space="preserve">0 Tahun  0 Bulan 29 Hari </v>
          </cell>
          <cell r="AA151" t="str">
            <v>BI UMUM</v>
          </cell>
          <cell r="AB151" t="str">
            <v>13318501000455</v>
          </cell>
          <cell r="AC151">
            <v>46173</v>
          </cell>
          <cell r="AD151" t="str">
            <v>SUDAH</v>
          </cell>
          <cell r="AE151">
            <v>44370</v>
          </cell>
          <cell r="AF151"/>
          <cell r="AG151"/>
          <cell r="AH151" t="str">
            <v>SUDAH</v>
          </cell>
          <cell r="AI151">
            <v>44370</v>
          </cell>
          <cell r="AJ151"/>
          <cell r="AK151" t="str">
            <v>IN CLASS</v>
          </cell>
          <cell r="AL151">
            <v>100</v>
          </cell>
        </row>
        <row r="152">
          <cell r="C152" t="str">
            <v>2537</v>
          </cell>
          <cell r="D152" t="str">
            <v>ASEP NURDIN RUSRIAWAN</v>
          </cell>
          <cell r="E152" t="str">
            <v>MBK</v>
          </cell>
          <cell r="F152" t="str">
            <v>087822287734</v>
          </cell>
          <cell r="G152" t="str">
            <v>DRIVER</v>
          </cell>
          <cell r="H152"/>
          <cell r="I152"/>
          <cell r="J152"/>
          <cell r="K152" t="str">
            <v>BANDUNG</v>
          </cell>
          <cell r="L152" t="str">
            <v>ANTERAJA</v>
          </cell>
          <cell r="M152" t="str">
            <v>JAKARTA 1</v>
          </cell>
          <cell r="N152">
            <v>44371</v>
          </cell>
          <cell r="O152" t="str">
            <v>GG. JAMHARI NO. 34 B/95 RT 002/001 KEL. PELINDUNG HEWAN KEC. ASTANA ANYAR KOTA BANDUNG</v>
          </cell>
          <cell r="P152" t="str">
            <v>K2</v>
          </cell>
          <cell r="Q152" t="str">
            <v>ISLAM</v>
          </cell>
          <cell r="R152" t="str">
            <v>L</v>
          </cell>
          <cell r="S152" t="str">
            <v>SMA</v>
          </cell>
          <cell r="T152" t="str">
            <v>BANDUNG</v>
          </cell>
          <cell r="U152">
            <v>30648</v>
          </cell>
          <cell r="V152">
            <v>44371</v>
          </cell>
          <cell r="W152">
            <v>44469</v>
          </cell>
          <cell r="X152" t="str">
            <v>PKWT 1</v>
          </cell>
          <cell r="Y152"/>
          <cell r="Z152" t="str">
            <v xml:space="preserve">0 Tahun  0 Bulan 29 Hari </v>
          </cell>
          <cell r="AA152" t="str">
            <v>BI</v>
          </cell>
          <cell r="AB152" t="str">
            <v>831113054694</v>
          </cell>
          <cell r="AC152">
            <v>44528</v>
          </cell>
          <cell r="AD152" t="str">
            <v>SUDAH</v>
          </cell>
          <cell r="AE152">
            <v>44370</v>
          </cell>
          <cell r="AF152"/>
          <cell r="AG152"/>
          <cell r="AH152" t="str">
            <v>SUDAH</v>
          </cell>
          <cell r="AI152">
            <v>44370</v>
          </cell>
          <cell r="AJ152"/>
          <cell r="AK152" t="str">
            <v>IN CLASS</v>
          </cell>
          <cell r="AL152">
            <v>100</v>
          </cell>
        </row>
        <row r="153">
          <cell r="C153" t="str">
            <v>2538</v>
          </cell>
          <cell r="D153" t="str">
            <v>ANGGI KURNIA</v>
          </cell>
          <cell r="E153" t="str">
            <v>MBK</v>
          </cell>
          <cell r="F153" t="str">
            <v>085320069709</v>
          </cell>
          <cell r="G153" t="str">
            <v>DRIVER</v>
          </cell>
          <cell r="H153"/>
          <cell r="I153"/>
          <cell r="J153"/>
          <cell r="K153" t="str">
            <v>BANDUNG</v>
          </cell>
          <cell r="L153" t="str">
            <v>ANTERAJA</v>
          </cell>
          <cell r="M153" t="str">
            <v>JAKARTA 1</v>
          </cell>
          <cell r="N153">
            <v>44371</v>
          </cell>
          <cell r="O153" t="str">
            <v>KP. CIKUYA RT 003/007 KEL. RAJAPOLAH KEC. RAJAPOLAH KAB. TASIKMALAYA</v>
          </cell>
          <cell r="P153" t="str">
            <v>K</v>
          </cell>
          <cell r="Q153" t="str">
            <v>ISLAM</v>
          </cell>
          <cell r="R153" t="str">
            <v>L</v>
          </cell>
          <cell r="S153" t="str">
            <v>SMA</v>
          </cell>
          <cell r="T153" t="str">
            <v>TASIKMALAYA</v>
          </cell>
          <cell r="U153">
            <v>34476</v>
          </cell>
          <cell r="V153">
            <v>44371</v>
          </cell>
          <cell r="W153">
            <v>44469</v>
          </cell>
          <cell r="X153" t="str">
            <v>PKWT 1</v>
          </cell>
          <cell r="Y153"/>
          <cell r="Z153" t="str">
            <v xml:space="preserve">0 Tahun  0 Bulan 29 Hari </v>
          </cell>
          <cell r="AA153" t="str">
            <v>BI UMUM</v>
          </cell>
          <cell r="AB153" t="str">
            <v>940513340539</v>
          </cell>
          <cell r="AC153">
            <v>45068</v>
          </cell>
          <cell r="AD153" t="str">
            <v>SUDAH</v>
          </cell>
          <cell r="AE153">
            <v>44370</v>
          </cell>
          <cell r="AF153"/>
          <cell r="AG153"/>
          <cell r="AH153" t="str">
            <v>SUDAH</v>
          </cell>
          <cell r="AI153">
            <v>44370</v>
          </cell>
          <cell r="AJ153"/>
          <cell r="AK153" t="str">
            <v>IN CLASS</v>
          </cell>
          <cell r="AL153">
            <v>100</v>
          </cell>
        </row>
        <row r="154">
          <cell r="C154" t="str">
            <v>2539</v>
          </cell>
          <cell r="D154" t="str">
            <v>MUHAMMAD PRAMADANI</v>
          </cell>
          <cell r="E154" t="str">
            <v>MBK</v>
          </cell>
          <cell r="F154" t="str">
            <v>082120247634</v>
          </cell>
          <cell r="G154" t="str">
            <v>DRIVER</v>
          </cell>
          <cell r="H154"/>
          <cell r="I154"/>
          <cell r="J154"/>
          <cell r="K154" t="str">
            <v>BANDUNG</v>
          </cell>
          <cell r="L154" t="str">
            <v>ANTERAJA</v>
          </cell>
          <cell r="M154" t="str">
            <v>JAKARTA 1</v>
          </cell>
          <cell r="N154">
            <v>44371</v>
          </cell>
          <cell r="O154" t="str">
            <v>KP. CIPASIR RT 003/009 KEL. LINGGAR KEC. RANCAEKEK KAB. BANDUNG</v>
          </cell>
          <cell r="P154" t="str">
            <v>K1</v>
          </cell>
          <cell r="Q154" t="str">
            <v>ISLAM</v>
          </cell>
          <cell r="R154" t="str">
            <v>L</v>
          </cell>
          <cell r="S154" t="str">
            <v>SMA</v>
          </cell>
          <cell r="T154" t="str">
            <v>BARABAI</v>
          </cell>
          <cell r="U154">
            <v>34159</v>
          </cell>
          <cell r="V154">
            <v>44371</v>
          </cell>
          <cell r="W154">
            <v>44469</v>
          </cell>
          <cell r="X154" t="str">
            <v>PKWT 1</v>
          </cell>
          <cell r="Y154"/>
          <cell r="Z154" t="str">
            <v xml:space="preserve">0 Tahun  0 Bulan 29 Hari </v>
          </cell>
          <cell r="AA154" t="str">
            <v>BI</v>
          </cell>
          <cell r="AB154" t="str">
            <v>13439307000391</v>
          </cell>
          <cell r="AC154">
            <v>46047</v>
          </cell>
          <cell r="AD154" t="str">
            <v>SUDAH</v>
          </cell>
          <cell r="AE154">
            <v>44370</v>
          </cell>
          <cell r="AF154"/>
          <cell r="AG154"/>
          <cell r="AH154" t="str">
            <v>SUDAH</v>
          </cell>
          <cell r="AI154">
            <v>44370</v>
          </cell>
          <cell r="AJ154"/>
          <cell r="AK154" t="str">
            <v>IN CLASS</v>
          </cell>
          <cell r="AL154">
            <v>100</v>
          </cell>
        </row>
        <row r="155">
          <cell r="C155" t="str">
            <v>2541</v>
          </cell>
          <cell r="D155" t="str">
            <v>RURI RAMADAN</v>
          </cell>
          <cell r="E155" t="str">
            <v>MBK</v>
          </cell>
          <cell r="F155" t="str">
            <v>087727141476</v>
          </cell>
          <cell r="G155" t="str">
            <v>DRIVER</v>
          </cell>
          <cell r="H155"/>
          <cell r="I155"/>
          <cell r="J155"/>
          <cell r="K155" t="str">
            <v>BANDUNG</v>
          </cell>
          <cell r="L155" t="str">
            <v>ANTERAJA</v>
          </cell>
          <cell r="M155" t="str">
            <v>JAKARTA 1</v>
          </cell>
          <cell r="N155">
            <v>44371</v>
          </cell>
          <cell r="O155" t="str">
            <v>KP. KAHAPIT RT 006/009 KEL. LEUWI GAJAH KEC. CIMAHI SELATAN KOTA CIMAHI</v>
          </cell>
          <cell r="P155" t="str">
            <v>K2</v>
          </cell>
          <cell r="Q155" t="str">
            <v>ISLAM</v>
          </cell>
          <cell r="R155" t="str">
            <v>L</v>
          </cell>
          <cell r="S155" t="str">
            <v>SMA</v>
          </cell>
          <cell r="T155" t="str">
            <v>CIMAHI</v>
          </cell>
          <cell r="U155">
            <v>34739</v>
          </cell>
          <cell r="V155">
            <v>44371</v>
          </cell>
          <cell r="W155">
            <v>44469</v>
          </cell>
          <cell r="X155" t="str">
            <v>PKWT 1</v>
          </cell>
          <cell r="Y155"/>
          <cell r="Z155" t="str">
            <v xml:space="preserve">0 Tahun  0 Bulan 29 Hari </v>
          </cell>
          <cell r="AA155" t="str">
            <v>BI</v>
          </cell>
          <cell r="AB155" t="str">
            <v>13319502000437</v>
          </cell>
          <cell r="AC155">
            <v>46125</v>
          </cell>
          <cell r="AD155" t="str">
            <v>SUDAH</v>
          </cell>
          <cell r="AE155">
            <v>44370</v>
          </cell>
          <cell r="AF155"/>
          <cell r="AG155"/>
          <cell r="AH155" t="str">
            <v>SUDAH</v>
          </cell>
          <cell r="AI155">
            <v>44370</v>
          </cell>
          <cell r="AJ155"/>
          <cell r="AK155" t="str">
            <v>IN CLASS</v>
          </cell>
          <cell r="AL155">
            <v>100</v>
          </cell>
        </row>
        <row r="156">
          <cell r="C156" t="str">
            <v>2556</v>
          </cell>
          <cell r="D156" t="str">
            <v xml:space="preserve">DZIKRI FAJAR PRATAMA </v>
          </cell>
          <cell r="E156" t="str">
            <v>MBK</v>
          </cell>
          <cell r="F156" t="str">
            <v>081532330296</v>
          </cell>
          <cell r="G156"/>
          <cell r="H156"/>
          <cell r="I156"/>
          <cell r="J156" t="str">
            <v xml:space="preserve">DISPATCHER </v>
          </cell>
          <cell r="K156" t="str">
            <v>BANDUNG</v>
          </cell>
          <cell r="L156" t="str">
            <v>ANTERAJA</v>
          </cell>
          <cell r="M156" t="str">
            <v>JAKARTA 1</v>
          </cell>
          <cell r="N156">
            <v>44372</v>
          </cell>
          <cell r="O156" t="str">
            <v>KP. PAMEUNTASAN RT002/RW007 DESA PEMEUNTASAN KEC KUTAWARINGIN KAN BANDUNG</v>
          </cell>
          <cell r="P156" t="str">
            <v>K</v>
          </cell>
          <cell r="Q156" t="str">
            <v>ISLAM</v>
          </cell>
          <cell r="R156" t="str">
            <v>L</v>
          </cell>
          <cell r="S156" t="str">
            <v>SMA</v>
          </cell>
          <cell r="T156" t="str">
            <v>LAMPUNG</v>
          </cell>
          <cell r="U156">
            <v>35368</v>
          </cell>
          <cell r="V156">
            <v>44372</v>
          </cell>
          <cell r="W156">
            <v>44469</v>
          </cell>
          <cell r="X156" t="str">
            <v>PKWT 1</v>
          </cell>
          <cell r="Y156"/>
          <cell r="Z156" t="str">
            <v xml:space="preserve">0 Tahun  0 Bulan 28 Hari </v>
          </cell>
          <cell r="AA156" t="str">
            <v>NON DRIVER</v>
          </cell>
          <cell r="AB156" t="str">
            <v>NON DRIVER</v>
          </cell>
          <cell r="AC156" t="str">
            <v>NON DRIVER</v>
          </cell>
          <cell r="AD156"/>
          <cell r="AE156"/>
          <cell r="AF156"/>
          <cell r="AG156"/>
          <cell r="AH156"/>
          <cell r="AI156"/>
          <cell r="AJ156"/>
          <cell r="AK156" t="str">
            <v>IN CLASS</v>
          </cell>
          <cell r="AL156"/>
        </row>
        <row r="157">
          <cell r="C157" t="str">
            <v>2557</v>
          </cell>
          <cell r="D157" t="str">
            <v>TETEN ARIF IRAWAN</v>
          </cell>
          <cell r="E157" t="str">
            <v>MBK</v>
          </cell>
          <cell r="F157" t="str">
            <v>082128748210</v>
          </cell>
          <cell r="G157" t="str">
            <v>DRIVER</v>
          </cell>
          <cell r="H157"/>
          <cell r="I157"/>
          <cell r="J157"/>
          <cell r="K157" t="str">
            <v>BANDUNG</v>
          </cell>
          <cell r="L157" t="str">
            <v>ANTERAJA</v>
          </cell>
          <cell r="M157" t="str">
            <v>JAKARTA 1</v>
          </cell>
          <cell r="N157">
            <v>44373</v>
          </cell>
          <cell r="O157" t="str">
            <v>JL. SITU SIPATAHUNAN GG SUKASIRNA NO 174 RT003/RW005 DESA BALEENDAH KEC BALEENDAH KAB BANDUNG</v>
          </cell>
          <cell r="P157" t="str">
            <v>K1</v>
          </cell>
          <cell r="Q157" t="str">
            <v>ISLAM</v>
          </cell>
          <cell r="R157" t="str">
            <v>L</v>
          </cell>
          <cell r="S157" t="str">
            <v>SMA</v>
          </cell>
          <cell r="T157" t="str">
            <v>BANDUNG</v>
          </cell>
          <cell r="U157">
            <v>33598</v>
          </cell>
          <cell r="V157">
            <v>44373</v>
          </cell>
          <cell r="W157">
            <v>44469</v>
          </cell>
          <cell r="X157" t="str">
            <v>PKWT 1</v>
          </cell>
          <cell r="Y157"/>
          <cell r="Z157" t="str">
            <v xml:space="preserve">0 Tahun  0 Bulan 27 Hari </v>
          </cell>
          <cell r="AA157" t="str">
            <v>BI</v>
          </cell>
          <cell r="AB157" t="str">
            <v>13439112000102</v>
          </cell>
          <cell r="AC157">
            <v>45640</v>
          </cell>
          <cell r="AD157"/>
          <cell r="AE157"/>
          <cell r="AF157"/>
          <cell r="AG157"/>
          <cell r="AH157"/>
          <cell r="AI157">
            <v>44372</v>
          </cell>
          <cell r="AJ157"/>
          <cell r="AK157" t="str">
            <v>IN CLASS</v>
          </cell>
          <cell r="AL157">
            <v>90</v>
          </cell>
        </row>
        <row r="158">
          <cell r="C158" t="str">
            <v>2558</v>
          </cell>
          <cell r="D158" t="str">
            <v>MARYONO</v>
          </cell>
          <cell r="E158" t="str">
            <v>MBK</v>
          </cell>
          <cell r="F158" t="str">
            <v>081321354655</v>
          </cell>
          <cell r="G158" t="str">
            <v>DRIVER</v>
          </cell>
          <cell r="H158"/>
          <cell r="I158"/>
          <cell r="J158"/>
          <cell r="K158" t="str">
            <v>BANDUNG</v>
          </cell>
          <cell r="L158" t="str">
            <v>ANTERAJA</v>
          </cell>
          <cell r="M158" t="str">
            <v>JAKARTA 1</v>
          </cell>
          <cell r="N158">
            <v>44373</v>
          </cell>
          <cell r="O158" t="str">
            <v>JL. CICUKANG RAYA I NO.19 RT003/RW015 DESA MEKARRAHAYU KEC MARGAASIH KAB BANDUNG</v>
          </cell>
          <cell r="P158" t="str">
            <v>K</v>
          </cell>
          <cell r="Q158" t="str">
            <v>ISLAM</v>
          </cell>
          <cell r="R158" t="str">
            <v>L</v>
          </cell>
          <cell r="S158" t="str">
            <v>SMP</v>
          </cell>
          <cell r="T158" t="str">
            <v>KEBUMEN</v>
          </cell>
          <cell r="U158">
            <v>33179</v>
          </cell>
          <cell r="V158">
            <v>44373</v>
          </cell>
          <cell r="W158">
            <v>44469</v>
          </cell>
          <cell r="X158" t="str">
            <v>PKWT 1</v>
          </cell>
          <cell r="Y158"/>
          <cell r="Z158" t="str">
            <v xml:space="preserve">0 Tahun  0 Bulan 27 Hari </v>
          </cell>
          <cell r="AA158" t="str">
            <v>BI</v>
          </cell>
          <cell r="AB158" t="str">
            <v>13439011000109</v>
          </cell>
          <cell r="AC158">
            <v>45643</v>
          </cell>
          <cell r="AD158"/>
          <cell r="AE158"/>
          <cell r="AF158"/>
          <cell r="AG158"/>
          <cell r="AH158"/>
          <cell r="AI158">
            <v>44372</v>
          </cell>
          <cell r="AJ158"/>
          <cell r="AK158" t="str">
            <v>IN CLASS</v>
          </cell>
          <cell r="AL158">
            <v>100</v>
          </cell>
        </row>
        <row r="159">
          <cell r="C159" t="str">
            <v>2559</v>
          </cell>
          <cell r="D159" t="str">
            <v xml:space="preserve">NURYAMAN </v>
          </cell>
          <cell r="E159" t="str">
            <v>MBK</v>
          </cell>
          <cell r="F159" t="str">
            <v>082115599628</v>
          </cell>
          <cell r="G159" t="str">
            <v>DRIVER</v>
          </cell>
          <cell r="H159"/>
          <cell r="I159"/>
          <cell r="J159"/>
          <cell r="K159" t="str">
            <v>BANDUNG</v>
          </cell>
          <cell r="L159" t="str">
            <v>ANTERAJA</v>
          </cell>
          <cell r="M159" t="str">
            <v>JAKARTA 1</v>
          </cell>
          <cell r="N159">
            <v>44373</v>
          </cell>
          <cell r="O159" t="str">
            <v>KP BABAKN KIDUL RT003/RW014 DESA CIGUGUR TENGAH KEC CUGUGUR TENGAN KOTA CIMAHI</v>
          </cell>
          <cell r="P159" t="str">
            <v>K3</v>
          </cell>
          <cell r="Q159" t="str">
            <v>ISLAM</v>
          </cell>
          <cell r="R159" t="str">
            <v>L</v>
          </cell>
          <cell r="S159" t="str">
            <v>SMP</v>
          </cell>
          <cell r="T159" t="str">
            <v>CIMAHI</v>
          </cell>
          <cell r="U159">
            <v>28199</v>
          </cell>
          <cell r="V159">
            <v>44373</v>
          </cell>
          <cell r="W159">
            <v>44469</v>
          </cell>
          <cell r="X159" t="str">
            <v>PKWT 1</v>
          </cell>
          <cell r="Y159"/>
          <cell r="Z159" t="str">
            <v xml:space="preserve">0 Tahun  0 Bulan 27 Hari </v>
          </cell>
          <cell r="AA159" t="str">
            <v>BI</v>
          </cell>
          <cell r="AB159" t="str">
            <v>13317703000247</v>
          </cell>
          <cell r="AC159">
            <v>46069</v>
          </cell>
          <cell r="AD159"/>
          <cell r="AE159"/>
          <cell r="AF159"/>
          <cell r="AG159"/>
          <cell r="AH159"/>
          <cell r="AI159">
            <v>44372</v>
          </cell>
          <cell r="AJ159"/>
          <cell r="AK159" t="str">
            <v>IN CLASS</v>
          </cell>
          <cell r="AL159">
            <v>90</v>
          </cell>
        </row>
        <row r="160">
          <cell r="C160" t="str">
            <v>2560</v>
          </cell>
          <cell r="D160" t="str">
            <v>IRSAN ARIANSYAH</v>
          </cell>
          <cell r="E160" t="str">
            <v>MBK</v>
          </cell>
          <cell r="F160" t="str">
            <v>083822892912</v>
          </cell>
          <cell r="G160" t="str">
            <v>DRIVER</v>
          </cell>
          <cell r="H160"/>
          <cell r="I160"/>
          <cell r="J160"/>
          <cell r="K160" t="str">
            <v>BANDUNG</v>
          </cell>
          <cell r="L160" t="str">
            <v>ANTERAJA</v>
          </cell>
          <cell r="M160" t="str">
            <v>JAKARTA 1</v>
          </cell>
          <cell r="N160">
            <v>44375</v>
          </cell>
          <cell r="O160" t="str">
            <v>KP. ARENG RT001/RW010 DESA WANGUNSARI KEC LEMBANG KAB BANDUNG</v>
          </cell>
          <cell r="P160" t="str">
            <v>L</v>
          </cell>
          <cell r="Q160" t="str">
            <v>ISLAM</v>
          </cell>
          <cell r="R160" t="str">
            <v>L</v>
          </cell>
          <cell r="S160" t="str">
            <v>SMK</v>
          </cell>
          <cell r="T160" t="str">
            <v>BANDUNG</v>
          </cell>
          <cell r="U160">
            <v>36127</v>
          </cell>
          <cell r="V160">
            <v>44375</v>
          </cell>
          <cell r="W160">
            <v>44469</v>
          </cell>
          <cell r="X160" t="str">
            <v>PKWT 1</v>
          </cell>
          <cell r="Y160"/>
          <cell r="Z160" t="str">
            <v xml:space="preserve">0 Tahun  0 Bulan 25 Hari </v>
          </cell>
          <cell r="AA160" t="str">
            <v>BI</v>
          </cell>
          <cell r="AB160" t="str">
            <v>13319811000270</v>
          </cell>
          <cell r="AC160">
            <v>46072</v>
          </cell>
          <cell r="AD160"/>
          <cell r="AE160"/>
          <cell r="AF160"/>
          <cell r="AG160"/>
          <cell r="AH160"/>
          <cell r="AI160">
            <v>44370</v>
          </cell>
          <cell r="AJ160"/>
          <cell r="AK160" t="str">
            <v>IN CLASS</v>
          </cell>
          <cell r="AL160">
            <v>90</v>
          </cell>
        </row>
        <row r="161">
          <cell r="C161" t="str">
            <v>2561</v>
          </cell>
          <cell r="D161" t="str">
            <v xml:space="preserve">RIZKY ANWARY PUTRA </v>
          </cell>
          <cell r="E161" t="str">
            <v>MBK</v>
          </cell>
          <cell r="F161" t="str">
            <v>089656424545</v>
          </cell>
          <cell r="G161" t="str">
            <v>DRIVER</v>
          </cell>
          <cell r="H161"/>
          <cell r="I161"/>
          <cell r="J161"/>
          <cell r="K161" t="str">
            <v>BANDUNG</v>
          </cell>
          <cell r="L161" t="str">
            <v>ANTERAJA</v>
          </cell>
          <cell r="M161" t="str">
            <v>JAKARTA 1</v>
          </cell>
          <cell r="N161">
            <v>44375</v>
          </cell>
          <cell r="O161" t="str">
            <v>JL. KEPREES SAMPURAN RT004/RW002 DESA SAMOJA KEC BATUNUNGGAL KOTA BANDUNG</v>
          </cell>
          <cell r="P161" t="str">
            <v>K2</v>
          </cell>
          <cell r="Q161" t="str">
            <v>ISLAM</v>
          </cell>
          <cell r="R161" t="str">
            <v>L</v>
          </cell>
          <cell r="S161" t="str">
            <v>SMK</v>
          </cell>
          <cell r="T161" t="str">
            <v>BANDUNG</v>
          </cell>
          <cell r="U161">
            <v>33627</v>
          </cell>
          <cell r="V161">
            <v>44375</v>
          </cell>
          <cell r="W161">
            <v>44469</v>
          </cell>
          <cell r="X161" t="str">
            <v>PKWT 1</v>
          </cell>
          <cell r="Y161"/>
          <cell r="Z161" t="str">
            <v xml:space="preserve">0 Tahun  0 Bulan 25 Hari </v>
          </cell>
          <cell r="AA161" t="str">
            <v>BI</v>
          </cell>
          <cell r="AB161" t="str">
            <v>920113052970</v>
          </cell>
          <cell r="AC161">
            <v>45315</v>
          </cell>
          <cell r="AD161"/>
          <cell r="AE161"/>
          <cell r="AF161"/>
          <cell r="AG161"/>
          <cell r="AH161"/>
          <cell r="AI161">
            <v>44374</v>
          </cell>
          <cell r="AJ161"/>
          <cell r="AK161" t="str">
            <v>IN CLASS</v>
          </cell>
          <cell r="AL161">
            <v>100</v>
          </cell>
        </row>
        <row r="162">
          <cell r="C162" t="str">
            <v>2562</v>
          </cell>
          <cell r="D162" t="str">
            <v xml:space="preserve">HILMAN SANJAYA </v>
          </cell>
          <cell r="E162" t="str">
            <v>MBK</v>
          </cell>
          <cell r="F162" t="str">
            <v>081283494755</v>
          </cell>
          <cell r="G162" t="str">
            <v>DRIVER</v>
          </cell>
          <cell r="H162"/>
          <cell r="I162"/>
          <cell r="J162"/>
          <cell r="K162" t="str">
            <v>BANDUNG</v>
          </cell>
          <cell r="L162" t="str">
            <v>ANTERAJA</v>
          </cell>
          <cell r="M162" t="str">
            <v>JAKARTA 1</v>
          </cell>
          <cell r="N162">
            <v>44375</v>
          </cell>
          <cell r="O162" t="str">
            <v>JL.GAJAH 4 NO 37 RT04/RW012 DESA LEUWIGAJAH KEC CIMAHI SELATAN KOTA CIMAHI</v>
          </cell>
          <cell r="P162" t="str">
            <v>K1</v>
          </cell>
          <cell r="Q162" t="str">
            <v>ISLAM</v>
          </cell>
          <cell r="R162" t="str">
            <v>L</v>
          </cell>
          <cell r="S162" t="str">
            <v>SMU</v>
          </cell>
          <cell r="T162" t="str">
            <v>TANGERANG</v>
          </cell>
          <cell r="U162">
            <v>30515</v>
          </cell>
          <cell r="V162">
            <v>44375</v>
          </cell>
          <cell r="W162">
            <v>44469</v>
          </cell>
          <cell r="X162" t="str">
            <v>PKWT 1</v>
          </cell>
          <cell r="Y162"/>
          <cell r="Z162" t="str">
            <v xml:space="preserve">0 Tahun  0 Bulan 25 Hari </v>
          </cell>
          <cell r="AA162" t="str">
            <v>BI</v>
          </cell>
          <cell r="AB162" t="str">
            <v>830713312927</v>
          </cell>
          <cell r="AC162">
            <v>44760</v>
          </cell>
          <cell r="AD162"/>
          <cell r="AE162"/>
          <cell r="AF162"/>
          <cell r="AG162"/>
          <cell r="AH162"/>
          <cell r="AI162">
            <v>44374</v>
          </cell>
          <cell r="AJ162"/>
          <cell r="AK162" t="str">
            <v>IN CLASS</v>
          </cell>
          <cell r="AL162">
            <v>90</v>
          </cell>
        </row>
        <row r="163">
          <cell r="C163" t="str">
            <v>2563</v>
          </cell>
          <cell r="D163" t="str">
            <v>YONO</v>
          </cell>
          <cell r="E163" t="str">
            <v>MBK</v>
          </cell>
          <cell r="F163" t="str">
            <v>081284134483</v>
          </cell>
          <cell r="G163" t="str">
            <v>DRIVER</v>
          </cell>
          <cell r="H163"/>
          <cell r="I163"/>
          <cell r="J163"/>
          <cell r="K163" t="str">
            <v>BANDUNG</v>
          </cell>
          <cell r="L163" t="str">
            <v>ANTERAJA</v>
          </cell>
          <cell r="M163" t="str">
            <v>JAKARTA 1</v>
          </cell>
          <cell r="N163">
            <v>44375</v>
          </cell>
          <cell r="O163" t="str">
            <v>JL. MARGA CINTA NO117A RT003/RW003 DESA CIJAWURA KEC BUAH BATU KOTA BANDUNG</v>
          </cell>
          <cell r="P163" t="str">
            <v>K2</v>
          </cell>
          <cell r="Q163" t="str">
            <v>ISLAM</v>
          </cell>
          <cell r="R163" t="str">
            <v>L</v>
          </cell>
          <cell r="S163" t="str">
            <v>SMU</v>
          </cell>
          <cell r="T163" t="str">
            <v>WONOGIRI</v>
          </cell>
          <cell r="U163">
            <v>30767</v>
          </cell>
          <cell r="V163">
            <v>44375</v>
          </cell>
          <cell r="W163">
            <v>44469</v>
          </cell>
          <cell r="X163" t="str">
            <v>PKWT 1</v>
          </cell>
          <cell r="Y163"/>
          <cell r="Z163" t="str">
            <v xml:space="preserve">0 Tahun  0 Bulan 25 Hari </v>
          </cell>
          <cell r="AA163" t="str">
            <v>BI</v>
          </cell>
          <cell r="AB163" t="str">
            <v>13058403000486</v>
          </cell>
          <cell r="AC163">
            <v>46104</v>
          </cell>
          <cell r="AD163"/>
          <cell r="AE163"/>
          <cell r="AF163"/>
          <cell r="AG163"/>
          <cell r="AH163"/>
          <cell r="AI163">
            <v>44374</v>
          </cell>
          <cell r="AJ163"/>
          <cell r="AK163" t="str">
            <v>IN CLASS</v>
          </cell>
          <cell r="AL163">
            <v>80</v>
          </cell>
        </row>
        <row r="164">
          <cell r="C164" t="str">
            <v>2564</v>
          </cell>
          <cell r="D164" t="str">
            <v>YENDI MULYANA</v>
          </cell>
          <cell r="E164" t="str">
            <v>MBK</v>
          </cell>
          <cell r="F164" t="str">
            <v>0895345176610</v>
          </cell>
          <cell r="G164" t="str">
            <v>DRIVER</v>
          </cell>
          <cell r="H164"/>
          <cell r="I164"/>
          <cell r="J164"/>
          <cell r="K164" t="str">
            <v>BANDUNG</v>
          </cell>
          <cell r="L164" t="str">
            <v>ANTERAJA</v>
          </cell>
          <cell r="M164" t="str">
            <v>JAKARTA 1</v>
          </cell>
          <cell r="N164">
            <v>44376</v>
          </cell>
          <cell r="O164" t="str">
            <v>KP. BLOK KENARI RT005/RW006 DESA PANGAUBAN KEC KATAPANG KAB BANDUNG</v>
          </cell>
          <cell r="P164" t="str">
            <v>K1</v>
          </cell>
          <cell r="Q164" t="str">
            <v>ISLAM</v>
          </cell>
          <cell r="R164" t="str">
            <v>L</v>
          </cell>
          <cell r="S164" t="str">
            <v>SMA</v>
          </cell>
          <cell r="T164" t="str">
            <v>BANDUNG</v>
          </cell>
          <cell r="U164">
            <v>32500</v>
          </cell>
          <cell r="V164">
            <v>44376</v>
          </cell>
          <cell r="W164">
            <v>44469</v>
          </cell>
          <cell r="X164" t="str">
            <v>PKWT 1</v>
          </cell>
          <cell r="Y164"/>
          <cell r="Z164" t="str">
            <v xml:space="preserve">0 Tahun  0 Bulan 24 Hari </v>
          </cell>
          <cell r="AA164" t="str">
            <v>BI</v>
          </cell>
          <cell r="AB164" t="str">
            <v>881213330824</v>
          </cell>
          <cell r="AC164">
            <v>44918</v>
          </cell>
          <cell r="AD164"/>
          <cell r="AE164"/>
          <cell r="AF164"/>
          <cell r="AG164"/>
          <cell r="AH164"/>
          <cell r="AI164"/>
          <cell r="AJ164"/>
          <cell r="AK164"/>
          <cell r="AL164"/>
        </row>
        <row r="165">
          <cell r="C165" t="str">
            <v>2565</v>
          </cell>
          <cell r="D165" t="str">
            <v>AHMAD JAELANI</v>
          </cell>
          <cell r="E165" t="str">
            <v>MBK</v>
          </cell>
          <cell r="F165" t="str">
            <v>087828621472</v>
          </cell>
          <cell r="G165" t="str">
            <v>DRIVER</v>
          </cell>
          <cell r="H165"/>
          <cell r="I165"/>
          <cell r="J165"/>
          <cell r="K165" t="str">
            <v>BANDUNG</v>
          </cell>
          <cell r="L165" t="str">
            <v>ANTERAJA</v>
          </cell>
          <cell r="M165" t="str">
            <v>JAKARTA 1</v>
          </cell>
          <cell r="N165">
            <v>44376</v>
          </cell>
          <cell r="O165" t="str">
            <v>KP. WARUNGGEDE RT001/RW011 DESA CIBIRU WETAN KEC CILEUNYI KAB BANDUNG</v>
          </cell>
          <cell r="P165" t="str">
            <v>L</v>
          </cell>
          <cell r="Q165" t="str">
            <v>ISLAM</v>
          </cell>
          <cell r="R165" t="str">
            <v>L</v>
          </cell>
          <cell r="S165" t="str">
            <v>SMP</v>
          </cell>
          <cell r="T165" t="str">
            <v>TASIK MALAYA</v>
          </cell>
          <cell r="U165">
            <v>33756</v>
          </cell>
          <cell r="V165">
            <v>44376</v>
          </cell>
          <cell r="W165">
            <v>44469</v>
          </cell>
          <cell r="X165" t="str">
            <v>PKWT 1</v>
          </cell>
          <cell r="Y165"/>
          <cell r="Z165" t="str">
            <v xml:space="preserve">0 Tahun  0 Bulan 24 Hari </v>
          </cell>
          <cell r="AA165" t="str">
            <v>BI</v>
          </cell>
          <cell r="AB165" t="str">
            <v>13059206000808</v>
          </cell>
          <cell r="AC165">
            <v>46175</v>
          </cell>
          <cell r="AD165"/>
          <cell r="AE165"/>
          <cell r="AF165"/>
          <cell r="AG165"/>
          <cell r="AH165"/>
          <cell r="AI165"/>
          <cell r="AJ165"/>
          <cell r="AK165"/>
          <cell r="AL165"/>
        </row>
        <row r="166">
          <cell r="C166" t="str">
            <v>2566</v>
          </cell>
          <cell r="D166" t="str">
            <v xml:space="preserve">HENDI RAMDANI </v>
          </cell>
          <cell r="E166" t="str">
            <v>MBK</v>
          </cell>
          <cell r="F166" t="str">
            <v>089607038362</v>
          </cell>
          <cell r="G166" t="str">
            <v>DRIVER</v>
          </cell>
          <cell r="H166"/>
          <cell r="I166"/>
          <cell r="J166"/>
          <cell r="K166" t="str">
            <v>BANDUNG</v>
          </cell>
          <cell r="L166" t="str">
            <v>ANTERAJA</v>
          </cell>
          <cell r="M166" t="str">
            <v>JAKARTA 1</v>
          </cell>
          <cell r="N166">
            <v>44376</v>
          </cell>
          <cell r="O166" t="str">
            <v>KP. KIHAPIT BARAT RT001/RW009 DESA LEUWIGAJAH KEC CIMAHI SELATAN KOTA CIMAHI</v>
          </cell>
          <cell r="P166" t="str">
            <v>K</v>
          </cell>
          <cell r="Q166" t="str">
            <v>ISLAM</v>
          </cell>
          <cell r="R166" t="str">
            <v>L</v>
          </cell>
          <cell r="S166" t="str">
            <v>SMA</v>
          </cell>
          <cell r="T166" t="str">
            <v>BANDUNG</v>
          </cell>
          <cell r="U166">
            <v>31208</v>
          </cell>
          <cell r="V166">
            <v>44376</v>
          </cell>
          <cell r="W166">
            <v>44469</v>
          </cell>
          <cell r="X166" t="str">
            <v>PKWT 1</v>
          </cell>
          <cell r="Y166"/>
          <cell r="Z166" t="str">
            <v xml:space="preserve">0 Tahun  0 Bulan 24 Hari </v>
          </cell>
          <cell r="AA166" t="str">
            <v>BI</v>
          </cell>
          <cell r="AB166" t="str">
            <v>850613310890</v>
          </cell>
          <cell r="AC166">
            <v>44722</v>
          </cell>
          <cell r="AD166"/>
          <cell r="AE166"/>
          <cell r="AF166"/>
          <cell r="AG166"/>
          <cell r="AH166"/>
          <cell r="AI166"/>
          <cell r="AJ166"/>
          <cell r="AK166"/>
          <cell r="AL166"/>
        </row>
        <row r="167">
          <cell r="C167" t="str">
            <v>2567</v>
          </cell>
          <cell r="D167" t="str">
            <v xml:space="preserve">DADAN NUGRAHA </v>
          </cell>
          <cell r="E167" t="str">
            <v>MBK</v>
          </cell>
          <cell r="F167" t="str">
            <v>083187664711</v>
          </cell>
          <cell r="G167" t="str">
            <v>DRIVER</v>
          </cell>
          <cell r="H167"/>
          <cell r="I167"/>
          <cell r="J167"/>
          <cell r="K167" t="str">
            <v>BANDUNG</v>
          </cell>
          <cell r="L167" t="str">
            <v>ANTERAJA</v>
          </cell>
          <cell r="M167" t="str">
            <v>JAKARTA 1</v>
          </cell>
          <cell r="N167">
            <v>44376</v>
          </cell>
          <cell r="O167" t="str">
            <v>KP. SIRNASARI RT005/RW003 DESA BATU KARUT KEC ARJASARI KAB BABDUNG</v>
          </cell>
          <cell r="P167" t="str">
            <v>L</v>
          </cell>
          <cell r="Q167" t="str">
            <v>ISLAM</v>
          </cell>
          <cell r="R167" t="str">
            <v>L</v>
          </cell>
          <cell r="S167" t="str">
            <v>SMK</v>
          </cell>
          <cell r="T167" t="str">
            <v>BANDUNG</v>
          </cell>
          <cell r="U167">
            <v>33886</v>
          </cell>
          <cell r="V167">
            <v>44376</v>
          </cell>
          <cell r="W167">
            <v>44469</v>
          </cell>
          <cell r="X167" t="str">
            <v>PKWT 1</v>
          </cell>
          <cell r="Y167"/>
          <cell r="Z167" t="str">
            <v xml:space="preserve">0 Tahun  0 Bulan 24 Hari </v>
          </cell>
          <cell r="AA167" t="str">
            <v>BI</v>
          </cell>
          <cell r="AB167" t="str">
            <v>921013433249</v>
          </cell>
          <cell r="AC167">
            <v>45208</v>
          </cell>
          <cell r="AD167"/>
          <cell r="AE167"/>
          <cell r="AF167"/>
          <cell r="AG167"/>
          <cell r="AH167"/>
          <cell r="AI167"/>
          <cell r="AJ167"/>
          <cell r="AK167"/>
          <cell r="AL167"/>
        </row>
        <row r="168">
          <cell r="C168" t="str">
            <v>2569</v>
          </cell>
          <cell r="D168" t="str">
            <v>NIZAR AHMAD FAUZAN</v>
          </cell>
          <cell r="E168" t="str">
            <v>MBK</v>
          </cell>
          <cell r="F168" t="str">
            <v>087737774789</v>
          </cell>
          <cell r="G168" t="str">
            <v>DRIVER</v>
          </cell>
          <cell r="H168"/>
          <cell r="I168"/>
          <cell r="J168"/>
          <cell r="K168" t="str">
            <v>BANDUNG</v>
          </cell>
          <cell r="L168" t="str">
            <v>ANTERAJA</v>
          </cell>
          <cell r="M168" t="str">
            <v>JAKARTA 1</v>
          </cell>
          <cell r="N168">
            <v>44376</v>
          </cell>
          <cell r="O168" t="str">
            <v>KP. MUARA RT002/RW002 DESA CIKONENG KEC PASIR JAMBU KAB BANDUNG</v>
          </cell>
          <cell r="P168" t="str">
            <v>K</v>
          </cell>
          <cell r="Q168" t="str">
            <v>ISLAM</v>
          </cell>
          <cell r="R168" t="str">
            <v>L</v>
          </cell>
          <cell r="S168" t="str">
            <v>SMA</v>
          </cell>
          <cell r="T168" t="str">
            <v>BANDUNG</v>
          </cell>
          <cell r="U168">
            <v>36277</v>
          </cell>
          <cell r="V168">
            <v>44376</v>
          </cell>
          <cell r="W168">
            <v>44469</v>
          </cell>
          <cell r="X168" t="str">
            <v>PKWT 1</v>
          </cell>
          <cell r="Y168"/>
          <cell r="Z168" t="str">
            <v xml:space="preserve">0 Tahun  0 Bulan 24 Hari </v>
          </cell>
          <cell r="AA168" t="str">
            <v>BI</v>
          </cell>
          <cell r="AB168" t="str">
            <v>990313431194</v>
          </cell>
          <cell r="AC168">
            <v>45378</v>
          </cell>
          <cell r="AD168"/>
          <cell r="AE168"/>
          <cell r="AF168"/>
          <cell r="AG168"/>
          <cell r="AH168"/>
          <cell r="AI168"/>
          <cell r="AJ168"/>
          <cell r="AK168"/>
          <cell r="AL168"/>
        </row>
        <row r="169">
          <cell r="C169" t="str">
            <v>2611</v>
          </cell>
          <cell r="D169" t="str">
            <v>ALGA AGUSTIA SAPUTRA</v>
          </cell>
          <cell r="E169" t="str">
            <v>MBK</v>
          </cell>
          <cell r="F169" t="str">
            <v>081315853110</v>
          </cell>
          <cell r="G169" t="str">
            <v>DRIVER</v>
          </cell>
          <cell r="H169"/>
          <cell r="I169"/>
          <cell r="J169"/>
          <cell r="K169" t="str">
            <v>BANDUNG</v>
          </cell>
          <cell r="L169" t="str">
            <v>ANTERAJA</v>
          </cell>
          <cell r="M169" t="str">
            <v>JAKARTA 1</v>
          </cell>
          <cell r="N169">
            <v>44379</v>
          </cell>
          <cell r="O169" t="str">
            <v>JL. RE. MARTADINATA RT003/RW001 DESA PANYINGKIRAN KEC INDIHIANG KOTA TASIK MALAYA</v>
          </cell>
          <cell r="P169" t="str">
            <v>L</v>
          </cell>
          <cell r="Q169" t="str">
            <v>ISLAM</v>
          </cell>
          <cell r="R169" t="str">
            <v>L</v>
          </cell>
          <cell r="S169" t="str">
            <v>SMA</v>
          </cell>
          <cell r="T169" t="str">
            <v xml:space="preserve">SURABAYA </v>
          </cell>
          <cell r="U169">
            <v>32381</v>
          </cell>
          <cell r="V169">
            <v>44379</v>
          </cell>
          <cell r="W169">
            <v>44408</v>
          </cell>
          <cell r="X169" t="str">
            <v xml:space="preserve">PHL </v>
          </cell>
          <cell r="Y169"/>
          <cell r="Z169" t="str">
            <v xml:space="preserve">0 Tahun  0 Bulan 21 Hari </v>
          </cell>
          <cell r="AA169" t="str">
            <v>BI</v>
          </cell>
          <cell r="AB169" t="str">
            <v>13348808000024</v>
          </cell>
          <cell r="AC169">
            <v>45635</v>
          </cell>
          <cell r="AD169"/>
          <cell r="AE169"/>
          <cell r="AF169"/>
          <cell r="AG169"/>
          <cell r="AH169"/>
          <cell r="AI169"/>
          <cell r="AJ169"/>
          <cell r="AK169"/>
          <cell r="AL169"/>
        </row>
        <row r="170">
          <cell r="C170" t="str">
            <v>2612</v>
          </cell>
          <cell r="D170" t="str">
            <v>SANDITIYA HERMANSYAH</v>
          </cell>
          <cell r="E170" t="str">
            <v>MBK</v>
          </cell>
          <cell r="F170" t="str">
            <v>081220588168</v>
          </cell>
          <cell r="G170" t="str">
            <v>DRIVER</v>
          </cell>
          <cell r="H170"/>
          <cell r="I170"/>
          <cell r="J170"/>
          <cell r="K170" t="str">
            <v>BANDUNG</v>
          </cell>
          <cell r="L170" t="str">
            <v>ANTERAJA</v>
          </cell>
          <cell r="M170" t="str">
            <v>JAKARTA 1</v>
          </cell>
          <cell r="N170">
            <v>44384</v>
          </cell>
          <cell r="O170" t="str">
            <v>CIBODAS RT004/RW010 DESA UTAMA KEC CIMAHI SELATAN KOTA CIMAHI</v>
          </cell>
          <cell r="P170" t="str">
            <v>L</v>
          </cell>
          <cell r="Q170" t="str">
            <v>ISLAM</v>
          </cell>
          <cell r="R170" t="str">
            <v>L</v>
          </cell>
          <cell r="S170" t="str">
            <v>SMK</v>
          </cell>
          <cell r="T170" t="str">
            <v>CIMAHI</v>
          </cell>
          <cell r="U170">
            <v>35486</v>
          </cell>
          <cell r="V170">
            <v>44384</v>
          </cell>
          <cell r="W170">
            <v>44408</v>
          </cell>
          <cell r="X170" t="str">
            <v xml:space="preserve">PHL </v>
          </cell>
          <cell r="Y170"/>
          <cell r="Z170" t="str">
            <v xml:space="preserve">0 Tahun  0 Bulan 16 Hari </v>
          </cell>
          <cell r="AA170" t="str">
            <v>BI</v>
          </cell>
          <cell r="AB170" t="str">
            <v>13319702000593</v>
          </cell>
          <cell r="AC170">
            <v>46198</v>
          </cell>
          <cell r="AD170"/>
          <cell r="AE170"/>
          <cell r="AF170"/>
          <cell r="AG170"/>
          <cell r="AH170"/>
          <cell r="AI170"/>
          <cell r="AJ170"/>
          <cell r="AK170"/>
          <cell r="AL170"/>
        </row>
        <row r="171">
          <cell r="C171" t="str">
            <v>2613</v>
          </cell>
          <cell r="D171" t="str">
            <v>RAMDANI O SAPUTRA</v>
          </cell>
          <cell r="E171" t="str">
            <v>MBK</v>
          </cell>
          <cell r="F171" t="str">
            <v>081296052721</v>
          </cell>
          <cell r="G171" t="str">
            <v>DRIVER</v>
          </cell>
          <cell r="H171"/>
          <cell r="I171"/>
          <cell r="J171"/>
          <cell r="K171" t="str">
            <v>BANDUNG</v>
          </cell>
          <cell r="L171" t="str">
            <v>ANTERAJA</v>
          </cell>
          <cell r="M171" t="str">
            <v>JAKARTA 1</v>
          </cell>
          <cell r="N171">
            <v>44384</v>
          </cell>
          <cell r="O171" t="str">
            <v>DUSUN CIJAHA RT002/RW001 DESA KERTAMEKAR KEC TANGJUNG KERTA KAB SUMEDANG</v>
          </cell>
          <cell r="P171" t="str">
            <v>K</v>
          </cell>
          <cell r="Q171" t="str">
            <v>ISLAM</v>
          </cell>
          <cell r="R171" t="str">
            <v>L</v>
          </cell>
          <cell r="S171" t="str">
            <v>SMA</v>
          </cell>
          <cell r="T171" t="str">
            <v>SUMEDANG</v>
          </cell>
          <cell r="U171">
            <v>34397</v>
          </cell>
          <cell r="V171">
            <v>44384</v>
          </cell>
          <cell r="W171">
            <v>44408</v>
          </cell>
          <cell r="X171" t="str">
            <v xml:space="preserve">PHL </v>
          </cell>
          <cell r="Y171"/>
          <cell r="Z171" t="str">
            <v xml:space="preserve">0 Tahun  0 Bulan 16 Hari </v>
          </cell>
          <cell r="AA171" t="str">
            <v>BI</v>
          </cell>
          <cell r="AB171" t="str">
            <v>940313320736</v>
          </cell>
          <cell r="AC171">
            <v>44989</v>
          </cell>
          <cell r="AD171"/>
          <cell r="AE171"/>
          <cell r="AF171"/>
          <cell r="AG171"/>
          <cell r="AH171"/>
          <cell r="AI171"/>
          <cell r="AJ171"/>
          <cell r="AK171"/>
          <cell r="AL171"/>
        </row>
        <row r="172">
          <cell r="C172" t="str">
            <v>2614</v>
          </cell>
          <cell r="D172" t="str">
            <v>UJANG SUMARNA</v>
          </cell>
          <cell r="E172" t="str">
            <v>MBK</v>
          </cell>
          <cell r="F172" t="str">
            <v>083820443842</v>
          </cell>
          <cell r="G172" t="str">
            <v>DRIVER</v>
          </cell>
          <cell r="H172"/>
          <cell r="I172"/>
          <cell r="J172"/>
          <cell r="K172" t="str">
            <v>BANDUNG</v>
          </cell>
          <cell r="L172" t="str">
            <v>ANTERAJA</v>
          </cell>
          <cell r="M172" t="str">
            <v>JAKARTA 1</v>
          </cell>
          <cell r="N172">
            <v>44384</v>
          </cell>
          <cell r="O172" t="str">
            <v>KP LEUWIGEDE RT001/RW011 DESA CIBEUREUM KEC CIMAHI SELATAN KOTA CIMAHI</v>
          </cell>
          <cell r="P172" t="str">
            <v>K1</v>
          </cell>
          <cell r="Q172" t="str">
            <v>ISLAM</v>
          </cell>
          <cell r="R172" t="str">
            <v>L</v>
          </cell>
          <cell r="S172" t="str">
            <v>SMA</v>
          </cell>
          <cell r="T172" t="str">
            <v xml:space="preserve">BANDUNG </v>
          </cell>
          <cell r="U172">
            <v>33805</v>
          </cell>
          <cell r="V172">
            <v>44384</v>
          </cell>
          <cell r="W172">
            <v>44408</v>
          </cell>
          <cell r="X172" t="str">
            <v xml:space="preserve">PHL </v>
          </cell>
          <cell r="Y172"/>
          <cell r="Z172" t="str">
            <v xml:space="preserve">0 Tahun  0 Bulan 16 Hari </v>
          </cell>
          <cell r="AA172" t="str">
            <v>BI</v>
          </cell>
          <cell r="AB172" t="str">
            <v>920713311895</v>
          </cell>
          <cell r="AC172">
            <v>45127</v>
          </cell>
          <cell r="AD172"/>
          <cell r="AE172"/>
          <cell r="AF172"/>
          <cell r="AG172"/>
          <cell r="AH172"/>
          <cell r="AI172"/>
          <cell r="AJ172"/>
          <cell r="AK172"/>
          <cell r="AL172"/>
        </row>
        <row r="173">
          <cell r="C173" t="str">
            <v>2615</v>
          </cell>
          <cell r="D173" t="str">
            <v>FEBBYANTO FAIZAL</v>
          </cell>
          <cell r="E173" t="str">
            <v>MBK</v>
          </cell>
          <cell r="F173" t="str">
            <v>089610648629</v>
          </cell>
          <cell r="G173" t="str">
            <v>DRIVER</v>
          </cell>
          <cell r="H173"/>
          <cell r="I173"/>
          <cell r="J173"/>
          <cell r="K173" t="str">
            <v>BANDUNG</v>
          </cell>
          <cell r="L173" t="str">
            <v>ANTERAJA</v>
          </cell>
          <cell r="M173" t="str">
            <v>JAKARTA 1</v>
          </cell>
          <cell r="N173">
            <v>44384</v>
          </cell>
          <cell r="O173" t="str">
            <v xml:space="preserve">GG. ABAH MUHAMMAD 348/187B RT002/RW011 DESA MALEBER KEC ANDIR KOTA BANDUNG </v>
          </cell>
          <cell r="P173" t="str">
            <v>K1</v>
          </cell>
          <cell r="Q173" t="str">
            <v>ISLAM</v>
          </cell>
          <cell r="R173" t="str">
            <v>L</v>
          </cell>
          <cell r="S173" t="str">
            <v>SMA</v>
          </cell>
          <cell r="T173" t="str">
            <v>BANDUNG</v>
          </cell>
          <cell r="U173">
            <v>34376</v>
          </cell>
          <cell r="V173">
            <v>44384</v>
          </cell>
          <cell r="W173">
            <v>44408</v>
          </cell>
          <cell r="X173" t="str">
            <v xml:space="preserve">PHL </v>
          </cell>
          <cell r="Y173"/>
          <cell r="Z173" t="str">
            <v xml:space="preserve">0 Tahun  0 Bulan 16 Hari </v>
          </cell>
          <cell r="AA173" t="str">
            <v>BI</v>
          </cell>
          <cell r="AB173" t="str">
            <v>940213050029</v>
          </cell>
          <cell r="AC173">
            <v>45333</v>
          </cell>
          <cell r="AD173"/>
          <cell r="AE173"/>
          <cell r="AF173"/>
          <cell r="AG173"/>
          <cell r="AH173"/>
          <cell r="AI173"/>
          <cell r="AJ173"/>
          <cell r="AK173"/>
          <cell r="AL173"/>
        </row>
        <row r="174">
          <cell r="C174" t="str">
            <v>2616</v>
          </cell>
          <cell r="D174" t="str">
            <v>JUMANJI AQRI</v>
          </cell>
          <cell r="E174" t="str">
            <v>MBK</v>
          </cell>
          <cell r="F174" t="str">
            <v>089621311181</v>
          </cell>
          <cell r="G174" t="str">
            <v>DRIVER</v>
          </cell>
          <cell r="H174"/>
          <cell r="I174"/>
          <cell r="J174"/>
          <cell r="K174" t="str">
            <v>BANDUNG</v>
          </cell>
          <cell r="L174" t="str">
            <v>ANTERAJA</v>
          </cell>
          <cell r="M174" t="str">
            <v>JAKARTA 1</v>
          </cell>
          <cell r="N174">
            <v>44384</v>
          </cell>
          <cell r="O174" t="str">
            <v>KP. CIMARUK RT001/RW018 DESA MANGGUNG HARJA KEC CIPARAY KAB BANDUNG</v>
          </cell>
          <cell r="P174" t="str">
            <v>K1</v>
          </cell>
          <cell r="Q174" t="str">
            <v>ISLAM</v>
          </cell>
          <cell r="R174" t="str">
            <v>L</v>
          </cell>
          <cell r="S174" t="str">
            <v>SMK</v>
          </cell>
          <cell r="T174" t="str">
            <v xml:space="preserve">BANDUNG </v>
          </cell>
          <cell r="U174">
            <v>31639</v>
          </cell>
          <cell r="V174">
            <v>44384</v>
          </cell>
          <cell r="W174">
            <v>44408</v>
          </cell>
          <cell r="X174" t="str">
            <v xml:space="preserve">PHL </v>
          </cell>
          <cell r="Y174"/>
          <cell r="Z174" t="str">
            <v xml:space="preserve">0 Tahun  0 Bulan 16 Hari </v>
          </cell>
          <cell r="AA174" t="str">
            <v>BI</v>
          </cell>
          <cell r="AB174" t="str">
            <v>860813312486</v>
          </cell>
          <cell r="AC174">
            <v>45519</v>
          </cell>
          <cell r="AD174"/>
          <cell r="AE174"/>
          <cell r="AF174"/>
          <cell r="AG174"/>
          <cell r="AH174"/>
          <cell r="AI174"/>
          <cell r="AJ174"/>
          <cell r="AK174"/>
          <cell r="AL174"/>
        </row>
        <row r="175">
          <cell r="C175" t="str">
            <v>2617</v>
          </cell>
          <cell r="D175" t="str">
            <v>MUHAMMAD  ABDULROZAK</v>
          </cell>
          <cell r="E175" t="str">
            <v>MBK</v>
          </cell>
          <cell r="F175" t="str">
            <v>083829937623</v>
          </cell>
          <cell r="G175" t="str">
            <v>DRIVER</v>
          </cell>
          <cell r="H175"/>
          <cell r="I175"/>
          <cell r="J175"/>
          <cell r="K175" t="str">
            <v>BANDUNG</v>
          </cell>
          <cell r="L175" t="str">
            <v>ANTERAJA</v>
          </cell>
          <cell r="M175" t="str">
            <v>JAKARTA 1</v>
          </cell>
          <cell r="N175">
            <v>44384</v>
          </cell>
          <cell r="O175" t="str">
            <v>KP. PASIR WARU RT002/RW011 DESA CELAK KEC GUNUNG HALU KAB BANDUNG BARAT</v>
          </cell>
          <cell r="P175" t="str">
            <v>L</v>
          </cell>
          <cell r="Q175" t="str">
            <v>ISLAM</v>
          </cell>
          <cell r="R175" t="str">
            <v>L</v>
          </cell>
          <cell r="S175" t="str">
            <v>SMA</v>
          </cell>
          <cell r="T175" t="str">
            <v>BANDUNG</v>
          </cell>
          <cell r="U175">
            <v>32851</v>
          </cell>
          <cell r="V175">
            <v>44384</v>
          </cell>
          <cell r="W175">
            <v>44408</v>
          </cell>
          <cell r="X175" t="str">
            <v xml:space="preserve">PHL </v>
          </cell>
          <cell r="Y175"/>
          <cell r="Z175" t="str">
            <v xml:space="preserve">0 Tahun  0 Bulan 16 Hari </v>
          </cell>
          <cell r="AA175" t="str">
            <v>BI</v>
          </cell>
          <cell r="AB175" t="str">
            <v>891213311797</v>
          </cell>
          <cell r="AC175">
            <v>45269</v>
          </cell>
          <cell r="AD175"/>
          <cell r="AE175"/>
          <cell r="AF175"/>
          <cell r="AG175"/>
          <cell r="AH175"/>
          <cell r="AI175"/>
          <cell r="AJ175"/>
          <cell r="AK175"/>
          <cell r="AL175"/>
        </row>
        <row r="176">
          <cell r="C176" t="str">
            <v>2618</v>
          </cell>
          <cell r="D176" t="str">
            <v>ISHAM NAYU BERMANA</v>
          </cell>
          <cell r="E176" t="str">
            <v>MBK</v>
          </cell>
          <cell r="F176" t="str">
            <v>082129472450</v>
          </cell>
          <cell r="G176" t="str">
            <v>DRIVER</v>
          </cell>
          <cell r="H176"/>
          <cell r="I176"/>
          <cell r="J176"/>
          <cell r="K176" t="str">
            <v>BANDUNG</v>
          </cell>
          <cell r="L176" t="str">
            <v>ANTERAJA</v>
          </cell>
          <cell r="M176" t="str">
            <v>JAKARTA 1</v>
          </cell>
          <cell r="N176">
            <v>44384</v>
          </cell>
          <cell r="O176" t="str">
            <v>LINGK. PITUSINGA RT001/RW019 DESA BANJAR KEC BANJAR KOTA BANJAR</v>
          </cell>
          <cell r="P176" t="str">
            <v>L</v>
          </cell>
          <cell r="Q176" t="str">
            <v>ISLAM</v>
          </cell>
          <cell r="R176" t="str">
            <v>L</v>
          </cell>
          <cell r="S176" t="str">
            <v>SMK</v>
          </cell>
          <cell r="T176" t="str">
            <v>BANJAR</v>
          </cell>
          <cell r="U176">
            <v>35014</v>
          </cell>
          <cell r="V176">
            <v>44384</v>
          </cell>
          <cell r="W176">
            <v>44408</v>
          </cell>
          <cell r="X176" t="str">
            <v xml:space="preserve">PHL </v>
          </cell>
          <cell r="Y176"/>
          <cell r="Z176" t="str">
            <v xml:space="preserve">0 Tahun  0 Bulan 16 Hari </v>
          </cell>
          <cell r="AA176" t="str">
            <v>BI</v>
          </cell>
          <cell r="AB176" t="str">
            <v>13459511000122</v>
          </cell>
          <cell r="AC176">
            <v>46203</v>
          </cell>
          <cell r="AD176"/>
          <cell r="AE176"/>
          <cell r="AF176"/>
          <cell r="AG176"/>
          <cell r="AH176"/>
          <cell r="AI176"/>
          <cell r="AJ176"/>
          <cell r="AK176"/>
          <cell r="AL176"/>
        </row>
        <row r="177">
          <cell r="C177" t="str">
            <v>2619</v>
          </cell>
          <cell r="D177" t="str">
            <v>SANDI</v>
          </cell>
          <cell r="E177" t="str">
            <v>MBK</v>
          </cell>
          <cell r="F177" t="str">
            <v>0895413013868</v>
          </cell>
          <cell r="G177" t="str">
            <v>DRIVER</v>
          </cell>
          <cell r="H177"/>
          <cell r="I177"/>
          <cell r="J177"/>
          <cell r="K177" t="str">
            <v>BANDUNG</v>
          </cell>
          <cell r="L177" t="str">
            <v>ANTERAJA</v>
          </cell>
          <cell r="M177" t="str">
            <v>JAKARTA 1</v>
          </cell>
          <cell r="N177">
            <v>44384</v>
          </cell>
          <cell r="O177" t="str">
            <v>KP KIHAPIT BARAT RT 004/RW009 DESA LEUWIGAJAH KEC CIMAHI SELATAN KOTA CIMAHI</v>
          </cell>
          <cell r="P177" t="str">
            <v>K2</v>
          </cell>
          <cell r="Q177" t="str">
            <v>ISLAM</v>
          </cell>
          <cell r="R177" t="str">
            <v>L</v>
          </cell>
          <cell r="S177" t="str">
            <v>SMA</v>
          </cell>
          <cell r="T177" t="str">
            <v>NAGREK</v>
          </cell>
          <cell r="U177">
            <v>31426</v>
          </cell>
          <cell r="V177">
            <v>44384</v>
          </cell>
          <cell r="W177">
            <v>44408</v>
          </cell>
          <cell r="X177" t="str">
            <v xml:space="preserve">PHL </v>
          </cell>
          <cell r="Y177"/>
          <cell r="Z177" t="str">
            <v xml:space="preserve">0 Tahun  0 Bulan 16 Hari </v>
          </cell>
          <cell r="AA177" t="str">
            <v>BI</v>
          </cell>
          <cell r="AB177" t="str">
            <v>13318601000484</v>
          </cell>
          <cell r="AC177">
            <v>46208</v>
          </cell>
          <cell r="AD177"/>
          <cell r="AE177"/>
          <cell r="AF177"/>
          <cell r="AG177"/>
          <cell r="AH177"/>
          <cell r="AI177"/>
          <cell r="AJ177"/>
          <cell r="AK177"/>
          <cell r="AL177"/>
        </row>
        <row r="178">
          <cell r="C178" t="str">
            <v>2620</v>
          </cell>
          <cell r="D178" t="str">
            <v>ACENG MA'MUR</v>
          </cell>
          <cell r="E178" t="str">
            <v>MBK</v>
          </cell>
          <cell r="F178" t="str">
            <v>082125672964</v>
          </cell>
          <cell r="G178" t="str">
            <v>DRIVER</v>
          </cell>
          <cell r="H178"/>
          <cell r="I178"/>
          <cell r="J178"/>
          <cell r="K178" t="str">
            <v>BANDUNG</v>
          </cell>
          <cell r="L178" t="str">
            <v>ANTERAJA</v>
          </cell>
          <cell r="M178" t="str">
            <v>JAKARTA 1</v>
          </cell>
          <cell r="N178">
            <v>44384</v>
          </cell>
          <cell r="O178" t="str">
            <v>KEBON JAYANTIRT004/RW012 DESA KEBONJAYANTI KEC KIARACONGDONG OTA BANDUNG</v>
          </cell>
          <cell r="P178" t="str">
            <v>K2</v>
          </cell>
          <cell r="Q178" t="str">
            <v>ISLAM</v>
          </cell>
          <cell r="R178" t="str">
            <v>L</v>
          </cell>
          <cell r="S178" t="str">
            <v>STM</v>
          </cell>
          <cell r="T178" t="str">
            <v>BANDUNG</v>
          </cell>
          <cell r="U178">
            <v>29557</v>
          </cell>
          <cell r="V178">
            <v>44384</v>
          </cell>
          <cell r="W178">
            <v>44408</v>
          </cell>
          <cell r="X178" t="str">
            <v xml:space="preserve">PHL </v>
          </cell>
          <cell r="Y178"/>
          <cell r="Z178" t="str">
            <v xml:space="preserve">0 Tahun  0 Bulan 16 Hari </v>
          </cell>
          <cell r="AA178" t="str">
            <v>BI</v>
          </cell>
          <cell r="AB178" t="str">
            <v>900813054611</v>
          </cell>
          <cell r="AC178">
            <v>44897</v>
          </cell>
          <cell r="AD178"/>
          <cell r="AE178"/>
          <cell r="AF178"/>
          <cell r="AG178"/>
          <cell r="AH178"/>
          <cell r="AI178"/>
          <cell r="AJ178"/>
          <cell r="AK178"/>
          <cell r="AL178"/>
        </row>
        <row r="179">
          <cell r="C179" t="str">
            <v>2622</v>
          </cell>
          <cell r="D179" t="str">
            <v>ANDI KUSWANDI</v>
          </cell>
          <cell r="E179" t="str">
            <v>MBK</v>
          </cell>
          <cell r="F179" t="str">
            <v>085797372776</v>
          </cell>
          <cell r="G179" t="str">
            <v>DRIVER</v>
          </cell>
          <cell r="H179"/>
          <cell r="I179"/>
          <cell r="J179"/>
          <cell r="K179" t="str">
            <v>BANDUNG</v>
          </cell>
          <cell r="L179" t="str">
            <v>ANTERAJA</v>
          </cell>
          <cell r="M179" t="str">
            <v>JAKARTA 1</v>
          </cell>
          <cell r="N179">
            <v>44384</v>
          </cell>
          <cell r="O179" t="str">
            <v>BLOK PAHING RT002/RW002 DESA SALAGEDANG KEC SUKAHAJI KAB MAJALENGKA</v>
          </cell>
          <cell r="P179" t="str">
            <v>K1</v>
          </cell>
          <cell r="Q179" t="str">
            <v>ISLAM</v>
          </cell>
          <cell r="R179" t="str">
            <v>L</v>
          </cell>
          <cell r="S179" t="str">
            <v>SMP</v>
          </cell>
          <cell r="T179" t="str">
            <v>MAJALENGKA</v>
          </cell>
          <cell r="U179">
            <v>30149</v>
          </cell>
          <cell r="V179">
            <v>44384</v>
          </cell>
          <cell r="W179">
            <v>44408</v>
          </cell>
          <cell r="X179" t="str">
            <v xml:space="preserve">PHL </v>
          </cell>
          <cell r="Y179"/>
          <cell r="Z179" t="str">
            <v xml:space="preserve">0 Tahun  0 Bulan 16 Hari </v>
          </cell>
          <cell r="AA179" t="str">
            <v>BI</v>
          </cell>
          <cell r="AB179" t="str">
            <v>13398207000135</v>
          </cell>
          <cell r="AC179" t="str">
            <v>24-0526</v>
          </cell>
          <cell r="AD179"/>
          <cell r="AE179"/>
          <cell r="AF179"/>
          <cell r="AG179"/>
          <cell r="AH179"/>
          <cell r="AI179"/>
          <cell r="AJ179"/>
          <cell r="AK179"/>
          <cell r="AL179"/>
        </row>
        <row r="180">
          <cell r="C180" t="str">
            <v>2623</v>
          </cell>
          <cell r="D180" t="str">
            <v>LILI SUHELI</v>
          </cell>
          <cell r="E180" t="str">
            <v>MBK</v>
          </cell>
          <cell r="F180" t="str">
            <v>083822985348</v>
          </cell>
          <cell r="G180" t="str">
            <v>DRIVER</v>
          </cell>
          <cell r="H180"/>
          <cell r="I180"/>
          <cell r="J180"/>
          <cell r="K180" t="str">
            <v>BANDUNG</v>
          </cell>
          <cell r="L180" t="str">
            <v>ANTERAJA</v>
          </cell>
          <cell r="M180" t="str">
            <v>JAKARTA 1</v>
          </cell>
          <cell r="N180">
            <v>44385</v>
          </cell>
          <cell r="O180" t="str">
            <v>KP CILENSAR RT001/RW009 DESA SUKARESMI KEC RONGGA KAB BANDUNG BARAT</v>
          </cell>
          <cell r="P180" t="str">
            <v>K2</v>
          </cell>
          <cell r="Q180" t="str">
            <v>ISLAM</v>
          </cell>
          <cell r="R180" t="str">
            <v>L</v>
          </cell>
          <cell r="S180" t="str">
            <v>SMP</v>
          </cell>
          <cell r="T180" t="str">
            <v>BANDUNG</v>
          </cell>
          <cell r="U180">
            <v>32426</v>
          </cell>
          <cell r="V180">
            <v>44385</v>
          </cell>
          <cell r="W180">
            <v>44408</v>
          </cell>
          <cell r="X180" t="str">
            <v xml:space="preserve">PHL </v>
          </cell>
          <cell r="Y180"/>
          <cell r="Z180" t="str">
            <v xml:space="preserve">0 Tahun  0 Bulan 15 Hari </v>
          </cell>
          <cell r="AA180" t="str">
            <v>BI</v>
          </cell>
          <cell r="AB180" t="str">
            <v>13318810000336</v>
          </cell>
          <cell r="AC180">
            <v>46181</v>
          </cell>
          <cell r="AD180"/>
          <cell r="AE180"/>
          <cell r="AF180"/>
          <cell r="AG180"/>
          <cell r="AH180"/>
          <cell r="AI180"/>
          <cell r="AJ180"/>
          <cell r="AK180"/>
          <cell r="AL180"/>
        </row>
        <row r="181">
          <cell r="C181" t="str">
            <v>2624</v>
          </cell>
          <cell r="D181" t="str">
            <v>AANG ANANG SUMARNA</v>
          </cell>
          <cell r="E181" t="str">
            <v>MBK</v>
          </cell>
          <cell r="F181" t="str">
            <v>08986865919</v>
          </cell>
          <cell r="G181" t="str">
            <v>DRIVER</v>
          </cell>
          <cell r="H181"/>
          <cell r="I181"/>
          <cell r="J181"/>
          <cell r="K181" t="str">
            <v>BANDUNG</v>
          </cell>
          <cell r="L181" t="str">
            <v>ANTERAJA</v>
          </cell>
          <cell r="M181" t="str">
            <v>JAKARTA 1</v>
          </cell>
          <cell r="N181">
            <v>44385</v>
          </cell>
          <cell r="O181" t="str">
            <v>JL ANYELIR I RT003/RW012 DESA CIPADUNG KIDUL KEC PANYIULEKAN KOTA BANDUNG</v>
          </cell>
          <cell r="P181" t="str">
            <v>K</v>
          </cell>
          <cell r="Q181" t="str">
            <v>ISLAM</v>
          </cell>
          <cell r="R181" t="str">
            <v>L</v>
          </cell>
          <cell r="S181" t="str">
            <v>SMK</v>
          </cell>
          <cell r="T181" t="str">
            <v>SUMEDANG</v>
          </cell>
          <cell r="U181">
            <v>33070</v>
          </cell>
          <cell r="V181">
            <v>44385</v>
          </cell>
          <cell r="W181">
            <v>44408</v>
          </cell>
          <cell r="X181" t="str">
            <v xml:space="preserve">PHL </v>
          </cell>
          <cell r="Y181"/>
          <cell r="Z181" t="str">
            <v xml:space="preserve">0 Tahun  0 Bulan 15 Hari </v>
          </cell>
          <cell r="AA181" t="str">
            <v>BI</v>
          </cell>
          <cell r="AB181" t="str">
            <v>13059007000523</v>
          </cell>
          <cell r="AC181">
            <v>45874</v>
          </cell>
          <cell r="AD181"/>
          <cell r="AE181"/>
          <cell r="AF181"/>
          <cell r="AG181"/>
          <cell r="AH181"/>
          <cell r="AI181"/>
          <cell r="AJ181"/>
          <cell r="AK181"/>
          <cell r="AL181"/>
        </row>
        <row r="182">
          <cell r="C182" t="str">
            <v>2625</v>
          </cell>
          <cell r="D182" t="str">
            <v>ERIK RAHMAN</v>
          </cell>
          <cell r="E182" t="str">
            <v>MBK</v>
          </cell>
          <cell r="F182" t="str">
            <v>085863692382</v>
          </cell>
          <cell r="G182" t="str">
            <v>DRIVER</v>
          </cell>
          <cell r="H182"/>
          <cell r="I182"/>
          <cell r="J182"/>
          <cell r="K182" t="str">
            <v>BANDUNG</v>
          </cell>
          <cell r="L182" t="str">
            <v>ANTERAJA</v>
          </cell>
          <cell r="M182" t="str">
            <v>JAKARTA 1</v>
          </cell>
          <cell r="N182">
            <v>44385</v>
          </cell>
          <cell r="O182" t="str">
            <v>KP. SAWO MEKAR RT003/022 DESA CITATAH KEC CIPATAT KAB BANDUNG BARAT</v>
          </cell>
          <cell r="P182" t="str">
            <v>K2</v>
          </cell>
          <cell r="Q182" t="str">
            <v>ISLAM</v>
          </cell>
          <cell r="R182" t="str">
            <v>L</v>
          </cell>
          <cell r="S182" t="str">
            <v>SMK</v>
          </cell>
          <cell r="T182" t="str">
            <v xml:space="preserve">BANDUNG </v>
          </cell>
          <cell r="U182">
            <v>34658</v>
          </cell>
          <cell r="V182">
            <v>44385</v>
          </cell>
          <cell r="W182">
            <v>44408</v>
          </cell>
          <cell r="X182" t="str">
            <v xml:space="preserve">PHL </v>
          </cell>
          <cell r="Y182"/>
          <cell r="Z182" t="str">
            <v xml:space="preserve">0 Tahun  0 Bulan 15 Hari </v>
          </cell>
          <cell r="AA182" t="str">
            <v>BI</v>
          </cell>
          <cell r="AB182" t="str">
            <v>941113311690</v>
          </cell>
          <cell r="AC182">
            <v>45616</v>
          </cell>
          <cell r="AD182"/>
          <cell r="AE182"/>
          <cell r="AF182"/>
          <cell r="AG182"/>
          <cell r="AH182"/>
          <cell r="AI182"/>
          <cell r="AJ182"/>
          <cell r="AK182"/>
          <cell r="AL182"/>
        </row>
        <row r="183">
          <cell r="C183" t="str">
            <v>2626</v>
          </cell>
          <cell r="D183" t="str">
            <v>AHMAD MARDIYANA</v>
          </cell>
          <cell r="E183" t="str">
            <v>MBK</v>
          </cell>
          <cell r="F183" t="str">
            <v>08815855366</v>
          </cell>
          <cell r="G183" t="str">
            <v>DRIVER</v>
          </cell>
          <cell r="H183"/>
          <cell r="I183"/>
          <cell r="J183"/>
          <cell r="K183" t="str">
            <v>BANDUNG</v>
          </cell>
          <cell r="L183" t="str">
            <v>ANTERAJA</v>
          </cell>
          <cell r="M183" t="str">
            <v>JAKARTA 1</v>
          </cell>
          <cell r="N183">
            <v>44385</v>
          </cell>
          <cell r="O183" t="str">
            <v>CISANGKANGIRANG RT001/RW002 DESA PADASUKA KEC CIMAHI TENGAH KOTA CIMAHI</v>
          </cell>
          <cell r="P183" t="str">
            <v>K</v>
          </cell>
          <cell r="Q183" t="str">
            <v>ISLAM</v>
          </cell>
          <cell r="R183" t="str">
            <v>L</v>
          </cell>
          <cell r="S183" t="str">
            <v>SMK</v>
          </cell>
          <cell r="T183" t="str">
            <v>BANDUNG</v>
          </cell>
          <cell r="U183">
            <v>32919</v>
          </cell>
          <cell r="V183">
            <v>44385</v>
          </cell>
          <cell r="W183">
            <v>44408</v>
          </cell>
          <cell r="X183" t="str">
            <v xml:space="preserve">PHL </v>
          </cell>
          <cell r="Y183"/>
          <cell r="Z183" t="str">
            <v xml:space="preserve">0 Tahun  0 Bulan 15 Hari </v>
          </cell>
          <cell r="AA183" t="str">
            <v>BI</v>
          </cell>
          <cell r="AB183" t="str">
            <v>13319002000421</v>
          </cell>
          <cell r="AC183">
            <v>46209</v>
          </cell>
          <cell r="AD183"/>
          <cell r="AE183"/>
          <cell r="AF183"/>
          <cell r="AG183"/>
          <cell r="AH183"/>
          <cell r="AI183"/>
          <cell r="AJ183"/>
          <cell r="AK183"/>
          <cell r="AL183"/>
        </row>
        <row r="184">
          <cell r="C184" t="str">
            <v>2630</v>
          </cell>
          <cell r="D184" t="str">
            <v>SUNYOTO</v>
          </cell>
          <cell r="E184" t="str">
            <v>MBK</v>
          </cell>
          <cell r="F184" t="str">
            <v>085722250337</v>
          </cell>
          <cell r="G184" t="str">
            <v>DRIVER</v>
          </cell>
          <cell r="H184"/>
          <cell r="I184"/>
          <cell r="J184"/>
          <cell r="K184" t="str">
            <v>BANDUNG</v>
          </cell>
          <cell r="L184" t="str">
            <v>ANTERAJA</v>
          </cell>
          <cell r="M184" t="str">
            <v>JAKARTA 1</v>
          </cell>
          <cell r="N184">
            <v>44386</v>
          </cell>
          <cell r="O184" t="str">
            <v>BUKIT PERMATA CIMAHI F4 NO 6 KOTA CIMAHI</v>
          </cell>
          <cell r="P184" t="str">
            <v>K3</v>
          </cell>
          <cell r="Q184" t="str">
            <v>ISLAM</v>
          </cell>
          <cell r="R184" t="str">
            <v>L</v>
          </cell>
          <cell r="S184" t="str">
            <v>SMK</v>
          </cell>
          <cell r="T184" t="str">
            <v>SEMARANG</v>
          </cell>
          <cell r="U184">
            <v>29077</v>
          </cell>
          <cell r="V184">
            <v>44386</v>
          </cell>
          <cell r="W184">
            <v>44408</v>
          </cell>
          <cell r="X184" t="str">
            <v xml:space="preserve">PHL </v>
          </cell>
          <cell r="Y184"/>
          <cell r="Z184" t="str">
            <v xml:space="preserve">0 Tahun  0 Bulan 14 Hari </v>
          </cell>
          <cell r="AA184" t="str">
            <v>BI</v>
          </cell>
          <cell r="AB184" t="str">
            <v>790813314184</v>
          </cell>
          <cell r="AC184">
            <v>45514</v>
          </cell>
          <cell r="AD184"/>
          <cell r="AE184"/>
          <cell r="AF184"/>
          <cell r="AG184"/>
          <cell r="AH184"/>
          <cell r="AI184"/>
          <cell r="AJ184"/>
          <cell r="AK184"/>
          <cell r="AL184"/>
        </row>
        <row r="185">
          <cell r="C185" t="str">
            <v>2631</v>
          </cell>
          <cell r="D185" t="str">
            <v>NOVA SETYO PRIHANTORO</v>
          </cell>
          <cell r="E185" t="str">
            <v>MBK</v>
          </cell>
          <cell r="F185" t="str">
            <v>087743550478</v>
          </cell>
          <cell r="G185" t="str">
            <v>DRIVER</v>
          </cell>
          <cell r="H185"/>
          <cell r="I185"/>
          <cell r="J185"/>
          <cell r="K185" t="str">
            <v>BANDUNG</v>
          </cell>
          <cell r="L185" t="str">
            <v>ANTERAJA</v>
          </cell>
          <cell r="M185" t="str">
            <v>JAKARTA 1</v>
          </cell>
          <cell r="N185">
            <v>44387</v>
          </cell>
          <cell r="O185" t="str">
            <v xml:space="preserve">JL RANCA BENTANG UTARA  RT003/RW014 DESA CIMAHI CIBEUREM KEC CIMAHI SELATAN KOTA CIMAHI </v>
          </cell>
          <cell r="P185" t="str">
            <v>K3</v>
          </cell>
          <cell r="Q185" t="str">
            <v>ISLAM</v>
          </cell>
          <cell r="R185" t="str">
            <v>L</v>
          </cell>
          <cell r="S185" t="str">
            <v>SMK</v>
          </cell>
          <cell r="T185" t="str">
            <v>PURBALINGGA</v>
          </cell>
          <cell r="U185">
            <v>32825</v>
          </cell>
          <cell r="V185">
            <v>44387</v>
          </cell>
          <cell r="W185">
            <v>44408</v>
          </cell>
          <cell r="X185" t="str">
            <v xml:space="preserve">PHL </v>
          </cell>
          <cell r="Y185"/>
          <cell r="Z185" t="str">
            <v xml:space="preserve">0 Tahun  0 Bulan 13 Hari </v>
          </cell>
          <cell r="AA185" t="str">
            <v>BI</v>
          </cell>
          <cell r="AB185" t="str">
            <v>891114240031</v>
          </cell>
          <cell r="AC185">
            <v>44878</v>
          </cell>
          <cell r="AD185"/>
          <cell r="AE185"/>
          <cell r="AF185"/>
          <cell r="AG185"/>
          <cell r="AH185"/>
          <cell r="AI185"/>
          <cell r="AJ185"/>
          <cell r="AK185"/>
          <cell r="AL185"/>
        </row>
        <row r="186">
          <cell r="C186" t="str">
            <v>2632</v>
          </cell>
          <cell r="D186" t="str">
            <v>RIKSA PRASULYSTYANTO</v>
          </cell>
          <cell r="E186" t="str">
            <v>MBK</v>
          </cell>
          <cell r="F186" t="str">
            <v>087723931933</v>
          </cell>
          <cell r="G186" t="str">
            <v>DRIVER</v>
          </cell>
          <cell r="H186"/>
          <cell r="I186"/>
          <cell r="J186"/>
          <cell r="K186" t="str">
            <v>BANDUNG</v>
          </cell>
          <cell r="L186" t="str">
            <v>ANTERAJA</v>
          </cell>
          <cell r="M186" t="str">
            <v>JAKARTA 1</v>
          </cell>
          <cell r="N186">
            <v>44387</v>
          </cell>
          <cell r="O186" t="str">
            <v>GG ABDULROZAK TIMUR RT004/RW002 DESA KOPO KEC BOJONGLOA KALER KOTA BANDUNG</v>
          </cell>
          <cell r="P186" t="str">
            <v>K</v>
          </cell>
          <cell r="Q186" t="str">
            <v>ISLAM</v>
          </cell>
          <cell r="R186" t="str">
            <v>L</v>
          </cell>
          <cell r="S186" t="str">
            <v>SMP</v>
          </cell>
          <cell r="T186" t="str">
            <v xml:space="preserve">KLATEN </v>
          </cell>
          <cell r="U186">
            <v>31192</v>
          </cell>
          <cell r="V186">
            <v>44387</v>
          </cell>
          <cell r="W186">
            <v>44408</v>
          </cell>
          <cell r="X186" t="str">
            <v xml:space="preserve">PHL </v>
          </cell>
          <cell r="Y186"/>
          <cell r="Z186" t="str">
            <v xml:space="preserve">0 Tahun  0 Bulan 13 Hari </v>
          </cell>
          <cell r="AA186" t="str">
            <v>BI</v>
          </cell>
          <cell r="AB186" t="str">
            <v>13058505000866</v>
          </cell>
          <cell r="AC186">
            <v>46150</v>
          </cell>
          <cell r="AD186"/>
          <cell r="AE186"/>
          <cell r="AF186"/>
          <cell r="AG186"/>
          <cell r="AH186"/>
          <cell r="AI186"/>
          <cell r="AJ186"/>
          <cell r="AK186"/>
          <cell r="AL186"/>
        </row>
        <row r="187">
          <cell r="C187" t="str">
            <v>2233</v>
          </cell>
          <cell r="D187" t="str">
            <v>DEDI ROHMAN ABDUL ROSID</v>
          </cell>
          <cell r="E187" t="str">
            <v>MBK</v>
          </cell>
          <cell r="F187" t="str">
            <v>085746002488</v>
          </cell>
          <cell r="G187" t="str">
            <v>DRIVER</v>
          </cell>
          <cell r="H187"/>
          <cell r="I187"/>
          <cell r="J187"/>
          <cell r="K187" t="str">
            <v>BANDUNG</v>
          </cell>
          <cell r="L187" t="str">
            <v>ANTERAJA</v>
          </cell>
          <cell r="M187" t="str">
            <v>JAKARTA 1</v>
          </cell>
          <cell r="N187">
            <v>44320</v>
          </cell>
          <cell r="O187" t="str">
            <v>DUSUN DARMAWANGI KEC. 012/004 DS. DARMAWANGI KEC. TOMO KAB. SUMEDANG</v>
          </cell>
          <cell r="P187" t="str">
            <v>K</v>
          </cell>
          <cell r="Q187" t="str">
            <v>ISLAM</v>
          </cell>
          <cell r="R187" t="str">
            <v>L</v>
          </cell>
          <cell r="S187" t="str">
            <v>SMA</v>
          </cell>
          <cell r="T187" t="str">
            <v>BANDUNG</v>
          </cell>
          <cell r="U187">
            <v>33959</v>
          </cell>
          <cell r="V187">
            <v>44320</v>
          </cell>
          <cell r="W187">
            <v>44408</v>
          </cell>
          <cell r="X187" t="str">
            <v>PKWT 1</v>
          </cell>
          <cell r="Y187"/>
          <cell r="Z187" t="str">
            <v xml:space="preserve">0 Tahun  2 Bulan 19 Hari </v>
          </cell>
          <cell r="AA187" t="str">
            <v>BI</v>
          </cell>
          <cell r="AB187" t="str">
            <v>13329212000140</v>
          </cell>
          <cell r="AC187">
            <v>46044</v>
          </cell>
          <cell r="AD187"/>
          <cell r="AE187"/>
          <cell r="AF187"/>
          <cell r="AG187"/>
          <cell r="AH187"/>
          <cell r="AI187">
            <v>44319</v>
          </cell>
          <cell r="AJ187"/>
          <cell r="AK187" t="str">
            <v>INCLASS</v>
          </cell>
          <cell r="AL187">
            <v>100</v>
          </cell>
        </row>
      </sheetData>
      <sheetData sheetId="7"/>
      <sheetData sheetId="8"/>
      <sheetData sheetId="9"/>
      <sheetData sheetId="10"/>
      <sheetData sheetId="11">
        <row r="7">
          <cell r="C7" t="str">
            <v>1711</v>
          </cell>
          <cell r="D7" t="str">
            <v xml:space="preserve">TONI IRAWAN </v>
          </cell>
          <cell r="E7" t="str">
            <v>MBK</v>
          </cell>
          <cell r="F7" t="str">
            <v>085353752822</v>
          </cell>
          <cell r="G7" t="str">
            <v>DRIVER</v>
          </cell>
          <cell r="H7"/>
          <cell r="I7"/>
          <cell r="J7"/>
          <cell r="K7" t="str">
            <v xml:space="preserve">TASIK </v>
          </cell>
          <cell r="L7" t="str">
            <v>ANTERAJA</v>
          </cell>
          <cell r="M7" t="str">
            <v>JAKARTA 1</v>
          </cell>
          <cell r="N7">
            <v>44189</v>
          </cell>
          <cell r="O7" t="str">
            <v xml:space="preserve">KUDANG RT 004/001 DESA MARGABAKTI KEC CIBEREUM </v>
          </cell>
          <cell r="P7" t="str">
            <v>K</v>
          </cell>
          <cell r="Q7" t="str">
            <v>ISLAM</v>
          </cell>
          <cell r="R7" t="str">
            <v>L</v>
          </cell>
          <cell r="S7"/>
          <cell r="T7" t="str">
            <v>TASIKMALAYA</v>
          </cell>
          <cell r="U7">
            <v>32344</v>
          </cell>
          <cell r="V7">
            <v>44348</v>
          </cell>
          <cell r="W7">
            <v>44439</v>
          </cell>
          <cell r="X7" t="str">
            <v>PKWT 1</v>
          </cell>
          <cell r="Y7"/>
          <cell r="Z7" t="str">
            <v xml:space="preserve">0 Tahun  6 Bulan 29 Hari </v>
          </cell>
          <cell r="AA7" t="str">
            <v>BI</v>
          </cell>
          <cell r="AB7" t="str">
            <v>13348807000116</v>
          </cell>
          <cell r="AC7">
            <v>46014</v>
          </cell>
          <cell r="AD7" t="str">
            <v>SUDAH</v>
          </cell>
          <cell r="AE7" t="str">
            <v>SUDAH</v>
          </cell>
          <cell r="AF7"/>
          <cell r="AG7"/>
          <cell r="AH7"/>
          <cell r="AI7"/>
          <cell r="AJ7"/>
        </row>
        <row r="8">
          <cell r="C8" t="str">
            <v>2022</v>
          </cell>
          <cell r="D8" t="str">
            <v>ANGGA WIBISANA</v>
          </cell>
          <cell r="E8" t="str">
            <v>MBK</v>
          </cell>
          <cell r="F8" t="str">
            <v>0812866867861</v>
          </cell>
          <cell r="G8" t="str">
            <v>DRIVER</v>
          </cell>
          <cell r="H8"/>
          <cell r="I8"/>
          <cell r="J8"/>
          <cell r="K8" t="str">
            <v>TASIK KOTA</v>
          </cell>
          <cell r="L8" t="str">
            <v>ANTERAJA</v>
          </cell>
          <cell r="M8" t="str">
            <v>JAKARTA 1</v>
          </cell>
          <cell r="N8">
            <v>44287</v>
          </cell>
          <cell r="O8" t="str">
            <v>JL. PASEH GN. CEUKI RT 004/014 KEL. TUGUKAN KEC.CIHIDEUNG</v>
          </cell>
          <cell r="P8" t="str">
            <v>K</v>
          </cell>
          <cell r="Q8" t="str">
            <v>ISLAM</v>
          </cell>
          <cell r="R8" t="str">
            <v>L</v>
          </cell>
          <cell r="S8" t="str">
            <v>STRATA I</v>
          </cell>
          <cell r="T8" t="str">
            <v>GARUT</v>
          </cell>
          <cell r="U8">
            <v>29861</v>
          </cell>
          <cell r="V8">
            <v>44378</v>
          </cell>
          <cell r="W8">
            <v>44469</v>
          </cell>
          <cell r="X8" t="str">
            <v>PKWT 2</v>
          </cell>
          <cell r="Y8"/>
          <cell r="Z8" t="str">
            <v xml:space="preserve">0 Tahun  0 Bulan 5 Hari </v>
          </cell>
          <cell r="AA8" t="str">
            <v>BI</v>
          </cell>
          <cell r="AB8" t="str">
            <v>13348110001237</v>
          </cell>
          <cell r="AC8">
            <v>46110</v>
          </cell>
          <cell r="AD8"/>
          <cell r="AE8"/>
          <cell r="AF8"/>
          <cell r="AG8"/>
          <cell r="AH8"/>
          <cell r="AI8"/>
          <cell r="AJ8"/>
        </row>
        <row r="9">
          <cell r="C9" t="str">
            <v>2029</v>
          </cell>
          <cell r="D9" t="str">
            <v>ASEP HARIS MUNANDAR</v>
          </cell>
          <cell r="E9" t="str">
            <v>MBK</v>
          </cell>
          <cell r="F9" t="str">
            <v>082315444447</v>
          </cell>
          <cell r="G9" t="str">
            <v>DRIVER</v>
          </cell>
          <cell r="H9"/>
          <cell r="I9"/>
          <cell r="J9"/>
          <cell r="K9" t="str">
            <v>TASIK KOTA</v>
          </cell>
          <cell r="L9" t="str">
            <v>ANTERAJA</v>
          </cell>
          <cell r="M9" t="str">
            <v>JAKARTA 1</v>
          </cell>
          <cell r="N9">
            <v>44287</v>
          </cell>
          <cell r="O9" t="str">
            <v>kp. Jalantir ds. Salacau rt 002/014</v>
          </cell>
          <cell r="P9" t="str">
            <v>L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BANDUNG</v>
          </cell>
          <cell r="U9">
            <v>30706</v>
          </cell>
          <cell r="V9">
            <v>44378</v>
          </cell>
          <cell r="W9">
            <v>44469</v>
          </cell>
          <cell r="X9" t="str">
            <v>PKWT 2</v>
          </cell>
          <cell r="Y9"/>
          <cell r="Z9" t="str">
            <v xml:space="preserve">0 Tahun  0 Bulan 5 Hari </v>
          </cell>
          <cell r="AA9" t="str">
            <v>BI UMUM</v>
          </cell>
          <cell r="AB9" t="str">
            <v>13058401000001</v>
          </cell>
          <cell r="AC9">
            <v>45568</v>
          </cell>
          <cell r="AD9"/>
          <cell r="AE9"/>
          <cell r="AF9"/>
          <cell r="AG9"/>
          <cell r="AH9"/>
          <cell r="AI9"/>
          <cell r="AJ9"/>
        </row>
        <row r="10">
          <cell r="C10" t="str">
            <v>2028</v>
          </cell>
          <cell r="D10" t="str">
            <v>ALDI PERMADI MAULANA</v>
          </cell>
          <cell r="E10" t="str">
            <v>MBK</v>
          </cell>
          <cell r="F10" t="str">
            <v>082321608923</v>
          </cell>
          <cell r="G10" t="str">
            <v>DRIVER</v>
          </cell>
          <cell r="H10"/>
          <cell r="I10"/>
          <cell r="J10"/>
          <cell r="K10" t="str">
            <v>TASIK</v>
          </cell>
          <cell r="L10" t="str">
            <v>ANTERAJA</v>
          </cell>
          <cell r="M10" t="str">
            <v>JAKARTA 1</v>
          </cell>
          <cell r="N10">
            <v>44284</v>
          </cell>
          <cell r="O10" t="str">
            <v>KP. KUBANGSALAWE RT 001/007 TAWANG BANTENG KAB. TASIKMALAYA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TASIKMALAYA</v>
          </cell>
          <cell r="U10">
            <v>36110</v>
          </cell>
          <cell r="V10">
            <v>44378</v>
          </cell>
          <cell r="W10">
            <v>44469</v>
          </cell>
          <cell r="X10" t="str">
            <v>PKWT 2</v>
          </cell>
          <cell r="Y10"/>
          <cell r="Z10" t="str">
            <v xml:space="preserve">0 Tahun  0 Bulan 8 Hari </v>
          </cell>
          <cell r="AA10" t="str">
            <v>BI</v>
          </cell>
          <cell r="AB10" t="str">
            <v>13349811000169</v>
          </cell>
          <cell r="AC10">
            <v>46061</v>
          </cell>
          <cell r="AD10"/>
          <cell r="AE10"/>
          <cell r="AF10"/>
          <cell r="AG10"/>
          <cell r="AH10"/>
          <cell r="AI10"/>
          <cell r="AJ10"/>
        </row>
        <row r="11">
          <cell r="C11" t="str">
            <v>2036</v>
          </cell>
          <cell r="D11" t="str">
            <v>RONI RISPANA</v>
          </cell>
          <cell r="E11" t="str">
            <v>MBK</v>
          </cell>
          <cell r="F11" t="str">
            <v>082121434200</v>
          </cell>
          <cell r="G11" t="str">
            <v>DRIVER</v>
          </cell>
          <cell r="H11"/>
          <cell r="I11"/>
          <cell r="J11"/>
          <cell r="K11" t="str">
            <v>TASIK</v>
          </cell>
          <cell r="L11" t="str">
            <v>ANTERAJA</v>
          </cell>
          <cell r="M11" t="str">
            <v>JAKARTA 1</v>
          </cell>
          <cell r="N11">
            <v>44288</v>
          </cell>
          <cell r="O11" t="str">
            <v>PARAKANHONJE RT06/04 KEL. SUKAMAJU KALER KEC. INDIHIANG KOTA TASIKMALAYA</v>
          </cell>
          <cell r="P11" t="str">
            <v>L</v>
          </cell>
          <cell r="Q11" t="str">
            <v>ISLAM</v>
          </cell>
          <cell r="R11" t="str">
            <v>L</v>
          </cell>
          <cell r="S11" t="str">
            <v>SMA</v>
          </cell>
          <cell r="T11" t="str">
            <v>TASIKMALAYA</v>
          </cell>
          <cell r="U11">
            <v>31044</v>
          </cell>
          <cell r="V11">
            <v>44378</v>
          </cell>
          <cell r="W11">
            <v>44469</v>
          </cell>
          <cell r="X11" t="str">
            <v>PKWT 2</v>
          </cell>
          <cell r="Y11"/>
          <cell r="Z11" t="str">
            <v xml:space="preserve">0 Tahun  0 Bulan 4 Hari </v>
          </cell>
          <cell r="AA11" t="str">
            <v>BI</v>
          </cell>
          <cell r="AB11" t="str">
            <v>841213340816</v>
          </cell>
          <cell r="AC11">
            <v>45288</v>
          </cell>
          <cell r="AD11"/>
          <cell r="AE11"/>
          <cell r="AF11"/>
          <cell r="AG11"/>
          <cell r="AH11"/>
          <cell r="AI11"/>
          <cell r="AJ11"/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">
          <cell r="C9" t="str">
            <v>0428</v>
          </cell>
          <cell r="D9" t="str">
            <v xml:space="preserve">HENDI IRAWAN </v>
          </cell>
          <cell r="E9" t="str">
            <v>MBK</v>
          </cell>
          <cell r="F9" t="str">
            <v>087785515861</v>
          </cell>
          <cell r="G9"/>
          <cell r="H9"/>
          <cell r="I9"/>
          <cell r="J9" t="str">
            <v xml:space="preserve">DISPATCHER </v>
          </cell>
          <cell r="K9" t="str">
            <v xml:space="preserve">CIKARANG </v>
          </cell>
          <cell r="L9" t="str">
            <v>YAMAZAKI</v>
          </cell>
          <cell r="M9" t="str">
            <v>JAKARTA 1</v>
          </cell>
          <cell r="N9">
            <v>43199</v>
          </cell>
          <cell r="O9" t="str">
            <v xml:space="preserve">JLN BACANG RAYA RT 002/004 NO 40 BEKASI SELATAN KOTA BEKASI </v>
          </cell>
          <cell r="P9" t="str">
            <v>K</v>
          </cell>
          <cell r="Q9" t="str">
            <v xml:space="preserve">ISLAM </v>
          </cell>
          <cell r="R9" t="str">
            <v>L</v>
          </cell>
          <cell r="S9" t="str">
            <v xml:space="preserve">SMA </v>
          </cell>
          <cell r="T9" t="str">
            <v xml:space="preserve">BEKASI </v>
          </cell>
        </row>
        <row r="10">
          <cell r="C10" t="str">
            <v>0906</v>
          </cell>
          <cell r="D10" t="str">
            <v xml:space="preserve">UCI SANUSI </v>
          </cell>
          <cell r="E10" t="str">
            <v>MBK</v>
          </cell>
          <cell r="F10" t="str">
            <v>087887010002</v>
          </cell>
          <cell r="G10"/>
          <cell r="H10"/>
          <cell r="I10"/>
          <cell r="J10" t="str">
            <v xml:space="preserve">DISPATCHER </v>
          </cell>
          <cell r="K10" t="str">
            <v xml:space="preserve">CIKARANG </v>
          </cell>
          <cell r="L10" t="str">
            <v>YAMAZAKI</v>
          </cell>
          <cell r="M10" t="str">
            <v>JAKARTA1</v>
          </cell>
          <cell r="N10">
            <v>43823</v>
          </cell>
          <cell r="O10" t="str">
            <v xml:space="preserve">KP. LEUWING MALANG RT. 009/005 WIBAMULYA KEC. CIBARUSAH </v>
          </cell>
          <cell r="P10" t="str">
            <v>K</v>
          </cell>
          <cell r="Q10" t="str">
            <v>ISLAM</v>
          </cell>
          <cell r="R10" t="str">
            <v>L</v>
          </cell>
          <cell r="S10" t="str">
            <v>SMK</v>
          </cell>
          <cell r="T10" t="str">
            <v xml:space="preserve">BEKASI </v>
          </cell>
        </row>
        <row r="11">
          <cell r="C11" t="str">
            <v>1046</v>
          </cell>
          <cell r="D11" t="str">
            <v xml:space="preserve">HARTANTO SUGIRI </v>
          </cell>
          <cell r="E11" t="str">
            <v>MBK</v>
          </cell>
          <cell r="F11" t="str">
            <v>083805916386</v>
          </cell>
          <cell r="G11"/>
          <cell r="H11"/>
          <cell r="I11"/>
          <cell r="J11" t="str">
            <v xml:space="preserve">UNIT CONTROLLER </v>
          </cell>
          <cell r="K11" t="str">
            <v>HALIM</v>
          </cell>
          <cell r="L11" t="str">
            <v xml:space="preserve">ANTER AJA </v>
          </cell>
          <cell r="M11" t="str">
            <v>JAKARTA 1</v>
          </cell>
          <cell r="N11">
            <v>43872</v>
          </cell>
          <cell r="O11" t="str">
            <v xml:space="preserve">DSN.  BANGLE RT. 012/004 DEWISARI KEC. RENGASDENGKLOK KAB. KARAWANG </v>
          </cell>
          <cell r="P11" t="str">
            <v>K</v>
          </cell>
          <cell r="Q11" t="str">
            <v>ISLAM</v>
          </cell>
          <cell r="R11" t="str">
            <v>L</v>
          </cell>
          <cell r="S11" t="str">
            <v>SMK</v>
          </cell>
          <cell r="T11" t="str">
            <v xml:space="preserve">KARAWANG </v>
          </cell>
        </row>
        <row r="12">
          <cell r="C12" t="str">
            <v>0412</v>
          </cell>
          <cell r="D12" t="str">
            <v xml:space="preserve">TASIM BIN SAIYAN </v>
          </cell>
          <cell r="E12" t="str">
            <v>MBK</v>
          </cell>
          <cell r="F12" t="str">
            <v>082233179202</v>
          </cell>
          <cell r="G12" t="str">
            <v>DRIVER</v>
          </cell>
          <cell r="H12"/>
          <cell r="I12"/>
          <cell r="J12"/>
          <cell r="K12" t="str">
            <v>CIKARANG</v>
          </cell>
          <cell r="L12" t="str">
            <v>YAMAZAKI</v>
          </cell>
          <cell r="M12" t="str">
            <v>JAKARTA 1</v>
          </cell>
          <cell r="N12">
            <v>42856</v>
          </cell>
          <cell r="O12" t="str">
            <v xml:space="preserve">KP KEDOKAN RT 005 / 012 DESA SUKADANAU KEC CIKARANG BARAT </v>
          </cell>
          <cell r="P12" t="str">
            <v>K</v>
          </cell>
          <cell r="Q12" t="str">
            <v xml:space="preserve">ISLAM </v>
          </cell>
          <cell r="R12" t="str">
            <v xml:space="preserve">L </v>
          </cell>
          <cell r="S12" t="str">
            <v xml:space="preserve">SMP </v>
          </cell>
          <cell r="T12" t="str">
            <v xml:space="preserve">BEKASI </v>
          </cell>
        </row>
        <row r="13">
          <cell r="C13" t="str">
            <v>0413</v>
          </cell>
          <cell r="D13" t="str">
            <v xml:space="preserve">DEDEN KURNIAWAN </v>
          </cell>
          <cell r="E13" t="str">
            <v>MBK</v>
          </cell>
          <cell r="F13" t="str">
            <v>089629973834</v>
          </cell>
          <cell r="G13" t="str">
            <v>DRIVER</v>
          </cell>
          <cell r="H13"/>
          <cell r="I13"/>
          <cell r="J13"/>
          <cell r="K13" t="str">
            <v>CIKARANG</v>
          </cell>
          <cell r="L13" t="str">
            <v>YAMAZAKI</v>
          </cell>
          <cell r="M13" t="str">
            <v>JAKARTA 1</v>
          </cell>
          <cell r="N13">
            <v>42992</v>
          </cell>
          <cell r="O13" t="str">
            <v xml:space="preserve">KP JAGAWARNA RT 003/003 DESA SUKARUKUN KEC SUKATANI BEKASI </v>
          </cell>
          <cell r="P13" t="str">
            <v>K</v>
          </cell>
          <cell r="Q13" t="str">
            <v xml:space="preserve">ISLAM </v>
          </cell>
          <cell r="R13" t="str">
            <v xml:space="preserve">L </v>
          </cell>
          <cell r="S13" t="str">
            <v xml:space="preserve">SMP </v>
          </cell>
          <cell r="T13" t="str">
            <v xml:space="preserve">BEKASI </v>
          </cell>
        </row>
        <row r="14">
          <cell r="C14" t="str">
            <v>0415</v>
          </cell>
          <cell r="D14" t="str">
            <v xml:space="preserve">DEDE RUSMAN </v>
          </cell>
          <cell r="E14" t="str">
            <v>MBK</v>
          </cell>
          <cell r="F14" t="str">
            <v>085210506192</v>
          </cell>
          <cell r="G14" t="str">
            <v>DRIVER</v>
          </cell>
          <cell r="H14"/>
          <cell r="I14"/>
          <cell r="J14"/>
          <cell r="K14" t="str">
            <v>CIKARANG</v>
          </cell>
          <cell r="L14" t="str">
            <v>YAMAZAKI</v>
          </cell>
          <cell r="M14" t="str">
            <v>JAKARTA 1</v>
          </cell>
          <cell r="N14">
            <v>42856</v>
          </cell>
          <cell r="O14" t="str">
            <v xml:space="preserve">KP  RAWAMAJU RT 008/013 DS SUKADANAU CIKARANG BARAT </v>
          </cell>
          <cell r="P14" t="str">
            <v>K</v>
          </cell>
          <cell r="Q14" t="str">
            <v xml:space="preserve">ISLAM </v>
          </cell>
          <cell r="R14" t="str">
            <v xml:space="preserve">L </v>
          </cell>
          <cell r="S14" t="str">
            <v xml:space="preserve">SMP </v>
          </cell>
          <cell r="T14" t="str">
            <v xml:space="preserve">BEKASI </v>
          </cell>
        </row>
        <row r="15">
          <cell r="C15" t="str">
            <v>0420</v>
          </cell>
          <cell r="D15" t="str">
            <v xml:space="preserve">HASYANA PRAMUJI </v>
          </cell>
          <cell r="E15" t="str">
            <v>MBK</v>
          </cell>
          <cell r="F15" t="str">
            <v>081286519050</v>
          </cell>
          <cell r="G15" t="str">
            <v>DRIVER</v>
          </cell>
          <cell r="H15"/>
          <cell r="I15"/>
          <cell r="J15"/>
          <cell r="K15" t="str">
            <v>CIKARANG</v>
          </cell>
          <cell r="L15" t="str">
            <v>YAMAZAKI</v>
          </cell>
          <cell r="M15" t="str">
            <v>JAKARTA 1</v>
          </cell>
          <cell r="N15">
            <v>43502</v>
          </cell>
          <cell r="O15" t="str">
            <v xml:space="preserve">DUSUN CIKEDUNG RT 01/01 KEL KEDUNGARUM KEC KUNINGAN KAB KUNINGAN JAWA BARAT </v>
          </cell>
          <cell r="P15" t="str">
            <v>L</v>
          </cell>
          <cell r="Q15" t="str">
            <v xml:space="preserve">ISLAM </v>
          </cell>
          <cell r="R15" t="str">
            <v xml:space="preserve">L </v>
          </cell>
          <cell r="S15" t="str">
            <v xml:space="preserve">SMA </v>
          </cell>
          <cell r="T15" t="str">
            <v xml:space="preserve">KUNINGAN </v>
          </cell>
        </row>
        <row r="16">
          <cell r="C16" t="str">
            <v>0423</v>
          </cell>
          <cell r="D16" t="str">
            <v>WARNO</v>
          </cell>
          <cell r="E16" t="str">
            <v>MBK</v>
          </cell>
          <cell r="F16" t="str">
            <v>085777631437</v>
          </cell>
          <cell r="G16" t="str">
            <v>DRIVER</v>
          </cell>
          <cell r="H16"/>
          <cell r="I16"/>
          <cell r="J16"/>
          <cell r="K16" t="str">
            <v>CIKARANG</v>
          </cell>
          <cell r="L16" t="str">
            <v>YAMAZAKI</v>
          </cell>
          <cell r="M16" t="str">
            <v>JAKARTA 1</v>
          </cell>
          <cell r="N16">
            <v>42856</v>
          </cell>
          <cell r="O16" t="str">
            <v xml:space="preserve">KP RAWALINTAH RT 002/001 DS MEKARMUKTI KEC CIKARANG UTARA KAB BEKASI </v>
          </cell>
          <cell r="P16" t="str">
            <v>K3</v>
          </cell>
          <cell r="Q16" t="str">
            <v xml:space="preserve">ISLAM </v>
          </cell>
          <cell r="R16" t="str">
            <v xml:space="preserve">L </v>
          </cell>
          <cell r="S16" t="str">
            <v xml:space="preserve">SMA </v>
          </cell>
          <cell r="T16" t="str">
            <v xml:space="preserve">SOLO </v>
          </cell>
        </row>
        <row r="17">
          <cell r="C17" t="str">
            <v>0432</v>
          </cell>
          <cell r="D17" t="str">
            <v xml:space="preserve">IWAN RIDWAN </v>
          </cell>
          <cell r="E17" t="str">
            <v>MBK</v>
          </cell>
          <cell r="F17" t="str">
            <v>082112812525</v>
          </cell>
          <cell r="G17" t="str">
            <v>DRIVER</v>
          </cell>
          <cell r="H17"/>
          <cell r="I17"/>
          <cell r="J17"/>
          <cell r="K17" t="str">
            <v xml:space="preserve">CIKARANG </v>
          </cell>
          <cell r="L17" t="str">
            <v>YAMAZAKI</v>
          </cell>
          <cell r="M17" t="str">
            <v>JAKARTA 1</v>
          </cell>
          <cell r="N17">
            <v>42856</v>
          </cell>
          <cell r="O17" t="str">
            <v xml:space="preserve">DESA CIPETIR RT 008/002 KEC LEBAK WANGI KAB KUNINGAN </v>
          </cell>
          <cell r="P17" t="str">
            <v>L</v>
          </cell>
          <cell r="Q17" t="str">
            <v xml:space="preserve">ISLAM </v>
          </cell>
          <cell r="R17" t="str">
            <v>L</v>
          </cell>
          <cell r="S17" t="str">
            <v xml:space="preserve">SMK </v>
          </cell>
          <cell r="T17" t="str">
            <v xml:space="preserve">KUNINGAN </v>
          </cell>
        </row>
        <row r="18">
          <cell r="C18" t="str">
            <v>0564</v>
          </cell>
          <cell r="D18" t="str">
            <v>SODIKIN</v>
          </cell>
          <cell r="E18" t="str">
            <v>MBK</v>
          </cell>
          <cell r="F18">
            <v>89508192186</v>
          </cell>
          <cell r="G18" t="str">
            <v>DRIVER</v>
          </cell>
          <cell r="H18"/>
          <cell r="I18"/>
          <cell r="J18"/>
          <cell r="K18" t="str">
            <v xml:space="preserve">CIKARANG </v>
          </cell>
          <cell r="L18" t="str">
            <v>YAMAZAKI</v>
          </cell>
          <cell r="M18" t="str">
            <v>JAKARTA 1</v>
          </cell>
          <cell r="N18">
            <v>43097</v>
          </cell>
          <cell r="O18" t="str">
            <v>DUSUN MANIS RT.008 RW. 002 DESA CIPETIR KEC. LEBAK WANGI</v>
          </cell>
          <cell r="P18" t="str">
            <v>L</v>
          </cell>
          <cell r="Q18" t="str">
            <v xml:space="preserve">ISLAM </v>
          </cell>
          <cell r="R18" t="str">
            <v>L</v>
          </cell>
          <cell r="S18" t="str">
            <v>SMP</v>
          </cell>
          <cell r="T18" t="str">
            <v>KUNINGAN</v>
          </cell>
        </row>
        <row r="19">
          <cell r="C19" t="str">
            <v>0649</v>
          </cell>
          <cell r="D19" t="str">
            <v>ADE HARYADI</v>
          </cell>
          <cell r="E19" t="str">
            <v>MBK</v>
          </cell>
          <cell r="F19" t="str">
            <v>08569969633</v>
          </cell>
          <cell r="G19" t="str">
            <v>DRIVER</v>
          </cell>
          <cell r="H19"/>
          <cell r="I19"/>
          <cell r="J19"/>
          <cell r="K19" t="str">
            <v xml:space="preserve">CIKARANG </v>
          </cell>
          <cell r="L19" t="str">
            <v>YAMAZAKI</v>
          </cell>
          <cell r="M19" t="str">
            <v>JAKARTA 1</v>
          </cell>
          <cell r="N19">
            <v>43423</v>
          </cell>
          <cell r="O19" t="str">
            <v>PACING UTARA RT007/003 KELURAHAN DEWI SARI RENGAS DENGKLOK</v>
          </cell>
          <cell r="P19" t="str">
            <v>K1</v>
          </cell>
          <cell r="Q19" t="str">
            <v>ISLAM</v>
          </cell>
          <cell r="R19" t="str">
            <v>L</v>
          </cell>
          <cell r="S19" t="str">
            <v>SMA</v>
          </cell>
          <cell r="T19" t="str">
            <v>BEKASI</v>
          </cell>
        </row>
        <row r="20">
          <cell r="C20" t="str">
            <v>0909</v>
          </cell>
          <cell r="D20" t="str">
            <v xml:space="preserve">ASEP HAMBALI </v>
          </cell>
          <cell r="E20" t="str">
            <v>MBK</v>
          </cell>
          <cell r="F20" t="str">
            <v>08981571100</v>
          </cell>
          <cell r="G20" t="str">
            <v>DRIVER</v>
          </cell>
          <cell r="H20"/>
          <cell r="I20"/>
          <cell r="J20"/>
          <cell r="K20" t="str">
            <v>CIKARANG</v>
          </cell>
          <cell r="L20" t="str">
            <v>YAMAZAKI</v>
          </cell>
          <cell r="M20" t="str">
            <v>JAKARTA1</v>
          </cell>
          <cell r="N20">
            <v>43823</v>
          </cell>
          <cell r="O20" t="str">
            <v xml:space="preserve">KP. CIMAHI DESA SUKAMAHI RT. 003/002 KEC. CIKARANG PUSAT KAB. BEKASI </v>
          </cell>
          <cell r="P20" t="str">
            <v>L</v>
          </cell>
          <cell r="Q20" t="str">
            <v>ISLAM</v>
          </cell>
          <cell r="R20" t="str">
            <v>L</v>
          </cell>
          <cell r="S20" t="str">
            <v>SMP</v>
          </cell>
          <cell r="T20" t="str">
            <v>BEKASI</v>
          </cell>
        </row>
        <row r="21">
          <cell r="C21" t="str">
            <v>1110</v>
          </cell>
          <cell r="D21" t="str">
            <v xml:space="preserve">DIKI WIBOWO </v>
          </cell>
          <cell r="E21" t="str">
            <v>MBK</v>
          </cell>
          <cell r="F21" t="str">
            <v>087772265681</v>
          </cell>
          <cell r="G21" t="str">
            <v>DRIVER</v>
          </cell>
          <cell r="H21"/>
          <cell r="I21"/>
          <cell r="J21"/>
          <cell r="K21" t="str">
            <v>CIKARANG</v>
          </cell>
          <cell r="L21" t="str">
            <v>YAMAZAKI</v>
          </cell>
          <cell r="M21" t="str">
            <v>JAKARTA 1</v>
          </cell>
          <cell r="N21">
            <v>43883</v>
          </cell>
          <cell r="O21" t="str">
            <v xml:space="preserve">KP. KOBAK RAYA RT. 002/006 KEL. SUKAMANAH KEC. SUKATANI </v>
          </cell>
          <cell r="P21" t="str">
            <v>K</v>
          </cell>
          <cell r="Q21" t="str">
            <v>ISLAM</v>
          </cell>
          <cell r="R21" t="str">
            <v>L</v>
          </cell>
          <cell r="S21" t="str">
            <v>SMA</v>
          </cell>
          <cell r="T21" t="str">
            <v xml:space="preserve">PEMALANG </v>
          </cell>
        </row>
        <row r="22">
          <cell r="C22" t="str">
            <v>1112</v>
          </cell>
          <cell r="D22" t="str">
            <v xml:space="preserve">SUKRI </v>
          </cell>
          <cell r="E22" t="str">
            <v>MBK</v>
          </cell>
          <cell r="F22">
            <v>85780285366</v>
          </cell>
          <cell r="G22" t="str">
            <v>DRIVER</v>
          </cell>
          <cell r="H22"/>
          <cell r="I22"/>
          <cell r="J22"/>
          <cell r="K22" t="str">
            <v xml:space="preserve">CIKARANG </v>
          </cell>
          <cell r="L22" t="str">
            <v>YAMAZAKI</v>
          </cell>
          <cell r="M22" t="str">
            <v>JAKARTA 1</v>
          </cell>
          <cell r="N22">
            <v>43886</v>
          </cell>
          <cell r="O22" t="str">
            <v>KP. GANDOANG RT. 002/008 KEL. KARANGMUKTI KWC. KARANG BAHAGIA</v>
          </cell>
          <cell r="P22" t="str">
            <v>K</v>
          </cell>
          <cell r="Q22" t="str">
            <v>ISLAM</v>
          </cell>
          <cell r="R22" t="str">
            <v>L</v>
          </cell>
          <cell r="S22" t="str">
            <v>SMA</v>
          </cell>
          <cell r="T22" t="str">
            <v xml:space="preserve">BEKASI </v>
          </cell>
        </row>
        <row r="23">
          <cell r="C23" t="str">
            <v>1306</v>
          </cell>
          <cell r="D23" t="str">
            <v xml:space="preserve">DENY SETIYO PAMBUDI </v>
          </cell>
          <cell r="E23" t="str">
            <v>MBK</v>
          </cell>
          <cell r="F23" t="str">
            <v>081296091757</v>
          </cell>
          <cell r="G23" t="str">
            <v>DRIVER</v>
          </cell>
          <cell r="H23"/>
          <cell r="I23"/>
          <cell r="J23"/>
          <cell r="K23" t="str">
            <v xml:space="preserve">CIKARANG </v>
          </cell>
          <cell r="L23" t="str">
            <v>YAMAZAKI</v>
          </cell>
          <cell r="M23" t="str">
            <v>JAKARTA 1</v>
          </cell>
          <cell r="N23">
            <v>44069</v>
          </cell>
          <cell r="O23" t="str">
            <v xml:space="preserve">DESA LEDOK RT 004/005 DESA LEDOK KEC SAMBONG </v>
          </cell>
          <cell r="P23" t="str">
            <v>L</v>
          </cell>
          <cell r="Q23" t="str">
            <v>ISLAM</v>
          </cell>
          <cell r="R23" t="str">
            <v>L</v>
          </cell>
          <cell r="S23" t="str">
            <v>SMA</v>
          </cell>
          <cell r="T23" t="str">
            <v xml:space="preserve">BLORA </v>
          </cell>
        </row>
        <row r="24">
          <cell r="C24" t="str">
            <v>1307</v>
          </cell>
          <cell r="D24" t="str">
            <v xml:space="preserve">YAYAN M ILYAS </v>
          </cell>
          <cell r="E24" t="str">
            <v>MBK</v>
          </cell>
          <cell r="F24"/>
          <cell r="G24" t="str">
            <v>DRIVER</v>
          </cell>
          <cell r="H24"/>
          <cell r="I24"/>
          <cell r="J24"/>
          <cell r="K24" t="str">
            <v xml:space="preserve">CIKARANG </v>
          </cell>
          <cell r="L24" t="str">
            <v>YAMAZAKI</v>
          </cell>
          <cell r="M24" t="str">
            <v>JAKARTA 1</v>
          </cell>
          <cell r="N24">
            <v>44083</v>
          </cell>
          <cell r="O24" t="str">
            <v xml:space="preserve">KP POJ RT 002/001 DESA BOJONGMANGU KEC BOJONGMANGU </v>
          </cell>
          <cell r="P24" t="str">
            <v>K</v>
          </cell>
          <cell r="Q24" t="str">
            <v>ISLAM</v>
          </cell>
          <cell r="R24" t="str">
            <v>L</v>
          </cell>
          <cell r="S24" t="str">
            <v>SMA</v>
          </cell>
          <cell r="T24" t="str">
            <v xml:space="preserve">BEKASI </v>
          </cell>
        </row>
        <row r="25">
          <cell r="C25" t="str">
            <v>0421</v>
          </cell>
          <cell r="D25" t="str">
            <v xml:space="preserve">AGUS RIYANTO </v>
          </cell>
          <cell r="E25" t="str">
            <v>MBK</v>
          </cell>
          <cell r="F25" t="str">
            <v>085714273702</v>
          </cell>
          <cell r="G25" t="str">
            <v>DRIVER</v>
          </cell>
          <cell r="H25"/>
          <cell r="I25"/>
          <cell r="J25"/>
          <cell r="K25" t="str">
            <v>CIKARANG</v>
          </cell>
          <cell r="L25" t="str">
            <v>YAMAZAKI</v>
          </cell>
          <cell r="M25" t="str">
            <v>JAKARTA 1</v>
          </cell>
          <cell r="N25">
            <v>42856</v>
          </cell>
          <cell r="O25" t="str">
            <v xml:space="preserve">KP KAWIDATAN RT 018/005 KEL CIBADAK KEC CIKUPA </v>
          </cell>
          <cell r="P25" t="str">
            <v>K2</v>
          </cell>
          <cell r="Q25" t="str">
            <v xml:space="preserve">ISLAM </v>
          </cell>
          <cell r="R25" t="str">
            <v xml:space="preserve">L </v>
          </cell>
          <cell r="S25" t="str">
            <v>SMK</v>
          </cell>
          <cell r="T25" t="str">
            <v>BLORA</v>
          </cell>
        </row>
        <row r="26">
          <cell r="C26" t="str">
            <v>1679</v>
          </cell>
          <cell r="D26" t="str">
            <v>NUR ROHMAT</v>
          </cell>
          <cell r="E26" t="str">
            <v>MBK</v>
          </cell>
          <cell r="F26" t="str">
            <v>081906712741</v>
          </cell>
          <cell r="G26" t="str">
            <v>DRIVER</v>
          </cell>
          <cell r="H26"/>
          <cell r="I26"/>
          <cell r="J26"/>
          <cell r="K26" t="str">
            <v>CIKARANG</v>
          </cell>
          <cell r="L26" t="str">
            <v>YAMAZAKI</v>
          </cell>
          <cell r="M26" t="str">
            <v>JAKARTA 1</v>
          </cell>
          <cell r="N26">
            <v>44197</v>
          </cell>
          <cell r="O26" t="str">
            <v xml:space="preserve">DUSUN MANIS RT 001/001 CIKADU NUSAHERANG KAB KUNINGAN </v>
          </cell>
          <cell r="P26" t="str">
            <v>L</v>
          </cell>
          <cell r="Q26" t="str">
            <v xml:space="preserve">ISLAM </v>
          </cell>
          <cell r="R26" t="str">
            <v xml:space="preserve">L </v>
          </cell>
          <cell r="S26" t="str">
            <v xml:space="preserve">SMA </v>
          </cell>
          <cell r="T26" t="str">
            <v xml:space="preserve">KUNINGAN </v>
          </cell>
        </row>
        <row r="27">
          <cell r="C27">
            <v>1722</v>
          </cell>
          <cell r="D27" t="str">
            <v>ADI WIJAYANTO</v>
          </cell>
          <cell r="E27" t="str">
            <v>MBK</v>
          </cell>
          <cell r="F27">
            <v>85881008133</v>
          </cell>
          <cell r="G27"/>
          <cell r="H27"/>
          <cell r="I27"/>
          <cell r="J27" t="str">
            <v>DRIVER LEADER</v>
          </cell>
          <cell r="K27" t="str">
            <v>CIKARANG</v>
          </cell>
          <cell r="L27" t="str">
            <v>YAMAZAKI</v>
          </cell>
          <cell r="M27" t="str">
            <v>JAKARTA 1</v>
          </cell>
          <cell r="N27">
            <v>44214</v>
          </cell>
          <cell r="O27" t="str">
            <v>JATI ILIR 2 RT 004/006 KEL. TUNGGAK JATI KEC. KARAWANG BARAT KAB. KARAWANG</v>
          </cell>
          <cell r="P27" t="str">
            <v>K</v>
          </cell>
          <cell r="Q27" t="str">
            <v>ISLAM</v>
          </cell>
          <cell r="R27" t="str">
            <v>L</v>
          </cell>
          <cell r="S27" t="str">
            <v>SMA</v>
          </cell>
          <cell r="T27" t="str">
            <v>KENDAL</v>
          </cell>
        </row>
        <row r="28">
          <cell r="C28" t="str">
            <v>1798</v>
          </cell>
          <cell r="D28" t="str">
            <v>JUPRI</v>
          </cell>
          <cell r="E28" t="str">
            <v>MBK</v>
          </cell>
          <cell r="F28"/>
          <cell r="G28" t="str">
            <v>DRIVER</v>
          </cell>
          <cell r="H28"/>
          <cell r="I28"/>
          <cell r="J28"/>
          <cell r="K28" t="str">
            <v>CIKARANG</v>
          </cell>
          <cell r="L28" t="str">
            <v>YAMAZAKI</v>
          </cell>
          <cell r="M28" t="str">
            <v>JAKARTA 1</v>
          </cell>
          <cell r="N28">
            <v>44231</v>
          </cell>
          <cell r="O28" t="str">
            <v>DUSUN CILOGO RT 030/010 KEL. CIPTAMARGA KEC. JAYAKERTA KAB. KARAWANG</v>
          </cell>
          <cell r="P28" t="str">
            <v>K</v>
          </cell>
          <cell r="Q28" t="str">
            <v>ISLAM</v>
          </cell>
          <cell r="R28" t="str">
            <v>L</v>
          </cell>
          <cell r="S28"/>
          <cell r="T28" t="str">
            <v xml:space="preserve">KARAWANG </v>
          </cell>
        </row>
        <row r="29">
          <cell r="C29" t="str">
            <v>2416</v>
          </cell>
          <cell r="D29" t="str">
            <v>DIDIK PRAMBUDI</v>
          </cell>
          <cell r="E29" t="str">
            <v>MBK</v>
          </cell>
          <cell r="F29"/>
          <cell r="G29" t="str">
            <v>DRIVER</v>
          </cell>
          <cell r="H29"/>
          <cell r="I29"/>
          <cell r="J29"/>
          <cell r="K29" t="str">
            <v>CIKARANG</v>
          </cell>
          <cell r="L29" t="str">
            <v>YAMAZAKI</v>
          </cell>
          <cell r="M29" t="str">
            <v>JAKARTA 1</v>
          </cell>
          <cell r="N29">
            <v>44347</v>
          </cell>
          <cell r="O29" t="str">
            <v>ASRIMULYO RT 008/003 DS. KEYONGAN KEC. NOGOSARI KAB. BOYOLALI</v>
          </cell>
          <cell r="P29" t="str">
            <v>K</v>
          </cell>
          <cell r="Q29" t="str">
            <v>ISLAM</v>
          </cell>
          <cell r="R29" t="str">
            <v>L</v>
          </cell>
          <cell r="S29"/>
          <cell r="T29" t="str">
            <v>TULUNGAGUNG</v>
          </cell>
        </row>
        <row r="30">
          <cell r="C30" t="str">
            <v>2546</v>
          </cell>
          <cell r="D30" t="str">
            <v>IRSAD</v>
          </cell>
          <cell r="E30"/>
          <cell r="F30"/>
          <cell r="G30" t="str">
            <v>DRIVER</v>
          </cell>
          <cell r="H30"/>
          <cell r="I30"/>
          <cell r="J30"/>
          <cell r="K30" t="str">
            <v>CIKARANG</v>
          </cell>
          <cell r="L30" t="str">
            <v>YAMAZAKI</v>
          </cell>
          <cell r="M30" t="str">
            <v>JAKARTA 1</v>
          </cell>
          <cell r="N30">
            <v>44376</v>
          </cell>
          <cell r="O30" t="str">
            <v>DUSUN CANDI RT 006/003 KEL. ROWOSARI KEC. ULUJAMI KAB. PEMALANG</v>
          </cell>
          <cell r="P30" t="str">
            <v>K</v>
          </cell>
          <cell r="Q30" t="str">
            <v>ISLAM</v>
          </cell>
          <cell r="R30" t="str">
            <v>L</v>
          </cell>
          <cell r="S30" t="str">
            <v>SMA</v>
          </cell>
          <cell r="T30" t="str">
            <v>BEKASI</v>
          </cell>
        </row>
        <row r="31">
          <cell r="C31" t="str">
            <v>2610</v>
          </cell>
          <cell r="D31" t="str">
            <v>MARYADI</v>
          </cell>
          <cell r="E31" t="str">
            <v>PT. MBK</v>
          </cell>
          <cell r="F31"/>
          <cell r="G31" t="str">
            <v>DRIVER</v>
          </cell>
          <cell r="H31"/>
          <cell r="I31"/>
          <cell r="J31"/>
          <cell r="K31" t="str">
            <v>CIKARANG</v>
          </cell>
          <cell r="L31" t="str">
            <v>YAMAZAKI</v>
          </cell>
          <cell r="M31" t="str">
            <v>JAKARTA 1</v>
          </cell>
          <cell r="N31">
            <v>44389</v>
          </cell>
          <cell r="O31" t="str">
            <v>JL. TEUKU UMAR NO. 37 RT 001/001 KEL. SEPANJANG JAYA KEC. RAWALUMBU KOTA BEKASI</v>
          </cell>
          <cell r="P31" t="str">
            <v>K</v>
          </cell>
          <cell r="Q31" t="str">
            <v>ISLAM</v>
          </cell>
          <cell r="R31" t="str">
            <v>L</v>
          </cell>
          <cell r="S31" t="str">
            <v>SMA</v>
          </cell>
          <cell r="T31" t="str">
            <v>BEKASI</v>
          </cell>
        </row>
        <row r="32">
          <cell r="C32" t="str">
            <v>2698</v>
          </cell>
          <cell r="D32" t="str">
            <v>ALIF WIDIATMOKO</v>
          </cell>
          <cell r="E32" t="str">
            <v>PT. MBK</v>
          </cell>
          <cell r="F32"/>
          <cell r="G32" t="str">
            <v>DRIVER</v>
          </cell>
          <cell r="H32"/>
          <cell r="I32"/>
          <cell r="J32"/>
          <cell r="K32" t="str">
            <v>CIKARANG</v>
          </cell>
          <cell r="L32" t="str">
            <v>YAMAZAKI</v>
          </cell>
          <cell r="M32" t="str">
            <v>JAKARTA 1</v>
          </cell>
          <cell r="N32">
            <v>44397</v>
          </cell>
          <cell r="O32" t="str">
            <v>GADU RT 002/006 KEL. GADU KEC. SAMBONG  KAB. BLORA</v>
          </cell>
          <cell r="P32"/>
          <cell r="Q32"/>
          <cell r="R32"/>
          <cell r="S32"/>
          <cell r="T32" t="str">
            <v>BLORA</v>
          </cell>
        </row>
      </sheetData>
      <sheetData sheetId="21">
        <row r="7">
          <cell r="C7" t="str">
            <v>0660</v>
          </cell>
          <cell r="D7" t="str">
            <v>DEDI SUPRIADI</v>
          </cell>
          <cell r="E7" t="str">
            <v>MBK</v>
          </cell>
          <cell r="F7">
            <v>82318159569</v>
          </cell>
          <cell r="G7"/>
          <cell r="H7"/>
          <cell r="I7"/>
          <cell r="J7" t="str">
            <v>DISPATCHER</v>
          </cell>
          <cell r="K7" t="str">
            <v>PULOGADUNG</v>
          </cell>
          <cell r="L7" t="str">
            <v>APL</v>
          </cell>
          <cell r="M7" t="str">
            <v>JAKARTA 1</v>
          </cell>
          <cell r="N7">
            <v>43435</v>
          </cell>
          <cell r="O7" t="str">
            <v>KP. PARUNGPONTENG RT003/001, DESA PARUNGPONTENG, KEC. PARUNGPONTENG</v>
          </cell>
          <cell r="P7" t="str">
            <v>K2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TASIKMALAYA</v>
          </cell>
          <cell r="U7">
            <v>29534</v>
          </cell>
          <cell r="V7">
            <v>44348</v>
          </cell>
          <cell r="W7">
            <v>44439</v>
          </cell>
          <cell r="X7" t="str">
            <v>PKWT 1</v>
          </cell>
          <cell r="Y7"/>
          <cell r="Z7" t="str">
            <v xml:space="preserve">2 Tahun  7 Bulan 22 Hari </v>
          </cell>
          <cell r="AA7" t="str">
            <v>NON DRIVER</v>
          </cell>
          <cell r="AB7"/>
          <cell r="AC7"/>
          <cell r="AD7" t="str">
            <v>NON DRIVER</v>
          </cell>
          <cell r="AE7"/>
          <cell r="AF7" t="str">
            <v>SUDAH</v>
          </cell>
          <cell r="AG7"/>
          <cell r="AH7" t="str">
            <v>BELUM</v>
          </cell>
        </row>
        <row r="8">
          <cell r="C8" t="str">
            <v>0460</v>
          </cell>
          <cell r="D8" t="str">
            <v xml:space="preserve">SAHBUDIN </v>
          </cell>
          <cell r="E8" t="str">
            <v>MBK</v>
          </cell>
          <cell r="F8" t="str">
            <v>085337203416</v>
          </cell>
          <cell r="G8" t="str">
            <v>DRIVER</v>
          </cell>
          <cell r="H8"/>
          <cell r="I8"/>
          <cell r="J8"/>
          <cell r="K8" t="str">
            <v>PULOGADUNG</v>
          </cell>
          <cell r="L8" t="str">
            <v>APL</v>
          </cell>
          <cell r="M8" t="str">
            <v>JAKARTA 1</v>
          </cell>
          <cell r="N8">
            <v>43479</v>
          </cell>
          <cell r="O8" t="str">
            <v>JL. MT HARYONO NO1 ASRAMA DEN ARHANUD RUDAL 002</v>
          </cell>
          <cell r="P8" t="str">
            <v>K3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WARO</v>
          </cell>
          <cell r="U8">
            <v>26775</v>
          </cell>
          <cell r="V8">
            <v>44348</v>
          </cell>
          <cell r="W8">
            <v>44439</v>
          </cell>
          <cell r="X8" t="str">
            <v>PKWT 1</v>
          </cell>
          <cell r="Y8"/>
          <cell r="Z8" t="str">
            <v xml:space="preserve">2 Tahun  6 Bulan 9 Hari </v>
          </cell>
          <cell r="AA8" t="str">
            <v>BII UMUM</v>
          </cell>
          <cell r="AB8" t="str">
            <v>730429340058</v>
          </cell>
          <cell r="AC8" t="str">
            <v xml:space="preserve">    </v>
          </cell>
          <cell r="AD8" t="str">
            <v>SUDAH</v>
          </cell>
          <cell r="AE8"/>
          <cell r="AF8" t="str">
            <v>SUDAH</v>
          </cell>
          <cell r="AG8"/>
          <cell r="AH8" t="str">
            <v>BELUM</v>
          </cell>
        </row>
        <row r="9">
          <cell r="C9" t="str">
            <v>0461</v>
          </cell>
          <cell r="D9" t="str">
            <v xml:space="preserve">SAEPUL ANWAR </v>
          </cell>
          <cell r="E9" t="str">
            <v>MBK</v>
          </cell>
          <cell r="F9" t="str">
            <v>082215700369</v>
          </cell>
          <cell r="G9" t="str">
            <v>DRIVER</v>
          </cell>
          <cell r="H9"/>
          <cell r="I9"/>
          <cell r="J9"/>
          <cell r="K9" t="str">
            <v>PULOGADUNG</v>
          </cell>
          <cell r="L9" t="str">
            <v>APL</v>
          </cell>
          <cell r="M9" t="str">
            <v>JAKARTA 1</v>
          </cell>
          <cell r="N9">
            <v>42868</v>
          </cell>
          <cell r="O9" t="str">
            <v>WONOSARI RT 03/03 GADINGREJO PRINGSEWU LAMPUNG</v>
          </cell>
          <cell r="P9" t="str">
            <v>K3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WONOSARI</v>
          </cell>
          <cell r="U9">
            <v>29326</v>
          </cell>
          <cell r="V9">
            <v>44348</v>
          </cell>
          <cell r="W9">
            <v>44439</v>
          </cell>
          <cell r="X9" t="str">
            <v>PKWT 1</v>
          </cell>
          <cell r="Y9"/>
          <cell r="Z9" t="str">
            <v xml:space="preserve">4 Tahun  2 Bulan 10 Hari </v>
          </cell>
          <cell r="AA9" t="str">
            <v>BII UMUM</v>
          </cell>
          <cell r="AB9" t="str">
            <v>800425278976</v>
          </cell>
          <cell r="AC9">
            <v>45397</v>
          </cell>
          <cell r="AD9" t="str">
            <v>SUDAH</v>
          </cell>
          <cell r="AE9"/>
          <cell r="AF9" t="str">
            <v>SUDAH</v>
          </cell>
          <cell r="AG9"/>
          <cell r="AH9" t="str">
            <v>BELUM</v>
          </cell>
        </row>
        <row r="10">
          <cell r="C10" t="str">
            <v>0654</v>
          </cell>
          <cell r="D10" t="str">
            <v>ONI TASRONI</v>
          </cell>
          <cell r="E10" t="str">
            <v>MBK</v>
          </cell>
          <cell r="F10">
            <v>82122514604</v>
          </cell>
          <cell r="G10" t="str">
            <v>DRIVER</v>
          </cell>
          <cell r="H10"/>
          <cell r="I10"/>
          <cell r="J10"/>
          <cell r="K10" t="str">
            <v>PULOGADUNG</v>
          </cell>
          <cell r="L10" t="str">
            <v>APL</v>
          </cell>
          <cell r="M10" t="str">
            <v>JAKARTA 1</v>
          </cell>
          <cell r="N10">
            <v>43435</v>
          </cell>
          <cell r="O10" t="str">
            <v>DUSUN KRAJAN 1 RT 009/006 DESA CIKALONG, KEC. CILAMAYA WETAN</v>
          </cell>
          <cell r="P10" t="str">
            <v>K2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KARAWANG</v>
          </cell>
          <cell r="U10" t="str">
            <v>12-May-76</v>
          </cell>
          <cell r="V10">
            <v>44378</v>
          </cell>
          <cell r="W10">
            <v>44469</v>
          </cell>
          <cell r="X10" t="str">
            <v>PKWT 1</v>
          </cell>
          <cell r="Y10"/>
          <cell r="Z10" t="str">
            <v xml:space="preserve">2 Tahun  7 Bulan 22 Hari </v>
          </cell>
          <cell r="AA10" t="str">
            <v>SIM B2</v>
          </cell>
          <cell r="AB10" t="str">
            <v>760513281219</v>
          </cell>
          <cell r="AC10" t="str">
            <v>12-Mei-24</v>
          </cell>
          <cell r="AD10" t="str">
            <v>SUDAH</v>
          </cell>
          <cell r="AE10"/>
          <cell r="AF10" t="str">
            <v>SUDAH</v>
          </cell>
          <cell r="AG10"/>
          <cell r="AH10" t="str">
            <v>BELUM</v>
          </cell>
        </row>
        <row r="11">
          <cell r="C11" t="str">
            <v>0656</v>
          </cell>
          <cell r="D11" t="str">
            <v>CECENG APIP</v>
          </cell>
          <cell r="E11" t="str">
            <v>MBK</v>
          </cell>
          <cell r="F11">
            <v>83879183049</v>
          </cell>
          <cell r="G11" t="str">
            <v>DRIVER</v>
          </cell>
          <cell r="H11"/>
          <cell r="I11"/>
          <cell r="J11"/>
          <cell r="K11" t="str">
            <v>PULOGADUNG</v>
          </cell>
          <cell r="L11" t="str">
            <v>APL</v>
          </cell>
          <cell r="M11" t="str">
            <v>JAKARTA 1</v>
          </cell>
          <cell r="N11">
            <v>43435</v>
          </cell>
          <cell r="O11" t="str">
            <v>KP. BABAKAN RT 004/003 DESA GUNUNGHALU, KEC. GUNUNGHALU</v>
          </cell>
          <cell r="P11" t="str">
            <v>K2</v>
          </cell>
          <cell r="Q11" t="str">
            <v>ISLAM</v>
          </cell>
          <cell r="R11" t="str">
            <v>L</v>
          </cell>
          <cell r="S11" t="str">
            <v>SMA</v>
          </cell>
          <cell r="T11" t="str">
            <v>BANDUNG</v>
          </cell>
          <cell r="U11" t="str">
            <v>13-Oct-82</v>
          </cell>
          <cell r="V11">
            <v>44378</v>
          </cell>
          <cell r="W11">
            <v>44469</v>
          </cell>
          <cell r="X11" t="str">
            <v>PKWT 1</v>
          </cell>
          <cell r="Y11"/>
          <cell r="Z11" t="str">
            <v xml:space="preserve">2 Tahun  7 Bulan 22 Hari </v>
          </cell>
          <cell r="AA11" t="str">
            <v>SIM B1</v>
          </cell>
          <cell r="AB11" t="str">
            <v>821013312317</v>
          </cell>
          <cell r="AC11">
            <v>45578</v>
          </cell>
          <cell r="AD11" t="str">
            <v>SUDAH</v>
          </cell>
          <cell r="AE11"/>
          <cell r="AF11" t="str">
            <v>SUDAH</v>
          </cell>
          <cell r="AG11"/>
          <cell r="AH11" t="str">
            <v>BELUM</v>
          </cell>
        </row>
        <row r="12">
          <cell r="C12" t="str">
            <v>0659</v>
          </cell>
          <cell r="D12" t="str">
            <v>INDRA NUGROHO</v>
          </cell>
          <cell r="E12" t="str">
            <v>MBK</v>
          </cell>
          <cell r="F12">
            <v>82136791922</v>
          </cell>
          <cell r="G12" t="str">
            <v>DRIVER</v>
          </cell>
          <cell r="H12"/>
          <cell r="I12"/>
          <cell r="J12"/>
          <cell r="K12" t="str">
            <v>PULOGADUNG</v>
          </cell>
          <cell r="L12" t="str">
            <v>APL</v>
          </cell>
          <cell r="M12" t="str">
            <v>JAKARTA 1</v>
          </cell>
          <cell r="N12">
            <v>43306</v>
          </cell>
          <cell r="O12" t="str">
            <v>JATIRASA BARAT RT 001/001 KEL. KARANG PAWITAN KEC. KARAWANG BARAT</v>
          </cell>
          <cell r="P12" t="str">
            <v>L</v>
          </cell>
          <cell r="Q12" t="str">
            <v>ISLAM</v>
          </cell>
          <cell r="R12" t="str">
            <v>L</v>
          </cell>
          <cell r="S12" t="str">
            <v>SMK</v>
          </cell>
          <cell r="T12" t="str">
            <v>KARAWANG</v>
          </cell>
          <cell r="U12" t="str">
            <v>28-Dec-88</v>
          </cell>
          <cell r="V12">
            <v>44378</v>
          </cell>
          <cell r="W12">
            <v>44469</v>
          </cell>
          <cell r="X12" t="str">
            <v>PKWT 1</v>
          </cell>
          <cell r="Y12"/>
          <cell r="Z12" t="str">
            <v xml:space="preserve">2 Tahun  11 Bulan 28 Hari </v>
          </cell>
          <cell r="AA12" t="str">
            <v>SIM B1</v>
          </cell>
          <cell r="AB12" t="str">
            <v>881213289077</v>
          </cell>
          <cell r="AC12" t="str">
            <v>28-Dec-21</v>
          </cell>
          <cell r="AD12" t="str">
            <v>SUDAH</v>
          </cell>
          <cell r="AE12"/>
          <cell r="AF12" t="str">
            <v>SUDAH</v>
          </cell>
          <cell r="AG12"/>
          <cell r="AH12" t="str">
            <v>BELUM</v>
          </cell>
        </row>
        <row r="13">
          <cell r="C13" t="str">
            <v>0694</v>
          </cell>
          <cell r="D13" t="str">
            <v>YULISTIONO</v>
          </cell>
          <cell r="E13" t="str">
            <v>MBK</v>
          </cell>
          <cell r="F13">
            <v>82341915551</v>
          </cell>
          <cell r="G13" t="str">
            <v>DRIVER</v>
          </cell>
          <cell r="H13"/>
          <cell r="I13"/>
          <cell r="J13"/>
          <cell r="K13" t="str">
            <v>PULOGADUNG</v>
          </cell>
          <cell r="L13" t="str">
            <v>APL</v>
          </cell>
          <cell r="M13" t="str">
            <v>JAKARTA 1</v>
          </cell>
          <cell r="N13">
            <v>43445</v>
          </cell>
          <cell r="O13" t="str">
            <v>DUSUN MERBAU RT 002/007 DESA BARU RANJI, KECAMATAN MERBAU MATARAM</v>
          </cell>
          <cell r="P13" t="str">
            <v>L</v>
          </cell>
          <cell r="Q13" t="str">
            <v>ISLAM</v>
          </cell>
          <cell r="R13" t="str">
            <v>L</v>
          </cell>
          <cell r="S13" t="str">
            <v>SMK</v>
          </cell>
          <cell r="T13" t="str">
            <v>JEMBER</v>
          </cell>
          <cell r="U13" t="str">
            <v>13-May-83</v>
          </cell>
          <cell r="V13">
            <v>44378</v>
          </cell>
          <cell r="W13">
            <v>44408</v>
          </cell>
          <cell r="X13" t="str">
            <v>PHL</v>
          </cell>
          <cell r="Y13"/>
          <cell r="Z13" t="str">
            <v>0 Tahun 8 Bulan 1 Hari</v>
          </cell>
          <cell r="AA13" t="str">
            <v>SIM B2</v>
          </cell>
          <cell r="AB13" t="str">
            <v>830525279077</v>
          </cell>
          <cell r="AC13" t="str">
            <v>13-May-22</v>
          </cell>
          <cell r="AD13" t="str">
            <v>SUDAH</v>
          </cell>
          <cell r="AE13"/>
          <cell r="AF13" t="str">
            <v>SUDAH</v>
          </cell>
          <cell r="AG13" t="str">
            <v>-</v>
          </cell>
          <cell r="AH13" t="str">
            <v>BELUM</v>
          </cell>
        </row>
        <row r="14">
          <cell r="C14" t="str">
            <v>0697</v>
          </cell>
          <cell r="D14" t="str">
            <v>ASEP HERMAWAN</v>
          </cell>
          <cell r="E14" t="str">
            <v>MBK</v>
          </cell>
          <cell r="F14" t="str">
            <v>877877555392</v>
          </cell>
          <cell r="G14" t="str">
            <v>DRIVER</v>
          </cell>
          <cell r="H14"/>
          <cell r="I14"/>
          <cell r="J14"/>
          <cell r="K14" t="str">
            <v>PULOGADUNG</v>
          </cell>
          <cell r="L14" t="str">
            <v>APL</v>
          </cell>
          <cell r="M14" t="str">
            <v>JAKARTA1</v>
          </cell>
          <cell r="N14">
            <v>43770</v>
          </cell>
          <cell r="O14" t="str">
            <v>KP. CIHUNI RT.001/001 DESA. CIHUNI, KEC. PASAWAHAN, KAB. PURWAKARTA</v>
          </cell>
          <cell r="P14" t="str">
            <v>K</v>
          </cell>
          <cell r="Q14" t="str">
            <v>ISLAM</v>
          </cell>
          <cell r="R14" t="str">
            <v>L</v>
          </cell>
          <cell r="S14" t="str">
            <v>SMP</v>
          </cell>
          <cell r="T14" t="str">
            <v>SUBANG</v>
          </cell>
          <cell r="U14" t="str">
            <v>2-Mei-81</v>
          </cell>
          <cell r="V14">
            <v>44378</v>
          </cell>
          <cell r="W14">
            <v>44408</v>
          </cell>
          <cell r="X14" t="str">
            <v>PHL</v>
          </cell>
          <cell r="Y14"/>
          <cell r="Z14" t="str">
            <v>3 Tahun 8 Bulan 1 Hari</v>
          </cell>
          <cell r="AA14" t="str">
            <v>BI UMUM</v>
          </cell>
          <cell r="AB14" t="str">
            <v>810513160863</v>
          </cell>
          <cell r="AC14" t="str">
            <v>2-MeI-23</v>
          </cell>
          <cell r="AD14" t="str">
            <v>SUDAH</v>
          </cell>
          <cell r="AE14"/>
          <cell r="AF14" t="str">
            <v>SUDAH</v>
          </cell>
          <cell r="AG14"/>
          <cell r="AH14" t="str">
            <v>BELUM</v>
          </cell>
        </row>
        <row r="15">
          <cell r="C15" t="str">
            <v>0698</v>
          </cell>
          <cell r="D15" t="str">
            <v>SAEFUL RAHMAN</v>
          </cell>
          <cell r="E15" t="str">
            <v>MBK</v>
          </cell>
          <cell r="F15">
            <v>81315727062</v>
          </cell>
          <cell r="G15" t="str">
            <v>DRIVER</v>
          </cell>
          <cell r="H15"/>
          <cell r="I15"/>
          <cell r="J15"/>
          <cell r="K15" t="str">
            <v>PULOGADUNG</v>
          </cell>
          <cell r="L15" t="str">
            <v>APL</v>
          </cell>
          <cell r="M15" t="str">
            <v>JAKARTA1</v>
          </cell>
          <cell r="N15">
            <v>43770</v>
          </cell>
          <cell r="O15" t="str">
            <v>KP. RANCA BUNGUR KEC. RANCA BUNGUR BOGOR JAWA BARAT</v>
          </cell>
          <cell r="P15" t="str">
            <v>L</v>
          </cell>
          <cell r="Q15" t="str">
            <v>ISLAM</v>
          </cell>
          <cell r="R15" t="str">
            <v>L</v>
          </cell>
          <cell r="S15" t="str">
            <v>SMK</v>
          </cell>
          <cell r="T15" t="str">
            <v>BOGOR</v>
          </cell>
          <cell r="U15">
            <v>34709</v>
          </cell>
          <cell r="V15">
            <v>44378</v>
          </cell>
          <cell r="W15">
            <v>44408</v>
          </cell>
          <cell r="X15" t="str">
            <v>PHL</v>
          </cell>
          <cell r="Y15"/>
          <cell r="Z15" t="str">
            <v>4 Tahun 8 Bulan 1 Hari</v>
          </cell>
          <cell r="AA15" t="str">
            <v xml:space="preserve">BI </v>
          </cell>
          <cell r="AB15" t="str">
            <v>950113255916</v>
          </cell>
          <cell r="AC15">
            <v>45301</v>
          </cell>
          <cell r="AD15" t="str">
            <v>SUDAH</v>
          </cell>
          <cell r="AE15"/>
          <cell r="AF15" t="str">
            <v>SUDAH</v>
          </cell>
          <cell r="AG15">
            <v>43768</v>
          </cell>
          <cell r="AH15" t="str">
            <v>SUDAH</v>
          </cell>
        </row>
        <row r="16">
          <cell r="C16" t="str">
            <v>0699</v>
          </cell>
          <cell r="D16" t="str">
            <v>JON HENDRI</v>
          </cell>
          <cell r="E16" t="str">
            <v>MBK</v>
          </cell>
          <cell r="F16">
            <v>81311016649</v>
          </cell>
          <cell r="G16" t="str">
            <v>DRIVER</v>
          </cell>
          <cell r="H16"/>
          <cell r="I16"/>
          <cell r="J16"/>
          <cell r="K16" t="str">
            <v>PULOGADUNG</v>
          </cell>
          <cell r="L16" t="str">
            <v>APL</v>
          </cell>
          <cell r="M16" t="str">
            <v>JAKARTA1</v>
          </cell>
          <cell r="N16" t="str">
            <v>4-Nop-19</v>
          </cell>
          <cell r="O16" t="str">
            <v>BANDAR AGUNG OKU Jl. HOS COKROAMINOTO LING 4</v>
          </cell>
          <cell r="P16" t="str">
            <v>K</v>
          </cell>
          <cell r="Q16" t="str">
            <v>ISLAM</v>
          </cell>
          <cell r="R16" t="str">
            <v>L</v>
          </cell>
          <cell r="S16" t="str">
            <v>SMA</v>
          </cell>
          <cell r="T16" t="str">
            <v>BANDAR AGUNG</v>
          </cell>
          <cell r="U16" t="str">
            <v>17-Okt-81</v>
          </cell>
          <cell r="V16">
            <v>44378</v>
          </cell>
          <cell r="W16">
            <v>44408</v>
          </cell>
          <cell r="X16" t="str">
            <v>PHL</v>
          </cell>
          <cell r="Y16"/>
          <cell r="Z16" t="str">
            <v>5 Tahun 8 Bulan 1 Hari</v>
          </cell>
          <cell r="AA16" t="str">
            <v>BII UMUM</v>
          </cell>
          <cell r="AB16" t="str">
            <v>810325290402</v>
          </cell>
          <cell r="AC16">
            <v>45368</v>
          </cell>
          <cell r="AD16" t="str">
            <v>SUDAH</v>
          </cell>
          <cell r="AE16"/>
          <cell r="AF16" t="str">
            <v>SUDAH</v>
          </cell>
          <cell r="AG16"/>
          <cell r="AH16" t="str">
            <v>BELUM</v>
          </cell>
        </row>
        <row r="17">
          <cell r="C17" t="str">
            <v>0700</v>
          </cell>
          <cell r="D17" t="str">
            <v>BAGAS JAENAL MA'RUF</v>
          </cell>
          <cell r="E17" t="str">
            <v>MBK</v>
          </cell>
          <cell r="F17">
            <v>87823665713</v>
          </cell>
          <cell r="G17" t="str">
            <v>DRIVER</v>
          </cell>
          <cell r="H17"/>
          <cell r="I17"/>
          <cell r="J17"/>
          <cell r="K17" t="str">
            <v>PULOGADUNG</v>
          </cell>
          <cell r="L17" t="str">
            <v>APL</v>
          </cell>
          <cell r="M17" t="str">
            <v>JAKARTA1</v>
          </cell>
          <cell r="N17">
            <v>43770</v>
          </cell>
          <cell r="O17" t="str">
            <v>KP. BAKAN ASEM 1 RT. 10/003 DESA TANJUNG RASA KIDUL KEC. PATOK BEUSI KAB. SUBANG</v>
          </cell>
          <cell r="P17" t="str">
            <v>L</v>
          </cell>
          <cell r="Q17" t="str">
            <v>ISLAM</v>
          </cell>
          <cell r="R17" t="str">
            <v>L</v>
          </cell>
          <cell r="S17" t="str">
            <v>SMA</v>
          </cell>
          <cell r="T17" t="str">
            <v>SUBANG</v>
          </cell>
          <cell r="U17" t="str">
            <v>22-Okt-96</v>
          </cell>
          <cell r="V17">
            <v>44378</v>
          </cell>
          <cell r="W17">
            <v>44408</v>
          </cell>
          <cell r="X17" t="str">
            <v>PHL</v>
          </cell>
          <cell r="Y17"/>
          <cell r="Z17" t="str">
            <v>6 Tahun 8 Bulan 1 Hari</v>
          </cell>
          <cell r="AA17" t="str">
            <v>BII UMUM</v>
          </cell>
          <cell r="AB17" t="str">
            <v>961013281091</v>
          </cell>
          <cell r="AC17" t="str">
            <v>22-Okt-23</v>
          </cell>
          <cell r="AD17" t="str">
            <v>SUDAH</v>
          </cell>
          <cell r="AE17"/>
          <cell r="AF17" t="str">
            <v>SUDAH</v>
          </cell>
          <cell r="AG17">
            <v>43768</v>
          </cell>
          <cell r="AH17" t="str">
            <v>SUDAH</v>
          </cell>
        </row>
        <row r="18">
          <cell r="C18" t="str">
            <v>0703</v>
          </cell>
          <cell r="D18" t="str">
            <v>MUKRI</v>
          </cell>
          <cell r="E18" t="str">
            <v>MBK</v>
          </cell>
          <cell r="F18">
            <v>87889451702</v>
          </cell>
          <cell r="G18" t="str">
            <v>DRIVER</v>
          </cell>
          <cell r="H18"/>
          <cell r="I18"/>
          <cell r="J18"/>
          <cell r="K18" t="str">
            <v>PULOGADUNG</v>
          </cell>
          <cell r="L18" t="str">
            <v>APL</v>
          </cell>
          <cell r="M18" t="str">
            <v>JAKARTA1</v>
          </cell>
          <cell r="N18">
            <v>43773</v>
          </cell>
          <cell r="O18" t="str">
            <v xml:space="preserve">Jl.JENDRAL SUDIRMAN Gg Hj.RASAM RT.001/003 KEC. BEKASI BARAT </v>
          </cell>
          <cell r="P18" t="str">
            <v>K2</v>
          </cell>
          <cell r="Q18" t="str">
            <v>ISLAM</v>
          </cell>
          <cell r="R18" t="str">
            <v>L</v>
          </cell>
          <cell r="S18" t="str">
            <v>SMP</v>
          </cell>
          <cell r="T18" t="str">
            <v>SERANG</v>
          </cell>
          <cell r="U18">
            <v>29691</v>
          </cell>
          <cell r="V18">
            <v>44378</v>
          </cell>
          <cell r="W18">
            <v>44408</v>
          </cell>
          <cell r="X18" t="str">
            <v>PHL</v>
          </cell>
          <cell r="Y18"/>
          <cell r="Z18" t="str">
            <v>9 Tahun 8 Bulan 1 Hari</v>
          </cell>
          <cell r="AA18" t="str">
            <v>BI</v>
          </cell>
          <cell r="AB18" t="str">
            <v>81041205970274</v>
          </cell>
          <cell r="AC18">
            <v>45397</v>
          </cell>
          <cell r="AD18" t="str">
            <v>SUDAH</v>
          </cell>
          <cell r="AE18"/>
          <cell r="AF18" t="str">
            <v>SUDAH</v>
          </cell>
          <cell r="AG18">
            <v>43768</v>
          </cell>
          <cell r="AH18" t="str">
            <v>SUDAH</v>
          </cell>
        </row>
        <row r="19">
          <cell r="C19" t="str">
            <v>0704</v>
          </cell>
          <cell r="D19" t="str">
            <v>BAH ROMI</v>
          </cell>
          <cell r="E19" t="str">
            <v>MBK</v>
          </cell>
          <cell r="F19">
            <v>89699891366</v>
          </cell>
          <cell r="G19" t="str">
            <v>DRIVER</v>
          </cell>
          <cell r="H19"/>
          <cell r="I19"/>
          <cell r="J19"/>
          <cell r="K19" t="str">
            <v>PULOGADUNG</v>
          </cell>
          <cell r="L19" t="str">
            <v>APL</v>
          </cell>
          <cell r="M19" t="str">
            <v xml:space="preserve">JAKARTA1 </v>
          </cell>
          <cell r="N19">
            <v>43773</v>
          </cell>
          <cell r="O19" t="str">
            <v>PERUM BMI 2 BLOK.C4 NO.65 RT.003/013 DAWUAN BARAT CIKAMPEK KARAWANG</v>
          </cell>
          <cell r="P19" t="str">
            <v>K2</v>
          </cell>
          <cell r="Q19" t="str">
            <v>ISLAM</v>
          </cell>
          <cell r="R19" t="str">
            <v>L</v>
          </cell>
          <cell r="S19" t="str">
            <v>SLTA</v>
          </cell>
          <cell r="T19" t="str">
            <v>LAMPUNG</v>
          </cell>
          <cell r="U19">
            <v>29059</v>
          </cell>
          <cell r="V19">
            <v>44378</v>
          </cell>
          <cell r="W19">
            <v>44408</v>
          </cell>
          <cell r="X19" t="str">
            <v>PHL</v>
          </cell>
          <cell r="Y19"/>
          <cell r="Z19" t="str">
            <v>10 Tahun 8 Bulan 1 Hari</v>
          </cell>
          <cell r="AA19" t="str">
            <v>BI UMUM</v>
          </cell>
          <cell r="AB19" t="str">
            <v>790713282222</v>
          </cell>
          <cell r="AC19">
            <v>45130</v>
          </cell>
          <cell r="AD19" t="str">
            <v>SUDAH</v>
          </cell>
          <cell r="AE19"/>
          <cell r="AF19" t="str">
            <v>SUDAH</v>
          </cell>
          <cell r="AG19">
            <v>43768</v>
          </cell>
          <cell r="AH19" t="str">
            <v>SUDAH</v>
          </cell>
        </row>
        <row r="20">
          <cell r="C20" t="str">
            <v>0707</v>
          </cell>
          <cell r="D20" t="str">
            <v xml:space="preserve">SARTONO </v>
          </cell>
          <cell r="E20" t="str">
            <v>MBK</v>
          </cell>
          <cell r="F20" t="str">
            <v>0852111159575</v>
          </cell>
          <cell r="G20" t="str">
            <v>DRIVER</v>
          </cell>
          <cell r="H20"/>
          <cell r="I20"/>
          <cell r="J20"/>
          <cell r="K20" t="str">
            <v>PULOGADUNG</v>
          </cell>
          <cell r="L20" t="str">
            <v xml:space="preserve">APL </v>
          </cell>
          <cell r="M20" t="str">
            <v>JAKARTA1</v>
          </cell>
          <cell r="N20">
            <v>43773</v>
          </cell>
          <cell r="O20" t="str">
            <v xml:space="preserve">KP BAHAGIA RT 001/004 DESA TAMBUN KEC TAMBUN SELATAN </v>
          </cell>
          <cell r="P20" t="str">
            <v>L</v>
          </cell>
          <cell r="Q20" t="str">
            <v>ISLAM</v>
          </cell>
          <cell r="R20" t="str">
            <v>L</v>
          </cell>
          <cell r="S20" t="str">
            <v xml:space="preserve">SMU </v>
          </cell>
          <cell r="T20" t="str">
            <v xml:space="preserve">WONOGIRI </v>
          </cell>
          <cell r="U20">
            <v>28802</v>
          </cell>
          <cell r="V20">
            <v>44378</v>
          </cell>
          <cell r="W20">
            <v>44408</v>
          </cell>
          <cell r="X20" t="str">
            <v>PHL</v>
          </cell>
          <cell r="Y20"/>
          <cell r="Z20" t="str">
            <v>13 Tahun 8 Bulan 1 Hari</v>
          </cell>
          <cell r="AA20" t="str">
            <v xml:space="preserve">BI UMUM LAMPUNG </v>
          </cell>
          <cell r="AB20" t="str">
            <v>781125350696</v>
          </cell>
          <cell r="AC20">
            <v>45238</v>
          </cell>
          <cell r="AD20" t="str">
            <v>SUDAH</v>
          </cell>
          <cell r="AE20"/>
          <cell r="AF20" t="str">
            <v>SUDAH</v>
          </cell>
          <cell r="AG20">
            <v>43768</v>
          </cell>
          <cell r="AH20" t="str">
            <v>SUDAH</v>
          </cell>
        </row>
        <row r="21">
          <cell r="C21" t="str">
            <v>0708</v>
          </cell>
          <cell r="D21" t="str">
            <v xml:space="preserve">SUNARYO </v>
          </cell>
          <cell r="E21" t="str">
            <v>MBK</v>
          </cell>
          <cell r="F21" t="str">
            <v>085368022357</v>
          </cell>
          <cell r="G21" t="str">
            <v>DRIVER</v>
          </cell>
          <cell r="H21"/>
          <cell r="I21"/>
          <cell r="J21"/>
          <cell r="K21" t="str">
            <v>PULOGADUNG</v>
          </cell>
          <cell r="L21" t="str">
            <v xml:space="preserve">APL </v>
          </cell>
          <cell r="M21" t="str">
            <v>JAKARTA1</v>
          </cell>
          <cell r="N21">
            <v>43773</v>
          </cell>
          <cell r="O21" t="str">
            <v xml:space="preserve">CUNGKRUNGAN RT 002/004 KEL BELUK KEC BAYAT </v>
          </cell>
          <cell r="P21" t="str">
            <v>L</v>
          </cell>
          <cell r="Q21" t="str">
            <v>ISLAM</v>
          </cell>
          <cell r="R21" t="str">
            <v>L</v>
          </cell>
          <cell r="S21" t="str">
            <v xml:space="preserve">SMA </v>
          </cell>
          <cell r="T21" t="str">
            <v xml:space="preserve">KLATEN </v>
          </cell>
          <cell r="U21">
            <v>33127</v>
          </cell>
          <cell r="V21">
            <v>44378</v>
          </cell>
          <cell r="W21">
            <v>44408</v>
          </cell>
          <cell r="X21" t="str">
            <v>PHL</v>
          </cell>
          <cell r="Y21"/>
          <cell r="Z21" t="str">
            <v>14 Tahun 8 Bulan 1 Hari</v>
          </cell>
          <cell r="AA21" t="str">
            <v xml:space="preserve">BI JATENG </v>
          </cell>
          <cell r="AB21" t="str">
            <v>900914431038</v>
          </cell>
          <cell r="AC21">
            <v>44815</v>
          </cell>
          <cell r="AD21" t="str">
            <v>SUDAH</v>
          </cell>
          <cell r="AE21"/>
          <cell r="AF21" t="str">
            <v>SUDAH</v>
          </cell>
          <cell r="AG21">
            <v>43768</v>
          </cell>
          <cell r="AH21" t="str">
            <v>SUDAH</v>
          </cell>
        </row>
        <row r="22">
          <cell r="C22" t="str">
            <v>0710</v>
          </cell>
          <cell r="D22" t="str">
            <v xml:space="preserve">ROBI MUNANDAR </v>
          </cell>
          <cell r="E22" t="str">
            <v>MBK</v>
          </cell>
          <cell r="F22" t="str">
            <v>082230030300</v>
          </cell>
          <cell r="G22" t="str">
            <v>DRIVER</v>
          </cell>
          <cell r="H22"/>
          <cell r="I22"/>
          <cell r="J22"/>
          <cell r="K22" t="str">
            <v>PULOGADUNG</v>
          </cell>
          <cell r="L22" t="str">
            <v xml:space="preserve">APL </v>
          </cell>
          <cell r="M22" t="str">
            <v>JAKARTA1</v>
          </cell>
          <cell r="N22">
            <v>43773</v>
          </cell>
          <cell r="O22" t="str">
            <v xml:space="preserve">JL AHMAD YANI SUKARATA RT 015/005 KEL CIPAISAN KEC PURWAKARTA </v>
          </cell>
          <cell r="P22" t="str">
            <v>L</v>
          </cell>
          <cell r="Q22" t="str">
            <v>ISLAM</v>
          </cell>
          <cell r="R22" t="str">
            <v>L</v>
          </cell>
          <cell r="S22" t="str">
            <v xml:space="preserve"> SMK </v>
          </cell>
          <cell r="T22" t="str">
            <v xml:space="preserve">JAMBI </v>
          </cell>
          <cell r="U22">
            <v>30505</v>
          </cell>
          <cell r="V22">
            <v>44378</v>
          </cell>
          <cell r="W22">
            <v>44408</v>
          </cell>
          <cell r="X22" t="str">
            <v>PHL</v>
          </cell>
          <cell r="Y22"/>
          <cell r="Z22" t="str">
            <v>16 Tahun 8 Bulan 1 Hari</v>
          </cell>
          <cell r="AA22" t="str">
            <v xml:space="preserve">BI JABAR </v>
          </cell>
          <cell r="AB22" t="str">
            <v>830713161985</v>
          </cell>
          <cell r="AC22">
            <v>45115</v>
          </cell>
          <cell r="AD22" t="str">
            <v>SUDAH</v>
          </cell>
          <cell r="AE22"/>
          <cell r="AF22" t="str">
            <v>SUDAH</v>
          </cell>
          <cell r="AG22">
            <v>43768</v>
          </cell>
          <cell r="AH22" t="str">
            <v>SUDAH</v>
          </cell>
        </row>
        <row r="23">
          <cell r="C23" t="str">
            <v>0711</v>
          </cell>
          <cell r="D23" t="str">
            <v xml:space="preserve">TRISMAR </v>
          </cell>
          <cell r="E23" t="str">
            <v>MBK</v>
          </cell>
          <cell r="F23" t="str">
            <v>081225268479</v>
          </cell>
          <cell r="G23" t="str">
            <v>DRIVER</v>
          </cell>
          <cell r="H23"/>
          <cell r="I23"/>
          <cell r="J23"/>
          <cell r="K23" t="str">
            <v>PULOGADUNG</v>
          </cell>
          <cell r="L23" t="str">
            <v xml:space="preserve">APL </v>
          </cell>
          <cell r="M23" t="str">
            <v>JAKARTA1</v>
          </cell>
          <cell r="N23">
            <v>43773</v>
          </cell>
          <cell r="O23" t="str">
            <v xml:space="preserve">KP BULU RT 005/003 DESA SERAMEKAR KEC TAMBUN KAB BEKASI </v>
          </cell>
          <cell r="P23" t="str">
            <v>K2</v>
          </cell>
          <cell r="Q23" t="str">
            <v>ISLAM</v>
          </cell>
          <cell r="R23" t="str">
            <v>L</v>
          </cell>
          <cell r="S23" t="str">
            <v xml:space="preserve">SMU </v>
          </cell>
          <cell r="T23" t="str">
            <v>BUAYNYERUPA</v>
          </cell>
          <cell r="U23">
            <v>28053</v>
          </cell>
          <cell r="V23">
            <v>44378</v>
          </cell>
          <cell r="W23">
            <v>44408</v>
          </cell>
          <cell r="X23" t="str">
            <v>PHL</v>
          </cell>
          <cell r="Y23"/>
          <cell r="Z23" t="str">
            <v>17 Tahun 8 Bulan 1 Hari</v>
          </cell>
          <cell r="AA23" t="str">
            <v xml:space="preserve">BI </v>
          </cell>
          <cell r="AB23" t="str">
            <v>12057610000051</v>
          </cell>
          <cell r="AC23">
            <v>45577</v>
          </cell>
          <cell r="AD23" t="str">
            <v>SUDAH</v>
          </cell>
          <cell r="AE23"/>
          <cell r="AF23" t="str">
            <v>SUDAH</v>
          </cell>
          <cell r="AG23">
            <v>43768</v>
          </cell>
          <cell r="AH23" t="str">
            <v>SUDAH</v>
          </cell>
        </row>
        <row r="24">
          <cell r="C24" t="str">
            <v>0719</v>
          </cell>
          <cell r="D24" t="str">
            <v>ASEP SAEPUL BASRI</v>
          </cell>
          <cell r="E24" t="str">
            <v>MBK</v>
          </cell>
          <cell r="F24" t="str">
            <v>085776016017</v>
          </cell>
          <cell r="G24" t="str">
            <v>DRIVER</v>
          </cell>
          <cell r="H24"/>
          <cell r="I24"/>
          <cell r="J24"/>
          <cell r="K24" t="str">
            <v>PULOGADUNG</v>
          </cell>
          <cell r="L24" t="str">
            <v>APL</v>
          </cell>
          <cell r="M24" t="str">
            <v>JAKARTA1</v>
          </cell>
          <cell r="N24">
            <v>43770</v>
          </cell>
          <cell r="O24" t="str">
            <v>KP. WARU TOGOH RT 001 / 006, DESA WARGASETRA, KEC. TEGALWARU - KARAWANG</v>
          </cell>
          <cell r="P24" t="str">
            <v>L</v>
          </cell>
          <cell r="Q24" t="str">
            <v>ISLAM</v>
          </cell>
          <cell r="R24" t="str">
            <v>L</v>
          </cell>
          <cell r="S24" t="str">
            <v>SMK</v>
          </cell>
          <cell r="T24" t="str">
            <v>KARAWANG</v>
          </cell>
          <cell r="U24">
            <v>32464</v>
          </cell>
          <cell r="V24">
            <v>44378</v>
          </cell>
          <cell r="W24">
            <v>44408</v>
          </cell>
          <cell r="X24" t="str">
            <v>PHL</v>
          </cell>
          <cell r="Y24"/>
          <cell r="Z24" t="str">
            <v xml:space="preserve">0 Tahun  3 Bulan 5 Hari </v>
          </cell>
          <cell r="AA24" t="str">
            <v>BI</v>
          </cell>
          <cell r="AB24" t="str">
            <v>881113281091</v>
          </cell>
          <cell r="AC24">
            <v>45613</v>
          </cell>
          <cell r="AD24" t="str">
            <v>SUDAH</v>
          </cell>
          <cell r="AE24"/>
          <cell r="AF24" t="str">
            <v>SUDAH</v>
          </cell>
          <cell r="AG24">
            <v>43768</v>
          </cell>
          <cell r="AH24" t="str">
            <v>SUDAH</v>
          </cell>
        </row>
        <row r="25">
          <cell r="C25" t="str">
            <v>0721</v>
          </cell>
          <cell r="D25" t="str">
            <v>M. IRWAN SYAH PUTRA</v>
          </cell>
          <cell r="E25" t="str">
            <v>MBK</v>
          </cell>
          <cell r="F25">
            <v>81299251435</v>
          </cell>
          <cell r="G25" t="str">
            <v>DRIVER</v>
          </cell>
          <cell r="H25"/>
          <cell r="I25"/>
          <cell r="J25"/>
          <cell r="K25" t="str">
            <v>PULOGADUNG</v>
          </cell>
          <cell r="L25" t="str">
            <v>APL</v>
          </cell>
          <cell r="M25" t="str">
            <v>JAKARTA1</v>
          </cell>
          <cell r="N25">
            <v>43773</v>
          </cell>
          <cell r="O25" t="str">
            <v>KP. CIMANGLID RT.28/008 SUKATANI PURWAKARTA</v>
          </cell>
          <cell r="P25" t="str">
            <v>K2</v>
          </cell>
          <cell r="Q25" t="str">
            <v>ISLAM</v>
          </cell>
          <cell r="R25" t="str">
            <v>L</v>
          </cell>
          <cell r="S25" t="str">
            <v>SMK</v>
          </cell>
          <cell r="T25" t="str">
            <v>PURWAKARTA</v>
          </cell>
          <cell r="U25" t="str">
            <v>13-Okt-83</v>
          </cell>
          <cell r="V25">
            <v>44378</v>
          </cell>
          <cell r="W25">
            <v>44408</v>
          </cell>
          <cell r="X25" t="str">
            <v>PHL</v>
          </cell>
          <cell r="Y25"/>
          <cell r="Z25" t="str">
            <v xml:space="preserve">0 Tahun  3 Bulan 5 Hari </v>
          </cell>
          <cell r="AA25" t="str">
            <v>BI UMUM</v>
          </cell>
          <cell r="AB25">
            <v>831013160739</v>
          </cell>
          <cell r="AC25" t="str">
            <v>13-Okt-24</v>
          </cell>
          <cell r="AD25" t="str">
            <v>SUDAH</v>
          </cell>
          <cell r="AE25"/>
          <cell r="AF25" t="str">
            <v>SUDAH</v>
          </cell>
          <cell r="AG25">
            <v>43768</v>
          </cell>
          <cell r="AH25" t="str">
            <v>SUDAH</v>
          </cell>
        </row>
        <row r="26">
          <cell r="C26" t="str">
            <v>0899</v>
          </cell>
          <cell r="D26" t="str">
            <v>ANDRI HASUDUNGAN</v>
          </cell>
          <cell r="E26" t="str">
            <v>MBK</v>
          </cell>
          <cell r="F26" t="str">
            <v>08129891853</v>
          </cell>
          <cell r="G26" t="str">
            <v>DRIVER</v>
          </cell>
          <cell r="H26"/>
          <cell r="I26"/>
          <cell r="J26"/>
          <cell r="K26" t="str">
            <v xml:space="preserve">PULOGADUNG </v>
          </cell>
          <cell r="L26" t="str">
            <v>APL</v>
          </cell>
          <cell r="M26" t="str">
            <v>JAKARTA1</v>
          </cell>
          <cell r="N26">
            <v>43793</v>
          </cell>
          <cell r="O26" t="str">
            <v xml:space="preserve">KP. RAWA KALONG RT. 001/021 KRL. SETIAMEKAR KEC. TAMBUN SELATAN </v>
          </cell>
          <cell r="P26" t="str">
            <v>K2</v>
          </cell>
          <cell r="Q26" t="str">
            <v xml:space="preserve">KRISTEN </v>
          </cell>
          <cell r="R26" t="str">
            <v>L</v>
          </cell>
          <cell r="S26" t="str">
            <v>SMK</v>
          </cell>
          <cell r="T26" t="str">
            <v>JAKARTA</v>
          </cell>
          <cell r="U26">
            <v>32290</v>
          </cell>
          <cell r="V26">
            <v>44378</v>
          </cell>
          <cell r="W26">
            <v>44408</v>
          </cell>
          <cell r="X26" t="str">
            <v>PHL</v>
          </cell>
          <cell r="Y26"/>
          <cell r="Z26" t="str">
            <v xml:space="preserve">0 Tahun  3 Bulan 5 Hari </v>
          </cell>
          <cell r="AA26" t="str">
            <v>BII UMUM</v>
          </cell>
          <cell r="AB26" t="str">
            <v>880525290605</v>
          </cell>
          <cell r="AC26">
            <v>45073</v>
          </cell>
          <cell r="AD26" t="str">
            <v>SUDAH</v>
          </cell>
          <cell r="AE26"/>
          <cell r="AF26" t="str">
            <v>SUDAH</v>
          </cell>
          <cell r="AG26"/>
          <cell r="AH26" t="str">
            <v>BELUM</v>
          </cell>
        </row>
        <row r="27">
          <cell r="C27" t="str">
            <v>0902</v>
          </cell>
          <cell r="D27" t="str">
            <v>AHMAD MUTAQIN</v>
          </cell>
          <cell r="E27" t="str">
            <v>MBK</v>
          </cell>
          <cell r="F27" t="str">
            <v>081314641821/082233596541</v>
          </cell>
          <cell r="G27" t="str">
            <v>DRIVER</v>
          </cell>
          <cell r="H27"/>
          <cell r="I27"/>
          <cell r="J27"/>
          <cell r="K27" t="str">
            <v>PULOGADUNG</v>
          </cell>
          <cell r="L27" t="str">
            <v>APL</v>
          </cell>
          <cell r="M27" t="str">
            <v>JAKARTA1</v>
          </cell>
          <cell r="N27">
            <v>43795</v>
          </cell>
          <cell r="O27" t="str">
            <v xml:space="preserve">PERUM KIRANA CIKARANG BLOK A7 NO.12  RT. 004/021 TELAGA MURNI CIKARANG BARAT BEKASI </v>
          </cell>
          <cell r="P27" t="str">
            <v>K</v>
          </cell>
          <cell r="Q27" t="str">
            <v>ISLAM</v>
          </cell>
          <cell r="R27" t="str">
            <v>L</v>
          </cell>
          <cell r="S27" t="str">
            <v>SMA</v>
          </cell>
          <cell r="T27" t="str">
            <v>CIAMIS</v>
          </cell>
          <cell r="U27">
            <v>27266</v>
          </cell>
          <cell r="V27">
            <v>44378</v>
          </cell>
          <cell r="W27">
            <v>44408</v>
          </cell>
          <cell r="X27" t="str">
            <v>PHL</v>
          </cell>
          <cell r="Y27"/>
          <cell r="Z27" t="str">
            <v xml:space="preserve">0 Tahun  3 Bulan 5 Hari </v>
          </cell>
          <cell r="AA27" t="str">
            <v>BII UMUM</v>
          </cell>
          <cell r="AB27" t="str">
            <v>740812051001009</v>
          </cell>
          <cell r="AC27">
            <v>44798</v>
          </cell>
          <cell r="AD27" t="str">
            <v>SUDAH</v>
          </cell>
          <cell r="AE27"/>
          <cell r="AF27" t="str">
            <v>SUDAH</v>
          </cell>
          <cell r="AG27"/>
          <cell r="AH27" t="str">
            <v>BELUM</v>
          </cell>
        </row>
        <row r="28">
          <cell r="C28" t="str">
            <v>1012</v>
          </cell>
          <cell r="D28" t="str">
            <v xml:space="preserve">LISTON PURBA </v>
          </cell>
          <cell r="E28" t="str">
            <v>MBK</v>
          </cell>
          <cell r="F28" t="str">
            <v>081375279191</v>
          </cell>
          <cell r="G28" t="str">
            <v>DRIVER</v>
          </cell>
          <cell r="H28"/>
          <cell r="I28"/>
          <cell r="J28"/>
          <cell r="K28" t="str">
            <v>PULOGADUNG</v>
          </cell>
          <cell r="L28" t="str">
            <v>APL</v>
          </cell>
          <cell r="M28" t="str">
            <v>JAKARTA1</v>
          </cell>
          <cell r="N28">
            <v>43856</v>
          </cell>
          <cell r="O28" t="str">
            <v xml:space="preserve">KOMPLEK BDNI BLOK D.5 NO.16 RT. 003/006 KEL. SUMBER JAYA KEC. TAMBUN SELATAN </v>
          </cell>
          <cell r="P28" t="str">
            <v>L</v>
          </cell>
          <cell r="Q28" t="str">
            <v xml:space="preserve">KRISTEN </v>
          </cell>
          <cell r="R28" t="str">
            <v>L</v>
          </cell>
          <cell r="S28" t="str">
            <v>SMP</v>
          </cell>
          <cell r="T28" t="str">
            <v xml:space="preserve">KOTA CANE </v>
          </cell>
          <cell r="U28">
            <v>28491</v>
          </cell>
          <cell r="V28">
            <v>44378</v>
          </cell>
          <cell r="W28">
            <v>44469</v>
          </cell>
          <cell r="X28" t="str">
            <v>PKWT 2</v>
          </cell>
          <cell r="Y28"/>
          <cell r="Z28" t="str">
            <v xml:space="preserve">0 Tahun  3 Bulan 5 Hari </v>
          </cell>
          <cell r="AA28" t="str">
            <v xml:space="preserve">BII UMUM </v>
          </cell>
          <cell r="AB28" t="str">
            <v>1205170906735</v>
          </cell>
          <cell r="AC28">
            <v>44562</v>
          </cell>
          <cell r="AD28" t="str">
            <v>SUDAH</v>
          </cell>
          <cell r="AE28"/>
          <cell r="AF28" t="str">
            <v>SUDAH</v>
          </cell>
          <cell r="AG28"/>
          <cell r="AH28" t="str">
            <v>BELUM</v>
          </cell>
        </row>
        <row r="29">
          <cell r="C29" t="str">
            <v>1013</v>
          </cell>
          <cell r="D29" t="str">
            <v xml:space="preserve">ACHMAD HARDI </v>
          </cell>
          <cell r="E29" t="str">
            <v>MBK</v>
          </cell>
          <cell r="F29" t="str">
            <v>081219969360</v>
          </cell>
          <cell r="G29" t="str">
            <v>DRIVER</v>
          </cell>
          <cell r="H29"/>
          <cell r="I29"/>
          <cell r="J29"/>
          <cell r="K29" t="str">
            <v xml:space="preserve">PULOGADUNG </v>
          </cell>
          <cell r="L29" t="str">
            <v>APL</v>
          </cell>
          <cell r="M29" t="str">
            <v>JAKARTA 1</v>
          </cell>
          <cell r="N29">
            <v>43855</v>
          </cell>
          <cell r="O29" t="str">
            <v xml:space="preserve">JL. BENDUNGAN MELAYU RT. 004/002 KEL. RAWA BADAK SELATAN KEC. KOJA </v>
          </cell>
          <cell r="P29" t="str">
            <v>K</v>
          </cell>
          <cell r="Q29" t="str">
            <v>ISLAM</v>
          </cell>
          <cell r="R29" t="str">
            <v>L</v>
          </cell>
          <cell r="S29" t="str">
            <v>SMK</v>
          </cell>
          <cell r="T29" t="str">
            <v xml:space="preserve">JAKARTA </v>
          </cell>
          <cell r="U29">
            <v>29408</v>
          </cell>
          <cell r="V29">
            <v>44378</v>
          </cell>
          <cell r="W29">
            <v>44469</v>
          </cell>
          <cell r="X29" t="str">
            <v>PKWT 2</v>
          </cell>
          <cell r="Y29"/>
          <cell r="Z29" t="str">
            <v xml:space="preserve">0 Tahun  3 Bulan 5 Hari </v>
          </cell>
          <cell r="AA29" t="str">
            <v xml:space="preserve">BII </v>
          </cell>
          <cell r="AB29" t="str">
            <v>12058006000076</v>
          </cell>
          <cell r="AC29">
            <v>45630</v>
          </cell>
          <cell r="AD29" t="str">
            <v>SUDAH</v>
          </cell>
          <cell r="AE29"/>
          <cell r="AF29" t="str">
            <v>SUDAH</v>
          </cell>
          <cell r="AG29"/>
          <cell r="AH29" t="str">
            <v>BELUM</v>
          </cell>
        </row>
        <row r="30">
          <cell r="C30" t="str">
            <v>1113</v>
          </cell>
          <cell r="D30" t="str">
            <v xml:space="preserve">RIS DANTO </v>
          </cell>
          <cell r="E30" t="str">
            <v xml:space="preserve">MBK </v>
          </cell>
          <cell r="F30" t="str">
            <v>085210684747</v>
          </cell>
          <cell r="G30" t="str">
            <v>DRIVER</v>
          </cell>
          <cell r="H30"/>
          <cell r="I30"/>
          <cell r="J30"/>
          <cell r="K30" t="str">
            <v xml:space="preserve">PULOGADUNG </v>
          </cell>
          <cell r="L30" t="str">
            <v xml:space="preserve">APL </v>
          </cell>
          <cell r="M30" t="str">
            <v>JAKARTA 1</v>
          </cell>
          <cell r="N30">
            <v>43928</v>
          </cell>
          <cell r="O30" t="str">
            <v>WONODADI GADING REJO RT. 001/001</v>
          </cell>
          <cell r="P30" t="str">
            <v>L</v>
          </cell>
          <cell r="Q30" t="str">
            <v>ISLAM</v>
          </cell>
          <cell r="R30" t="str">
            <v>L</v>
          </cell>
          <cell r="S30" t="str">
            <v>SMA</v>
          </cell>
          <cell r="T30" t="str">
            <v xml:space="preserve">WONODADI </v>
          </cell>
          <cell r="U30">
            <v>27777</v>
          </cell>
          <cell r="V30">
            <v>44348</v>
          </cell>
          <cell r="W30">
            <v>44439</v>
          </cell>
          <cell r="X30" t="str">
            <v>PKWT 1</v>
          </cell>
          <cell r="Y30"/>
          <cell r="Z30" t="str">
            <v xml:space="preserve">0 Tahun  3 Bulan 5 Hari </v>
          </cell>
          <cell r="AA30" t="str">
            <v>BI UMUM</v>
          </cell>
          <cell r="AB30" t="str">
            <v>25267601000042</v>
          </cell>
          <cell r="AC30">
            <v>45666</v>
          </cell>
          <cell r="AD30" t="str">
            <v>SUDAH</v>
          </cell>
          <cell r="AE30"/>
          <cell r="AF30" t="str">
            <v>SUDAH</v>
          </cell>
          <cell r="AG30"/>
          <cell r="AH30" t="str">
            <v>BELUM</v>
          </cell>
        </row>
        <row r="31">
          <cell r="C31" t="str">
            <v>0444</v>
          </cell>
          <cell r="D31" t="str">
            <v xml:space="preserve">SIDIQ FADRILLAH </v>
          </cell>
          <cell r="E31" t="str">
            <v>MBK</v>
          </cell>
          <cell r="F31" t="str">
            <v>081211337626</v>
          </cell>
          <cell r="G31"/>
          <cell r="H31"/>
          <cell r="I31"/>
          <cell r="J31" t="str">
            <v>DISPATCHER</v>
          </cell>
          <cell r="K31" t="str">
            <v>PULOGADUNG</v>
          </cell>
          <cell r="L31" t="str">
            <v>APL</v>
          </cell>
          <cell r="M31" t="str">
            <v>JAKARTA 1</v>
          </cell>
          <cell r="N31">
            <v>42989</v>
          </cell>
          <cell r="O31" t="str">
            <v xml:space="preserve">KP PANGSOR RT 006/010 DS SUKAMANTRI KEC PASEH </v>
          </cell>
          <cell r="P31" t="str">
            <v>K1</v>
          </cell>
          <cell r="Q31" t="str">
            <v xml:space="preserve">ISLAM </v>
          </cell>
          <cell r="R31" t="str">
            <v>L</v>
          </cell>
          <cell r="S31" t="str">
            <v>SMA</v>
          </cell>
          <cell r="T31" t="str">
            <v xml:space="preserve">BANDUNG </v>
          </cell>
          <cell r="U31">
            <v>34634</v>
          </cell>
          <cell r="V31">
            <v>44378</v>
          </cell>
          <cell r="W31">
            <v>44469</v>
          </cell>
          <cell r="X31" t="str">
            <v>PKWT 1</v>
          </cell>
          <cell r="Y31"/>
          <cell r="Z31" t="str">
            <v xml:space="preserve">3 Tahun  10 Bulan 12 Hari </v>
          </cell>
          <cell r="AA31" t="str">
            <v>NON DRIVER</v>
          </cell>
          <cell r="AB31" t="str">
            <v>NON DRIVER</v>
          </cell>
          <cell r="AC31" t="str">
            <v>NON DRIVER</v>
          </cell>
          <cell r="AD31" t="str">
            <v>NON DRIVER</v>
          </cell>
          <cell r="AE31"/>
          <cell r="AF31" t="str">
            <v>SUDAH</v>
          </cell>
          <cell r="AG31"/>
          <cell r="AH31"/>
        </row>
        <row r="32">
          <cell r="C32" t="str">
            <v>2377</v>
          </cell>
          <cell r="D32" t="str">
            <v>TRISNO KRISTIANTO</v>
          </cell>
          <cell r="E32" t="str">
            <v>MBK</v>
          </cell>
          <cell r="F32" t="str">
            <v>083872361951</v>
          </cell>
          <cell r="G32" t="str">
            <v>DRIVER</v>
          </cell>
          <cell r="H32"/>
          <cell r="I32"/>
          <cell r="J32"/>
          <cell r="K32" t="str">
            <v>PULOGADUNG</v>
          </cell>
          <cell r="L32" t="str">
            <v>APL</v>
          </cell>
          <cell r="M32" t="str">
            <v>JAKARTA 1</v>
          </cell>
          <cell r="N32">
            <v>44340</v>
          </cell>
          <cell r="O32"/>
          <cell r="P32" t="str">
            <v>L</v>
          </cell>
          <cell r="Q32" t="str">
            <v>ISLAM</v>
          </cell>
          <cell r="R32" t="str">
            <v>L</v>
          </cell>
          <cell r="S32" t="str">
            <v>SMA</v>
          </cell>
          <cell r="T32" t="str">
            <v>KARAWANG</v>
          </cell>
          <cell r="U32">
            <v>35792</v>
          </cell>
          <cell r="V32">
            <v>44340</v>
          </cell>
          <cell r="W32">
            <v>44439</v>
          </cell>
          <cell r="X32" t="str">
            <v>PKWT 1</v>
          </cell>
          <cell r="Y32"/>
          <cell r="Z32" t="str">
            <v>6 Tahun 9 Bulan 30 Hari</v>
          </cell>
          <cell r="AA32" t="str">
            <v>BI UMUM</v>
          </cell>
          <cell r="AB32" t="str">
            <v>9712131678624</v>
          </cell>
          <cell r="AC32">
            <v>45654</v>
          </cell>
          <cell r="AD32"/>
          <cell r="AE32"/>
          <cell r="AF32"/>
          <cell r="AG32"/>
          <cell r="AH32"/>
        </row>
        <row r="33">
          <cell r="C33" t="str">
            <v>2378</v>
          </cell>
          <cell r="D33" t="str">
            <v>MOH SADAM HUSEN</v>
          </cell>
          <cell r="E33" t="str">
            <v>MBK</v>
          </cell>
          <cell r="F33" t="str">
            <v>081298435871</v>
          </cell>
          <cell r="G33" t="str">
            <v>DRIVER</v>
          </cell>
          <cell r="H33"/>
          <cell r="I33"/>
          <cell r="J33"/>
          <cell r="K33" t="str">
            <v>PULOGADUNG</v>
          </cell>
          <cell r="L33" t="str">
            <v>APL</v>
          </cell>
          <cell r="M33" t="str">
            <v>JAKARTA 1</v>
          </cell>
          <cell r="N33">
            <v>44340</v>
          </cell>
          <cell r="O33" t="str">
            <v>DUSUN BANTURKOLONG RT.002/008 KEC. CIPATUJUH KAB. TASIKMALAYA</v>
          </cell>
          <cell r="P33" t="str">
            <v>L</v>
          </cell>
          <cell r="Q33" t="str">
            <v>ISLAM</v>
          </cell>
          <cell r="R33" t="str">
            <v>L</v>
          </cell>
          <cell r="S33" t="str">
            <v>SMA</v>
          </cell>
          <cell r="T33" t="str">
            <v>TASIKMALAYA</v>
          </cell>
          <cell r="U33">
            <v>33271</v>
          </cell>
          <cell r="V33">
            <v>44340</v>
          </cell>
          <cell r="W33">
            <v>44439</v>
          </cell>
          <cell r="X33" t="str">
            <v>PKWT 1</v>
          </cell>
          <cell r="Z33" t="str">
            <v>1 Tahun 8 Bulan 1 Hari</v>
          </cell>
          <cell r="AA33" t="str">
            <v>BI UMUM</v>
          </cell>
          <cell r="AB33" t="str">
            <v>910213460479</v>
          </cell>
          <cell r="AC33">
            <v>44229</v>
          </cell>
          <cell r="AD33" t="str">
            <v>SUDAH</v>
          </cell>
          <cell r="AE33" t="str">
            <v>SUDAH</v>
          </cell>
          <cell r="AF33">
            <v>43768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7">
          <cell r="D7" t="str">
            <v>LUKMAN HAKIM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7">
          <cell r="C7" t="str">
            <v>1533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 KRW"/>
      <sheetName val="AOP CIBITUNG"/>
      <sheetName val="CAKUNG CK"/>
      <sheetName val="NIRWANA LESTARI"/>
      <sheetName val="Cirebon  anteraja"/>
      <sheetName val="Karawang anteraja"/>
      <sheetName val="Bekasi anteraja "/>
      <sheetName val="bandung anteraja"/>
      <sheetName val="GARUT ANTERAJA"/>
      <sheetName val="SUBANG"/>
      <sheetName val="ciamis"/>
      <sheetName val="CIANJUR"/>
      <sheetName val="TASIK KOTA"/>
      <sheetName val="TASIK KAB"/>
      <sheetName val="sumedang"/>
      <sheetName val="BANJAR"/>
      <sheetName val="PANGANDARAN"/>
      <sheetName val="BANDUNG AOP"/>
      <sheetName val="TAMBUN LOG"/>
      <sheetName val="JABABEKA - KAWAN LAMA"/>
      <sheetName val="YAMAZAKI TANGERANG "/>
      <sheetName val="YAMAZAKI CIKARANG"/>
      <sheetName val="APL CIKARANG"/>
      <sheetName val="in out"/>
      <sheetName val="INVOICE JUNI"/>
      <sheetName val="INVOICE MEI"/>
      <sheetName val="sharing budget"/>
      <sheetName val="Sheet1"/>
      <sheetName val="INVOICE SHARING"/>
    </sheetNames>
    <sheetDataSet>
      <sheetData sheetId="0"/>
      <sheetData sheetId="1">
        <row r="32">
          <cell r="AD32">
            <v>0</v>
          </cell>
        </row>
      </sheetData>
      <sheetData sheetId="2">
        <row r="27">
          <cell r="AD27">
            <v>0</v>
          </cell>
        </row>
      </sheetData>
      <sheetData sheetId="3">
        <row r="26">
          <cell r="AD26">
            <v>0</v>
          </cell>
        </row>
      </sheetData>
      <sheetData sheetId="4">
        <row r="62">
          <cell r="AD62">
            <v>0</v>
          </cell>
        </row>
      </sheetData>
      <sheetData sheetId="5">
        <row r="19">
          <cell r="AD19">
            <v>0</v>
          </cell>
        </row>
      </sheetData>
      <sheetData sheetId="6">
        <row r="27">
          <cell r="AD27">
            <v>0</v>
          </cell>
        </row>
      </sheetData>
      <sheetData sheetId="7">
        <row r="166">
          <cell r="AD166">
            <v>0</v>
          </cell>
        </row>
      </sheetData>
      <sheetData sheetId="8">
        <row r="21">
          <cell r="AD21">
            <v>0</v>
          </cell>
        </row>
      </sheetData>
      <sheetData sheetId="9">
        <row r="19">
          <cell r="AD19">
            <v>0</v>
          </cell>
        </row>
      </sheetData>
      <sheetData sheetId="10">
        <row r="21">
          <cell r="AD21">
            <v>0</v>
          </cell>
        </row>
      </sheetData>
      <sheetData sheetId="11">
        <row r="24">
          <cell r="AD24">
            <v>0</v>
          </cell>
        </row>
      </sheetData>
      <sheetData sheetId="12">
        <row r="23">
          <cell r="AD23">
            <v>0</v>
          </cell>
        </row>
      </sheetData>
      <sheetData sheetId="13">
        <row r="21">
          <cell r="AD21">
            <v>0</v>
          </cell>
        </row>
      </sheetData>
      <sheetData sheetId="14">
        <row r="22">
          <cell r="AD22">
            <v>0</v>
          </cell>
        </row>
      </sheetData>
      <sheetData sheetId="15">
        <row r="19">
          <cell r="AD19">
            <v>-4.1909515857696533E-9</v>
          </cell>
        </row>
      </sheetData>
      <sheetData sheetId="16">
        <row r="19">
          <cell r="AD19">
            <v>-4.1909515857696533E-9</v>
          </cell>
        </row>
      </sheetData>
      <sheetData sheetId="17">
        <row r="28">
          <cell r="AD28">
            <v>0</v>
          </cell>
        </row>
      </sheetData>
      <sheetData sheetId="18">
        <row r="22">
          <cell r="AD22">
            <v>0</v>
          </cell>
        </row>
      </sheetData>
      <sheetData sheetId="19">
        <row r="19">
          <cell r="AD19">
            <v>0</v>
          </cell>
        </row>
      </sheetData>
      <sheetData sheetId="20">
        <row r="21">
          <cell r="AD21">
            <v>0</v>
          </cell>
        </row>
      </sheetData>
      <sheetData sheetId="21">
        <row r="41">
          <cell r="AD41">
            <v>0</v>
          </cell>
        </row>
      </sheetData>
      <sheetData sheetId="22">
        <row r="48">
          <cell r="AD48">
            <v>0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ANTERAJA-KARAWANG "/>
      <sheetName val=" BEKASI -ANTERAJA "/>
      <sheetName val="BANDUNG-ANTERAJA"/>
      <sheetName val="ANTERAJA GARUT 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MEI 21"/>
      <sheetName val="OUT MEI 21"/>
      <sheetName val="REPORT HARIAN"/>
      <sheetName val="SUMMARY"/>
      <sheetName val="BAT MALANG 1"/>
      <sheetName val="BAT MALANG 2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REMBANG"/>
      <sheetName val="AOP SEMARANG "/>
      <sheetName val="SEMARANG ANTERAJA"/>
      <sheetName val="AOP PURWOKERTO "/>
      <sheetName val="PURWOKERTO ANTERAJA"/>
      <sheetName val="YOGYA-ANTERAJA"/>
      <sheetName val="TEGAL ANTERAJA "/>
      <sheetName val="BREBES ANTERAJA"/>
      <sheetName val="ANTERAJA PATI "/>
      <sheetName val="ANTERAJA - CILACAP "/>
      <sheetName val="ANTERAJA PEMALANG "/>
      <sheetName val="KUDUS ANTERAJA "/>
      <sheetName val="SOLO "/>
      <sheetName val="BANJARMASIN"/>
      <sheetName val="pontianak"/>
      <sheetName val="HALIM-ANTERAJA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TJ BANJARMASIN"/>
      <sheetName val="ANTERAJA BALIKPAPAN"/>
      <sheetName val="Sheet9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ANYUMAS -ANTERAJA"/>
      <sheetName val="POS JOGJA 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</sheetNames>
    <sheetDataSet>
      <sheetData sheetId="0"/>
      <sheetData sheetId="1"/>
      <sheetData sheetId="2">
        <row r="7">
          <cell r="C7" t="str">
            <v>691</v>
          </cell>
          <cell r="D7" t="str">
            <v>GOPAL DWI LESMANA</v>
          </cell>
          <cell r="E7" t="str">
            <v>MBK</v>
          </cell>
          <cell r="F7" t="str">
            <v>081818459840</v>
          </cell>
          <cell r="G7"/>
          <cell r="H7"/>
          <cell r="I7"/>
          <cell r="J7" t="str">
            <v>DISPATCHER</v>
          </cell>
          <cell r="K7" t="str">
            <v xml:space="preserve">CAKUNG </v>
          </cell>
          <cell r="L7" t="str">
            <v>CIRCLE K</v>
          </cell>
          <cell r="M7" t="str">
            <v>JAKARTA 1</v>
          </cell>
          <cell r="N7">
            <v>44137</v>
          </cell>
          <cell r="O7" t="str">
            <v>JL. KAMPUNG IRIAN 1, RT 10 RW 006 NO. 19 KEL. SERDANG, KEC. KEMAYORAN</v>
          </cell>
          <cell r="P7" t="str">
            <v>L</v>
          </cell>
          <cell r="Q7" t="str">
            <v>ISLAM</v>
          </cell>
          <cell r="R7" t="str">
            <v xml:space="preserve">L </v>
          </cell>
          <cell r="S7" t="str">
            <v>SMK</v>
          </cell>
          <cell r="T7" t="str">
            <v>PACITAN</v>
          </cell>
          <cell r="U7">
            <v>33704</v>
          </cell>
          <cell r="V7">
            <v>44317</v>
          </cell>
          <cell r="W7">
            <v>44347</v>
          </cell>
          <cell r="X7" t="str">
            <v xml:space="preserve">PHL </v>
          </cell>
          <cell r="Y7"/>
          <cell r="Z7" t="str">
            <v xml:space="preserve">0 Tahun  4 Bulan 28 Hari </v>
          </cell>
          <cell r="AA7" t="str">
            <v>NON DRIVER</v>
          </cell>
          <cell r="AB7" t="str">
            <v>NON DRIVER</v>
          </cell>
          <cell r="AC7" t="str">
            <v>NON DRIVER</v>
          </cell>
        </row>
        <row r="8">
          <cell r="C8" t="str">
            <v>682</v>
          </cell>
          <cell r="D8" t="str">
            <v>AHMAD MARTA HARYANTO</v>
          </cell>
          <cell r="E8" t="str">
            <v>MBK</v>
          </cell>
          <cell r="F8">
            <v>81399172934</v>
          </cell>
          <cell r="G8" t="str">
            <v>DRIVER</v>
          </cell>
          <cell r="H8"/>
          <cell r="I8"/>
          <cell r="J8"/>
          <cell r="K8" t="str">
            <v xml:space="preserve">CAKUNG </v>
          </cell>
          <cell r="L8" t="str">
            <v>CIRCLE K</v>
          </cell>
          <cell r="M8" t="str">
            <v>JAKARTA 1</v>
          </cell>
          <cell r="N8">
            <v>43770</v>
          </cell>
          <cell r="O8" t="str">
            <v>BADAMI UTARA RT 001 RW 001, KELURAHAN MARGAKAYA, KEC. TELUK JAMBE</v>
          </cell>
          <cell r="P8" t="str">
            <v>K2</v>
          </cell>
          <cell r="Q8" t="str">
            <v>ISLAM</v>
          </cell>
          <cell r="R8" t="str">
            <v xml:space="preserve">L </v>
          </cell>
          <cell r="S8" t="str">
            <v>SMA</v>
          </cell>
          <cell r="T8" t="str">
            <v>KARAWANG</v>
          </cell>
          <cell r="U8">
            <v>30797</v>
          </cell>
          <cell r="V8">
            <v>44317</v>
          </cell>
          <cell r="W8">
            <v>44347</v>
          </cell>
          <cell r="X8" t="str">
            <v xml:space="preserve">PHL </v>
          </cell>
          <cell r="Y8"/>
          <cell r="Z8" t="str">
            <v xml:space="preserve">1 Tahun  6 Bulan 26 Hari </v>
          </cell>
          <cell r="AA8" t="str">
            <v>SIM B1</v>
          </cell>
          <cell r="AB8" t="str">
            <v>840413282052</v>
          </cell>
          <cell r="AC8">
            <v>45407</v>
          </cell>
        </row>
        <row r="9">
          <cell r="C9" t="str">
            <v>683</v>
          </cell>
          <cell r="D9" t="str">
            <v>ALBAR TANJUNG</v>
          </cell>
          <cell r="E9" t="str">
            <v>MBK</v>
          </cell>
          <cell r="F9">
            <v>87885651444</v>
          </cell>
          <cell r="G9" t="str">
            <v>DRIVER</v>
          </cell>
          <cell r="H9"/>
          <cell r="I9"/>
          <cell r="J9"/>
          <cell r="K9" t="str">
            <v xml:space="preserve">CAKUNG </v>
          </cell>
          <cell r="L9" t="str">
            <v>CIRCLE K</v>
          </cell>
          <cell r="M9" t="str">
            <v>JAKARTA 1</v>
          </cell>
          <cell r="N9">
            <v>43770</v>
          </cell>
          <cell r="O9" t="str">
            <v>KP. PISANGAN RT 009 RW 005 KEL. PENGGILINGAN, KEC. CAKUNG</v>
          </cell>
          <cell r="P9" t="str">
            <v>L</v>
          </cell>
          <cell r="Q9" t="str">
            <v>ISLAM</v>
          </cell>
          <cell r="R9" t="str">
            <v xml:space="preserve">L </v>
          </cell>
          <cell r="S9" t="str">
            <v>SMK</v>
          </cell>
          <cell r="T9" t="str">
            <v>TEGAL</v>
          </cell>
          <cell r="U9">
            <v>32298</v>
          </cell>
          <cell r="V9">
            <v>44317</v>
          </cell>
          <cell r="W9">
            <v>44347</v>
          </cell>
          <cell r="X9" t="str">
            <v xml:space="preserve">PHL </v>
          </cell>
          <cell r="Y9"/>
          <cell r="Z9" t="str">
            <v xml:space="preserve">1 Tahun  6 Bulan 26 Hari </v>
          </cell>
          <cell r="AA9" t="str">
            <v>SIM B1</v>
          </cell>
          <cell r="AB9" t="str">
            <v>1205180733101</v>
          </cell>
          <cell r="AC9">
            <v>45081</v>
          </cell>
        </row>
        <row r="10">
          <cell r="C10" t="str">
            <v>684</v>
          </cell>
          <cell r="D10" t="str">
            <v>BIBING CHANDRA</v>
          </cell>
          <cell r="E10" t="str">
            <v>MBK</v>
          </cell>
          <cell r="F10">
            <v>85211423700</v>
          </cell>
          <cell r="G10" t="str">
            <v>DRIVER</v>
          </cell>
          <cell r="H10"/>
          <cell r="I10"/>
          <cell r="J10"/>
          <cell r="K10" t="str">
            <v xml:space="preserve">CAKUNG </v>
          </cell>
          <cell r="L10" t="str">
            <v>CIRCLE K</v>
          </cell>
          <cell r="M10" t="str">
            <v>JAKARTA 1</v>
          </cell>
          <cell r="N10">
            <v>43770</v>
          </cell>
          <cell r="O10" t="str">
            <v>PERUMNAS BUMI TELUK JAMBE BLOK S NO. 376 RT 010/ 007 KEL. TELUK JAMBE, KEC. TELUK JAMBE TIMUR</v>
          </cell>
          <cell r="P10" t="str">
            <v>K</v>
          </cell>
          <cell r="Q10" t="str">
            <v>ISLAM</v>
          </cell>
          <cell r="R10" t="str">
            <v xml:space="preserve">L </v>
          </cell>
          <cell r="S10" t="str">
            <v>SMA</v>
          </cell>
          <cell r="T10" t="str">
            <v>KARAWANG</v>
          </cell>
          <cell r="U10">
            <v>23671</v>
          </cell>
          <cell r="V10">
            <v>44317</v>
          </cell>
          <cell r="W10">
            <v>44347</v>
          </cell>
          <cell r="X10" t="str">
            <v xml:space="preserve">PHL </v>
          </cell>
          <cell r="Y10"/>
          <cell r="Z10" t="str">
            <v xml:space="preserve">1 Tahun  6 Bulan 26 Hari </v>
          </cell>
          <cell r="AA10" t="str">
            <v>SIM B1</v>
          </cell>
          <cell r="AB10" t="str">
            <v>641013280641</v>
          </cell>
          <cell r="AC10">
            <v>44855</v>
          </cell>
        </row>
        <row r="11">
          <cell r="C11" t="str">
            <v>437</v>
          </cell>
          <cell r="D11" t="str">
            <v xml:space="preserve">SUPRIYANTO </v>
          </cell>
          <cell r="E11" t="str">
            <v>MBK</v>
          </cell>
          <cell r="F11" t="str">
            <v>085883630450</v>
          </cell>
          <cell r="G11" t="str">
            <v>DRIVER</v>
          </cell>
          <cell r="H11"/>
          <cell r="I11"/>
          <cell r="J11"/>
          <cell r="K11" t="str">
            <v xml:space="preserve">CAKUNG </v>
          </cell>
          <cell r="L11" t="str">
            <v>CIRCLE K</v>
          </cell>
          <cell r="M11" t="str">
            <v>JAKARTA 1</v>
          </cell>
          <cell r="N11">
            <v>43502</v>
          </cell>
          <cell r="O11" t="str">
            <v xml:space="preserve">JL. H RIJIN  RT 001/009 JATI MAKMUR PONDOK GEDE </v>
          </cell>
          <cell r="P11" t="str">
            <v>K</v>
          </cell>
          <cell r="Q11" t="str">
            <v xml:space="preserve">ISLAM </v>
          </cell>
          <cell r="R11" t="str">
            <v xml:space="preserve">L </v>
          </cell>
          <cell r="S11" t="str">
            <v xml:space="preserve">SMA </v>
          </cell>
          <cell r="T11" t="str">
            <v xml:space="preserve">TEGAL </v>
          </cell>
          <cell r="U11">
            <v>27244</v>
          </cell>
          <cell r="V11">
            <v>44317</v>
          </cell>
          <cell r="W11">
            <v>44408</v>
          </cell>
          <cell r="X11" t="str">
            <v>PKWT 1</v>
          </cell>
          <cell r="Y11"/>
          <cell r="Z11" t="str">
            <v xml:space="preserve">2 Tahun  3 Bulan 21 Hari </v>
          </cell>
          <cell r="AA11" t="str">
            <v>BI UMU M</v>
          </cell>
          <cell r="AB11" t="str">
            <v>740825282024</v>
          </cell>
          <cell r="AC11">
            <v>45507</v>
          </cell>
        </row>
        <row r="12">
          <cell r="C12" t="str">
            <v>1459</v>
          </cell>
          <cell r="D12" t="str">
            <v>NUR FAZRI</v>
          </cell>
          <cell r="E12" t="str">
            <v>MBK</v>
          </cell>
          <cell r="F12" t="str">
            <v>895393095334</v>
          </cell>
          <cell r="G12" t="str">
            <v>DRIVER</v>
          </cell>
          <cell r="H12"/>
          <cell r="I12"/>
          <cell r="J12"/>
          <cell r="K12" t="str">
            <v xml:space="preserve">CAKUNG </v>
          </cell>
          <cell r="L12" t="str">
            <v>CIRCLE K</v>
          </cell>
          <cell r="M12" t="str">
            <v>JAKARTA 1</v>
          </cell>
          <cell r="N12">
            <v>44166</v>
          </cell>
          <cell r="O12" t="str">
            <v>KP. BARU ASRI RT 003 RW 028 KEL. HARAPAN JAYA, KEC. BEKASI UTARA</v>
          </cell>
          <cell r="P12" t="str">
            <v>K2</v>
          </cell>
          <cell r="Q12" t="str">
            <v>ISLAM</v>
          </cell>
          <cell r="R12" t="str">
            <v xml:space="preserve">L </v>
          </cell>
          <cell r="S12" t="str">
            <v>SMP</v>
          </cell>
          <cell r="T12" t="str">
            <v>JAKARTA</v>
          </cell>
          <cell r="U12">
            <v>30147</v>
          </cell>
          <cell r="V12">
            <v>44256</v>
          </cell>
          <cell r="W12">
            <v>44347</v>
          </cell>
          <cell r="X12" t="str">
            <v>PKWT 2</v>
          </cell>
          <cell r="Y12"/>
          <cell r="Z12" t="str">
            <v xml:space="preserve">0 Tahun  5 Bulan 26 Hari </v>
          </cell>
          <cell r="AA12" t="str">
            <v>SIM B1</v>
          </cell>
          <cell r="AB12">
            <v>8.21E+16</v>
          </cell>
          <cell r="AC12">
            <v>44392</v>
          </cell>
        </row>
        <row r="13">
          <cell r="C13" t="str">
            <v>2242</v>
          </cell>
          <cell r="D13" t="str">
            <v xml:space="preserve">ZAMASDI </v>
          </cell>
          <cell r="E13" t="str">
            <v>MBK</v>
          </cell>
          <cell r="F13"/>
          <cell r="G13" t="str">
            <v>DRIVER</v>
          </cell>
          <cell r="H13"/>
          <cell r="I13"/>
          <cell r="J13"/>
          <cell r="K13" t="str">
            <v xml:space="preserve">CAKUNG </v>
          </cell>
          <cell r="L13" t="str">
            <v>CIRCLE K</v>
          </cell>
          <cell r="M13" t="str">
            <v>JAKARTA 1</v>
          </cell>
          <cell r="N13">
            <v>44320</v>
          </cell>
          <cell r="O13" t="str">
            <v xml:space="preserve">KP. PISANGAN RT. 001/003 PENGGILINGAN CAKUNG </v>
          </cell>
          <cell r="P13" t="str">
            <v>K</v>
          </cell>
          <cell r="Q13" t="str">
            <v>ISLAM</v>
          </cell>
          <cell r="R13" t="str">
            <v>L</v>
          </cell>
          <cell r="S13"/>
          <cell r="T13" t="str">
            <v xml:space="preserve">KAYU TANAM </v>
          </cell>
          <cell r="U13">
            <v>25977</v>
          </cell>
          <cell r="V13">
            <v>44320</v>
          </cell>
          <cell r="W13">
            <v>44408</v>
          </cell>
          <cell r="X13" t="str">
            <v>PKWT 1</v>
          </cell>
          <cell r="Y13"/>
          <cell r="Z13" t="str">
            <v xml:space="preserve">0 Tahun  0 Bulan 23 Hari </v>
          </cell>
          <cell r="AA13" t="str">
            <v xml:space="preserve">BI UMUM </v>
          </cell>
          <cell r="AB13" t="str">
            <v>1205000734100</v>
          </cell>
          <cell r="AC13">
            <v>45335</v>
          </cell>
        </row>
        <row r="14">
          <cell r="C14" t="str">
            <v>2258</v>
          </cell>
          <cell r="D14" t="str">
            <v>NUR HAKIM</v>
          </cell>
          <cell r="E14" t="str">
            <v>MBK</v>
          </cell>
          <cell r="F14" t="str">
            <v>081285219577</v>
          </cell>
          <cell r="G14" t="str">
            <v>DRIVER</v>
          </cell>
          <cell r="H14"/>
          <cell r="I14"/>
          <cell r="J14"/>
          <cell r="K14" t="str">
            <v xml:space="preserve">CAKUNG </v>
          </cell>
          <cell r="L14" t="str">
            <v>CIRCLE K</v>
          </cell>
          <cell r="M14" t="str">
            <v>JAKARTA 1</v>
          </cell>
          <cell r="N14">
            <v>44322</v>
          </cell>
          <cell r="O14" t="str">
            <v>KP. RAWAGEBANG RT 002/009 KEL. TANJUNG BARU KEC. CIKARANG TIMUR</v>
          </cell>
          <cell r="P14" t="str">
            <v>K3</v>
          </cell>
          <cell r="Q14" t="str">
            <v>ISLAM</v>
          </cell>
          <cell r="R14" t="str">
            <v>L</v>
          </cell>
          <cell r="S14"/>
          <cell r="T14" t="str">
            <v>BEKASI</v>
          </cell>
          <cell r="U14">
            <v>26728</v>
          </cell>
          <cell r="V14">
            <v>44322</v>
          </cell>
          <cell r="W14">
            <v>44408</v>
          </cell>
          <cell r="X14" t="str">
            <v>PKWT 1</v>
          </cell>
          <cell r="Y14"/>
          <cell r="Z14" t="str">
            <v xml:space="preserve">0 Tahun  0 Bulan 21 Hari </v>
          </cell>
          <cell r="AA14" t="str">
            <v>BI</v>
          </cell>
          <cell r="AB14" t="str">
            <v>13287303000202</v>
          </cell>
          <cell r="AC14">
            <v>46068</v>
          </cell>
        </row>
      </sheetData>
      <sheetData sheetId="3"/>
      <sheetData sheetId="4">
        <row r="7">
          <cell r="C7" t="str">
            <v>1101</v>
          </cell>
          <cell r="D7" t="str">
            <v>YANA RUSDIANA</v>
          </cell>
          <cell r="E7" t="str">
            <v>MBK</v>
          </cell>
          <cell r="F7" t="str">
            <v>082116219344</v>
          </cell>
          <cell r="G7" t="str">
            <v>DRIVER</v>
          </cell>
          <cell r="H7"/>
          <cell r="I7"/>
          <cell r="J7"/>
          <cell r="K7" t="str">
            <v>CIREBON</v>
          </cell>
          <cell r="L7" t="str">
            <v>ANTERAJA</v>
          </cell>
          <cell r="M7" t="str">
            <v>JAKARTA 1</v>
          </cell>
          <cell r="N7">
            <v>43916</v>
          </cell>
          <cell r="O7" t="str">
            <v>TEGALWANGI RT 34 RW 08 KEC WARU KAB CIREBON</v>
          </cell>
          <cell r="P7" t="str">
            <v>K</v>
          </cell>
          <cell r="Q7" t="str">
            <v>ISLAM</v>
          </cell>
          <cell r="R7" t="str">
            <v>L</v>
          </cell>
          <cell r="S7"/>
          <cell r="T7" t="str">
            <v>KUNINGAN</v>
          </cell>
          <cell r="U7">
            <v>31724</v>
          </cell>
          <cell r="V7">
            <v>44287</v>
          </cell>
          <cell r="W7">
            <v>44377</v>
          </cell>
          <cell r="X7" t="str">
            <v>PKWT 1</v>
          </cell>
          <cell r="Y7"/>
          <cell r="Z7" t="str">
            <v xml:space="preserve">1 Tahun  2 Bulan 1 Hari </v>
          </cell>
          <cell r="AA7" t="str">
            <v>BI UMUM</v>
          </cell>
          <cell r="AB7" t="str">
            <v>13408611000001</v>
          </cell>
          <cell r="AC7">
            <v>45573</v>
          </cell>
        </row>
        <row r="8">
          <cell r="C8" t="str">
            <v>1102</v>
          </cell>
          <cell r="D8" t="str">
            <v>TESAR MARA</v>
          </cell>
          <cell r="E8" t="str">
            <v>MBK</v>
          </cell>
          <cell r="F8" t="str">
            <v>085280288060</v>
          </cell>
          <cell r="G8" t="str">
            <v>DRIVER</v>
          </cell>
          <cell r="H8"/>
          <cell r="I8"/>
          <cell r="J8"/>
          <cell r="K8" t="str">
            <v>CIREBON</v>
          </cell>
          <cell r="L8" t="str">
            <v>ANTERAJA</v>
          </cell>
          <cell r="M8" t="str">
            <v>JAKARTA 1</v>
          </cell>
          <cell r="N8">
            <v>43916</v>
          </cell>
          <cell r="O8" t="str">
            <v>DESA MIRAT RT 002 RW 001 KEC LEUWIMUNDING KAB MAJALENGKA</v>
          </cell>
          <cell r="P8" t="str">
            <v>K</v>
          </cell>
          <cell r="Q8" t="str">
            <v>ISLAM</v>
          </cell>
          <cell r="R8" t="str">
            <v>L</v>
          </cell>
          <cell r="S8"/>
          <cell r="T8" t="str">
            <v>MAJALENGKA</v>
          </cell>
          <cell r="U8">
            <v>32307</v>
          </cell>
          <cell r="V8">
            <v>44287</v>
          </cell>
          <cell r="W8">
            <v>44377</v>
          </cell>
          <cell r="X8" t="str">
            <v>PKWT 1</v>
          </cell>
          <cell r="Y8"/>
          <cell r="Z8" t="str">
            <v xml:space="preserve">1 Tahun  2 Bulan 1 Hari </v>
          </cell>
          <cell r="AA8" t="str">
            <v>BI JABAR</v>
          </cell>
          <cell r="AB8" t="str">
            <v>880613390498</v>
          </cell>
          <cell r="AC8">
            <v>43995</v>
          </cell>
        </row>
        <row r="9">
          <cell r="C9" t="str">
            <v>1143</v>
          </cell>
          <cell r="D9" t="str">
            <v xml:space="preserve">ARIF RAHMAN </v>
          </cell>
          <cell r="E9" t="str">
            <v>MBK</v>
          </cell>
          <cell r="F9" t="str">
            <v>08997768405</v>
          </cell>
          <cell r="G9" t="str">
            <v>DRIVER</v>
          </cell>
          <cell r="H9"/>
          <cell r="I9"/>
          <cell r="J9"/>
          <cell r="K9" t="str">
            <v>CIREBON</v>
          </cell>
          <cell r="L9" t="str">
            <v>ANTERAJA</v>
          </cell>
          <cell r="M9" t="str">
            <v>JAKARTA 1</v>
          </cell>
          <cell r="N9">
            <v>43972</v>
          </cell>
          <cell r="O9" t="str">
            <v xml:space="preserve">DUSUN MAJAMUKTI RT. 002/003 DESA MERJASUKA KEC. PALASAH MAJALENGKA </v>
          </cell>
          <cell r="P9" t="str">
            <v>K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 xml:space="preserve">MAJALENGKA </v>
          </cell>
          <cell r="U9">
            <v>30831</v>
          </cell>
          <cell r="V9">
            <v>44256</v>
          </cell>
          <cell r="W9">
            <v>44347</v>
          </cell>
          <cell r="X9" t="str">
            <v>PKWT 2</v>
          </cell>
          <cell r="Y9"/>
          <cell r="Z9" t="str">
            <v xml:space="preserve">1 Tahun  0 Bulan 6 Hari </v>
          </cell>
          <cell r="AA9" t="str">
            <v xml:space="preserve">BII UMUM </v>
          </cell>
          <cell r="AB9" t="str">
            <v>13398405000009</v>
          </cell>
          <cell r="AC9">
            <v>45727</v>
          </cell>
        </row>
        <row r="10">
          <cell r="C10" t="str">
            <v>1210</v>
          </cell>
          <cell r="D10" t="str">
            <v xml:space="preserve">DATA KARTIKA SUDRAJAT </v>
          </cell>
          <cell r="E10" t="str">
            <v>MBK</v>
          </cell>
          <cell r="F10" t="str">
            <v>089524478484</v>
          </cell>
          <cell r="G10" t="str">
            <v>DRIVER</v>
          </cell>
          <cell r="H10"/>
          <cell r="I10"/>
          <cell r="J10"/>
          <cell r="K10" t="str">
            <v>CIREBON</v>
          </cell>
          <cell r="L10" t="str">
            <v>ANTERAJA</v>
          </cell>
          <cell r="M10" t="str">
            <v>JAKARTA 1</v>
          </cell>
          <cell r="N10">
            <v>44027</v>
          </cell>
          <cell r="O10" t="str">
            <v xml:space="preserve">DUSUN LEBAKWANGI RT 001/002 DESA MEKARJAYA KEC PANCAJANG </v>
          </cell>
          <cell r="P10" t="str">
            <v>K</v>
          </cell>
          <cell r="Q10" t="str">
            <v>ISLAM</v>
          </cell>
          <cell r="R10" t="str">
            <v>L</v>
          </cell>
          <cell r="S10"/>
          <cell r="T10" t="str">
            <v xml:space="preserve">KUNINGAN </v>
          </cell>
          <cell r="U10">
            <v>33190</v>
          </cell>
          <cell r="V10">
            <v>44317</v>
          </cell>
          <cell r="W10">
            <v>44408</v>
          </cell>
          <cell r="X10" t="str">
            <v>PKWT 2</v>
          </cell>
          <cell r="Y10"/>
          <cell r="Z10" t="str">
            <v xml:space="preserve">0 Tahun  10 Bulan 12 Hari </v>
          </cell>
          <cell r="AA10" t="str">
            <v xml:space="preserve">BII UMUM JABAR </v>
          </cell>
          <cell r="AB10" t="str">
            <v>8811134010005</v>
          </cell>
          <cell r="AC10">
            <v>44878</v>
          </cell>
        </row>
        <row r="11">
          <cell r="C11" t="str">
            <v>1211</v>
          </cell>
          <cell r="D11" t="str">
            <v xml:space="preserve">YAKUB </v>
          </cell>
          <cell r="E11" t="str">
            <v>MBK</v>
          </cell>
          <cell r="F11" t="str">
            <v>085314036693</v>
          </cell>
          <cell r="G11" t="str">
            <v>DRIVER</v>
          </cell>
          <cell r="H11"/>
          <cell r="I11"/>
          <cell r="J11"/>
          <cell r="K11" t="str">
            <v>CIREBON</v>
          </cell>
          <cell r="L11" t="str">
            <v>ANTERAJA</v>
          </cell>
          <cell r="M11" t="str">
            <v>JAKARTA 1</v>
          </cell>
          <cell r="N11">
            <v>44027</v>
          </cell>
          <cell r="O11" t="str">
            <v xml:space="preserve">JL NYIMAS PAKUNGWATI RT 004/002 DESA TUK KEC KEDAWUNG </v>
          </cell>
          <cell r="P11" t="str">
            <v>K</v>
          </cell>
          <cell r="Q11" t="str">
            <v>ISLAM</v>
          </cell>
          <cell r="R11" t="str">
            <v>L</v>
          </cell>
          <cell r="S11"/>
          <cell r="T11" t="str">
            <v xml:space="preserve">JAKARTA </v>
          </cell>
          <cell r="U11">
            <v>28194</v>
          </cell>
          <cell r="V11">
            <v>44317</v>
          </cell>
          <cell r="W11">
            <v>44408</v>
          </cell>
          <cell r="X11" t="str">
            <v>PKWT 2</v>
          </cell>
          <cell r="Y11"/>
          <cell r="Z11" t="str">
            <v xml:space="preserve">0 Tahun  10 Bulan 12 Hari </v>
          </cell>
          <cell r="AA11" t="str">
            <v xml:space="preserve">BI UMUM JABAR </v>
          </cell>
          <cell r="AB11" t="str">
            <v>770313360604</v>
          </cell>
          <cell r="AC11">
            <v>45361</v>
          </cell>
        </row>
        <row r="12">
          <cell r="C12" t="str">
            <v>1460</v>
          </cell>
          <cell r="D12" t="str">
            <v xml:space="preserve">MOHAMMAD AL HAMIR </v>
          </cell>
          <cell r="E12" t="str">
            <v>MBK</v>
          </cell>
          <cell r="F12"/>
          <cell r="G12" t="str">
            <v>DRIVER</v>
          </cell>
          <cell r="H12"/>
          <cell r="I12"/>
          <cell r="J12"/>
          <cell r="K12" t="str">
            <v>CIREBON</v>
          </cell>
          <cell r="L12" t="str">
            <v>ANTERAJA</v>
          </cell>
          <cell r="M12" t="str">
            <v>JAKARTA 1</v>
          </cell>
          <cell r="N12">
            <v>44125</v>
          </cell>
          <cell r="O12" t="str">
            <v xml:space="preserve">BLOK JAMAR RT 006/004 DESA KEDUNGSANA KEC PLUMBON </v>
          </cell>
          <cell r="P12" t="str">
            <v>K</v>
          </cell>
          <cell r="Q12" t="str">
            <v>ISLAM</v>
          </cell>
          <cell r="R12" t="str">
            <v>L</v>
          </cell>
          <cell r="S12"/>
          <cell r="T12" t="str">
            <v xml:space="preserve">CIREBON </v>
          </cell>
          <cell r="U12">
            <v>29806</v>
          </cell>
          <cell r="V12">
            <v>44317</v>
          </cell>
          <cell r="W12">
            <v>44347</v>
          </cell>
          <cell r="X12" t="str">
            <v xml:space="preserve">PHL </v>
          </cell>
          <cell r="Y12"/>
          <cell r="Z12" t="str">
            <v xml:space="preserve">0 Tahun  7 Bulan 6 Hari </v>
          </cell>
          <cell r="AA12" t="str">
            <v xml:space="preserve">BI UMUM JABAR </v>
          </cell>
          <cell r="AB12" t="str">
            <v>810813371360</v>
          </cell>
          <cell r="AC12">
            <v>44781</v>
          </cell>
        </row>
        <row r="13">
          <cell r="C13" t="str">
            <v>1461</v>
          </cell>
          <cell r="D13" t="str">
            <v xml:space="preserve">KARTONO </v>
          </cell>
          <cell r="E13" t="str">
            <v>MBK</v>
          </cell>
          <cell r="F13"/>
          <cell r="G13" t="str">
            <v>DRIVER</v>
          </cell>
          <cell r="H13"/>
          <cell r="I13"/>
          <cell r="J13"/>
          <cell r="K13" t="str">
            <v>CIREBON</v>
          </cell>
          <cell r="L13" t="str">
            <v>ANTERAJA</v>
          </cell>
          <cell r="M13" t="str">
            <v>JAKARTA 1</v>
          </cell>
          <cell r="N13">
            <v>44125</v>
          </cell>
          <cell r="O13" t="str">
            <v xml:space="preserve">JL B.DARSONO BLOK CIKOPRAK RT 002/005 DESA KERTAWINANGUN KEC KEDAWUNG </v>
          </cell>
          <cell r="P13" t="str">
            <v>K</v>
          </cell>
          <cell r="Q13" t="str">
            <v>ISLAM</v>
          </cell>
          <cell r="R13" t="str">
            <v>L</v>
          </cell>
          <cell r="S13"/>
          <cell r="T13" t="str">
            <v xml:space="preserve">CIREBON </v>
          </cell>
          <cell r="U13">
            <v>31099</v>
          </cell>
          <cell r="V13">
            <v>44317</v>
          </cell>
          <cell r="W13">
            <v>44347</v>
          </cell>
          <cell r="X13" t="str">
            <v xml:space="preserve">PHL </v>
          </cell>
          <cell r="Y13"/>
          <cell r="Z13" t="str">
            <v xml:space="preserve">0 Tahun  7 Bulan 6 Hari </v>
          </cell>
          <cell r="AA13" t="str">
            <v xml:space="preserve">BI </v>
          </cell>
          <cell r="AB13" t="str">
            <v>850213370829</v>
          </cell>
          <cell r="AC13">
            <v>44613</v>
          </cell>
        </row>
        <row r="14">
          <cell r="C14" t="str">
            <v>1462</v>
          </cell>
          <cell r="D14" t="str">
            <v xml:space="preserve">JUNAEDI </v>
          </cell>
          <cell r="E14" t="str">
            <v>MBK</v>
          </cell>
          <cell r="F14"/>
          <cell r="G14" t="str">
            <v>DRIVER</v>
          </cell>
          <cell r="H14"/>
          <cell r="I14"/>
          <cell r="J14"/>
          <cell r="K14" t="str">
            <v>CIREBON</v>
          </cell>
          <cell r="L14" t="str">
            <v>ANTERAJA</v>
          </cell>
          <cell r="M14" t="str">
            <v>JAKARTA 1</v>
          </cell>
          <cell r="N14">
            <v>44139</v>
          </cell>
          <cell r="O14" t="str">
            <v xml:space="preserve">BLOK CIGOWOK RT 007/005 TANJUNGSARI KEC SUKAHAJI MAJALENGKA </v>
          </cell>
          <cell r="P14" t="str">
            <v>K</v>
          </cell>
          <cell r="Q14" t="str">
            <v>ISLAM</v>
          </cell>
          <cell r="R14" t="str">
            <v>L</v>
          </cell>
          <cell r="S14"/>
          <cell r="T14" t="str">
            <v xml:space="preserve">MAJALENGKA </v>
          </cell>
          <cell r="U14">
            <v>26502</v>
          </cell>
          <cell r="V14">
            <v>44317</v>
          </cell>
          <cell r="W14">
            <v>44347</v>
          </cell>
          <cell r="X14" t="str">
            <v xml:space="preserve">PHL </v>
          </cell>
          <cell r="Y14"/>
          <cell r="Z14" t="str">
            <v xml:space="preserve">0 Tahun  6 Bulan 23 Hari </v>
          </cell>
          <cell r="AA14" t="str">
            <v xml:space="preserve">BI UMUM JABAR </v>
          </cell>
          <cell r="AB14" t="str">
            <v>680713390551</v>
          </cell>
          <cell r="AC14">
            <v>45495</v>
          </cell>
        </row>
        <row r="15">
          <cell r="C15" t="str">
            <v>1463</v>
          </cell>
          <cell r="D15" t="str">
            <v xml:space="preserve">ASEP MUHAMAD HADI SUSANTO </v>
          </cell>
          <cell r="E15" t="str">
            <v>MBK</v>
          </cell>
          <cell r="F15"/>
          <cell r="G15" t="str">
            <v>DRIVER</v>
          </cell>
          <cell r="H15"/>
          <cell r="I15"/>
          <cell r="J15"/>
          <cell r="K15" t="str">
            <v>CIREBON</v>
          </cell>
          <cell r="L15" t="str">
            <v>ANTERAJA</v>
          </cell>
          <cell r="M15" t="str">
            <v>JAKARTA 1</v>
          </cell>
          <cell r="N15">
            <v>44140</v>
          </cell>
          <cell r="O15" t="str">
            <v xml:space="preserve">DUSUN 01 KUBANG DELEG KEC KARANG WARENG </v>
          </cell>
          <cell r="P15" t="str">
            <v>L</v>
          </cell>
          <cell r="Q15" t="str">
            <v>ISLAM</v>
          </cell>
          <cell r="R15" t="str">
            <v>L</v>
          </cell>
          <cell r="S15"/>
          <cell r="T15" t="str">
            <v xml:space="preserve">CIREBON </v>
          </cell>
          <cell r="U15">
            <v>30297</v>
          </cell>
          <cell r="V15">
            <v>44317</v>
          </cell>
          <cell r="W15">
            <v>44347</v>
          </cell>
          <cell r="X15" t="str">
            <v xml:space="preserve">PHL </v>
          </cell>
          <cell r="Y15"/>
          <cell r="Z15" t="str">
            <v xml:space="preserve">0 Tahun  6 Bulan 22 Hari </v>
          </cell>
          <cell r="AA15" t="str">
            <v xml:space="preserve">BI </v>
          </cell>
          <cell r="AB15" t="str">
            <v>821213371045</v>
          </cell>
          <cell r="AC15">
            <v>44542</v>
          </cell>
        </row>
        <row r="16">
          <cell r="C16" t="str">
            <v>1595</v>
          </cell>
          <cell r="D16" t="str">
            <v xml:space="preserve">YUSEP FAIZAL CORY </v>
          </cell>
          <cell r="E16" t="str">
            <v>MBK</v>
          </cell>
          <cell r="F16"/>
          <cell r="G16"/>
          <cell r="H16"/>
          <cell r="I16"/>
          <cell r="J16" t="str">
            <v xml:space="preserve">DISPATCHER </v>
          </cell>
          <cell r="K16" t="str">
            <v>CIREBON</v>
          </cell>
          <cell r="L16" t="str">
            <v>ANTERAJA</v>
          </cell>
          <cell r="M16" t="str">
            <v>JAKARTA 1</v>
          </cell>
          <cell r="N16">
            <v>44154</v>
          </cell>
          <cell r="O16" t="str">
            <v xml:space="preserve">DUSUN MANIS RT 010/002 DESA BOJONG KEC KRAMATIMULYA </v>
          </cell>
          <cell r="P16" t="str">
            <v>K</v>
          </cell>
          <cell r="Q16" t="str">
            <v>ISLAM</v>
          </cell>
          <cell r="R16" t="str">
            <v>L</v>
          </cell>
          <cell r="S16"/>
          <cell r="T16" t="str">
            <v xml:space="preserve">KUNINGAN </v>
          </cell>
          <cell r="U16">
            <v>31665</v>
          </cell>
          <cell r="V16">
            <v>44256</v>
          </cell>
          <cell r="W16">
            <v>44347</v>
          </cell>
          <cell r="X16" t="str">
            <v>PKWT 2</v>
          </cell>
          <cell r="Y16"/>
          <cell r="Z16" t="str">
            <v xml:space="preserve">0 Tahun  6 Bulan 8 Hari </v>
          </cell>
          <cell r="AA16" t="str">
            <v>A</v>
          </cell>
          <cell r="AB16" t="str">
            <v>860913400402</v>
          </cell>
          <cell r="AC16">
            <v>44084</v>
          </cell>
        </row>
        <row r="17">
          <cell r="C17" t="str">
            <v>1464</v>
          </cell>
          <cell r="D17" t="str">
            <v xml:space="preserve">ANDI RUSTANDI </v>
          </cell>
          <cell r="E17" t="str">
            <v>MBK</v>
          </cell>
          <cell r="F17"/>
          <cell r="G17" t="str">
            <v>DRIVER</v>
          </cell>
          <cell r="H17"/>
          <cell r="I17"/>
          <cell r="J17"/>
          <cell r="K17" t="str">
            <v>CIREBON</v>
          </cell>
          <cell r="L17" t="str">
            <v>ANTERAJA</v>
          </cell>
          <cell r="M17" t="str">
            <v>JAKARTA 1</v>
          </cell>
          <cell r="N17">
            <v>44170</v>
          </cell>
          <cell r="O17" t="str">
            <v>DUSUN II RT 005/002 DESA RAJADANU KEC JAPARA</v>
          </cell>
          <cell r="P17" t="str">
            <v>K</v>
          </cell>
          <cell r="Q17" t="str">
            <v xml:space="preserve">ISLAM </v>
          </cell>
          <cell r="R17" t="str">
            <v>L</v>
          </cell>
          <cell r="S17" t="str">
            <v xml:space="preserve">SMA </v>
          </cell>
          <cell r="T17" t="str">
            <v xml:space="preserve">KUNINGAN </v>
          </cell>
          <cell r="U17">
            <v>33219</v>
          </cell>
          <cell r="V17">
            <v>44256</v>
          </cell>
          <cell r="W17">
            <v>44347</v>
          </cell>
          <cell r="X17" t="str">
            <v>PKWT 2</v>
          </cell>
          <cell r="Y17"/>
          <cell r="Z17" t="str">
            <v xml:space="preserve">0 Tahun  5 Bulan 22 Hari </v>
          </cell>
          <cell r="AA17" t="str">
            <v xml:space="preserve">BI </v>
          </cell>
          <cell r="AB17" t="str">
            <v>801213400745</v>
          </cell>
          <cell r="AC17">
            <v>44542</v>
          </cell>
        </row>
        <row r="18">
          <cell r="C18" t="str">
            <v>1704</v>
          </cell>
          <cell r="D18" t="str">
            <v xml:space="preserve">TEDDY SAPTAJI PERMANA T </v>
          </cell>
          <cell r="E18" t="str">
            <v>MBK</v>
          </cell>
          <cell r="F18"/>
          <cell r="G18" t="str">
            <v>DRIVER</v>
          </cell>
          <cell r="H18"/>
          <cell r="I18"/>
          <cell r="J18"/>
          <cell r="K18" t="str">
            <v>CIREBON</v>
          </cell>
          <cell r="L18" t="str">
            <v>ANTERAJA</v>
          </cell>
          <cell r="M18" t="str">
            <v>JAKARTA 1</v>
          </cell>
          <cell r="N18">
            <v>44181</v>
          </cell>
          <cell r="O18" t="str">
            <v xml:space="preserve">JL SUMADINATA NO 19 RT 001/001 DESA ADIDHARMA KEC GUNUNGJATI </v>
          </cell>
          <cell r="P18" t="str">
            <v>K</v>
          </cell>
          <cell r="Q18" t="str">
            <v xml:space="preserve">ISLAM </v>
          </cell>
          <cell r="R18" t="str">
            <v>L</v>
          </cell>
          <cell r="S18" t="str">
            <v xml:space="preserve">SMA </v>
          </cell>
          <cell r="T18" t="str">
            <v xml:space="preserve">CIREBON </v>
          </cell>
          <cell r="U18">
            <v>28882</v>
          </cell>
          <cell r="V18">
            <v>44287</v>
          </cell>
          <cell r="W18">
            <v>44377</v>
          </cell>
          <cell r="X18" t="str">
            <v>PKWT 2</v>
          </cell>
          <cell r="Y18"/>
          <cell r="Z18" t="str">
            <v xml:space="preserve">0 Tahun  5 Bulan 11 Hari </v>
          </cell>
          <cell r="AA18" t="str">
            <v xml:space="preserve">BII </v>
          </cell>
          <cell r="AB18" t="str">
            <v>790113360492</v>
          </cell>
          <cell r="AC18">
            <v>44588</v>
          </cell>
        </row>
        <row r="19">
          <cell r="C19" t="str">
            <v>1705</v>
          </cell>
          <cell r="D19" t="str">
            <v xml:space="preserve">AHMAD ARIF SAFIANTO </v>
          </cell>
          <cell r="E19" t="str">
            <v>MBK</v>
          </cell>
          <cell r="F19"/>
          <cell r="G19" t="str">
            <v>DRIVER</v>
          </cell>
          <cell r="H19"/>
          <cell r="I19"/>
          <cell r="J19"/>
          <cell r="K19" t="str">
            <v>CIREBON</v>
          </cell>
          <cell r="L19" t="str">
            <v>ANTERAJA</v>
          </cell>
          <cell r="M19" t="str">
            <v>JAKARTA 1</v>
          </cell>
          <cell r="N19">
            <v>44181</v>
          </cell>
          <cell r="O19" t="str">
            <v xml:space="preserve">JLN ARDI NEGARA I NO 360 BLOK B RT 001/007 DESA TUKMUDAL SUMBER </v>
          </cell>
          <cell r="P19" t="str">
            <v>K</v>
          </cell>
          <cell r="Q19" t="str">
            <v xml:space="preserve">ISLAM </v>
          </cell>
          <cell r="R19" t="str">
            <v>L</v>
          </cell>
          <cell r="S19" t="str">
            <v xml:space="preserve">SMA </v>
          </cell>
          <cell r="T19" t="str">
            <v xml:space="preserve">JAKARTA </v>
          </cell>
          <cell r="U19">
            <v>34064</v>
          </cell>
          <cell r="V19">
            <v>44287</v>
          </cell>
          <cell r="W19">
            <v>44377</v>
          </cell>
          <cell r="X19" t="str">
            <v>PKWT 2</v>
          </cell>
          <cell r="Y19"/>
          <cell r="Z19" t="str">
            <v xml:space="preserve">0 Tahun  5 Bulan 11 Hari </v>
          </cell>
          <cell r="AA19" t="str">
            <v xml:space="preserve">BI </v>
          </cell>
          <cell r="AB19" t="str">
            <v>9304120512001077</v>
          </cell>
          <cell r="AC19">
            <v>44291</v>
          </cell>
        </row>
        <row r="20">
          <cell r="C20" t="str">
            <v>1706</v>
          </cell>
          <cell r="D20" t="str">
            <v>ERDI RISTIYADI</v>
          </cell>
          <cell r="E20" t="str">
            <v>MBK</v>
          </cell>
          <cell r="F20"/>
          <cell r="G20" t="str">
            <v>DRIVER</v>
          </cell>
          <cell r="H20"/>
          <cell r="I20"/>
          <cell r="J20"/>
          <cell r="K20" t="str">
            <v>CIREBON</v>
          </cell>
          <cell r="L20" t="str">
            <v>ANTERAJA</v>
          </cell>
          <cell r="M20" t="str">
            <v>JAKARTA 1</v>
          </cell>
          <cell r="N20">
            <v>44207</v>
          </cell>
          <cell r="O20" t="str">
            <v>DUSUN III RT 001/003 DS. TRIJAYA KEC. MANDIRANCAN KAB. KUNINGAN</v>
          </cell>
          <cell r="P20" t="str">
            <v>L</v>
          </cell>
          <cell r="Q20" t="str">
            <v>ISLAM</v>
          </cell>
          <cell r="R20" t="str">
            <v>L</v>
          </cell>
          <cell r="S20"/>
          <cell r="T20" t="str">
            <v>KUNINGAN</v>
          </cell>
          <cell r="U20">
            <v>33519</v>
          </cell>
          <cell r="V20">
            <v>44287</v>
          </cell>
          <cell r="W20">
            <v>44377</v>
          </cell>
          <cell r="X20" t="str">
            <v>PKWT 2</v>
          </cell>
          <cell r="Y20"/>
          <cell r="Z20" t="str">
            <v xml:space="preserve">0 Tahun  4 Bulan 16 Hari </v>
          </cell>
          <cell r="AA20" t="str">
            <v>BI UMUM</v>
          </cell>
          <cell r="AB20" t="str">
            <v>911013401813</v>
          </cell>
          <cell r="AC20">
            <v>45573</v>
          </cell>
        </row>
        <row r="21">
          <cell r="C21" t="str">
            <v>1707</v>
          </cell>
          <cell r="D21" t="str">
            <v>ALIF ANGGRIAN</v>
          </cell>
          <cell r="E21" t="str">
            <v>MBK</v>
          </cell>
          <cell r="F21"/>
          <cell r="G21" t="str">
            <v>DRIVER</v>
          </cell>
          <cell r="H21"/>
          <cell r="I21"/>
          <cell r="J21"/>
          <cell r="K21" t="str">
            <v>CIREBON</v>
          </cell>
          <cell r="L21" t="str">
            <v>ANTERAJA</v>
          </cell>
          <cell r="M21" t="str">
            <v>JAKARTA 1</v>
          </cell>
          <cell r="N21">
            <v>44207</v>
          </cell>
          <cell r="O21" t="str">
            <v>MARGADADI RT 004/002 KEL. MARGADADI KEC. INDRAMAYU KAB. INDRAMAYU</v>
          </cell>
          <cell r="P21" t="str">
            <v>L</v>
          </cell>
          <cell r="Q21" t="str">
            <v>ISLAM</v>
          </cell>
          <cell r="R21" t="str">
            <v>L</v>
          </cell>
          <cell r="S21"/>
          <cell r="T21" t="str">
            <v xml:space="preserve">INDRAMAYU </v>
          </cell>
          <cell r="U21">
            <v>35687</v>
          </cell>
          <cell r="V21">
            <v>44287</v>
          </cell>
          <cell r="W21">
            <v>44377</v>
          </cell>
          <cell r="X21" t="str">
            <v>PKWT 2</v>
          </cell>
          <cell r="Y21"/>
          <cell r="Z21" t="str">
            <v xml:space="preserve">0 Tahun  4 Bulan 16 Hari </v>
          </cell>
          <cell r="AA21" t="str">
            <v>BI</v>
          </cell>
          <cell r="AB21" t="str">
            <v>13389709000037</v>
          </cell>
          <cell r="AC21">
            <v>45854</v>
          </cell>
        </row>
        <row r="22">
          <cell r="C22" t="str">
            <v>1812</v>
          </cell>
          <cell r="D22" t="str">
            <v>FARID NUR SHOLIYADIE</v>
          </cell>
          <cell r="E22" t="str">
            <v>MBK</v>
          </cell>
          <cell r="F22"/>
          <cell r="G22" t="str">
            <v>DRIVER</v>
          </cell>
          <cell r="H22"/>
          <cell r="I22"/>
          <cell r="J22"/>
          <cell r="K22" t="str">
            <v>CIREBON</v>
          </cell>
          <cell r="L22" t="str">
            <v>ANTERAJA</v>
          </cell>
          <cell r="M22" t="str">
            <v>JAKARTA 1</v>
          </cell>
          <cell r="N22">
            <v>44212</v>
          </cell>
          <cell r="O22" t="str">
            <v>PERUM ALAM ASRI JL. SONOKELING BLOK D 62 RT 010/004 DS. GEREBA KEC. KRAMAT MULYA KAB. KUNINGAN</v>
          </cell>
          <cell r="P22" t="str">
            <v>K</v>
          </cell>
          <cell r="Q22" t="str">
            <v>ISLAM</v>
          </cell>
          <cell r="R22" t="str">
            <v>L</v>
          </cell>
          <cell r="S22"/>
          <cell r="T22" t="str">
            <v>MAJALENGKA</v>
          </cell>
          <cell r="U22">
            <v>32286</v>
          </cell>
          <cell r="V22">
            <v>44317</v>
          </cell>
          <cell r="W22">
            <v>44408</v>
          </cell>
          <cell r="X22" t="str">
            <v>PKWT 2</v>
          </cell>
          <cell r="Y22"/>
          <cell r="Z22" t="str">
            <v xml:space="preserve">0 Tahun  4 Bulan 11 Hari </v>
          </cell>
          <cell r="AA22" t="str">
            <v>BI UMUM</v>
          </cell>
          <cell r="AB22" t="str">
            <v>13408805000084</v>
          </cell>
          <cell r="AC22">
            <v>45957</v>
          </cell>
        </row>
        <row r="23">
          <cell r="C23" t="str">
            <v>1813</v>
          </cell>
          <cell r="D23" t="str">
            <v>CHAERUL UMAM</v>
          </cell>
          <cell r="E23" t="str">
            <v>MBK</v>
          </cell>
          <cell r="F23"/>
          <cell r="G23" t="str">
            <v>DRIVER</v>
          </cell>
          <cell r="H23"/>
          <cell r="I23"/>
          <cell r="J23"/>
          <cell r="K23" t="str">
            <v>CIREBON</v>
          </cell>
          <cell r="L23" t="str">
            <v>ANTERAJA</v>
          </cell>
          <cell r="M23" t="str">
            <v>JAKARTA 1</v>
          </cell>
          <cell r="N23">
            <v>44223</v>
          </cell>
          <cell r="O23" t="str">
            <v>DUSUN MANIS RT 002/001 DS. NANGGELA KEC. MANDIRANCAN KAB. KUNINGAN</v>
          </cell>
          <cell r="P23" t="str">
            <v>L</v>
          </cell>
          <cell r="Q23" t="str">
            <v>ISLAM</v>
          </cell>
          <cell r="R23" t="str">
            <v>L</v>
          </cell>
          <cell r="S23"/>
          <cell r="T23" t="str">
            <v>KUNINGAN</v>
          </cell>
          <cell r="U23">
            <v>32011</v>
          </cell>
          <cell r="V23">
            <v>44317</v>
          </cell>
          <cell r="W23">
            <v>44408</v>
          </cell>
          <cell r="X23" t="str">
            <v>PKWT 2</v>
          </cell>
          <cell r="Y23"/>
          <cell r="Z23" t="str">
            <v xml:space="preserve">0 Tahun  4 Bulan 0 Hari </v>
          </cell>
          <cell r="AA23" t="str">
            <v>BI</v>
          </cell>
          <cell r="AB23" t="str">
            <v>13408708001956</v>
          </cell>
          <cell r="AC23">
            <v>46048</v>
          </cell>
        </row>
        <row r="24">
          <cell r="C24" t="str">
            <v>1907</v>
          </cell>
          <cell r="D24" t="str">
            <v>IGAN SETIADANATA</v>
          </cell>
          <cell r="E24" t="str">
            <v>MBK</v>
          </cell>
          <cell r="F24"/>
          <cell r="G24" t="str">
            <v>DRIVER</v>
          </cell>
          <cell r="H24"/>
          <cell r="I24"/>
          <cell r="J24"/>
          <cell r="K24" t="str">
            <v>CIREBON</v>
          </cell>
          <cell r="L24" t="str">
            <v>ANTERAJA</v>
          </cell>
          <cell r="M24" t="str">
            <v>JAKARTA 1</v>
          </cell>
          <cell r="N24">
            <v>44253</v>
          </cell>
          <cell r="O24" t="str">
            <v>BLOK BENCIRONG RT 017/006 KEL. SRENGSENG KEC. KRANGKENG KAB. INDRAMAYU</v>
          </cell>
          <cell r="P24" t="str">
            <v>K3</v>
          </cell>
          <cell r="Q24" t="str">
            <v>ISLAM</v>
          </cell>
          <cell r="R24" t="str">
            <v>L</v>
          </cell>
          <cell r="S24" t="str">
            <v>SMA</v>
          </cell>
          <cell r="T24" t="str">
            <v xml:space="preserve">INDRAMAYU </v>
          </cell>
          <cell r="U24">
            <v>31855</v>
          </cell>
          <cell r="V24">
            <v>44253</v>
          </cell>
          <cell r="W24">
            <v>44347</v>
          </cell>
          <cell r="X24" t="str">
            <v>PKWT 1</v>
          </cell>
          <cell r="Y24"/>
          <cell r="Z24" t="str">
            <v xml:space="preserve">0 Tahun  3 Bulan 1 Hari </v>
          </cell>
          <cell r="AA24" t="str">
            <v>BI</v>
          </cell>
          <cell r="AB24" t="str">
            <v>870313401816</v>
          </cell>
          <cell r="AC24">
            <v>45370</v>
          </cell>
        </row>
        <row r="25">
          <cell r="C25" t="str">
            <v>1909</v>
          </cell>
          <cell r="D25" t="str">
            <v>HASAN</v>
          </cell>
          <cell r="E25" t="str">
            <v>MBK</v>
          </cell>
          <cell r="F25"/>
          <cell r="G25" t="str">
            <v>DRIVER</v>
          </cell>
          <cell r="H25"/>
          <cell r="I25"/>
          <cell r="J25"/>
          <cell r="K25" t="str">
            <v>CIREBON</v>
          </cell>
          <cell r="L25" t="str">
            <v>ANTERAJA</v>
          </cell>
          <cell r="M25" t="str">
            <v>JAKARTA 1</v>
          </cell>
          <cell r="N25">
            <v>44256</v>
          </cell>
          <cell r="O25" t="str">
            <v>KALIKEBAT RT 002/001 KEL. KARYA MULYA KEC. KESAMBI KAB. CIREBON</v>
          </cell>
          <cell r="P25" t="str">
            <v>K</v>
          </cell>
          <cell r="Q25" t="str">
            <v>ISLAM</v>
          </cell>
          <cell r="R25" t="str">
            <v>L</v>
          </cell>
          <cell r="S25"/>
          <cell r="T25" t="str">
            <v xml:space="preserve">CIREBON </v>
          </cell>
          <cell r="U25">
            <v>30483</v>
          </cell>
          <cell r="V25">
            <v>44256</v>
          </cell>
          <cell r="W25">
            <v>44347</v>
          </cell>
          <cell r="X25" t="str">
            <v>PKWT 1</v>
          </cell>
          <cell r="Y25"/>
          <cell r="Z25" t="str">
            <v xml:space="preserve">0 Tahun  2 Bulan 26 Hari </v>
          </cell>
          <cell r="AA25" t="str">
            <v>BI UMUM</v>
          </cell>
          <cell r="AB25" t="str">
            <v>830613360202</v>
          </cell>
          <cell r="AC25">
            <v>44728</v>
          </cell>
        </row>
        <row r="26">
          <cell r="C26" t="str">
            <v>1932</v>
          </cell>
          <cell r="D26" t="str">
            <v>JIHAD MAULANA</v>
          </cell>
          <cell r="E26" t="str">
            <v>MBK</v>
          </cell>
          <cell r="F26"/>
          <cell r="G26" t="str">
            <v>DRIVER</v>
          </cell>
          <cell r="H26"/>
          <cell r="I26"/>
          <cell r="J26"/>
          <cell r="K26" t="str">
            <v>CIREBON</v>
          </cell>
          <cell r="L26" t="str">
            <v>ANTERAJA</v>
          </cell>
          <cell r="M26" t="str">
            <v>JAKARTA 1</v>
          </cell>
          <cell r="N26">
            <v>44265</v>
          </cell>
          <cell r="O26" t="str">
            <v>JL. PEMBANGUNAN RT 005/001 KEL. LEMAH ABANG KEC. INDRAMAYU KAB, INDRAMAYU</v>
          </cell>
          <cell r="P26" t="str">
            <v>L</v>
          </cell>
          <cell r="Q26" t="str">
            <v>ISLAM</v>
          </cell>
          <cell r="R26" t="str">
            <v>L</v>
          </cell>
          <cell r="S26"/>
          <cell r="T26" t="str">
            <v xml:space="preserve">INDRAMAYU </v>
          </cell>
          <cell r="U26">
            <v>34792</v>
          </cell>
          <cell r="V26">
            <v>44265</v>
          </cell>
          <cell r="W26">
            <v>44347</v>
          </cell>
          <cell r="X26" t="str">
            <v>PKWT 1</v>
          </cell>
          <cell r="Y26"/>
          <cell r="Z26" t="str">
            <v xml:space="preserve">0 Tahun  2 Bulan 17 Hari </v>
          </cell>
          <cell r="AA26" t="str">
            <v xml:space="preserve">BII </v>
          </cell>
          <cell r="AB26" t="str">
            <v>13389504000024</v>
          </cell>
          <cell r="AC26">
            <v>45722</v>
          </cell>
        </row>
        <row r="27">
          <cell r="C27" t="str">
            <v>1944</v>
          </cell>
          <cell r="D27" t="str">
            <v>EKA OLAS</v>
          </cell>
          <cell r="E27" t="str">
            <v>MBK</v>
          </cell>
          <cell r="F27"/>
          <cell r="G27" t="str">
            <v>DRIVER</v>
          </cell>
          <cell r="H27"/>
          <cell r="I27"/>
          <cell r="J27"/>
          <cell r="K27" t="str">
            <v>CIREBON</v>
          </cell>
          <cell r="L27" t="str">
            <v>ANTERAJA</v>
          </cell>
          <cell r="M27" t="str">
            <v>JAKARTA 1</v>
          </cell>
          <cell r="N27">
            <v>44272</v>
          </cell>
          <cell r="O27" t="str">
            <v>KARANG KENDAL RT 002/003 KEL. KARANG KENDAL KEC. KAPETAKAN KAB. CIREBON</v>
          </cell>
          <cell r="P27" t="str">
            <v>K1</v>
          </cell>
          <cell r="Q27" t="str">
            <v>ISLAM</v>
          </cell>
          <cell r="R27" t="str">
            <v>L</v>
          </cell>
          <cell r="S27" t="str">
            <v>SMA</v>
          </cell>
          <cell r="T27" t="str">
            <v xml:space="preserve">CIREBON </v>
          </cell>
          <cell r="U27">
            <v>33169</v>
          </cell>
          <cell r="V27">
            <v>44272</v>
          </cell>
          <cell r="W27">
            <v>44377</v>
          </cell>
          <cell r="X27" t="str">
            <v>PKWT 1</v>
          </cell>
          <cell r="Y27"/>
          <cell r="Z27" t="str">
            <v xml:space="preserve">0 Tahun  2 Bulan 10 Hari </v>
          </cell>
          <cell r="AA27" t="str">
            <v>BI</v>
          </cell>
          <cell r="AB27" t="str">
            <v>13369010000021</v>
          </cell>
          <cell r="AC27">
            <v>45847</v>
          </cell>
        </row>
        <row r="28">
          <cell r="C28" t="str">
            <v>1945</v>
          </cell>
          <cell r="D28" t="str">
            <v>AJI SAPTAJI</v>
          </cell>
          <cell r="E28" t="str">
            <v>MBK</v>
          </cell>
          <cell r="F28"/>
          <cell r="G28" t="str">
            <v>DRIVER</v>
          </cell>
          <cell r="H28"/>
          <cell r="I28"/>
          <cell r="J28"/>
          <cell r="K28" t="str">
            <v>CIREBON</v>
          </cell>
          <cell r="L28" t="str">
            <v>ANTERAJA</v>
          </cell>
          <cell r="M28" t="str">
            <v>JAKARTA 1</v>
          </cell>
          <cell r="N28">
            <v>44272</v>
          </cell>
          <cell r="O28" t="str">
            <v>DUSUN CIGANDA RT 006/002 KEL. CIPONDOK KEC. KADUGEDE KAB. KUNINGAN</v>
          </cell>
          <cell r="P28" t="str">
            <v>K1</v>
          </cell>
          <cell r="Q28" t="str">
            <v>ISLAM</v>
          </cell>
          <cell r="R28" t="str">
            <v>L</v>
          </cell>
          <cell r="S28" t="str">
            <v>SMA</v>
          </cell>
          <cell r="T28" t="str">
            <v>KUNINGAN</v>
          </cell>
          <cell r="U28">
            <v>30919</v>
          </cell>
          <cell r="V28">
            <v>44272</v>
          </cell>
          <cell r="W28">
            <v>44377</v>
          </cell>
          <cell r="X28" t="str">
            <v>PKWT 1</v>
          </cell>
          <cell r="Y28"/>
          <cell r="Z28" t="str">
            <v xml:space="preserve">0 Tahun  2 Bulan 10 Hari </v>
          </cell>
          <cell r="AA28" t="str">
            <v>BI UMUM</v>
          </cell>
          <cell r="AB28" t="str">
            <v>13408408001836</v>
          </cell>
          <cell r="AC28">
            <v>45630</v>
          </cell>
        </row>
        <row r="29">
          <cell r="C29" t="str">
            <v>1968</v>
          </cell>
          <cell r="D29" t="str">
            <v>MAMAN KARMAN</v>
          </cell>
          <cell r="E29" t="str">
            <v>MBK</v>
          </cell>
          <cell r="F29" t="str">
            <v>081218532962</v>
          </cell>
          <cell r="G29" t="str">
            <v>DRIVER</v>
          </cell>
          <cell r="H29"/>
          <cell r="I29"/>
          <cell r="J29"/>
          <cell r="K29" t="str">
            <v>CIREBON</v>
          </cell>
          <cell r="L29" t="str">
            <v>ANTERAJA</v>
          </cell>
          <cell r="M29" t="str">
            <v>JAKARTA 1</v>
          </cell>
          <cell r="N29">
            <v>44278</v>
          </cell>
          <cell r="O29" t="str">
            <v>JL. DEWI SARTIKA LING PAING RT 004/006 KEL. SUMBER KEC. SUMBER KAB. CIREBON</v>
          </cell>
          <cell r="P29" t="str">
            <v>K1</v>
          </cell>
          <cell r="Q29" t="str">
            <v>ISLAM</v>
          </cell>
          <cell r="R29" t="str">
            <v>L</v>
          </cell>
          <cell r="S29" t="str">
            <v>SMP</v>
          </cell>
          <cell r="T29" t="str">
            <v>KUNINGAN</v>
          </cell>
          <cell r="U29">
            <v>31960</v>
          </cell>
          <cell r="V29">
            <v>44278</v>
          </cell>
          <cell r="W29">
            <v>44377</v>
          </cell>
          <cell r="X29" t="str">
            <v>PKWT 1</v>
          </cell>
          <cell r="Y29"/>
          <cell r="Z29" t="str">
            <v xml:space="preserve">0 Tahun  2 Bulan 4 Hari </v>
          </cell>
          <cell r="AA29" t="str">
            <v>BI</v>
          </cell>
          <cell r="AB29" t="str">
            <v>870713401787</v>
          </cell>
          <cell r="AC29">
            <v>45109</v>
          </cell>
        </row>
        <row r="30">
          <cell r="C30" t="str">
            <v>1972</v>
          </cell>
          <cell r="D30" t="str">
            <v>ASEP</v>
          </cell>
          <cell r="E30" t="str">
            <v>MBK</v>
          </cell>
          <cell r="F30" t="str">
            <v>087890780619</v>
          </cell>
          <cell r="G30" t="str">
            <v>DRIVER</v>
          </cell>
          <cell r="H30"/>
          <cell r="I30"/>
          <cell r="J30"/>
          <cell r="K30" t="str">
            <v>CIREBON</v>
          </cell>
          <cell r="L30" t="str">
            <v>ANTERAJA</v>
          </cell>
          <cell r="M30" t="str">
            <v>JAKARTA 1</v>
          </cell>
          <cell r="N30">
            <v>44279</v>
          </cell>
          <cell r="O30" t="str">
            <v>BLOK O2 RT 002/005 KEL. JAMBAK KEC. CIKEDUNG KAB. INDRAMAYU</v>
          </cell>
          <cell r="P30" t="str">
            <v>K</v>
          </cell>
          <cell r="Q30" t="str">
            <v>ISLAM</v>
          </cell>
          <cell r="R30" t="str">
            <v>L</v>
          </cell>
          <cell r="S30" t="str">
            <v>SMP</v>
          </cell>
          <cell r="T30" t="str">
            <v xml:space="preserve">INDRAMAYU </v>
          </cell>
          <cell r="U30">
            <v>34047</v>
          </cell>
          <cell r="V30">
            <v>44279</v>
          </cell>
          <cell r="W30">
            <v>44377</v>
          </cell>
          <cell r="X30" t="str">
            <v>PKWT 1</v>
          </cell>
          <cell r="Y30"/>
          <cell r="Z30" t="str">
            <v xml:space="preserve">0 Tahun  2 Bulan 3 Hari </v>
          </cell>
          <cell r="AA30" t="str">
            <v>BI UMUM</v>
          </cell>
          <cell r="AB30" t="str">
            <v>13389303000138</v>
          </cell>
          <cell r="AC30">
            <v>46038</v>
          </cell>
        </row>
        <row r="31">
          <cell r="C31" t="str">
            <v>1973</v>
          </cell>
          <cell r="D31" t="str">
            <v>DENI OKTIANA</v>
          </cell>
          <cell r="E31" t="str">
            <v>MBK</v>
          </cell>
          <cell r="F31" t="str">
            <v>087879839536/081779261214</v>
          </cell>
          <cell r="G31" t="str">
            <v>DRIVER</v>
          </cell>
          <cell r="H31"/>
          <cell r="I31"/>
          <cell r="J31"/>
          <cell r="K31" t="str">
            <v>CIREBON</v>
          </cell>
          <cell r="L31" t="str">
            <v>ANTERAJA</v>
          </cell>
          <cell r="M31" t="str">
            <v>JAKARTA 1</v>
          </cell>
          <cell r="N31">
            <v>44279</v>
          </cell>
          <cell r="O31" t="str">
            <v>LINK WAGE RT 001/004 KEL. SUMBER KEC. SUMBER KAB. CIREBON</v>
          </cell>
          <cell r="P31" t="str">
            <v>K</v>
          </cell>
          <cell r="Q31" t="str">
            <v>ISLAM</v>
          </cell>
          <cell r="R31" t="str">
            <v>L</v>
          </cell>
          <cell r="S31" t="str">
            <v>SMA</v>
          </cell>
          <cell r="T31" t="str">
            <v xml:space="preserve">CIREBON </v>
          </cell>
          <cell r="U31">
            <v>32787</v>
          </cell>
          <cell r="V31">
            <v>44279</v>
          </cell>
          <cell r="W31">
            <v>44377</v>
          </cell>
          <cell r="X31" t="str">
            <v>PKWT 1</v>
          </cell>
          <cell r="Y31"/>
          <cell r="Z31" t="str">
            <v xml:space="preserve">0 Tahun  2 Bulan 3 Hari </v>
          </cell>
          <cell r="AA31" t="str">
            <v>BI</v>
          </cell>
          <cell r="AB31" t="str">
            <v>1336891000004</v>
          </cell>
          <cell r="AC31">
            <v>45632</v>
          </cell>
        </row>
        <row r="32">
          <cell r="C32" t="str">
            <v>1974</v>
          </cell>
          <cell r="D32" t="str">
            <v>ASEP PERMANA</v>
          </cell>
          <cell r="E32" t="str">
            <v>MBK</v>
          </cell>
          <cell r="F32" t="str">
            <v>081296053343/087729672200</v>
          </cell>
          <cell r="G32" t="str">
            <v>DRIVER</v>
          </cell>
          <cell r="H32"/>
          <cell r="I32"/>
          <cell r="J32"/>
          <cell r="K32" t="str">
            <v>CIREBON</v>
          </cell>
          <cell r="L32" t="str">
            <v>ANTERAJA</v>
          </cell>
          <cell r="M32" t="str">
            <v>JAKARTA 1</v>
          </cell>
          <cell r="N32">
            <v>44279</v>
          </cell>
          <cell r="O32" t="str">
            <v>DUSUN 02 RT 006/002 KEL. CIPEUJEUH WETAN KEC. LEMAHABANG KAB. CIREBON</v>
          </cell>
          <cell r="P32" t="str">
            <v>L</v>
          </cell>
          <cell r="Q32" t="str">
            <v>ISLAM</v>
          </cell>
          <cell r="R32" t="str">
            <v>L</v>
          </cell>
          <cell r="S32" t="str">
            <v>SMA</v>
          </cell>
          <cell r="T32" t="str">
            <v>CIREBON</v>
          </cell>
          <cell r="U32">
            <v>30210</v>
          </cell>
          <cell r="V32">
            <v>44279</v>
          </cell>
          <cell r="W32">
            <v>44377</v>
          </cell>
          <cell r="X32" t="str">
            <v>PKWT 1</v>
          </cell>
          <cell r="Y32"/>
          <cell r="Z32" t="str">
            <v xml:space="preserve">0 Tahun  2 Bulan 3 Hari </v>
          </cell>
          <cell r="AA32" t="str">
            <v>BII UMUM</v>
          </cell>
          <cell r="AB32" t="str">
            <v>13378209000071</v>
          </cell>
          <cell r="AC32">
            <v>45914</v>
          </cell>
        </row>
        <row r="33">
          <cell r="C33" t="str">
            <v>1975</v>
          </cell>
          <cell r="D33" t="str">
            <v>HARTONO</v>
          </cell>
          <cell r="E33" t="str">
            <v>MBK</v>
          </cell>
          <cell r="F33" t="str">
            <v>081220062515</v>
          </cell>
          <cell r="G33"/>
          <cell r="H33"/>
          <cell r="I33"/>
          <cell r="J33" t="str">
            <v xml:space="preserve">DISPATCHER </v>
          </cell>
          <cell r="K33" t="str">
            <v>CIREBON</v>
          </cell>
          <cell r="L33" t="str">
            <v>ANTERAJA</v>
          </cell>
          <cell r="M33" t="str">
            <v>JAKARTA 1</v>
          </cell>
          <cell r="N33">
            <v>44279</v>
          </cell>
          <cell r="O33" t="str">
            <v>BLOK SUMUR SALAK RT 006/002 DS. GETASAN KEC. DEPOK KAB. CIREBON</v>
          </cell>
          <cell r="P33" t="str">
            <v>L</v>
          </cell>
          <cell r="Q33" t="str">
            <v>ISLAM</v>
          </cell>
          <cell r="R33" t="str">
            <v>L</v>
          </cell>
          <cell r="S33" t="str">
            <v>SMA</v>
          </cell>
          <cell r="T33" t="str">
            <v>CIREBON</v>
          </cell>
          <cell r="U33">
            <v>34783</v>
          </cell>
          <cell r="V33">
            <v>44279</v>
          </cell>
          <cell r="W33">
            <v>44377</v>
          </cell>
          <cell r="X33" t="str">
            <v>PKWT 1</v>
          </cell>
          <cell r="Y33"/>
          <cell r="Z33" t="str">
            <v xml:space="preserve">0 Tahun  2 Bulan 3 Hari </v>
          </cell>
          <cell r="AA33" t="str">
            <v>BI UMUM</v>
          </cell>
          <cell r="AB33" t="str">
            <v>950313360428</v>
          </cell>
          <cell r="AC33">
            <v>45376</v>
          </cell>
        </row>
        <row r="34">
          <cell r="C34" t="str">
            <v>1976</v>
          </cell>
          <cell r="D34" t="str">
            <v>AHMAD RAHADIAN</v>
          </cell>
          <cell r="E34" t="str">
            <v>MBK</v>
          </cell>
          <cell r="F34" t="str">
            <v>089660608221</v>
          </cell>
          <cell r="G34" t="str">
            <v>DRIVER</v>
          </cell>
          <cell r="H34"/>
          <cell r="I34"/>
          <cell r="J34"/>
          <cell r="K34" t="str">
            <v>CIREBON</v>
          </cell>
          <cell r="L34" t="str">
            <v>ANTERAJA</v>
          </cell>
          <cell r="M34" t="str">
            <v>JAKARTA 1</v>
          </cell>
          <cell r="N34">
            <v>44279</v>
          </cell>
          <cell r="O34" t="str">
            <v>JL. CIDENGJAYA BLOK KARANGMINGKRIK RT 014/04 DS. KERTA WINANGUN</v>
          </cell>
          <cell r="P34" t="str">
            <v>K</v>
          </cell>
          <cell r="Q34" t="str">
            <v>ISLAM</v>
          </cell>
          <cell r="R34" t="str">
            <v>L</v>
          </cell>
          <cell r="S34" t="str">
            <v>SMP</v>
          </cell>
          <cell r="T34" t="str">
            <v>CIREBON</v>
          </cell>
          <cell r="U34">
            <v>32223</v>
          </cell>
          <cell r="V34">
            <v>44279</v>
          </cell>
          <cell r="W34">
            <v>44377</v>
          </cell>
          <cell r="X34" t="str">
            <v>PKWT 1</v>
          </cell>
          <cell r="Y34"/>
          <cell r="Z34" t="str">
            <v xml:space="preserve">0 Tahun  2 Bulan 3 Hari </v>
          </cell>
          <cell r="AA34" t="str">
            <v>BI</v>
          </cell>
          <cell r="AB34" t="str">
            <v>880313370893</v>
          </cell>
          <cell r="AC34">
            <v>45372</v>
          </cell>
        </row>
        <row r="35">
          <cell r="C35" t="str">
            <v>1994</v>
          </cell>
          <cell r="D35" t="str">
            <v>MUHAMMAD FIRMAN SUBRATA</v>
          </cell>
          <cell r="E35" t="str">
            <v>MBK</v>
          </cell>
          <cell r="F35" t="str">
            <v>082115621322</v>
          </cell>
          <cell r="G35" t="str">
            <v>DRIVER</v>
          </cell>
          <cell r="H35"/>
          <cell r="I35"/>
          <cell r="J35"/>
          <cell r="K35" t="str">
            <v>CIREBON</v>
          </cell>
          <cell r="L35" t="str">
            <v>ANTERAJA</v>
          </cell>
          <cell r="M35" t="str">
            <v>JAKARTA 1</v>
          </cell>
          <cell r="N35">
            <v>44286</v>
          </cell>
          <cell r="O35" t="str">
            <v>BLOK CAPAR RT 010/005 DS. SIDAWANGI KEC. SUMBER KAB. CIREBON</v>
          </cell>
          <cell r="P35" t="str">
            <v>K</v>
          </cell>
          <cell r="Q35" t="str">
            <v>ISLAM</v>
          </cell>
          <cell r="R35" t="str">
            <v>L</v>
          </cell>
          <cell r="S35" t="str">
            <v>SMA</v>
          </cell>
          <cell r="T35" t="str">
            <v>CIREBON</v>
          </cell>
          <cell r="U35">
            <v>32571</v>
          </cell>
          <cell r="V35">
            <v>44286</v>
          </cell>
          <cell r="W35">
            <v>44377</v>
          </cell>
          <cell r="X35" t="str">
            <v>PKWT 1</v>
          </cell>
          <cell r="Y35"/>
          <cell r="Z35" t="str">
            <v xml:space="preserve">0 Tahun  1 Bulan 26 Hari </v>
          </cell>
          <cell r="AA35"/>
          <cell r="AB35"/>
          <cell r="AC35"/>
        </row>
        <row r="36">
          <cell r="C36" t="str">
            <v>1995</v>
          </cell>
          <cell r="D36" t="str">
            <v>RAHMAT HIDAYAT</v>
          </cell>
          <cell r="E36" t="str">
            <v>MBK</v>
          </cell>
          <cell r="F36" t="str">
            <v>087888801126</v>
          </cell>
          <cell r="G36" t="str">
            <v>DRIVER</v>
          </cell>
          <cell r="H36"/>
          <cell r="I36"/>
          <cell r="J36"/>
          <cell r="K36" t="str">
            <v>CIREBON</v>
          </cell>
          <cell r="L36" t="str">
            <v>ANTERAJA</v>
          </cell>
          <cell r="M36" t="str">
            <v>JAKARTA 1</v>
          </cell>
          <cell r="N36">
            <v>44286</v>
          </cell>
          <cell r="O36" t="str">
            <v>BLOK 4 RT 014/004 DS. PANGURAGAN KULON KEC. PANGURAGAN</v>
          </cell>
          <cell r="P36" t="str">
            <v>K2</v>
          </cell>
          <cell r="Q36" t="str">
            <v>ISLAM</v>
          </cell>
          <cell r="R36" t="str">
            <v>L</v>
          </cell>
          <cell r="S36" t="str">
            <v>SMP</v>
          </cell>
          <cell r="T36" t="str">
            <v>CIREBON</v>
          </cell>
          <cell r="U36">
            <v>33721</v>
          </cell>
          <cell r="V36">
            <v>44286</v>
          </cell>
          <cell r="W36">
            <v>44377</v>
          </cell>
          <cell r="X36" t="str">
            <v>PKWT 1</v>
          </cell>
          <cell r="Y36"/>
          <cell r="Z36" t="str">
            <v xml:space="preserve">0 Tahun  1 Bulan 26 Hari </v>
          </cell>
          <cell r="AA36" t="str">
            <v>BI</v>
          </cell>
          <cell r="AB36" t="str">
            <v>13369204000008</v>
          </cell>
          <cell r="AC36">
            <v>45652</v>
          </cell>
        </row>
        <row r="37">
          <cell r="C37" t="str">
            <v>1996</v>
          </cell>
          <cell r="D37" t="str">
            <v>MUKHAMAD USIN</v>
          </cell>
          <cell r="E37" t="str">
            <v>MBK</v>
          </cell>
          <cell r="F37" t="str">
            <v>085974155114</v>
          </cell>
          <cell r="G37" t="str">
            <v>DRIVER</v>
          </cell>
          <cell r="H37"/>
          <cell r="I37"/>
          <cell r="J37"/>
          <cell r="K37" t="str">
            <v>CIREBON</v>
          </cell>
          <cell r="L37" t="str">
            <v>ANTERAJA</v>
          </cell>
          <cell r="M37" t="str">
            <v>JAKARTA 1</v>
          </cell>
          <cell r="N37">
            <v>44286</v>
          </cell>
          <cell r="O37" t="str">
            <v>DS. MEGU GEDE BLOK BABAKAN RT 007/002 KEC. WARU KAB. CIREBON</v>
          </cell>
          <cell r="P37" t="str">
            <v>K2</v>
          </cell>
          <cell r="Q37" t="str">
            <v>ISLAM</v>
          </cell>
          <cell r="R37" t="str">
            <v>L</v>
          </cell>
          <cell r="S37" t="str">
            <v>SMA</v>
          </cell>
          <cell r="T37" t="str">
            <v>CIREBON</v>
          </cell>
          <cell r="U37">
            <v>32853</v>
          </cell>
          <cell r="V37">
            <v>44286</v>
          </cell>
          <cell r="W37">
            <v>44377</v>
          </cell>
          <cell r="X37" t="str">
            <v>PKWT 1</v>
          </cell>
          <cell r="Y37"/>
          <cell r="Z37" t="str">
            <v xml:space="preserve">0 Tahun  1 Bulan 26 Hari </v>
          </cell>
          <cell r="AA37" t="str">
            <v>BI UMUM</v>
          </cell>
          <cell r="AB37" t="str">
            <v>13378912000090</v>
          </cell>
          <cell r="AC37">
            <v>45985</v>
          </cell>
        </row>
        <row r="38">
          <cell r="C38" t="str">
            <v>1997</v>
          </cell>
          <cell r="D38" t="str">
            <v>RIZKY MULAWARMAN</v>
          </cell>
          <cell r="E38" t="str">
            <v>MBK</v>
          </cell>
          <cell r="F38" t="str">
            <v>082324870991</v>
          </cell>
          <cell r="G38" t="str">
            <v>DRIVER</v>
          </cell>
          <cell r="H38"/>
          <cell r="I38"/>
          <cell r="J38"/>
          <cell r="K38" t="str">
            <v>CIREBON</v>
          </cell>
          <cell r="L38" t="str">
            <v>ANTERAJA</v>
          </cell>
          <cell r="M38" t="str">
            <v>JAKARTA 1</v>
          </cell>
          <cell r="N38">
            <v>44286</v>
          </cell>
          <cell r="O38" t="str">
            <v>DS. PURBADANA RT 002/001 KEC. KEMBARAN KAB. BANYUMAS</v>
          </cell>
          <cell r="P38" t="str">
            <v>L</v>
          </cell>
          <cell r="Q38" t="str">
            <v>ISLAM</v>
          </cell>
          <cell r="R38" t="str">
            <v>L</v>
          </cell>
          <cell r="S38" t="str">
            <v>SMA</v>
          </cell>
          <cell r="T38" t="str">
            <v>YOGYAKARTA</v>
          </cell>
          <cell r="U38">
            <v>34106</v>
          </cell>
          <cell r="V38">
            <v>44286</v>
          </cell>
          <cell r="W38">
            <v>44377</v>
          </cell>
          <cell r="X38" t="str">
            <v>PKWT 1</v>
          </cell>
          <cell r="Y38"/>
          <cell r="Z38" t="str">
            <v xml:space="preserve">0 Tahun  1 Bulan 26 Hari </v>
          </cell>
          <cell r="AA38" t="str">
            <v>BI</v>
          </cell>
          <cell r="AB38" t="str">
            <v>920514141047</v>
          </cell>
          <cell r="AC38">
            <v>44333</v>
          </cell>
        </row>
        <row r="39">
          <cell r="C39" t="str">
            <v>1998</v>
          </cell>
          <cell r="D39" t="str">
            <v>AYI SETIANA</v>
          </cell>
          <cell r="E39" t="str">
            <v>MBK</v>
          </cell>
          <cell r="F39" t="str">
            <v>082116701168</v>
          </cell>
          <cell r="G39" t="str">
            <v>DRIVER</v>
          </cell>
          <cell r="H39"/>
          <cell r="I39"/>
          <cell r="J39"/>
          <cell r="K39" t="str">
            <v>CIREBON</v>
          </cell>
          <cell r="L39" t="str">
            <v>ANTERAJA</v>
          </cell>
          <cell r="M39" t="str">
            <v>JAKARTA 1</v>
          </cell>
          <cell r="N39">
            <v>44286</v>
          </cell>
          <cell r="O39" t="str">
            <v>DS. BANTAR AGUNG RT 002/002 KEC. SINDANG WANGI KAB. MAJALENGKA</v>
          </cell>
          <cell r="P39" t="str">
            <v>K2</v>
          </cell>
          <cell r="Q39" t="str">
            <v>ISLAM</v>
          </cell>
          <cell r="R39" t="str">
            <v>L</v>
          </cell>
          <cell r="S39" t="str">
            <v>SMA</v>
          </cell>
          <cell r="T39" t="str">
            <v>MAJALENGKA</v>
          </cell>
          <cell r="U39">
            <v>29905</v>
          </cell>
          <cell r="V39">
            <v>44286</v>
          </cell>
          <cell r="W39">
            <v>44377</v>
          </cell>
          <cell r="X39" t="str">
            <v>PKWT 1</v>
          </cell>
          <cell r="Y39"/>
          <cell r="Z39" t="str">
            <v xml:space="preserve">0 Tahun  1 Bulan 26 Hari </v>
          </cell>
          <cell r="AA39" t="str">
            <v>BI UMUM</v>
          </cell>
          <cell r="AB39" t="str">
            <v>1337811100060</v>
          </cell>
          <cell r="AC39">
            <v>45671</v>
          </cell>
        </row>
        <row r="40">
          <cell r="C40" t="str">
            <v>2125</v>
          </cell>
          <cell r="D40" t="str">
            <v>OPAN SAYDIN</v>
          </cell>
          <cell r="E40" t="str">
            <v>MBK</v>
          </cell>
          <cell r="F40" t="str">
            <v>0896 6106 4661</v>
          </cell>
          <cell r="G40" t="str">
            <v>DRIVER</v>
          </cell>
          <cell r="H40"/>
          <cell r="I40"/>
          <cell r="J40"/>
          <cell r="K40" t="str">
            <v>CIREBON</v>
          </cell>
          <cell r="L40" t="str">
            <v>ANTERAJA</v>
          </cell>
          <cell r="M40" t="str">
            <v>JAKARTA 1</v>
          </cell>
          <cell r="N40">
            <v>44284</v>
          </cell>
          <cell r="O40" t="str">
            <v>BLOK SAMPURNA RT005/RW002 DESA KEDUNGSAN KEC PLOMBON KAB CIREBON</v>
          </cell>
          <cell r="P40"/>
          <cell r="Q40" t="str">
            <v>ISLAM</v>
          </cell>
          <cell r="R40" t="str">
            <v>L</v>
          </cell>
          <cell r="S40"/>
          <cell r="T40" t="str">
            <v>CIREBON</v>
          </cell>
          <cell r="U40">
            <v>29370</v>
          </cell>
          <cell r="V40">
            <v>44284</v>
          </cell>
          <cell r="W40">
            <v>44377</v>
          </cell>
          <cell r="X40" t="str">
            <v>PKWT 1</v>
          </cell>
          <cell r="Y40"/>
          <cell r="Z40" t="str">
            <v xml:space="preserve">0 Tahun  1 Bulan 28 Hari </v>
          </cell>
          <cell r="AA40" t="str">
            <v>BI UMUM</v>
          </cell>
          <cell r="AB40" t="str">
            <v>8005 1337 1800</v>
          </cell>
          <cell r="AC40">
            <v>45441</v>
          </cell>
        </row>
        <row r="41">
          <cell r="C41" t="str">
            <v>2126</v>
          </cell>
          <cell r="D41" t="str">
            <v>SUNANDI</v>
          </cell>
          <cell r="E41" t="str">
            <v>MBK</v>
          </cell>
          <cell r="F41" t="str">
            <v>0896 1922 1085</v>
          </cell>
          <cell r="G41" t="str">
            <v>DRIVER</v>
          </cell>
          <cell r="H41"/>
          <cell r="I41"/>
          <cell r="J41"/>
          <cell r="K41" t="str">
            <v>CIREBON</v>
          </cell>
          <cell r="L41" t="str">
            <v>ANTERAJA</v>
          </cell>
          <cell r="M41" t="str">
            <v>JAKARTA 1</v>
          </cell>
          <cell r="N41">
            <v>44284</v>
          </cell>
          <cell r="O41" t="str">
            <v xml:space="preserve">JL.B. DARSONO BLOK CIKROPAK RT22/RW05 DESA KARTAWINANGUN KEC KEDAWUNG KAB CIREBON </v>
          </cell>
          <cell r="P41"/>
          <cell r="Q41" t="str">
            <v>ISLAM</v>
          </cell>
          <cell r="R41" t="str">
            <v>L</v>
          </cell>
          <cell r="S41"/>
          <cell r="T41" t="str">
            <v>CIREBON</v>
          </cell>
          <cell r="U41">
            <v>31161</v>
          </cell>
          <cell r="V41">
            <v>44284</v>
          </cell>
          <cell r="W41">
            <v>44377</v>
          </cell>
          <cell r="X41" t="str">
            <v>PKWT 1</v>
          </cell>
          <cell r="Y41"/>
          <cell r="Z41" t="str">
            <v xml:space="preserve">0 Tahun  1 Bulan 28 Hari </v>
          </cell>
          <cell r="AA41" t="str">
            <v>BI JABAR</v>
          </cell>
          <cell r="AB41" t="str">
            <v>8505 1336 0458</v>
          </cell>
          <cell r="AC41">
            <v>44340</v>
          </cell>
        </row>
        <row r="42">
          <cell r="C42" t="str">
            <v>2111</v>
          </cell>
          <cell r="D42" t="str">
            <v>FAJAR RAMADHAN</v>
          </cell>
          <cell r="E42" t="str">
            <v>MBK</v>
          </cell>
          <cell r="F42"/>
          <cell r="G42" t="str">
            <v>DRIVER</v>
          </cell>
          <cell r="H42"/>
          <cell r="I42"/>
          <cell r="J42"/>
          <cell r="K42" t="str">
            <v>CIREBON</v>
          </cell>
          <cell r="L42" t="str">
            <v>ANTERAJA</v>
          </cell>
          <cell r="M42" t="str">
            <v>JAKARTA 1</v>
          </cell>
          <cell r="N42">
            <v>44291</v>
          </cell>
          <cell r="O42" t="str">
            <v>JL. ANGGREK VII NO. 71 GSI RT 003/005 KEL. TUKMUDAL KEC. SUMBER KAB. CIREBON</v>
          </cell>
          <cell r="P42" t="str">
            <v>L</v>
          </cell>
          <cell r="Q42" t="str">
            <v>ISLAM</v>
          </cell>
          <cell r="R42" t="str">
            <v>L</v>
          </cell>
          <cell r="S42"/>
          <cell r="T42" t="str">
            <v>CIREBON</v>
          </cell>
          <cell r="U42">
            <v>31562</v>
          </cell>
          <cell r="V42">
            <v>44291</v>
          </cell>
          <cell r="W42">
            <v>44377</v>
          </cell>
          <cell r="X42" t="str">
            <v>PKWT 1</v>
          </cell>
          <cell r="Y42"/>
          <cell r="Z42" t="str">
            <v xml:space="preserve">0 Tahun  1 Bulan 22 Hari </v>
          </cell>
          <cell r="AA42" t="str">
            <v>BI</v>
          </cell>
          <cell r="AB42" t="str">
            <v>860513371238</v>
          </cell>
          <cell r="AC42">
            <v>45442</v>
          </cell>
        </row>
        <row r="43">
          <cell r="C43" t="str">
            <v>2114</v>
          </cell>
          <cell r="D43" t="str">
            <v>ABDULLAH</v>
          </cell>
          <cell r="E43" t="str">
            <v>MBK</v>
          </cell>
          <cell r="F43"/>
          <cell r="G43" t="str">
            <v>DRIVER</v>
          </cell>
          <cell r="H43"/>
          <cell r="I43"/>
          <cell r="J43"/>
          <cell r="K43" t="str">
            <v>CIREBON</v>
          </cell>
          <cell r="L43" t="str">
            <v>ANTERAJA</v>
          </cell>
          <cell r="M43" t="str">
            <v>JAKARTA 1</v>
          </cell>
          <cell r="N43">
            <v>44296</v>
          </cell>
          <cell r="O43" t="str">
            <v>GG. PERIKANAN III RT 004/005 KEL. PELINDUNG HEWAN KEC. ASTANA ANYAR KOTA BANDUNG</v>
          </cell>
          <cell r="P43" t="str">
            <v>K</v>
          </cell>
          <cell r="Q43" t="str">
            <v>ISLAM</v>
          </cell>
          <cell r="R43" t="str">
            <v>L</v>
          </cell>
          <cell r="S43"/>
          <cell r="T43" t="str">
            <v>BANDUNG</v>
          </cell>
          <cell r="U43">
            <v>31699</v>
          </cell>
          <cell r="V43">
            <v>44296</v>
          </cell>
          <cell r="W43">
            <v>44377</v>
          </cell>
          <cell r="X43" t="str">
            <v>PKWT 1</v>
          </cell>
          <cell r="Y43"/>
          <cell r="Z43" t="str">
            <v xml:space="preserve">0 Tahun  1 Bulan 17 Hari </v>
          </cell>
          <cell r="AA43" t="str">
            <v>BI UMUM</v>
          </cell>
          <cell r="AB43" t="str">
            <v>13058610000695</v>
          </cell>
          <cell r="AC43">
            <v>46113</v>
          </cell>
        </row>
        <row r="44">
          <cell r="C44">
            <v>2150</v>
          </cell>
          <cell r="D44" t="str">
            <v>MOHAMAD BASARI</v>
          </cell>
          <cell r="E44" t="str">
            <v>MBK</v>
          </cell>
          <cell r="F44" t="str">
            <v>085220017455</v>
          </cell>
          <cell r="G44" t="str">
            <v>DRIVER</v>
          </cell>
          <cell r="H44"/>
          <cell r="I44"/>
          <cell r="J44"/>
          <cell r="K44" t="str">
            <v>CIREBON</v>
          </cell>
          <cell r="L44" t="str">
            <v>ANTERAJA</v>
          </cell>
          <cell r="M44" t="str">
            <v>JAKARTA 1</v>
          </cell>
          <cell r="N44">
            <v>44308</v>
          </cell>
          <cell r="O44" t="str">
            <v>JL. KALITANJUNG RT 004/003 KEL. HARJAMUKTI KEC. HARJAMUKTI</v>
          </cell>
          <cell r="P44" t="str">
            <v>L</v>
          </cell>
          <cell r="Q44" t="str">
            <v>ISLAM</v>
          </cell>
          <cell r="R44" t="str">
            <v>L</v>
          </cell>
          <cell r="S44" t="str">
            <v>SMA</v>
          </cell>
          <cell r="T44" t="str">
            <v>CIREBON</v>
          </cell>
          <cell r="U44">
            <v>33149</v>
          </cell>
          <cell r="V44">
            <v>44308</v>
          </cell>
          <cell r="W44">
            <v>44408</v>
          </cell>
          <cell r="X44" t="str">
            <v>PKWT 1</v>
          </cell>
          <cell r="Y44"/>
          <cell r="Z44" t="str">
            <v xml:space="preserve">0 Tahun  1 Bulan 5 Hari </v>
          </cell>
          <cell r="AA44" t="str">
            <v>BI</v>
          </cell>
          <cell r="AB44" t="str">
            <v>901013360070</v>
          </cell>
          <cell r="AC44">
            <v>44472</v>
          </cell>
        </row>
        <row r="45">
          <cell r="C45">
            <v>2151</v>
          </cell>
          <cell r="D45" t="str">
            <v>ANGGA SUDRAJAT</v>
          </cell>
          <cell r="E45" t="str">
            <v>MBK</v>
          </cell>
          <cell r="F45" t="str">
            <v>089529904766</v>
          </cell>
          <cell r="G45" t="str">
            <v>DRIVER</v>
          </cell>
          <cell r="H45"/>
          <cell r="I45"/>
          <cell r="J45"/>
          <cell r="K45" t="str">
            <v>CIREBON</v>
          </cell>
          <cell r="L45" t="str">
            <v>ANTERAJA</v>
          </cell>
          <cell r="M45" t="str">
            <v>JAKARTA 1</v>
          </cell>
          <cell r="N45">
            <v>44308</v>
          </cell>
          <cell r="O45" t="str">
            <v>JL. CINDENG JAYA BLOK PECILON KIDUL GG. ANGGREK RT 017/004 KEL. KERTA WINANGUN KEC. KEDAWUNG KAB CIREBON</v>
          </cell>
          <cell r="P45" t="str">
            <v>K</v>
          </cell>
          <cell r="Q45" t="str">
            <v>ISLAM</v>
          </cell>
          <cell r="R45" t="str">
            <v>L</v>
          </cell>
          <cell r="S45" t="str">
            <v>SMA</v>
          </cell>
          <cell r="T45" t="str">
            <v>CIREBON</v>
          </cell>
          <cell r="U45">
            <v>31535</v>
          </cell>
          <cell r="V45">
            <v>44308</v>
          </cell>
          <cell r="W45">
            <v>44408</v>
          </cell>
          <cell r="X45" t="str">
            <v>PKWT 1</v>
          </cell>
          <cell r="Y45"/>
          <cell r="Z45" t="str">
            <v xml:space="preserve">0 Tahun  1 Bulan 5 Hari </v>
          </cell>
          <cell r="AA45" t="str">
            <v>BII UMUM</v>
          </cell>
          <cell r="AB45" t="str">
            <v>860518150068</v>
          </cell>
          <cell r="AC45">
            <v>45415</v>
          </cell>
        </row>
        <row r="46">
          <cell r="C46">
            <v>2162</v>
          </cell>
          <cell r="D46" t="str">
            <v>HENDRA SUHARSONO</v>
          </cell>
          <cell r="E46" t="str">
            <v>MBK</v>
          </cell>
          <cell r="F46"/>
          <cell r="G46" t="str">
            <v>DRIVER</v>
          </cell>
          <cell r="H46"/>
          <cell r="I46"/>
          <cell r="J46"/>
          <cell r="K46" t="str">
            <v>CIREBON</v>
          </cell>
          <cell r="L46" t="str">
            <v>ANTERAJA</v>
          </cell>
          <cell r="M46" t="str">
            <v>JAKARTA 1</v>
          </cell>
          <cell r="N46">
            <v>44309</v>
          </cell>
          <cell r="O46" t="str">
            <v>JUNTINYUAT RT 003/002 KEL. JUNTINYUAT KEC. JUNTINYUAT KAB. INDRAMAYU</v>
          </cell>
          <cell r="P46" t="str">
            <v>K</v>
          </cell>
          <cell r="Q46" t="str">
            <v>ISLAM</v>
          </cell>
          <cell r="R46" t="str">
            <v>L</v>
          </cell>
          <cell r="S46"/>
          <cell r="T46" t="str">
            <v>TEGAL</v>
          </cell>
          <cell r="U46">
            <v>32997</v>
          </cell>
          <cell r="V46">
            <v>44312</v>
          </cell>
          <cell r="W46">
            <v>44408</v>
          </cell>
          <cell r="X46" t="str">
            <v>PKWT 1</v>
          </cell>
          <cell r="Y46"/>
          <cell r="Z46" t="str">
            <v xml:space="preserve">0 Tahun  1 Bulan 4 Hari </v>
          </cell>
          <cell r="AA46" t="str">
            <v>BI UMUM</v>
          </cell>
          <cell r="AB46" t="str">
            <v>900514301460</v>
          </cell>
          <cell r="AC46">
            <v>45050</v>
          </cell>
        </row>
        <row r="47">
          <cell r="C47">
            <v>2165</v>
          </cell>
          <cell r="D47" t="str">
            <v>ENDRI RIADI</v>
          </cell>
          <cell r="E47" t="str">
            <v>MBK</v>
          </cell>
          <cell r="F47"/>
          <cell r="G47" t="str">
            <v>DRIVER</v>
          </cell>
          <cell r="H47"/>
          <cell r="I47"/>
          <cell r="J47"/>
          <cell r="K47" t="str">
            <v>CIREBON</v>
          </cell>
          <cell r="L47" t="str">
            <v>ANTERAJA</v>
          </cell>
          <cell r="M47" t="str">
            <v>JAKARTA 1</v>
          </cell>
          <cell r="N47">
            <v>44309</v>
          </cell>
          <cell r="O47" t="str">
            <v>DUSUN PON RT 010/000 KEL. NANGGELA KEC. MANDIRANCAN KAB. KUNINGAN</v>
          </cell>
          <cell r="P47" t="str">
            <v>L</v>
          </cell>
          <cell r="Q47" t="str">
            <v>ISLAM</v>
          </cell>
          <cell r="R47" t="str">
            <v>L</v>
          </cell>
          <cell r="S47"/>
          <cell r="T47" t="str">
            <v>KUNINGAN</v>
          </cell>
          <cell r="U47">
            <v>32359</v>
          </cell>
          <cell r="V47">
            <v>44310</v>
          </cell>
          <cell r="W47">
            <v>44408</v>
          </cell>
          <cell r="X47" t="str">
            <v>PKWT 1</v>
          </cell>
          <cell r="Y47"/>
          <cell r="Z47" t="str">
            <v xml:space="preserve">0 Tahun  1 Bulan 4 Hari </v>
          </cell>
          <cell r="AA47" t="str">
            <v>BII UMUM</v>
          </cell>
          <cell r="AB47" t="str">
            <v>880813401772</v>
          </cell>
          <cell r="AC47">
            <v>45142</v>
          </cell>
        </row>
        <row r="48">
          <cell r="C48">
            <v>2166</v>
          </cell>
          <cell r="D48" t="str">
            <v>EMPUD</v>
          </cell>
          <cell r="E48" t="str">
            <v>MBK</v>
          </cell>
          <cell r="F48"/>
          <cell r="G48" t="str">
            <v>DRIVER</v>
          </cell>
          <cell r="H48"/>
          <cell r="I48"/>
          <cell r="J48"/>
          <cell r="K48" t="str">
            <v>CIREBON</v>
          </cell>
          <cell r="L48" t="str">
            <v>ANTERAJA</v>
          </cell>
          <cell r="M48" t="str">
            <v>JAKARTA 1</v>
          </cell>
          <cell r="N48">
            <v>44309</v>
          </cell>
          <cell r="O48" t="str">
            <v>KRAGANALAN RT 002/001 KEL. PAGANDEKAN KEC. KEMANGKON KAB. PURBALINGGA</v>
          </cell>
          <cell r="P48" t="str">
            <v>K</v>
          </cell>
          <cell r="Q48" t="str">
            <v>ISLAM</v>
          </cell>
          <cell r="R48" t="str">
            <v>L</v>
          </cell>
          <cell r="S48"/>
          <cell r="T48" t="str">
            <v>MAJALENGKA</v>
          </cell>
          <cell r="U48">
            <v>29561</v>
          </cell>
          <cell r="V48">
            <v>44310</v>
          </cell>
          <cell r="W48">
            <v>44408</v>
          </cell>
          <cell r="X48" t="str">
            <v>PKWT 1</v>
          </cell>
          <cell r="Y48"/>
          <cell r="Z48" t="str">
            <v xml:space="preserve">0 Tahun  1 Bulan 4 Hari </v>
          </cell>
          <cell r="AA48" t="str">
            <v>BI</v>
          </cell>
          <cell r="AB48" t="str">
            <v>12058012000009</v>
          </cell>
          <cell r="AC48">
            <v>45575</v>
          </cell>
        </row>
        <row r="49">
          <cell r="C49" t="str">
            <v>2239</v>
          </cell>
          <cell r="D49" t="str">
            <v>EKO SETIAWAN</v>
          </cell>
          <cell r="E49" t="str">
            <v>MBK</v>
          </cell>
          <cell r="F49" t="str">
            <v>081214403472</v>
          </cell>
          <cell r="G49" t="str">
            <v>DRIVER</v>
          </cell>
          <cell r="H49"/>
          <cell r="I49"/>
          <cell r="J49"/>
          <cell r="K49" t="str">
            <v>CIREBON</v>
          </cell>
          <cell r="L49" t="str">
            <v>ANTERAJA</v>
          </cell>
          <cell r="M49" t="str">
            <v>JAKARTA 1</v>
          </cell>
          <cell r="N49">
            <v>44320</v>
          </cell>
          <cell r="O49" t="str">
            <v>KAPETAKAN KIDUL RT 006/002 KEL. KAPETAKAN KEC. KAPETAKAN KAB. CIREBON</v>
          </cell>
          <cell r="P49" t="str">
            <v>K</v>
          </cell>
          <cell r="Q49" t="str">
            <v>ISLAM</v>
          </cell>
          <cell r="R49" t="str">
            <v>L</v>
          </cell>
          <cell r="S49"/>
          <cell r="T49" t="str">
            <v>CIREBON</v>
          </cell>
          <cell r="U49">
            <v>32383</v>
          </cell>
          <cell r="V49">
            <v>44320</v>
          </cell>
          <cell r="W49">
            <v>44408</v>
          </cell>
          <cell r="X49" t="str">
            <v>PKWT 1</v>
          </cell>
          <cell r="Y49"/>
          <cell r="Z49" t="str">
            <v xml:space="preserve">0 Tahun  0 Bulan 23 Hari </v>
          </cell>
          <cell r="AA49" t="str">
            <v>BI UMUM</v>
          </cell>
          <cell r="AB49" t="str">
            <v>880813380869</v>
          </cell>
          <cell r="AC49">
            <v>45532</v>
          </cell>
        </row>
      </sheetData>
      <sheetData sheetId="5">
        <row r="7">
          <cell r="C7" t="str">
            <v>910</v>
          </cell>
          <cell r="D7" t="str">
            <v xml:space="preserve">MUHAMMAD HEBIH </v>
          </cell>
          <cell r="E7" t="str">
            <v>MBK</v>
          </cell>
          <cell r="F7" t="str">
            <v>085883397654</v>
          </cell>
          <cell r="G7" t="str">
            <v>DRIVER</v>
          </cell>
          <cell r="H7"/>
          <cell r="I7"/>
          <cell r="J7"/>
          <cell r="K7" t="str">
            <v>KARAWANG</v>
          </cell>
          <cell r="L7" t="str">
            <v>ANTERAJA</v>
          </cell>
          <cell r="M7" t="str">
            <v>JAKARTA1</v>
          </cell>
          <cell r="N7">
            <v>43826</v>
          </cell>
          <cell r="O7" t="str">
            <v>DUSUN PACING SELATAN RT 005 RW 002 DESA DEWISARI, KECAMATAN RENGASDENGKLOK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SMP</v>
          </cell>
          <cell r="T7" t="str">
            <v xml:space="preserve">KARAWANG </v>
          </cell>
          <cell r="U7">
            <v>30459</v>
          </cell>
          <cell r="V7">
            <v>44256</v>
          </cell>
          <cell r="W7">
            <v>44347</v>
          </cell>
          <cell r="X7" t="str">
            <v>PKWT 1</v>
          </cell>
          <cell r="Y7"/>
          <cell r="Z7" t="str">
            <v xml:space="preserve">1 Tahun  5 Bulan 0 Hari </v>
          </cell>
          <cell r="AA7" t="str">
            <v>BI JABAR</v>
          </cell>
          <cell r="AB7" t="str">
            <v>830513281255</v>
          </cell>
          <cell r="AC7">
            <v>43974</v>
          </cell>
          <cell r="AD7" t="str">
            <v>ON PROGRESS</v>
          </cell>
          <cell r="AE7"/>
          <cell r="AF7"/>
          <cell r="AG7"/>
          <cell r="AH7"/>
          <cell r="AI7"/>
        </row>
      </sheetData>
      <sheetData sheetId="6"/>
      <sheetData sheetId="7"/>
      <sheetData sheetId="8">
        <row r="7">
          <cell r="C7" t="str">
            <v>1481</v>
          </cell>
          <cell r="D7" t="str">
            <v xml:space="preserve">SENDI ARDIANSYAH </v>
          </cell>
          <cell r="E7" t="str">
            <v xml:space="preserve">MBK </v>
          </cell>
          <cell r="F7" t="str">
            <v/>
          </cell>
          <cell r="G7" t="str">
            <v>DRIVER</v>
          </cell>
          <cell r="H7"/>
          <cell r="I7"/>
          <cell r="J7"/>
          <cell r="K7" t="str">
            <v xml:space="preserve">GARUT </v>
          </cell>
          <cell r="L7" t="str">
            <v xml:space="preserve">ANTERAJA </v>
          </cell>
          <cell r="M7" t="str">
            <v>JAKARTA 1</v>
          </cell>
          <cell r="N7">
            <v>44166</v>
          </cell>
          <cell r="O7" t="str">
            <v xml:space="preserve">KP AL IKHLAS RT 002/002 DESA KOTA WETAN KEC GARUT KOTA </v>
          </cell>
          <cell r="P7" t="str">
            <v>K</v>
          </cell>
          <cell r="Q7" t="str">
            <v xml:space="preserve">ISLAM </v>
          </cell>
          <cell r="R7" t="str">
            <v>L</v>
          </cell>
          <cell r="S7" t="str">
            <v xml:space="preserve">SMA </v>
          </cell>
          <cell r="T7" t="str">
            <v xml:space="preserve">GARUT </v>
          </cell>
          <cell r="U7">
            <v>33355</v>
          </cell>
          <cell r="V7">
            <v>44287</v>
          </cell>
          <cell r="W7">
            <v>44377</v>
          </cell>
          <cell r="X7" t="str">
            <v>PKWT 2</v>
          </cell>
          <cell r="Y7"/>
          <cell r="Z7" t="str">
            <v xml:space="preserve">1 Tahun  0 Bulan 8 Hari </v>
          </cell>
          <cell r="AA7" t="str">
            <v xml:space="preserve">BI </v>
          </cell>
          <cell r="AB7" t="str">
            <v>13339104000151</v>
          </cell>
          <cell r="AC7">
            <v>44165</v>
          </cell>
          <cell r="AD7"/>
          <cell r="AE7"/>
          <cell r="AF7"/>
          <cell r="AG7"/>
          <cell r="AH7"/>
          <cell r="AI7"/>
          <cell r="AJ7"/>
          <cell r="AK7"/>
          <cell r="AL7"/>
          <cell r="AM7" t="str">
            <v>0002924044042</v>
          </cell>
          <cell r="AN7" t="str">
            <v xml:space="preserve">BU MBK </v>
          </cell>
          <cell r="AO7"/>
        </row>
        <row r="8">
          <cell r="C8" t="str">
            <v>2030</v>
          </cell>
          <cell r="D8" t="str">
            <v>ANDIKA EKA PUTRA</v>
          </cell>
          <cell r="E8" t="str">
            <v xml:space="preserve">MBK </v>
          </cell>
          <cell r="F8" t="str">
            <v>082113174661</v>
          </cell>
          <cell r="G8" t="str">
            <v>DRIVER</v>
          </cell>
          <cell r="H8"/>
          <cell r="I8"/>
          <cell r="J8"/>
          <cell r="K8" t="str">
            <v>GARUT</v>
          </cell>
          <cell r="L8" t="str">
            <v>ANTERAJA</v>
          </cell>
          <cell r="M8" t="str">
            <v>JAKARTA 1</v>
          </cell>
          <cell r="N8">
            <v>44284</v>
          </cell>
          <cell r="O8" t="str">
            <v xml:space="preserve">KP. CIKUKUK RT 004/001 KEL. MARGACINTA LEC. LEUWIGOONG </v>
          </cell>
          <cell r="P8" t="str">
            <v>K2</v>
          </cell>
          <cell r="Q8" t="str">
            <v>ISLAM</v>
          </cell>
          <cell r="R8" t="str">
            <v>L</v>
          </cell>
          <cell r="S8" t="str">
            <v>SMA</v>
          </cell>
          <cell r="T8"/>
          <cell r="U8">
            <v>32556</v>
          </cell>
          <cell r="V8">
            <v>44284</v>
          </cell>
          <cell r="W8">
            <v>44377</v>
          </cell>
          <cell r="X8" t="str">
            <v>PKWT 1</v>
          </cell>
          <cell r="Y8"/>
          <cell r="Z8" t="str">
            <v xml:space="preserve">0 Tahun  0 Bulan 8 Hari </v>
          </cell>
          <cell r="AA8" t="str">
            <v>BI</v>
          </cell>
          <cell r="AB8" t="str">
            <v>890213331025</v>
          </cell>
          <cell r="AC8">
            <v>44969</v>
          </cell>
          <cell r="AD8"/>
          <cell r="AE8"/>
          <cell r="AF8"/>
          <cell r="AG8"/>
          <cell r="AH8"/>
          <cell r="AI8"/>
          <cell r="AJ8"/>
          <cell r="AK8"/>
          <cell r="AL8"/>
          <cell r="AM8" t="str">
            <v>0000427742504</v>
          </cell>
          <cell r="AN8" t="str">
            <v>PBI</v>
          </cell>
          <cell r="AO8"/>
        </row>
        <row r="9">
          <cell r="C9" t="str">
            <v>2037</v>
          </cell>
          <cell r="D9" t="str">
            <v>YUSEP RUSDIANA</v>
          </cell>
          <cell r="E9" t="str">
            <v xml:space="preserve">MBK </v>
          </cell>
          <cell r="F9" t="str">
            <v>081222700956</v>
          </cell>
          <cell r="G9" t="str">
            <v>DRIVER</v>
          </cell>
          <cell r="H9"/>
          <cell r="I9"/>
          <cell r="J9"/>
          <cell r="K9" t="str">
            <v xml:space="preserve">GARUT </v>
          </cell>
          <cell r="L9" t="str">
            <v>ANTERAJA</v>
          </cell>
          <cell r="M9" t="str">
            <v>JAKARTA 1</v>
          </cell>
          <cell r="N9">
            <v>44288</v>
          </cell>
          <cell r="O9" t="str">
            <v>KP. CIPAGENGAN RT 02/04 DS. PAKUWAN</v>
          </cell>
          <cell r="P9" t="str">
            <v>K1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GARUT</v>
          </cell>
          <cell r="U9">
            <v>31305</v>
          </cell>
          <cell r="V9">
            <v>44288</v>
          </cell>
          <cell r="W9">
            <v>44377</v>
          </cell>
          <cell r="X9" t="str">
            <v>PKWT 1</v>
          </cell>
          <cell r="Y9"/>
          <cell r="Z9" t="str">
            <v xml:space="preserve">0 Tahun  0 Bulan 4 Hari </v>
          </cell>
          <cell r="AA9" t="str">
            <v>BI</v>
          </cell>
          <cell r="AB9" t="str">
            <v>850913330973</v>
          </cell>
          <cell r="AC9">
            <v>45184</v>
          </cell>
          <cell r="AD9"/>
          <cell r="AE9"/>
          <cell r="AF9"/>
          <cell r="AG9"/>
          <cell r="AH9"/>
          <cell r="AI9"/>
          <cell r="AJ9"/>
          <cell r="AK9"/>
          <cell r="AL9"/>
          <cell r="AM9" t="str">
            <v>0002793964454</v>
          </cell>
          <cell r="AN9" t="str">
            <v xml:space="preserve">BU MBK </v>
          </cell>
          <cell r="AO9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fico"/>
      <sheetName val="BANK DRIVER"/>
      <sheetName val="CASH"/>
      <sheetName val="BANK LAIN"/>
      <sheetName val="RINCI PAYROLL"/>
      <sheetName val="DATA PER DISTRICT"/>
      <sheetName val="RINCIAN DETAIL"/>
      <sheetName val="Sheet1"/>
      <sheetName val="Sheet2"/>
      <sheetName val="RINCIAN MBK"/>
      <sheetName val="CASH JUNI YG BLM TF - 05 JUL "/>
    </sheetNames>
    <sheetDataSet>
      <sheetData sheetId="0"/>
      <sheetData sheetId="1">
        <row r="125">
          <cell r="C125" t="str">
            <v>YANA RUSDIANA</v>
          </cell>
          <cell r="D125" t="str">
            <v>DRIVER</v>
          </cell>
          <cell r="E125" t="str">
            <v>CIREBON</v>
          </cell>
          <cell r="F125" t="str">
            <v>ANTAR AJA</v>
          </cell>
          <cell r="G125">
            <v>3495353.92</v>
          </cell>
        </row>
        <row r="126">
          <cell r="C126" t="str">
            <v>TESAR MARA</v>
          </cell>
          <cell r="D126" t="str">
            <v>DRIVER</v>
          </cell>
          <cell r="E126" t="str">
            <v>CIREBON</v>
          </cell>
          <cell r="F126" t="str">
            <v>ANTAR AJA</v>
          </cell>
          <cell r="G126">
            <v>2950353.92</v>
          </cell>
        </row>
        <row r="127">
          <cell r="C127" t="str">
            <v xml:space="preserve">DATA KARTIKA SUDRAJAT </v>
          </cell>
          <cell r="D127" t="str">
            <v>DRIVER</v>
          </cell>
          <cell r="E127" t="str">
            <v>CIREBON</v>
          </cell>
          <cell r="F127" t="str">
            <v>ANTAR AJA</v>
          </cell>
          <cell r="G127">
            <v>3965353.92</v>
          </cell>
        </row>
        <row r="128">
          <cell r="C128" t="str">
            <v xml:space="preserve">YAKUB </v>
          </cell>
          <cell r="D128" t="str">
            <v>DRIVER</v>
          </cell>
          <cell r="E128" t="str">
            <v>CIREBON</v>
          </cell>
          <cell r="F128" t="str">
            <v>ANTAR AJA</v>
          </cell>
          <cell r="G128">
            <v>3330353.92</v>
          </cell>
        </row>
        <row r="129">
          <cell r="C129" t="str">
            <v xml:space="preserve">ARIF RAHMAN </v>
          </cell>
          <cell r="D129" t="str">
            <v>DRIVER</v>
          </cell>
          <cell r="E129" t="str">
            <v>CIREBON</v>
          </cell>
          <cell r="F129" t="str">
            <v>ANTAR AJA</v>
          </cell>
          <cell r="G129">
            <v>3275353.92</v>
          </cell>
        </row>
        <row r="130">
          <cell r="C130" t="str">
            <v xml:space="preserve">MOHAMMAD AL HAMIR </v>
          </cell>
          <cell r="D130" t="str">
            <v>DRIVER</v>
          </cell>
          <cell r="E130" t="str">
            <v>CIREBON</v>
          </cell>
          <cell r="F130" t="str">
            <v>ANTAR AJA</v>
          </cell>
          <cell r="G130">
            <v>3340353.92</v>
          </cell>
        </row>
        <row r="131">
          <cell r="C131" t="str">
            <v xml:space="preserve">KARTONO </v>
          </cell>
          <cell r="D131" t="str">
            <v>DRIVER</v>
          </cell>
          <cell r="E131" t="str">
            <v>CIREBON</v>
          </cell>
          <cell r="F131" t="str">
            <v>ANTAR AJA</v>
          </cell>
          <cell r="G131">
            <v>3365353.92</v>
          </cell>
        </row>
        <row r="132">
          <cell r="C132" t="str">
            <v xml:space="preserve">JUNAEDI </v>
          </cell>
          <cell r="D132" t="str">
            <v>DRIVER</v>
          </cell>
          <cell r="E132" t="str">
            <v>CIREBON</v>
          </cell>
          <cell r="F132" t="str">
            <v>ANTAR AJA</v>
          </cell>
          <cell r="G132">
            <v>3650353.92</v>
          </cell>
        </row>
        <row r="133">
          <cell r="C133" t="str">
            <v xml:space="preserve">ASEP MUHAMAD HADI SUSANTO </v>
          </cell>
          <cell r="D133" t="str">
            <v>DRIVER</v>
          </cell>
          <cell r="E133" t="str">
            <v>CIREBON</v>
          </cell>
          <cell r="F133" t="str">
            <v>ANTAR AJA</v>
          </cell>
          <cell r="G133">
            <v>3370353.92</v>
          </cell>
        </row>
        <row r="134">
          <cell r="C134" t="str">
            <v xml:space="preserve">ANDI RUSTANDI </v>
          </cell>
          <cell r="D134" t="str">
            <v>DRIVER</v>
          </cell>
          <cell r="E134" t="str">
            <v>CIREBON</v>
          </cell>
          <cell r="F134" t="str">
            <v>ANTAR AJA</v>
          </cell>
          <cell r="G134">
            <v>3390353.92</v>
          </cell>
        </row>
        <row r="135">
          <cell r="C135" t="str">
            <v xml:space="preserve">TEDDY SAPTAJI PERMANA T </v>
          </cell>
          <cell r="D135" t="str">
            <v>DRIVER</v>
          </cell>
          <cell r="E135" t="str">
            <v>CIREBON</v>
          </cell>
          <cell r="F135" t="str">
            <v>ANTAR AJA</v>
          </cell>
          <cell r="G135">
            <v>3415353.92</v>
          </cell>
        </row>
        <row r="136">
          <cell r="C136" t="str">
            <v xml:space="preserve">AHMAD ARIF SAFRIANTO </v>
          </cell>
          <cell r="D136" t="str">
            <v>DRIVER</v>
          </cell>
          <cell r="E136" t="str">
            <v>CIREBON</v>
          </cell>
          <cell r="F136" t="str">
            <v>ANTAR AJA</v>
          </cell>
          <cell r="G136">
            <v>3405353.92</v>
          </cell>
        </row>
        <row r="137">
          <cell r="C137" t="str">
            <v>ERDI RISTIADI</v>
          </cell>
          <cell r="D137" t="str">
            <v>DRIVER</v>
          </cell>
          <cell r="E137" t="str">
            <v>CIREBON</v>
          </cell>
          <cell r="F137" t="str">
            <v>ANTAR AJA</v>
          </cell>
          <cell r="G137">
            <v>3895353.92</v>
          </cell>
        </row>
        <row r="138">
          <cell r="C138" t="str">
            <v>ALIF ANGGRIAN</v>
          </cell>
          <cell r="D138" t="str">
            <v>DRIVER</v>
          </cell>
          <cell r="E138" t="str">
            <v>CIREBON</v>
          </cell>
          <cell r="F138" t="str">
            <v>ANTAR AJA</v>
          </cell>
          <cell r="G138">
            <v>4385353.9200000009</v>
          </cell>
        </row>
        <row r="139">
          <cell r="C139" t="str">
            <v>FARID NUR SHOLIYADIE</v>
          </cell>
          <cell r="D139" t="str">
            <v>DRIVER</v>
          </cell>
          <cell r="E139" t="str">
            <v>CIREBON</v>
          </cell>
          <cell r="F139" t="str">
            <v>ANTAR AJA</v>
          </cell>
          <cell r="G139">
            <v>3720353.92</v>
          </cell>
        </row>
        <row r="140">
          <cell r="C140" t="str">
            <v>HASAN</v>
          </cell>
          <cell r="D140" t="str">
            <v>DRIVER</v>
          </cell>
          <cell r="E140" t="str">
            <v>CIREBON</v>
          </cell>
          <cell r="F140" t="str">
            <v>ANTAR AJA</v>
          </cell>
          <cell r="G140">
            <v>4338065.9400000004</v>
          </cell>
        </row>
        <row r="141">
          <cell r="C141" t="str">
            <v>CHAERUL UMAM</v>
          </cell>
          <cell r="D141" t="str">
            <v>DRIVER</v>
          </cell>
          <cell r="E141" t="str">
            <v>CIREBON</v>
          </cell>
          <cell r="F141" t="str">
            <v>ANTAR AJA</v>
          </cell>
          <cell r="G141">
            <v>3965353.92</v>
          </cell>
        </row>
        <row r="142">
          <cell r="C142" t="str">
            <v xml:space="preserve">YUSEP FAIZAL CORY </v>
          </cell>
          <cell r="D142" t="str">
            <v>DRIVER</v>
          </cell>
          <cell r="E142" t="str">
            <v>CIREBON</v>
          </cell>
          <cell r="F142" t="str">
            <v>ANTER AJA</v>
          </cell>
          <cell r="G142">
            <v>3132353.92</v>
          </cell>
        </row>
        <row r="143">
          <cell r="C143" t="str">
            <v>JIHAD MAULANA</v>
          </cell>
          <cell r="D143" t="str">
            <v>DRIVER</v>
          </cell>
          <cell r="E143" t="str">
            <v>CIREBON</v>
          </cell>
          <cell r="F143" t="str">
            <v>ANTAR AJA</v>
          </cell>
          <cell r="G143">
            <v>3315353.92</v>
          </cell>
        </row>
        <row r="144">
          <cell r="C144" t="str">
            <v>HARTONO</v>
          </cell>
          <cell r="D144" t="str">
            <v>DRIVER</v>
          </cell>
          <cell r="E144" t="str">
            <v>CIREBON</v>
          </cell>
          <cell r="F144" t="str">
            <v>ANTAR AJA</v>
          </cell>
          <cell r="G144">
            <v>3352353.92</v>
          </cell>
        </row>
        <row r="145">
          <cell r="C145" t="str">
            <v>EKA OLAS</v>
          </cell>
          <cell r="D145" t="str">
            <v>DRIVER</v>
          </cell>
          <cell r="E145" t="str">
            <v>CIREBON</v>
          </cell>
          <cell r="F145" t="str">
            <v>ANTAR AJA</v>
          </cell>
          <cell r="G145">
            <v>4140353.92</v>
          </cell>
        </row>
        <row r="146">
          <cell r="C146" t="str">
            <v>AJI SAPTAJI</v>
          </cell>
          <cell r="D146" t="str">
            <v>DRIVER</v>
          </cell>
          <cell r="E146" t="str">
            <v>CIREBON</v>
          </cell>
          <cell r="F146" t="str">
            <v>ANTAR AJA</v>
          </cell>
          <cell r="G146">
            <v>4455353.9200000009</v>
          </cell>
        </row>
        <row r="147">
          <cell r="C147" t="str">
            <v>ASEP</v>
          </cell>
          <cell r="D147" t="str">
            <v>DRIVER</v>
          </cell>
          <cell r="E147" t="str">
            <v>CIREBON</v>
          </cell>
          <cell r="F147" t="str">
            <v>ANTAR AJA</v>
          </cell>
          <cell r="G147">
            <v>3650353.92</v>
          </cell>
        </row>
        <row r="148">
          <cell r="C148" t="str">
            <v>AHMAD RAHADIAN</v>
          </cell>
          <cell r="D148" t="str">
            <v>DRIVER</v>
          </cell>
          <cell r="E148" t="str">
            <v>CIREBON</v>
          </cell>
          <cell r="F148" t="str">
            <v>ANTAR AJA</v>
          </cell>
          <cell r="G148">
            <v>3733065.94</v>
          </cell>
        </row>
        <row r="149">
          <cell r="C149" t="str">
            <v>MUKHAMAD USIN</v>
          </cell>
          <cell r="D149" t="str">
            <v>DRIVER</v>
          </cell>
          <cell r="E149" t="str">
            <v>CIREBON</v>
          </cell>
          <cell r="F149" t="str">
            <v>ANTAR AJA</v>
          </cell>
          <cell r="G149">
            <v>3755353.92</v>
          </cell>
        </row>
        <row r="150">
          <cell r="C150" t="str">
            <v>AYI SETIANA</v>
          </cell>
          <cell r="D150" t="str">
            <v>DRIVER</v>
          </cell>
          <cell r="E150" t="str">
            <v>CIREBON</v>
          </cell>
          <cell r="F150" t="str">
            <v>ANTAR AJA</v>
          </cell>
          <cell r="G150">
            <v>3055353.92</v>
          </cell>
        </row>
        <row r="151">
          <cell r="C151" t="str">
            <v>MAMAN KARMAN</v>
          </cell>
          <cell r="D151" t="str">
            <v>DRIVER</v>
          </cell>
          <cell r="E151" t="str">
            <v>CIREBON</v>
          </cell>
          <cell r="F151" t="str">
            <v xml:space="preserve">ANTERAJA </v>
          </cell>
          <cell r="G151">
            <v>4105353.92</v>
          </cell>
        </row>
        <row r="152">
          <cell r="C152" t="str">
            <v>MUHAMMAD FIRMAN SUBRATA</v>
          </cell>
          <cell r="D152" t="str">
            <v>DRIVER</v>
          </cell>
          <cell r="E152" t="str">
            <v>CIREBON</v>
          </cell>
          <cell r="F152" t="str">
            <v xml:space="preserve">ANTERAJA </v>
          </cell>
          <cell r="G152">
            <v>3535353.92</v>
          </cell>
        </row>
        <row r="153">
          <cell r="C153" t="str">
            <v>OPAN SAYDIN</v>
          </cell>
          <cell r="D153" t="str">
            <v>DRIVER</v>
          </cell>
          <cell r="E153" t="str">
            <v>CIREBON</v>
          </cell>
          <cell r="F153" t="str">
            <v xml:space="preserve">ANTERAJA </v>
          </cell>
          <cell r="G153">
            <v>3450353.92</v>
          </cell>
        </row>
        <row r="154">
          <cell r="C154" t="str">
            <v>SUNANDI</v>
          </cell>
          <cell r="D154" t="str">
            <v>DRIVER</v>
          </cell>
          <cell r="E154" t="str">
            <v>CIREBON</v>
          </cell>
          <cell r="F154" t="str">
            <v xml:space="preserve">ANTERAJA </v>
          </cell>
          <cell r="G154">
            <v>4315353.9200000009</v>
          </cell>
        </row>
        <row r="155">
          <cell r="C155" t="str">
            <v>FAJAR RAMADHAN</v>
          </cell>
          <cell r="D155" t="str">
            <v>DRIVER</v>
          </cell>
          <cell r="E155" t="str">
            <v>CIREBON</v>
          </cell>
          <cell r="F155" t="str">
            <v xml:space="preserve">ANTERAJA </v>
          </cell>
          <cell r="G155">
            <v>3535353.92</v>
          </cell>
        </row>
        <row r="156">
          <cell r="C156" t="str">
            <v>ANGGA SUDRAJAT</v>
          </cell>
          <cell r="D156" t="str">
            <v>DRIVER</v>
          </cell>
          <cell r="E156" t="str">
            <v>CIREBON</v>
          </cell>
          <cell r="F156" t="str">
            <v xml:space="preserve">ANTERAJA </v>
          </cell>
          <cell r="G156">
            <v>3400353.92</v>
          </cell>
        </row>
        <row r="157">
          <cell r="C157" t="str">
            <v>MOHAMAD BASARI</v>
          </cell>
          <cell r="D157" t="str">
            <v>DRIVER</v>
          </cell>
          <cell r="E157" t="str">
            <v>CIREBON</v>
          </cell>
          <cell r="F157" t="str">
            <v xml:space="preserve">ANTERAJA </v>
          </cell>
          <cell r="G157">
            <v>3303065.94</v>
          </cell>
        </row>
        <row r="158">
          <cell r="C158" t="str">
            <v>DENI OKTIANA</v>
          </cell>
          <cell r="D158" t="str">
            <v>DRIVER</v>
          </cell>
          <cell r="E158" t="str">
            <v>CIREBON</v>
          </cell>
          <cell r="F158" t="str">
            <v>ANTERAJA</v>
          </cell>
          <cell r="G158">
            <v>4000353.92</v>
          </cell>
        </row>
        <row r="159">
          <cell r="C159" t="str">
            <v>ASEP PERMANA</v>
          </cell>
          <cell r="D159" t="str">
            <v>DRIVER</v>
          </cell>
          <cell r="E159" t="str">
            <v>CIREBON</v>
          </cell>
          <cell r="F159" t="str">
            <v>ANTERAJA</v>
          </cell>
          <cell r="G159">
            <v>2930353.92</v>
          </cell>
        </row>
        <row r="160">
          <cell r="C160" t="str">
            <v>ABDULLAH</v>
          </cell>
          <cell r="D160" t="str">
            <v>DRIVER</v>
          </cell>
          <cell r="E160" t="str">
            <v>CIREBON</v>
          </cell>
          <cell r="F160" t="str">
            <v xml:space="preserve">ANTERAJA </v>
          </cell>
          <cell r="G160">
            <v>3003065.94</v>
          </cell>
        </row>
        <row r="161">
          <cell r="C161" t="str">
            <v>EKO SETIAWAN</v>
          </cell>
          <cell r="D161" t="str">
            <v>DRIVER</v>
          </cell>
          <cell r="E161" t="str">
            <v>CIREBON</v>
          </cell>
          <cell r="F161" t="str">
            <v xml:space="preserve">ANTERAJA </v>
          </cell>
          <cell r="G161">
            <v>2500</v>
          </cell>
        </row>
        <row r="173">
          <cell r="C173" t="str">
            <v>MAMAT RAHMAT</v>
          </cell>
          <cell r="D173" t="str">
            <v xml:space="preserve">DRIVER </v>
          </cell>
          <cell r="E173" t="str">
            <v>BANDUNG-ANTERAJA</v>
          </cell>
          <cell r="F173" t="str">
            <v>ANTERAJA</v>
          </cell>
          <cell r="G173">
            <v>5490388.1120000007</v>
          </cell>
        </row>
        <row r="174">
          <cell r="C174" t="str">
            <v>AHMAD KOMARA</v>
          </cell>
          <cell r="D174" t="str">
            <v xml:space="preserve">DRIVER </v>
          </cell>
          <cell r="E174" t="str">
            <v>BANDUNG-ANTERAJA</v>
          </cell>
          <cell r="F174" t="str">
            <v>ANTERAJA</v>
          </cell>
          <cell r="G174">
            <v>5193691.6340000005</v>
          </cell>
        </row>
        <row r="175">
          <cell r="C175" t="str">
            <v>CECE CAHYANA</v>
          </cell>
          <cell r="D175" t="str">
            <v xml:space="preserve">DRIVER </v>
          </cell>
          <cell r="E175" t="str">
            <v>BANDUNG-ANTERAJA</v>
          </cell>
          <cell r="F175" t="str">
            <v>ANTERAJA</v>
          </cell>
          <cell r="G175">
            <v>4442201.7200000007</v>
          </cell>
        </row>
        <row r="176">
          <cell r="C176" t="str">
            <v>DERRI</v>
          </cell>
          <cell r="D176" t="str">
            <v xml:space="preserve">DRIVER </v>
          </cell>
          <cell r="E176" t="str">
            <v>BANDUNG-ANTERAJA</v>
          </cell>
          <cell r="F176" t="str">
            <v>ANTERAJA</v>
          </cell>
          <cell r="G176">
            <v>4968138.1120000007</v>
          </cell>
        </row>
        <row r="177">
          <cell r="C177" t="str">
            <v>DIAN ARDIANSYAH</v>
          </cell>
          <cell r="D177" t="str">
            <v xml:space="preserve">DRIVER </v>
          </cell>
          <cell r="E177" t="str">
            <v>BANDUNG-ANTERAJA</v>
          </cell>
          <cell r="F177" t="str">
            <v>ANTERAJA</v>
          </cell>
          <cell r="G177">
            <v>4332776.9600000009</v>
          </cell>
        </row>
        <row r="178">
          <cell r="C178" t="str">
            <v xml:space="preserve">SARIF HIDAYAT </v>
          </cell>
          <cell r="D178" t="str">
            <v xml:space="preserve">DRIVER </v>
          </cell>
          <cell r="E178" t="str">
            <v>BANDUNG-ANTERAJA</v>
          </cell>
          <cell r="F178" t="str">
            <v>ANTERAJA</v>
          </cell>
          <cell r="G178">
            <v>5233888.1120000007</v>
          </cell>
        </row>
        <row r="179">
          <cell r="C179" t="str">
            <v xml:space="preserve">JAJANG KIKI </v>
          </cell>
          <cell r="D179" t="str">
            <v xml:space="preserve">DRIVER </v>
          </cell>
          <cell r="E179" t="str">
            <v>BANDUNG-ANTERAJA</v>
          </cell>
          <cell r="F179" t="str">
            <v>ANTERAJA</v>
          </cell>
          <cell r="G179">
            <v>4404776.9600000009</v>
          </cell>
        </row>
        <row r="180">
          <cell r="C180" t="str">
            <v xml:space="preserve">RANDIAN </v>
          </cell>
          <cell r="D180" t="str">
            <v xml:space="preserve">DRIVER </v>
          </cell>
          <cell r="E180" t="str">
            <v>BANDUNG-ANTERAJA</v>
          </cell>
          <cell r="F180" t="str">
            <v>ANTERAJA</v>
          </cell>
          <cell r="G180">
            <v>4442776.9600000009</v>
          </cell>
        </row>
        <row r="181">
          <cell r="C181" t="str">
            <v xml:space="preserve">FAUZI YUDA KARSONO </v>
          </cell>
          <cell r="D181" t="str">
            <v xml:space="preserve">DRIVER </v>
          </cell>
          <cell r="E181" t="str">
            <v>BANDUNG-ANTERAJA</v>
          </cell>
          <cell r="F181" t="str">
            <v>ANTERAJA</v>
          </cell>
          <cell r="G181">
            <v>5169941.6340000005</v>
          </cell>
        </row>
        <row r="182">
          <cell r="C182" t="str">
            <v xml:space="preserve">RAHMAT NURHAKIM </v>
          </cell>
          <cell r="D182" t="str">
            <v xml:space="preserve">DRIVER </v>
          </cell>
          <cell r="E182" t="str">
            <v>BANDUNG-ANTERAJA</v>
          </cell>
          <cell r="F182" t="str">
            <v>ANTERAJA</v>
          </cell>
          <cell r="G182">
            <v>4327776.9600000009</v>
          </cell>
        </row>
        <row r="183">
          <cell r="C183" t="str">
            <v xml:space="preserve">BUDIAWAN </v>
          </cell>
          <cell r="D183" t="str">
            <v xml:space="preserve">DRIVER </v>
          </cell>
          <cell r="E183" t="str">
            <v>BANDUNG-ANTERAJA</v>
          </cell>
          <cell r="F183" t="str">
            <v>ANTERAJA</v>
          </cell>
          <cell r="G183">
            <v>4517776.9600000009</v>
          </cell>
        </row>
        <row r="184">
          <cell r="C184" t="str">
            <v>TAMMA SONIAWAN ILHAM</v>
          </cell>
          <cell r="D184" t="str">
            <v>DRIVER</v>
          </cell>
          <cell r="E184" t="str">
            <v>BANDUNG-ANTERAJA</v>
          </cell>
          <cell r="F184" t="str">
            <v>ANTERAJA</v>
          </cell>
          <cell r="G184">
            <v>4512138.1120000007</v>
          </cell>
        </row>
        <row r="185">
          <cell r="C185" t="str">
            <v xml:space="preserve">ANDRI JAENAL </v>
          </cell>
          <cell r="D185" t="str">
            <v>DRIVER</v>
          </cell>
          <cell r="E185" t="str">
            <v>BANDUNG-ANTERAJA</v>
          </cell>
          <cell r="F185" t="str">
            <v>ANTERAJA</v>
          </cell>
          <cell r="G185">
            <v>5407191.6340000005</v>
          </cell>
        </row>
        <row r="186">
          <cell r="C186" t="str">
            <v>RUDI WIYONO</v>
          </cell>
          <cell r="D186" t="str">
            <v>DRIVER</v>
          </cell>
          <cell r="E186" t="str">
            <v>BANDUNG-ANTERAJA</v>
          </cell>
          <cell r="F186" t="str">
            <v>ANTERAJA</v>
          </cell>
          <cell r="G186">
            <v>4582776.9600000009</v>
          </cell>
        </row>
        <row r="187">
          <cell r="C187" t="str">
            <v xml:space="preserve">INDRA RUSTANUDIN </v>
          </cell>
          <cell r="D187" t="str">
            <v>DRIVER</v>
          </cell>
          <cell r="E187" t="str">
            <v>BANDUNG-ANTERAJA</v>
          </cell>
          <cell r="F187" t="str">
            <v>ANTERAJA</v>
          </cell>
          <cell r="G187">
            <v>5252888.1120000007</v>
          </cell>
        </row>
        <row r="188">
          <cell r="C188" t="str">
            <v xml:space="preserve">YAYAN HENDRIANA YUSUP </v>
          </cell>
          <cell r="D188" t="str">
            <v>DRIVER</v>
          </cell>
          <cell r="E188" t="str">
            <v>BANDUNG-ANTERAJA</v>
          </cell>
          <cell r="F188" t="str">
            <v>ANTERAJA</v>
          </cell>
          <cell r="G188">
            <v>4986888.1120000007</v>
          </cell>
        </row>
        <row r="189">
          <cell r="C189" t="str">
            <v>BAMBANG MAHENDRA</v>
          </cell>
          <cell r="D189" t="str">
            <v>DRIVER</v>
          </cell>
          <cell r="E189" t="str">
            <v>BANDUNG-ANTERAJA</v>
          </cell>
          <cell r="F189" t="str">
            <v>ANTERAJA</v>
          </cell>
          <cell r="G189">
            <v>4642776.9600000009</v>
          </cell>
        </row>
        <row r="190">
          <cell r="C190" t="str">
            <v>ASEP KAMALUDIN</v>
          </cell>
          <cell r="D190" t="str">
            <v>DRIVER</v>
          </cell>
          <cell r="E190" t="str">
            <v>BANDUNG-ANTERAJA</v>
          </cell>
          <cell r="F190" t="str">
            <v>ANTERAJA</v>
          </cell>
          <cell r="G190">
            <v>5186388.1120000007</v>
          </cell>
        </row>
        <row r="191">
          <cell r="C191" t="str">
            <v xml:space="preserve">HENDRI </v>
          </cell>
          <cell r="D191" t="str">
            <v>DRIVER</v>
          </cell>
          <cell r="E191" t="str">
            <v>BANDUNG-ANTERAJA</v>
          </cell>
          <cell r="F191" t="str">
            <v>ANTERAJA</v>
          </cell>
          <cell r="G191">
            <v>5357388.1120000007</v>
          </cell>
        </row>
        <row r="192">
          <cell r="C192" t="str">
            <v xml:space="preserve">HERI NURDIN </v>
          </cell>
          <cell r="D192" t="str">
            <v>DRIVER</v>
          </cell>
          <cell r="E192" t="str">
            <v>BANDUNG-ANTERAJA</v>
          </cell>
          <cell r="F192" t="str">
            <v>ANTERAJA</v>
          </cell>
          <cell r="G192">
            <v>5347888.1120000007</v>
          </cell>
        </row>
        <row r="193">
          <cell r="C193" t="str">
            <v xml:space="preserve">YANTO HERMAWAN </v>
          </cell>
          <cell r="D193" t="str">
            <v>DRIVER</v>
          </cell>
          <cell r="E193" t="str">
            <v>BANDUNG-ANTERAJA</v>
          </cell>
          <cell r="F193" t="str">
            <v>ANTERAJA</v>
          </cell>
          <cell r="G193">
            <v>4927441.6340000005</v>
          </cell>
        </row>
        <row r="194">
          <cell r="C194" t="str">
            <v xml:space="preserve">ISEP SURYANA </v>
          </cell>
          <cell r="D194" t="str">
            <v>DRIVER</v>
          </cell>
          <cell r="E194" t="str">
            <v>BANDUNG-ANTERAJA</v>
          </cell>
          <cell r="F194" t="str">
            <v>ANTERAJA</v>
          </cell>
          <cell r="G194">
            <v>4592776.9600000009</v>
          </cell>
        </row>
        <row r="195">
          <cell r="C195" t="str">
            <v xml:space="preserve">GUNGUN SAFARI TRIGUNA </v>
          </cell>
          <cell r="D195" t="str">
            <v>DRIVER</v>
          </cell>
          <cell r="E195" t="str">
            <v>BANDUNG-ANTERAJA</v>
          </cell>
          <cell r="F195" t="str">
            <v>ANTERAJA</v>
          </cell>
          <cell r="G195">
            <v>4467776.9600000009</v>
          </cell>
        </row>
        <row r="196">
          <cell r="C196" t="str">
            <v xml:space="preserve">PIAJI DARISMAN </v>
          </cell>
          <cell r="D196" t="str">
            <v>DRIVER</v>
          </cell>
          <cell r="E196" t="str">
            <v>BANDUNG-ANTERAJA</v>
          </cell>
          <cell r="F196" t="str">
            <v>ANTERAJA</v>
          </cell>
          <cell r="G196">
            <v>4949138.1120000007</v>
          </cell>
        </row>
        <row r="197">
          <cell r="C197" t="str">
            <v>IRFAN HILMI</v>
          </cell>
          <cell r="D197" t="str">
            <v>DRIVER</v>
          </cell>
          <cell r="E197" t="str">
            <v>BANDUNG-ANTERAJA</v>
          </cell>
          <cell r="F197" t="str">
            <v>ANTERAJA</v>
          </cell>
          <cell r="G197">
            <v>4712776.9600000009</v>
          </cell>
        </row>
        <row r="198">
          <cell r="C198" t="str">
            <v>HERMAWAN</v>
          </cell>
          <cell r="D198" t="str">
            <v xml:space="preserve">DRIVER </v>
          </cell>
          <cell r="E198" t="str">
            <v>BANDUNG-ANTERAJA</v>
          </cell>
          <cell r="F198" t="str">
            <v>ANTERAJA</v>
          </cell>
          <cell r="G198">
            <v>4404776.9600000009</v>
          </cell>
        </row>
        <row r="199">
          <cell r="C199" t="str">
            <v>AGUS WAHYUDIN</v>
          </cell>
          <cell r="D199" t="str">
            <v xml:space="preserve">DRIVER </v>
          </cell>
          <cell r="E199" t="str">
            <v>BANDUNG-ANTERAJA</v>
          </cell>
          <cell r="F199" t="str">
            <v>ANTERAJA</v>
          </cell>
          <cell r="G199">
            <v>5237776.9600000009</v>
          </cell>
        </row>
        <row r="200">
          <cell r="C200" t="str">
            <v>GUN-GUN GUNAWAN</v>
          </cell>
          <cell r="D200" t="str">
            <v xml:space="preserve">DRIVER </v>
          </cell>
          <cell r="E200" t="str">
            <v>BANDUNG-ANTERAJA</v>
          </cell>
          <cell r="F200" t="str">
            <v>ANTERAJA</v>
          </cell>
          <cell r="G200">
            <v>5319388.1120000007</v>
          </cell>
        </row>
        <row r="201">
          <cell r="C201" t="str">
            <v xml:space="preserve">ASEP JAJANG NURJAMAN </v>
          </cell>
          <cell r="D201" t="str">
            <v xml:space="preserve">DRIVER </v>
          </cell>
          <cell r="E201" t="str">
            <v>BANDUNG-ANTERAJA</v>
          </cell>
          <cell r="F201" t="str">
            <v>ANTERAJA</v>
          </cell>
          <cell r="G201">
            <v>4797776.9600000009</v>
          </cell>
        </row>
        <row r="202">
          <cell r="C202" t="str">
            <v xml:space="preserve">AGUNG WICAKSONO </v>
          </cell>
          <cell r="D202" t="str">
            <v xml:space="preserve">DRIVER </v>
          </cell>
          <cell r="E202" t="str">
            <v>BANDUNG-ANTERAJA</v>
          </cell>
          <cell r="F202" t="str">
            <v>ANTERAJA</v>
          </cell>
          <cell r="G202">
            <v>4417776.9600000009</v>
          </cell>
        </row>
        <row r="203">
          <cell r="C203" t="str">
            <v xml:space="preserve">ADE SUPRIATNA </v>
          </cell>
          <cell r="D203" t="str">
            <v xml:space="preserve">DRIVER </v>
          </cell>
          <cell r="E203" t="str">
            <v>BANDUNG-ANTERAJA</v>
          </cell>
          <cell r="F203" t="str">
            <v>ANTERAJA</v>
          </cell>
          <cell r="G203">
            <v>4407776.9600000009</v>
          </cell>
        </row>
        <row r="204">
          <cell r="C204" t="str">
            <v xml:space="preserve">ARDAN CHRISTIANTO </v>
          </cell>
          <cell r="D204" t="str">
            <v xml:space="preserve">DRIVER </v>
          </cell>
          <cell r="E204" t="str">
            <v>BANDUNG-ANTERAJA</v>
          </cell>
          <cell r="F204" t="str">
            <v>ANTERAJA</v>
          </cell>
          <cell r="G204">
            <v>4939388.1120000007</v>
          </cell>
        </row>
        <row r="205">
          <cell r="C205" t="str">
            <v xml:space="preserve">RICKY SUKMA SUTIARA </v>
          </cell>
          <cell r="D205" t="str">
            <v xml:space="preserve">DRIVER </v>
          </cell>
          <cell r="E205" t="str">
            <v>BANDUNG-ANTERAJA</v>
          </cell>
          <cell r="F205" t="str">
            <v>ANTERAJA</v>
          </cell>
          <cell r="G205">
            <v>4861191.6340000005</v>
          </cell>
        </row>
        <row r="206">
          <cell r="C206" t="str">
            <v xml:space="preserve">TARYUDI </v>
          </cell>
          <cell r="D206" t="str">
            <v xml:space="preserve">DRIVER </v>
          </cell>
          <cell r="E206" t="str">
            <v>BANDUNG-ANTERAJA</v>
          </cell>
          <cell r="F206" t="str">
            <v>ANTERAJA</v>
          </cell>
          <cell r="G206">
            <v>4386888.1120000007</v>
          </cell>
        </row>
        <row r="207">
          <cell r="C207" t="str">
            <v xml:space="preserve">SAMSUDIN </v>
          </cell>
          <cell r="D207" t="str">
            <v xml:space="preserve">DRIVER </v>
          </cell>
          <cell r="E207" t="str">
            <v>BANDUNG-ANTERAJA</v>
          </cell>
          <cell r="F207" t="str">
            <v>ANTERAJA</v>
          </cell>
          <cell r="G207">
            <v>4570201.7200000007</v>
          </cell>
        </row>
        <row r="208">
          <cell r="C208" t="str">
            <v xml:space="preserve">IRFAN ARFIAN </v>
          </cell>
          <cell r="D208" t="str">
            <v xml:space="preserve">DRIVER </v>
          </cell>
          <cell r="E208" t="str">
            <v>BANDUNG-ANTERAJA</v>
          </cell>
          <cell r="F208" t="str">
            <v>ANTERAJA</v>
          </cell>
          <cell r="G208">
            <v>4417776.9600000009</v>
          </cell>
        </row>
        <row r="209">
          <cell r="C209" t="str">
            <v xml:space="preserve">ANWAR SADAT </v>
          </cell>
          <cell r="D209" t="str">
            <v xml:space="preserve">DRIVER </v>
          </cell>
          <cell r="E209" t="str">
            <v>BANDUNG-ANTERAJA</v>
          </cell>
          <cell r="F209" t="str">
            <v>ANTERAJA</v>
          </cell>
          <cell r="G209">
            <v>4432776.9600000009</v>
          </cell>
        </row>
        <row r="210">
          <cell r="C210" t="str">
            <v xml:space="preserve">REZA PAHLEVI </v>
          </cell>
          <cell r="D210" t="str">
            <v xml:space="preserve">DRIVER </v>
          </cell>
          <cell r="E210" t="str">
            <v>BANDUNG-ANTERAJA</v>
          </cell>
          <cell r="F210" t="str">
            <v>ANTERAJA</v>
          </cell>
          <cell r="G210">
            <v>4617776.9600000009</v>
          </cell>
        </row>
        <row r="211">
          <cell r="C211" t="str">
            <v xml:space="preserve">IDRIS WAHYUDIN </v>
          </cell>
          <cell r="D211" t="str">
            <v xml:space="preserve">DRIVER </v>
          </cell>
          <cell r="E211" t="str">
            <v>BANDUNG-ANTERAJA</v>
          </cell>
          <cell r="F211" t="str">
            <v>ANTERAJA</v>
          </cell>
          <cell r="G211">
            <v>4958388.1120000007</v>
          </cell>
        </row>
        <row r="212">
          <cell r="C212" t="str">
            <v xml:space="preserve">SAEFUL ANWAR </v>
          </cell>
          <cell r="D212" t="str">
            <v xml:space="preserve">DRIVER </v>
          </cell>
          <cell r="E212" t="str">
            <v>BANDUNG-ANTERAJA</v>
          </cell>
          <cell r="F212" t="str">
            <v>ANTERAJA</v>
          </cell>
          <cell r="G212">
            <v>4577776.9600000009</v>
          </cell>
        </row>
        <row r="213">
          <cell r="C213" t="str">
            <v xml:space="preserve">ASEP WARMAN </v>
          </cell>
          <cell r="D213" t="str">
            <v xml:space="preserve">DRIVER </v>
          </cell>
          <cell r="E213" t="str">
            <v>BANDUNG-ANTERAJA</v>
          </cell>
          <cell r="F213" t="str">
            <v>ANTERAJA</v>
          </cell>
          <cell r="G213">
            <v>4472776.9600000009</v>
          </cell>
        </row>
        <row r="214">
          <cell r="C214" t="str">
            <v xml:space="preserve">BUDI GUNAWAN </v>
          </cell>
          <cell r="D214" t="str">
            <v xml:space="preserve">DRIVER </v>
          </cell>
          <cell r="E214" t="str">
            <v>BANDUNG-ANTERAJA</v>
          </cell>
          <cell r="F214" t="str">
            <v>ANTERAJA</v>
          </cell>
          <cell r="G214">
            <v>4972638.1120000007</v>
          </cell>
        </row>
        <row r="215">
          <cell r="C215" t="str">
            <v xml:space="preserve">SANDI SETIAWAN </v>
          </cell>
          <cell r="D215" t="str">
            <v xml:space="preserve">DRIVER </v>
          </cell>
          <cell r="E215" t="str">
            <v>BANDUNG-ANTERAJA</v>
          </cell>
          <cell r="F215" t="str">
            <v>ANTERAJA</v>
          </cell>
          <cell r="G215">
            <v>4452776.9600000009</v>
          </cell>
        </row>
        <row r="216">
          <cell r="C216" t="str">
            <v xml:space="preserve">SEPTIO ADI VANA </v>
          </cell>
          <cell r="D216" t="str">
            <v xml:space="preserve">DRIVER </v>
          </cell>
          <cell r="E216" t="str">
            <v>BANDUNG-ANTERAJA</v>
          </cell>
          <cell r="F216" t="str">
            <v>ANTERAJA</v>
          </cell>
          <cell r="G216">
            <v>4442776.9600000009</v>
          </cell>
        </row>
        <row r="217">
          <cell r="C217" t="str">
            <v xml:space="preserve">INDRA SUHENDAR </v>
          </cell>
          <cell r="D217" t="str">
            <v xml:space="preserve">DRIVER </v>
          </cell>
          <cell r="E217" t="str">
            <v>BANDUNG-ANTERAJA</v>
          </cell>
          <cell r="F217" t="str">
            <v>ANTERAJA</v>
          </cell>
          <cell r="G217">
            <v>5188691.6340000005</v>
          </cell>
        </row>
        <row r="218">
          <cell r="C218" t="str">
            <v xml:space="preserve">NOVIAN ANDRIANSYAH </v>
          </cell>
          <cell r="D218" t="str">
            <v xml:space="preserve">DRIVER </v>
          </cell>
          <cell r="E218" t="str">
            <v>BANDUNG-ANTERAJA</v>
          </cell>
          <cell r="F218" t="str">
            <v>ANTERAJA</v>
          </cell>
          <cell r="G218">
            <v>4487776.9600000009</v>
          </cell>
        </row>
        <row r="219">
          <cell r="C219" t="str">
            <v xml:space="preserve">MOH RIZKI </v>
          </cell>
          <cell r="D219" t="str">
            <v xml:space="preserve">DRIVER </v>
          </cell>
          <cell r="E219" t="str">
            <v>BANDUNG-ANTERAJA</v>
          </cell>
          <cell r="F219" t="str">
            <v>ANTERAJA</v>
          </cell>
          <cell r="G219">
            <v>5041691.6340000005</v>
          </cell>
        </row>
        <row r="220">
          <cell r="C220" t="str">
            <v xml:space="preserve">YULIANTO DWI NUGROHO </v>
          </cell>
          <cell r="D220" t="str">
            <v xml:space="preserve">DRIVER </v>
          </cell>
          <cell r="E220" t="str">
            <v>BANDUNG-ANTERAJA</v>
          </cell>
          <cell r="F220" t="str">
            <v>ANTERAJA</v>
          </cell>
          <cell r="G220">
            <v>4787638.1120000007</v>
          </cell>
        </row>
        <row r="221">
          <cell r="C221" t="str">
            <v xml:space="preserve">TARYA </v>
          </cell>
          <cell r="D221" t="str">
            <v xml:space="preserve">DRIVER </v>
          </cell>
          <cell r="E221" t="str">
            <v>BANDUNG-ANTERAJA</v>
          </cell>
          <cell r="F221" t="str">
            <v>ANTERAJA</v>
          </cell>
          <cell r="G221">
            <v>4435201.7200000007</v>
          </cell>
        </row>
        <row r="222">
          <cell r="C222" t="str">
            <v xml:space="preserve">DIDIN ACHMAD MUHIDIN </v>
          </cell>
          <cell r="D222" t="str">
            <v xml:space="preserve">DRIVER </v>
          </cell>
          <cell r="E222" t="str">
            <v>BANDUNG-ANTERAJA</v>
          </cell>
          <cell r="F222" t="str">
            <v>ANTERAJA</v>
          </cell>
          <cell r="G222">
            <v>4730638.1120000007</v>
          </cell>
        </row>
        <row r="223">
          <cell r="C223" t="str">
            <v xml:space="preserve">SONI AGUSTIAN </v>
          </cell>
          <cell r="D223" t="str">
            <v xml:space="preserve">DRIVER </v>
          </cell>
          <cell r="E223" t="str">
            <v>BANDUNG-ANTERAJA</v>
          </cell>
          <cell r="F223" t="str">
            <v>ANTERAJA</v>
          </cell>
          <cell r="G223">
            <v>4892138.1120000007</v>
          </cell>
        </row>
        <row r="224">
          <cell r="C224" t="str">
            <v xml:space="preserve">APEP IKBAL MAULUDIN </v>
          </cell>
          <cell r="D224" t="str">
            <v xml:space="preserve">DRIVER </v>
          </cell>
          <cell r="E224" t="str">
            <v>BANDUNG-ANTERAJA</v>
          </cell>
          <cell r="F224" t="str">
            <v>ANTERAJA</v>
          </cell>
          <cell r="G224">
            <v>4582776.9600000009</v>
          </cell>
        </row>
        <row r="225">
          <cell r="C225" t="str">
            <v xml:space="preserve">MOHAMMAD MAULANA FIRDAUS </v>
          </cell>
          <cell r="D225" t="str">
            <v xml:space="preserve">DRIVER </v>
          </cell>
          <cell r="E225" t="str">
            <v>BANDUNG-ANTERAJA</v>
          </cell>
          <cell r="F225" t="str">
            <v>ANTERAJA</v>
          </cell>
          <cell r="G225">
            <v>4892138.1120000007</v>
          </cell>
        </row>
        <row r="226">
          <cell r="C226" t="str">
            <v xml:space="preserve">IRPAN SOPANDI </v>
          </cell>
          <cell r="D226" t="str">
            <v xml:space="preserve">DRIVER </v>
          </cell>
          <cell r="E226" t="str">
            <v>BANDUNG-ANTERAJA</v>
          </cell>
          <cell r="F226" t="str">
            <v>ANTERAJA</v>
          </cell>
          <cell r="G226">
            <v>4565201.7200000007</v>
          </cell>
        </row>
        <row r="227">
          <cell r="C227" t="str">
            <v xml:space="preserve">DIAN KURNIA </v>
          </cell>
          <cell r="D227" t="str">
            <v xml:space="preserve">DRIVER </v>
          </cell>
          <cell r="E227" t="str">
            <v>BANDUNG-ANTERAJA</v>
          </cell>
          <cell r="F227" t="str">
            <v>ANTERAJA</v>
          </cell>
          <cell r="G227">
            <v>4542776.9600000009</v>
          </cell>
        </row>
        <row r="228">
          <cell r="C228" t="str">
            <v xml:space="preserve">IMAN CAHYADI </v>
          </cell>
          <cell r="D228" t="str">
            <v xml:space="preserve">DRIVER </v>
          </cell>
          <cell r="E228" t="str">
            <v>BANDUNG-ANTERAJA</v>
          </cell>
          <cell r="F228" t="str">
            <v>ANTERAJA</v>
          </cell>
          <cell r="G228">
            <v>4552441.6340000005</v>
          </cell>
        </row>
        <row r="229">
          <cell r="C229" t="str">
            <v xml:space="preserve">FRADITYA ANUGRAH PERMANA </v>
          </cell>
          <cell r="D229" t="str">
            <v xml:space="preserve">DRIVER </v>
          </cell>
          <cell r="E229" t="str">
            <v>BANDUNG-ANTERAJA</v>
          </cell>
          <cell r="F229" t="str">
            <v>ANTERAJA</v>
          </cell>
          <cell r="G229">
            <v>4312776.9600000009</v>
          </cell>
        </row>
        <row r="230">
          <cell r="C230" t="str">
            <v xml:space="preserve">ROSADI FIRDAUS </v>
          </cell>
          <cell r="D230" t="str">
            <v xml:space="preserve">DRIVER </v>
          </cell>
          <cell r="E230" t="str">
            <v>BANDUNG-ANTERAJA</v>
          </cell>
          <cell r="F230" t="str">
            <v>ANTERAJA</v>
          </cell>
          <cell r="G230">
            <v>4643388.1120000007</v>
          </cell>
        </row>
        <row r="231">
          <cell r="C231" t="str">
            <v xml:space="preserve">USMAN MAULANA </v>
          </cell>
          <cell r="D231" t="str">
            <v xml:space="preserve">DRIVER </v>
          </cell>
          <cell r="E231" t="str">
            <v>BANDUNG-ANTERAJA</v>
          </cell>
          <cell r="F231" t="str">
            <v>ANTERAJA</v>
          </cell>
          <cell r="G231">
            <v>4571441.6340000005</v>
          </cell>
        </row>
        <row r="232">
          <cell r="C232" t="str">
            <v>RIAN SOPIAN</v>
          </cell>
          <cell r="D232" t="str">
            <v xml:space="preserve">DRIVER </v>
          </cell>
          <cell r="E232" t="str">
            <v>BANDUNG-ANTERAJA</v>
          </cell>
          <cell r="F232" t="str">
            <v>ANTERAJA</v>
          </cell>
          <cell r="G232">
            <v>4460201.7200000007</v>
          </cell>
        </row>
        <row r="233">
          <cell r="C233" t="str">
            <v>SOPIAN</v>
          </cell>
          <cell r="D233" t="str">
            <v xml:space="preserve">DRIVER </v>
          </cell>
          <cell r="E233" t="str">
            <v>BANDUNG-ANTERAJA</v>
          </cell>
          <cell r="F233" t="str">
            <v>ANTERAJA</v>
          </cell>
          <cell r="G233">
            <v>4490201.7200000007</v>
          </cell>
        </row>
        <row r="234">
          <cell r="C234" t="str">
            <v>BINTA NUR RANJI</v>
          </cell>
          <cell r="D234" t="str">
            <v xml:space="preserve">DRIVER </v>
          </cell>
          <cell r="E234" t="str">
            <v>BANDUNG-ANTERAJA</v>
          </cell>
          <cell r="F234" t="str">
            <v>ANTERAJA</v>
          </cell>
          <cell r="G234">
            <v>4621388.1120000007</v>
          </cell>
        </row>
        <row r="235">
          <cell r="C235" t="str">
            <v>NANDANG SOPIAN</v>
          </cell>
          <cell r="D235" t="str">
            <v xml:space="preserve">DRIVER </v>
          </cell>
          <cell r="E235" t="str">
            <v>BANDUNG-ANTERAJA</v>
          </cell>
          <cell r="F235" t="str">
            <v>ANTERAJA</v>
          </cell>
          <cell r="G235">
            <v>4352776.9600000009</v>
          </cell>
        </row>
        <row r="236">
          <cell r="C236" t="str">
            <v>SYAHIDAN SUNARYO</v>
          </cell>
          <cell r="D236" t="str">
            <v xml:space="preserve">DRIVER </v>
          </cell>
          <cell r="E236" t="str">
            <v>BANDUNG-ANTERAJA</v>
          </cell>
          <cell r="F236" t="str">
            <v>ANTERAJA</v>
          </cell>
          <cell r="G236">
            <v>4752776.9600000009</v>
          </cell>
        </row>
        <row r="237">
          <cell r="C237" t="str">
            <v>W. WILLY FACHRIZAL ABDUL AZIS</v>
          </cell>
          <cell r="D237" t="str">
            <v>UC</v>
          </cell>
          <cell r="E237" t="str">
            <v>BANDUNG-ANTERAJA</v>
          </cell>
          <cell r="F237" t="str">
            <v>ANTERAJA</v>
          </cell>
          <cell r="G237">
            <v>4442201.7200000007</v>
          </cell>
        </row>
        <row r="238">
          <cell r="C238" t="str">
            <v>RONALD ALAM AMARAL</v>
          </cell>
          <cell r="D238" t="str">
            <v xml:space="preserve">DRIVER </v>
          </cell>
          <cell r="E238" t="str">
            <v>BANDUNG-ANTERAJA</v>
          </cell>
          <cell r="F238" t="str">
            <v>ANTERAJA</v>
          </cell>
          <cell r="G238">
            <v>4380776.9600000009</v>
          </cell>
        </row>
        <row r="239">
          <cell r="C239" t="str">
            <v>RIZAL HIDAYAT</v>
          </cell>
          <cell r="D239" t="str">
            <v xml:space="preserve">DRIVER </v>
          </cell>
          <cell r="E239" t="str">
            <v>BANDUNG-ANTERAJA</v>
          </cell>
          <cell r="F239" t="str">
            <v>ANTERAJA</v>
          </cell>
          <cell r="G239">
            <v>5092776.9600000009</v>
          </cell>
        </row>
        <row r="240">
          <cell r="C240" t="str">
            <v>DIDIN DARAJAT</v>
          </cell>
          <cell r="D240" t="str">
            <v xml:space="preserve">DRIVER </v>
          </cell>
          <cell r="E240" t="str">
            <v>BANDUNG-ANTERAJA</v>
          </cell>
          <cell r="F240" t="str">
            <v>ANTERAJA</v>
          </cell>
          <cell r="G240">
            <v>4655201.7200000007</v>
          </cell>
        </row>
        <row r="241">
          <cell r="C241" t="str">
            <v>HERYANA</v>
          </cell>
          <cell r="D241" t="str">
            <v xml:space="preserve">DRIVER </v>
          </cell>
          <cell r="E241" t="str">
            <v>BANDUNG-ANTERAJA</v>
          </cell>
          <cell r="F241" t="str">
            <v>ANTERAJA</v>
          </cell>
          <cell r="G241">
            <v>4697388.1120000007</v>
          </cell>
        </row>
        <row r="242">
          <cell r="C242" t="str">
            <v>RIKI DIANA</v>
          </cell>
          <cell r="D242" t="str">
            <v xml:space="preserve">DRIVER </v>
          </cell>
          <cell r="E242" t="str">
            <v>BANDUNG-ANTERAJA</v>
          </cell>
          <cell r="F242" t="str">
            <v>ANTERAJA</v>
          </cell>
          <cell r="G242">
            <v>4212776.9600000009</v>
          </cell>
        </row>
        <row r="243">
          <cell r="C243" t="str">
            <v>RADI PERMANA AGUNG</v>
          </cell>
          <cell r="D243" t="str">
            <v xml:space="preserve">DRIVER </v>
          </cell>
          <cell r="E243" t="str">
            <v>BANDUNG-ANTERAJA</v>
          </cell>
          <cell r="F243" t="str">
            <v>ANTERAJA</v>
          </cell>
          <cell r="G243">
            <v>5147776.9600000009</v>
          </cell>
        </row>
        <row r="244">
          <cell r="C244" t="str">
            <v>ADINDA RIZKI WIRAWAN</v>
          </cell>
          <cell r="D244" t="str">
            <v xml:space="preserve">DRIVER </v>
          </cell>
          <cell r="E244" t="str">
            <v>BANDUNG-ANTERAJA</v>
          </cell>
          <cell r="F244" t="str">
            <v>ANTERAJA</v>
          </cell>
          <cell r="G244">
            <v>4092776.9600000004</v>
          </cell>
        </row>
        <row r="245">
          <cell r="C245" t="str">
            <v>IWAN</v>
          </cell>
          <cell r="D245" t="str">
            <v xml:space="preserve">DRIVER </v>
          </cell>
          <cell r="E245" t="str">
            <v>BANDUNG-ANTERAJA</v>
          </cell>
          <cell r="F245" t="str">
            <v>ANTERAJA</v>
          </cell>
          <cell r="G245">
            <v>4552776.9600000009</v>
          </cell>
        </row>
        <row r="246">
          <cell r="C246" t="str">
            <v>TATA SUPRIYATNA</v>
          </cell>
          <cell r="D246" t="str">
            <v xml:space="preserve">DRIVER </v>
          </cell>
          <cell r="E246" t="str">
            <v>BANDUNG-ANTERAJA</v>
          </cell>
          <cell r="F246" t="str">
            <v>ANTERAJA</v>
          </cell>
          <cell r="G246">
            <v>4612776.9600000009</v>
          </cell>
        </row>
        <row r="247">
          <cell r="C247" t="str">
            <v>DEDE SOLIHIN</v>
          </cell>
          <cell r="D247" t="str">
            <v xml:space="preserve">DRIVER </v>
          </cell>
          <cell r="E247" t="str">
            <v>BANDUNG-ANTERAJA</v>
          </cell>
          <cell r="F247" t="str">
            <v>ANTERAJA</v>
          </cell>
          <cell r="G247">
            <v>4257776.9600000009</v>
          </cell>
        </row>
        <row r="248">
          <cell r="C248" t="str">
            <v>ASEP SALMAN MA'MUN</v>
          </cell>
          <cell r="D248" t="str">
            <v xml:space="preserve">DRIVER </v>
          </cell>
          <cell r="E248" t="str">
            <v>BANDUNG-ANTERAJA</v>
          </cell>
          <cell r="F248" t="str">
            <v>ANTERAJA</v>
          </cell>
          <cell r="G248">
            <v>5357138.1120000007</v>
          </cell>
        </row>
        <row r="249">
          <cell r="C249" t="str">
            <v>ASHARI SUHARYADI</v>
          </cell>
          <cell r="D249" t="str">
            <v xml:space="preserve">DRIVER </v>
          </cell>
          <cell r="E249" t="str">
            <v>BANDUNG-ANTERAJA</v>
          </cell>
          <cell r="F249" t="str">
            <v>ANTERAJA</v>
          </cell>
          <cell r="G249">
            <v>4830201.7200000007</v>
          </cell>
        </row>
        <row r="250">
          <cell r="C250" t="str">
            <v>GAGAN ALIF VIRGIAWAN</v>
          </cell>
          <cell r="D250" t="str">
            <v xml:space="preserve">DRIVER </v>
          </cell>
          <cell r="E250" t="str">
            <v>BANDUNG-ANTERAJA</v>
          </cell>
          <cell r="F250" t="str">
            <v>ANTERAJA</v>
          </cell>
          <cell r="G250">
            <v>4147776.9600000009</v>
          </cell>
        </row>
        <row r="251">
          <cell r="C251" t="str">
            <v>ADITYA HAEKAL LESMANA</v>
          </cell>
          <cell r="D251" t="str">
            <v>DRIVER</v>
          </cell>
          <cell r="E251" t="str">
            <v>BANDUNG-ANTERAJA</v>
          </cell>
          <cell r="F251" t="str">
            <v>ANTERAJA</v>
          </cell>
          <cell r="G251">
            <v>4742776.9600000009</v>
          </cell>
        </row>
        <row r="252">
          <cell r="C252" t="str">
            <v>DANI</v>
          </cell>
          <cell r="D252" t="str">
            <v>DRIVER</v>
          </cell>
          <cell r="E252" t="str">
            <v>BANDUNG-ANTERAJA</v>
          </cell>
          <cell r="F252" t="str">
            <v>ANTERAJA</v>
          </cell>
          <cell r="G252">
            <v>4482776.9600000009</v>
          </cell>
        </row>
        <row r="253">
          <cell r="C253" t="str">
            <v>FAJAR AR MUHAMAD SAPUTRA</v>
          </cell>
          <cell r="D253" t="str">
            <v>DRIVER</v>
          </cell>
          <cell r="E253" t="str">
            <v>BANDUNG-ANTERAJA</v>
          </cell>
          <cell r="F253" t="str">
            <v>ANTERAJA</v>
          </cell>
          <cell r="G253">
            <v>4410201.7200000007</v>
          </cell>
        </row>
        <row r="254">
          <cell r="C254" t="str">
            <v>ANDI YANWARI</v>
          </cell>
          <cell r="D254" t="str">
            <v>DRIVER</v>
          </cell>
          <cell r="E254" t="str">
            <v>BANDUNG-ANTERAJA</v>
          </cell>
          <cell r="F254" t="str">
            <v>ANTERAJA</v>
          </cell>
          <cell r="G254">
            <v>5329138.1120000007</v>
          </cell>
        </row>
        <row r="255">
          <cell r="C255" t="str">
            <v>ASEP ZAINUDIN</v>
          </cell>
          <cell r="D255" t="str">
            <v>DRIVER</v>
          </cell>
          <cell r="E255" t="str">
            <v>BANDUNG-ANTERAJA</v>
          </cell>
          <cell r="F255" t="str">
            <v>ANTERAJA</v>
          </cell>
          <cell r="G255">
            <v>4325138.1120000007</v>
          </cell>
        </row>
        <row r="256">
          <cell r="C256" t="str">
            <v>OGI ADE MULYANA</v>
          </cell>
          <cell r="D256" t="str">
            <v>DRIVER</v>
          </cell>
          <cell r="E256" t="str">
            <v>BANDUNG-ANTERAJA</v>
          </cell>
          <cell r="F256" t="str">
            <v>ANTERAJA</v>
          </cell>
          <cell r="G256">
            <v>4930201.7200000007</v>
          </cell>
        </row>
        <row r="257">
          <cell r="C257" t="str">
            <v>DANDI IKHSAN HARIANTO</v>
          </cell>
          <cell r="D257" t="str">
            <v>DRIVER</v>
          </cell>
          <cell r="E257" t="str">
            <v>BANDUNG-ANTERAJA</v>
          </cell>
          <cell r="F257" t="str">
            <v>ANTERAJA</v>
          </cell>
          <cell r="G257">
            <v>4450201.7200000007</v>
          </cell>
        </row>
        <row r="258">
          <cell r="C258" t="str">
            <v>ANDI IRAWAN</v>
          </cell>
          <cell r="D258" t="str">
            <v>DRIVER</v>
          </cell>
          <cell r="E258" t="str">
            <v>BANDUNG-ANTERAJA</v>
          </cell>
          <cell r="F258" t="str">
            <v xml:space="preserve">ANTERAJA </v>
          </cell>
          <cell r="G258">
            <v>4512138.1120000007</v>
          </cell>
        </row>
        <row r="259">
          <cell r="C259" t="str">
            <v>ADE SUHERMAN</v>
          </cell>
          <cell r="D259" t="str">
            <v>DRIVER</v>
          </cell>
          <cell r="E259" t="str">
            <v>BANDUNG-ANTERAJA</v>
          </cell>
          <cell r="F259" t="str">
            <v xml:space="preserve">ANTERAJA </v>
          </cell>
          <cell r="G259">
            <v>4072776.9600000004</v>
          </cell>
        </row>
        <row r="260">
          <cell r="C260" t="str">
            <v>ANDRI SETIA LESMANA</v>
          </cell>
          <cell r="D260" t="str">
            <v>DRIVER</v>
          </cell>
          <cell r="E260" t="str">
            <v>BANDUNG-ANTERAJA</v>
          </cell>
          <cell r="F260" t="str">
            <v xml:space="preserve">ANTERAJA </v>
          </cell>
          <cell r="G260">
            <v>4072776.9600000004</v>
          </cell>
        </row>
        <row r="261">
          <cell r="C261" t="str">
            <v>ANDRI SETIAWAN</v>
          </cell>
          <cell r="D261" t="str">
            <v>DRIVER</v>
          </cell>
          <cell r="E261" t="str">
            <v>BANDUNG-ANTERAJA</v>
          </cell>
          <cell r="F261" t="str">
            <v xml:space="preserve">ANTERAJA </v>
          </cell>
          <cell r="G261">
            <v>4437776.9600000009</v>
          </cell>
        </row>
        <row r="262">
          <cell r="C262" t="str">
            <v>DEDI PRATOMO</v>
          </cell>
          <cell r="D262" t="str">
            <v>DRIVER</v>
          </cell>
          <cell r="E262" t="str">
            <v>BANDUNG-ANTERAJA</v>
          </cell>
          <cell r="F262" t="str">
            <v xml:space="preserve">ANTERAJA </v>
          </cell>
          <cell r="G262">
            <v>4472776.9600000009</v>
          </cell>
        </row>
        <row r="263">
          <cell r="C263" t="str">
            <v>KIKI RIYANTO</v>
          </cell>
          <cell r="D263" t="str">
            <v>DRIVER</v>
          </cell>
          <cell r="E263" t="str">
            <v>BANDUNG-ANTERAJA</v>
          </cell>
          <cell r="F263" t="str">
            <v xml:space="preserve">ANTERAJA </v>
          </cell>
          <cell r="G263">
            <v>4632776.9600000009</v>
          </cell>
        </row>
        <row r="264">
          <cell r="C264" t="str">
            <v>RAMDANI</v>
          </cell>
          <cell r="D264" t="str">
            <v>DRIVER</v>
          </cell>
          <cell r="E264" t="str">
            <v>BANDUNG-ANTERAJA</v>
          </cell>
          <cell r="F264" t="str">
            <v xml:space="preserve">ANTERAJA </v>
          </cell>
          <cell r="G264">
            <v>4072776.9600000004</v>
          </cell>
        </row>
        <row r="265">
          <cell r="C265" t="str">
            <v>MUDA SARTIKA P</v>
          </cell>
          <cell r="D265" t="str">
            <v>DRIVER</v>
          </cell>
          <cell r="E265" t="str">
            <v>BANDUNG-ANTERAJA</v>
          </cell>
          <cell r="F265" t="str">
            <v xml:space="preserve">ANTERAJA </v>
          </cell>
          <cell r="G265">
            <v>4412776.9600000009</v>
          </cell>
        </row>
        <row r="266">
          <cell r="C266" t="str">
            <v>YADI MULYADI</v>
          </cell>
          <cell r="D266" t="str">
            <v>DRIVER</v>
          </cell>
          <cell r="E266" t="str">
            <v>BANDUNG-ANTERAJA</v>
          </cell>
          <cell r="F266" t="str">
            <v xml:space="preserve">ANTERAJA </v>
          </cell>
          <cell r="G266">
            <v>4462776.9600000009</v>
          </cell>
        </row>
        <row r="267">
          <cell r="C267" t="str">
            <v>SAFA'ATUL UZMA</v>
          </cell>
          <cell r="D267" t="str">
            <v>DRIVER</v>
          </cell>
          <cell r="E267" t="str">
            <v>BANDUNG-ANTERAJA</v>
          </cell>
          <cell r="F267" t="str">
            <v xml:space="preserve">ANTERAJA </v>
          </cell>
          <cell r="G267">
            <v>4477776.9600000009</v>
          </cell>
        </row>
        <row r="268">
          <cell r="C268" t="str">
            <v>OKI HERMAWAN</v>
          </cell>
          <cell r="D268" t="str">
            <v>DRIVER</v>
          </cell>
          <cell r="E268" t="str">
            <v>BANDUNG-ANTERAJA</v>
          </cell>
          <cell r="F268" t="str">
            <v xml:space="preserve">ANTERAJA </v>
          </cell>
          <cell r="G268">
            <v>4762776.9600000009</v>
          </cell>
        </row>
        <row r="269">
          <cell r="C269" t="str">
            <v>OKTAVRIGIT DANICKO S</v>
          </cell>
          <cell r="D269" t="str">
            <v>DRIVER</v>
          </cell>
          <cell r="E269" t="str">
            <v>BANDUNG-ANTERAJA</v>
          </cell>
          <cell r="F269" t="str">
            <v xml:space="preserve">ANTERAJA </v>
          </cell>
          <cell r="G269">
            <v>4092776.9600000004</v>
          </cell>
        </row>
        <row r="270">
          <cell r="C270" t="str">
            <v>YADI SOFIAN</v>
          </cell>
          <cell r="D270" t="str">
            <v>DRIVER</v>
          </cell>
          <cell r="E270" t="str">
            <v>BANDUNG-ANTERAJA</v>
          </cell>
          <cell r="F270" t="str">
            <v xml:space="preserve">ANTERAJA </v>
          </cell>
          <cell r="G270">
            <v>4642691.6340000005</v>
          </cell>
        </row>
        <row r="271">
          <cell r="C271" t="str">
            <v>PEPEN EFENDI</v>
          </cell>
          <cell r="D271" t="str">
            <v>DRIVER</v>
          </cell>
          <cell r="E271" t="str">
            <v>BANDUNG-ANTERAJA</v>
          </cell>
          <cell r="F271" t="str">
            <v xml:space="preserve">ANTERAJA </v>
          </cell>
          <cell r="G271">
            <v>4192776.9600000009</v>
          </cell>
        </row>
        <row r="272">
          <cell r="C272" t="str">
            <v>ALI NURJAMAN</v>
          </cell>
          <cell r="D272" t="str">
            <v>DRIVER</v>
          </cell>
          <cell r="E272" t="str">
            <v>BANDUNG-ANTERAJA</v>
          </cell>
          <cell r="F272" t="str">
            <v xml:space="preserve">ANTERAJA </v>
          </cell>
          <cell r="G272">
            <v>4372776.9600000009</v>
          </cell>
        </row>
        <row r="273">
          <cell r="C273" t="str">
            <v>ADE SUPRIYADI</v>
          </cell>
          <cell r="D273" t="str">
            <v xml:space="preserve">DRIVER </v>
          </cell>
          <cell r="E273" t="str">
            <v>BANDUNG-ANTERAJA</v>
          </cell>
          <cell r="F273" t="str">
            <v xml:space="preserve">ANTERAJA </v>
          </cell>
          <cell r="G273">
            <v>5012776.9600000009</v>
          </cell>
        </row>
        <row r="274">
          <cell r="C274" t="str">
            <v>AJAM ABDUL MANA</v>
          </cell>
          <cell r="D274" t="str">
            <v>DRIVER</v>
          </cell>
          <cell r="E274" t="str">
            <v>BANDUNG-ANTERAJA</v>
          </cell>
          <cell r="F274" t="str">
            <v xml:space="preserve">ANTERAJA </v>
          </cell>
          <cell r="G274">
            <v>4152776.9600000009</v>
          </cell>
        </row>
        <row r="275">
          <cell r="C275" t="str">
            <v>SUPARMAN</v>
          </cell>
          <cell r="D275" t="str">
            <v>DRIVER</v>
          </cell>
          <cell r="E275" t="str">
            <v>BANDUNG-ANTERAJA</v>
          </cell>
          <cell r="F275" t="str">
            <v xml:space="preserve">ANTERAJA </v>
          </cell>
          <cell r="G275">
            <v>4110201.72</v>
          </cell>
        </row>
        <row r="276">
          <cell r="C276" t="str">
            <v>CHOERUN NASIHIN</v>
          </cell>
          <cell r="D276" t="str">
            <v>DRIVER</v>
          </cell>
          <cell r="E276" t="str">
            <v>BANDUNG-ANTERAJA</v>
          </cell>
          <cell r="F276" t="str">
            <v xml:space="preserve">ANTERAJA </v>
          </cell>
          <cell r="G276">
            <v>4412776.9600000009</v>
          </cell>
        </row>
        <row r="277">
          <cell r="C277" t="str">
            <v>SUDRAJAT</v>
          </cell>
          <cell r="D277" t="str">
            <v>DRIVER</v>
          </cell>
          <cell r="E277" t="str">
            <v>BANDUNG-ANTERAJA</v>
          </cell>
          <cell r="F277" t="str">
            <v xml:space="preserve">ANTERAJA </v>
          </cell>
          <cell r="G277">
            <v>4850201.7200000007</v>
          </cell>
        </row>
        <row r="278">
          <cell r="C278" t="str">
            <v>TARYANA EFENDI</v>
          </cell>
          <cell r="D278" t="str">
            <v>DRIVER</v>
          </cell>
          <cell r="E278" t="str">
            <v>BANDUNG-ANTERAJA</v>
          </cell>
          <cell r="F278" t="str">
            <v xml:space="preserve">ANTERAJA </v>
          </cell>
          <cell r="G278">
            <v>4532776.9600000009</v>
          </cell>
        </row>
        <row r="279">
          <cell r="C279" t="str">
            <v>AEP SAEPUDIN</v>
          </cell>
          <cell r="D279" t="str">
            <v>DRIVER</v>
          </cell>
          <cell r="E279" t="str">
            <v>BANDUNG-ANTERAJA</v>
          </cell>
          <cell r="F279" t="str">
            <v xml:space="preserve">ANTERAJA </v>
          </cell>
          <cell r="G279">
            <v>4172776.9600000009</v>
          </cell>
        </row>
        <row r="280">
          <cell r="C280" t="str">
            <v>IBNU M RAMADAN</v>
          </cell>
          <cell r="D280" t="str">
            <v>DRIVER</v>
          </cell>
          <cell r="E280" t="str">
            <v>BANDUNG-ANTERAJA</v>
          </cell>
          <cell r="F280" t="str">
            <v xml:space="preserve">ANTERAJA </v>
          </cell>
          <cell r="G280">
            <v>4887138.1120000007</v>
          </cell>
        </row>
        <row r="281">
          <cell r="C281" t="str">
            <v>JAJANG NURJAMAN</v>
          </cell>
          <cell r="D281" t="str">
            <v>DRIVER</v>
          </cell>
          <cell r="E281" t="str">
            <v>BANDUNG-ANTERAJA</v>
          </cell>
          <cell r="F281" t="str">
            <v xml:space="preserve">ANTERAJA </v>
          </cell>
          <cell r="G281">
            <v>4922691.6340000005</v>
          </cell>
        </row>
        <row r="282">
          <cell r="C282" t="str">
            <v>YANA MULYANA</v>
          </cell>
          <cell r="D282" t="str">
            <v>DRIVER</v>
          </cell>
          <cell r="E282" t="str">
            <v>BANDUNG-ANTERAJA</v>
          </cell>
          <cell r="F282" t="str">
            <v xml:space="preserve">ANTERAJA </v>
          </cell>
          <cell r="G282">
            <v>4782776.9600000009</v>
          </cell>
        </row>
        <row r="283">
          <cell r="C283" t="str">
            <v>NURDIN</v>
          </cell>
          <cell r="D283" t="str">
            <v>DRIVER</v>
          </cell>
          <cell r="E283" t="str">
            <v>BANDUNG-ANTERAJA</v>
          </cell>
          <cell r="F283" t="str">
            <v xml:space="preserve">ANTERAJA </v>
          </cell>
          <cell r="G283">
            <v>4732776.9600000009</v>
          </cell>
        </row>
        <row r="284">
          <cell r="C284" t="str">
            <v>INDRA PRATAMA</v>
          </cell>
          <cell r="D284" t="str">
            <v>DRIVER</v>
          </cell>
          <cell r="E284" t="str">
            <v>BANDUNG-ANTERAJA</v>
          </cell>
          <cell r="F284" t="str">
            <v xml:space="preserve">ANTERAJA </v>
          </cell>
          <cell r="G284">
            <v>4312776.9600000009</v>
          </cell>
        </row>
        <row r="285">
          <cell r="C285" t="str">
            <v>KOSWARA</v>
          </cell>
          <cell r="D285" t="str">
            <v>DRIVER</v>
          </cell>
          <cell r="E285" t="str">
            <v>BANDUNG-ANTERAJA</v>
          </cell>
          <cell r="F285" t="str">
            <v xml:space="preserve">ANTERAJA </v>
          </cell>
          <cell r="G285">
            <v>5001138.1120000007</v>
          </cell>
        </row>
        <row r="286">
          <cell r="C286" t="str">
            <v>AGUS ARIS</v>
          </cell>
          <cell r="D286" t="str">
            <v>DRIVER</v>
          </cell>
          <cell r="E286" t="str">
            <v>BANDUNG-ANTERAJA</v>
          </cell>
          <cell r="F286" t="str">
            <v xml:space="preserve">ANTERAJA </v>
          </cell>
          <cell r="G286">
            <v>4929888.1120000007</v>
          </cell>
        </row>
        <row r="287">
          <cell r="C287" t="str">
            <v>NANA HERI</v>
          </cell>
          <cell r="D287" t="str">
            <v>DRIVER</v>
          </cell>
          <cell r="E287" t="str">
            <v>BANDUNG-ANTERAJA</v>
          </cell>
          <cell r="F287" t="str">
            <v xml:space="preserve">ANTERAJA </v>
          </cell>
          <cell r="G287">
            <v>4632776.9600000009</v>
          </cell>
        </row>
        <row r="288">
          <cell r="C288" t="str">
            <v>ADI SUMARDI</v>
          </cell>
          <cell r="D288" t="str">
            <v>DRIVER</v>
          </cell>
          <cell r="E288" t="str">
            <v>BANDUNG-ANTERAJA</v>
          </cell>
          <cell r="F288" t="str">
            <v xml:space="preserve">ANTERAJA </v>
          </cell>
          <cell r="G288">
            <v>4732776.9600000009</v>
          </cell>
        </row>
        <row r="289">
          <cell r="C289" t="str">
            <v>BUNGSU RAMADAN</v>
          </cell>
          <cell r="D289" t="str">
            <v>DRIVER</v>
          </cell>
          <cell r="E289" t="str">
            <v>BANDUNG-ANTERAJA</v>
          </cell>
          <cell r="F289" t="str">
            <v xml:space="preserve">ANTERAJA </v>
          </cell>
          <cell r="G289">
            <v>4350201.7200000007</v>
          </cell>
        </row>
        <row r="290">
          <cell r="C290" t="str">
            <v>ATENG WAHYUDIN</v>
          </cell>
          <cell r="D290" t="str">
            <v>DRIVER</v>
          </cell>
          <cell r="E290" t="str">
            <v>BANDUNG-ANTERAJA</v>
          </cell>
          <cell r="F290" t="str">
            <v xml:space="preserve">ANTERAJA </v>
          </cell>
          <cell r="G290">
            <v>4392776.9600000009</v>
          </cell>
        </row>
        <row r="291">
          <cell r="C291" t="str">
            <v>FEBI SAEPUL RAMDAN</v>
          </cell>
          <cell r="D291" t="str">
            <v>DRIVER</v>
          </cell>
          <cell r="E291" t="str">
            <v>BANDUNG-ANTERAJA</v>
          </cell>
          <cell r="F291" t="str">
            <v xml:space="preserve">ANTERAJA </v>
          </cell>
          <cell r="G291">
            <v>4457776.9600000009</v>
          </cell>
        </row>
        <row r="292">
          <cell r="C292" t="str">
            <v>YAYAT RUHIYAT</v>
          </cell>
          <cell r="D292" t="str">
            <v>DRIVER</v>
          </cell>
          <cell r="E292" t="str">
            <v>BANDUNG-ANTERAJA</v>
          </cell>
          <cell r="F292" t="str">
            <v xml:space="preserve">ANTERAJA </v>
          </cell>
          <cell r="G292">
            <v>4617776.9600000009</v>
          </cell>
        </row>
        <row r="293">
          <cell r="C293" t="str">
            <v>ADE IHWAN NURHASAN</v>
          </cell>
          <cell r="D293" t="str">
            <v>DRIVER</v>
          </cell>
          <cell r="E293" t="str">
            <v>BANDUNG-ANTERAJA</v>
          </cell>
          <cell r="F293" t="str">
            <v xml:space="preserve">ANTERAJA </v>
          </cell>
          <cell r="G293">
            <v>4811388.1120000007</v>
          </cell>
        </row>
        <row r="294">
          <cell r="C294" t="str">
            <v>PURMANA</v>
          </cell>
          <cell r="D294" t="str">
            <v>DRIVER</v>
          </cell>
          <cell r="E294" t="str">
            <v>BANDUNG-ANTERAJA</v>
          </cell>
          <cell r="F294" t="str">
            <v xml:space="preserve">ANTERAJA </v>
          </cell>
          <cell r="G294">
            <v>4510201.7200000007</v>
          </cell>
        </row>
        <row r="295">
          <cell r="C295" t="str">
            <v>WAWAN SETIAWAN</v>
          </cell>
          <cell r="D295" t="str">
            <v>DRIVER</v>
          </cell>
          <cell r="E295" t="str">
            <v>BANDUNG-ANTERAJA</v>
          </cell>
          <cell r="F295" t="str">
            <v xml:space="preserve">ANTERAJA </v>
          </cell>
          <cell r="G295">
            <v>4432776.9600000009</v>
          </cell>
        </row>
        <row r="296">
          <cell r="C296" t="str">
            <v>MARASI HASIHOLAN SIAHAAN</v>
          </cell>
          <cell r="D296" t="str">
            <v>DRIVER</v>
          </cell>
          <cell r="E296" t="str">
            <v>BANDUNG-ANTERAJA</v>
          </cell>
          <cell r="F296" t="str">
            <v xml:space="preserve">ANTERAJA </v>
          </cell>
          <cell r="G296">
            <v>5015388.1120000007</v>
          </cell>
        </row>
        <row r="297">
          <cell r="C297" t="str">
            <v>ARIP PURNAMA RAMDHAN</v>
          </cell>
          <cell r="D297" t="str">
            <v>DRIVER</v>
          </cell>
          <cell r="E297" t="str">
            <v>BANDUNG-ANTERAJA</v>
          </cell>
          <cell r="F297" t="str">
            <v xml:space="preserve">ANTERAJA </v>
          </cell>
          <cell r="G297">
            <v>4332776.9600000009</v>
          </cell>
        </row>
        <row r="298">
          <cell r="C298" t="str">
            <v>IRFAN FERDIANSYAH PRATAMA</v>
          </cell>
          <cell r="D298" t="str">
            <v>DRIVER</v>
          </cell>
          <cell r="E298" t="str">
            <v>BANDUNG-ANTERAJA</v>
          </cell>
          <cell r="F298" t="str">
            <v xml:space="preserve">ANTERAJA </v>
          </cell>
          <cell r="G298">
            <v>4592776.9600000009</v>
          </cell>
        </row>
        <row r="299">
          <cell r="C299" t="str">
            <v>BUDIMAN SENTOSA</v>
          </cell>
          <cell r="D299" t="str">
            <v>DRIVER</v>
          </cell>
          <cell r="E299" t="str">
            <v>BANDUNG-ANTERAJA</v>
          </cell>
          <cell r="F299" t="str">
            <v xml:space="preserve">ANTERAJA </v>
          </cell>
          <cell r="G299">
            <v>4910201.7200000007</v>
          </cell>
        </row>
        <row r="300">
          <cell r="C300" t="str">
            <v>JATNIKA</v>
          </cell>
          <cell r="D300" t="str">
            <v>DRIVER</v>
          </cell>
          <cell r="E300" t="str">
            <v>BANDUNG-ANTERAJA</v>
          </cell>
          <cell r="F300" t="str">
            <v xml:space="preserve">ANTERAJA </v>
          </cell>
          <cell r="G300">
            <v>4572776.9600000009</v>
          </cell>
        </row>
        <row r="301">
          <cell r="C301" t="str">
            <v xml:space="preserve">JEJE SUDRAJAT </v>
          </cell>
          <cell r="D301" t="str">
            <v>DRIVER</v>
          </cell>
          <cell r="E301" t="str">
            <v>BANDUNG-ANTERAJA</v>
          </cell>
          <cell r="F301" t="str">
            <v xml:space="preserve">ANTERAJA </v>
          </cell>
          <cell r="G301">
            <v>4290201.7200000007</v>
          </cell>
        </row>
        <row r="302">
          <cell r="C302" t="str">
            <v>MUHAMAD ISKANDAR ABDILLAH</v>
          </cell>
          <cell r="D302" t="str">
            <v>DRIVER</v>
          </cell>
          <cell r="E302" t="str">
            <v>BANDUNG-ANTERAJA</v>
          </cell>
          <cell r="F302" t="str">
            <v xml:space="preserve">ANTERAJA </v>
          </cell>
          <cell r="G302">
            <v>4552776.9600000009</v>
          </cell>
        </row>
        <row r="303">
          <cell r="C303" t="str">
            <v>ALDI PURWANTO</v>
          </cell>
          <cell r="D303" t="str">
            <v>DRIVER</v>
          </cell>
          <cell r="E303" t="str">
            <v>BANDUNG-ANTERAJA</v>
          </cell>
          <cell r="F303" t="str">
            <v xml:space="preserve">ANTERAJA </v>
          </cell>
          <cell r="G303">
            <v>4588138.1120000007</v>
          </cell>
        </row>
        <row r="304">
          <cell r="C304" t="str">
            <v>SAHRUL SAEBANI</v>
          </cell>
          <cell r="D304" t="str">
            <v>DRIVER</v>
          </cell>
          <cell r="E304" t="str">
            <v>BANDUNG-ANTERAJA</v>
          </cell>
          <cell r="F304" t="str">
            <v xml:space="preserve">ANTERAJA </v>
          </cell>
          <cell r="G304">
            <v>5234138.1120000007</v>
          </cell>
        </row>
        <row r="305">
          <cell r="C305" t="str">
            <v>JAPAR SIDIK</v>
          </cell>
          <cell r="D305" t="str">
            <v>DRIVER</v>
          </cell>
          <cell r="E305" t="str">
            <v>BANDUNG-ANTERAJA</v>
          </cell>
          <cell r="F305" t="str">
            <v xml:space="preserve">ANTERAJA </v>
          </cell>
          <cell r="G305">
            <v>5267388.1120000007</v>
          </cell>
        </row>
        <row r="306">
          <cell r="C306" t="str">
            <v>MUJIMAN</v>
          </cell>
          <cell r="D306" t="str">
            <v>DRIVER</v>
          </cell>
          <cell r="E306" t="str">
            <v>BANDUNG-ANTERAJA</v>
          </cell>
          <cell r="F306" t="str">
            <v xml:space="preserve">ANTERAJA </v>
          </cell>
          <cell r="G306">
            <v>4730201.7200000007</v>
          </cell>
        </row>
        <row r="307">
          <cell r="C307" t="str">
            <v>AHMAD RAMADHAN AS'ARI</v>
          </cell>
          <cell r="D307" t="str">
            <v>DRIVER</v>
          </cell>
          <cell r="E307" t="str">
            <v>BANDUNG-ANTERAJA</v>
          </cell>
          <cell r="F307" t="str">
            <v xml:space="preserve">ANTERAJA </v>
          </cell>
          <cell r="G307">
            <v>4632776.9600000009</v>
          </cell>
        </row>
        <row r="308">
          <cell r="C308" t="str">
            <v>DENI BAROKAH</v>
          </cell>
          <cell r="D308" t="str">
            <v>DRIVER</v>
          </cell>
          <cell r="E308" t="str">
            <v>BANDUNG-ANTERAJA</v>
          </cell>
          <cell r="F308" t="str">
            <v xml:space="preserve">ANTERAJA </v>
          </cell>
          <cell r="G308">
            <v>4561941.6340000005</v>
          </cell>
        </row>
        <row r="309">
          <cell r="C309" t="str">
            <v>MUHAMMAD ROMLI</v>
          </cell>
          <cell r="D309" t="str">
            <v>DRIVER</v>
          </cell>
          <cell r="E309" t="str">
            <v>BANDUNG-ANTERAJA</v>
          </cell>
          <cell r="F309" t="str">
            <v xml:space="preserve">ANTERAJA </v>
          </cell>
          <cell r="G309">
            <v>4807776.9600000009</v>
          </cell>
        </row>
        <row r="310">
          <cell r="C310" t="str">
            <v>JOHAR PERMANA</v>
          </cell>
          <cell r="D310" t="str">
            <v>DRIVER</v>
          </cell>
          <cell r="E310" t="str">
            <v>BANDUNG-ANTERAJA</v>
          </cell>
          <cell r="F310" t="str">
            <v xml:space="preserve">ANTERAJA </v>
          </cell>
          <cell r="G310">
            <v>4232776.9600000009</v>
          </cell>
        </row>
        <row r="311">
          <cell r="C311" t="str">
            <v>RUDI JAMALUDIN</v>
          </cell>
          <cell r="D311" t="str">
            <v>DRIVER</v>
          </cell>
          <cell r="E311" t="str">
            <v>BANDUNG-ANTERAJA</v>
          </cell>
          <cell r="F311" t="str">
            <v xml:space="preserve">ANTERAJA </v>
          </cell>
          <cell r="G311">
            <v>2792208.12</v>
          </cell>
        </row>
        <row r="312">
          <cell r="C312" t="str">
            <v>DENNY RUSANDI</v>
          </cell>
          <cell r="D312" t="str">
            <v>DRIVER</v>
          </cell>
          <cell r="E312" t="str">
            <v>BANDUNG-ANTERAJA</v>
          </cell>
          <cell r="F312" t="str">
            <v xml:space="preserve">ANTERAJA </v>
          </cell>
          <cell r="G312">
            <v>2934783.3600000003</v>
          </cell>
        </row>
        <row r="313">
          <cell r="C313" t="str">
            <v>CHANDRA WIJAYA</v>
          </cell>
          <cell r="D313" t="str">
            <v>DRIVER</v>
          </cell>
          <cell r="E313" t="str">
            <v>BANDUNG-ANTERAJA</v>
          </cell>
          <cell r="F313" t="str">
            <v xml:space="preserve">ANTERAJA </v>
          </cell>
          <cell r="G313">
            <v>2894783.3600000003</v>
          </cell>
        </row>
        <row r="314">
          <cell r="C314" t="str">
            <v>SANDRO PERDAMAIAN S</v>
          </cell>
          <cell r="D314" t="str">
            <v>DRIVER</v>
          </cell>
          <cell r="E314" t="str">
            <v>BANDUNG-ANTERAJA</v>
          </cell>
          <cell r="F314" t="str">
            <v xml:space="preserve">ANTERAJA </v>
          </cell>
          <cell r="G314">
            <v>2954783.3600000003</v>
          </cell>
        </row>
        <row r="315">
          <cell r="C315" t="str">
            <v>ASEP NURDIN RUSRIAWAN</v>
          </cell>
          <cell r="D315" t="str">
            <v>DRIVER</v>
          </cell>
          <cell r="E315" t="str">
            <v>BANDUNG-ANTERAJA</v>
          </cell>
          <cell r="F315" t="str">
            <v xml:space="preserve">ANTERAJA </v>
          </cell>
          <cell r="G315">
            <v>2934783.3600000003</v>
          </cell>
        </row>
        <row r="316">
          <cell r="C316" t="str">
            <v>ANGGI KURNIA</v>
          </cell>
          <cell r="D316" t="str">
            <v>DRIVER</v>
          </cell>
          <cell r="E316" t="str">
            <v>BANDUNG-ANTERAJA</v>
          </cell>
          <cell r="F316" t="str">
            <v xml:space="preserve">ANTERAJA </v>
          </cell>
          <cell r="G316">
            <v>3032208.12</v>
          </cell>
        </row>
        <row r="317">
          <cell r="C317" t="str">
            <v>MUHAMMAD PRAMADANI</v>
          </cell>
          <cell r="D317" t="str">
            <v>DRIVER</v>
          </cell>
          <cell r="E317" t="str">
            <v>BANDUNG-ANTERAJA</v>
          </cell>
          <cell r="F317" t="str">
            <v xml:space="preserve">ANTERAJA </v>
          </cell>
          <cell r="G317">
            <v>2834783.3600000003</v>
          </cell>
        </row>
        <row r="318">
          <cell r="C318" t="str">
            <v>TETEN ARIF IRAWAN</v>
          </cell>
          <cell r="D318" t="str">
            <v>DRIVER</v>
          </cell>
          <cell r="E318" t="str">
            <v>BANDUNG-ANTERAJA</v>
          </cell>
          <cell r="F318" t="str">
            <v xml:space="preserve">ANTERAJA </v>
          </cell>
          <cell r="G318">
            <v>2545284.9600000004</v>
          </cell>
        </row>
        <row r="319">
          <cell r="C319" t="str">
            <v>MARYONO</v>
          </cell>
          <cell r="D319" t="str">
            <v>DRIVER</v>
          </cell>
          <cell r="E319" t="str">
            <v>BANDUNG-ANTERAJA</v>
          </cell>
          <cell r="F319" t="str">
            <v xml:space="preserve">ANTERAJA </v>
          </cell>
          <cell r="G319">
            <v>2525284.9600000004</v>
          </cell>
        </row>
        <row r="320">
          <cell r="C320" t="str">
            <v xml:space="preserve">NURYAMAN </v>
          </cell>
          <cell r="D320" t="str">
            <v>DRIVER</v>
          </cell>
          <cell r="E320" t="str">
            <v>BANDUNG-ANTERAJA</v>
          </cell>
          <cell r="F320" t="str">
            <v xml:space="preserve">ANTERAJA </v>
          </cell>
          <cell r="G320">
            <v>2545284.9600000004</v>
          </cell>
        </row>
        <row r="321">
          <cell r="C321" t="str">
            <v>IRSAN ARIANSYAH</v>
          </cell>
          <cell r="D321" t="str">
            <v>DRIVER</v>
          </cell>
          <cell r="E321" t="str">
            <v>BANDUNG-ANTERAJA</v>
          </cell>
          <cell r="F321" t="str">
            <v xml:space="preserve">ANTERAJA </v>
          </cell>
          <cell r="G321">
            <v>2353211.3200000003</v>
          </cell>
        </row>
        <row r="322">
          <cell r="C322" t="str">
            <v xml:space="preserve">RIZKY ANWARY PUTRA </v>
          </cell>
          <cell r="D322" t="str">
            <v>DRIVER</v>
          </cell>
          <cell r="E322" t="str">
            <v>BANDUNG-ANTERAJA</v>
          </cell>
          <cell r="F322" t="str">
            <v xml:space="preserve">ANTERAJA </v>
          </cell>
          <cell r="G322">
            <v>2195786.5600000005</v>
          </cell>
        </row>
        <row r="323">
          <cell r="C323" t="str">
            <v xml:space="preserve">HILMAN SANJAYA </v>
          </cell>
          <cell r="D323" t="str">
            <v>DRIVER</v>
          </cell>
          <cell r="E323" t="str">
            <v>BANDUNG-ANTERAJA</v>
          </cell>
          <cell r="F323" t="str">
            <v xml:space="preserve">ANTERAJA </v>
          </cell>
          <cell r="G323">
            <v>2233211.3200000003</v>
          </cell>
        </row>
        <row r="324">
          <cell r="C324" t="str">
            <v>YONO</v>
          </cell>
          <cell r="D324" t="str">
            <v>DRIVER</v>
          </cell>
          <cell r="E324" t="str">
            <v>BANDUNG-ANTERAJA</v>
          </cell>
          <cell r="F324" t="str">
            <v xml:space="preserve">ANTERAJA </v>
          </cell>
          <cell r="G324">
            <v>2273211.3200000003</v>
          </cell>
        </row>
        <row r="325">
          <cell r="C325" t="str">
            <v>YENDI MULYANA</v>
          </cell>
          <cell r="D325" t="str">
            <v>DRIVER</v>
          </cell>
          <cell r="E325" t="str">
            <v>BANDUNG-ANTERAJA</v>
          </cell>
          <cell r="F325" t="str">
            <v xml:space="preserve">ANTERAJA </v>
          </cell>
          <cell r="G325">
            <v>2051037.3599999999</v>
          </cell>
        </row>
        <row r="326">
          <cell r="C326" t="str">
            <v>AHMAD JAELANI</v>
          </cell>
          <cell r="D326" t="str">
            <v>DRIVER</v>
          </cell>
          <cell r="E326" t="str">
            <v>BANDUNG-ANTERAJA</v>
          </cell>
          <cell r="F326" t="str">
            <v xml:space="preserve">ANTERAJA </v>
          </cell>
          <cell r="G326">
            <v>2091037.36</v>
          </cell>
        </row>
        <row r="327">
          <cell r="C327" t="str">
            <v xml:space="preserve">HENDI RAMDANI </v>
          </cell>
          <cell r="D327" t="str">
            <v>DRIVER</v>
          </cell>
          <cell r="E327" t="str">
            <v>BANDUNG-ANTERAJA</v>
          </cell>
          <cell r="F327" t="str">
            <v xml:space="preserve">ANTERAJA </v>
          </cell>
          <cell r="G327">
            <v>2048462.1199999999</v>
          </cell>
        </row>
        <row r="328">
          <cell r="C328" t="str">
            <v xml:space="preserve">DADAN NUGRAHA </v>
          </cell>
          <cell r="D328" t="str">
            <v>DRIVER</v>
          </cell>
          <cell r="E328" t="str">
            <v>BANDUNG-ANTERAJA</v>
          </cell>
          <cell r="F328" t="str">
            <v xml:space="preserve">ANTERAJA </v>
          </cell>
          <cell r="G328">
            <v>2051037.3599999999</v>
          </cell>
        </row>
        <row r="329">
          <cell r="C329" t="str">
            <v>NIZAR AHMAD FAUZAN</v>
          </cell>
          <cell r="D329" t="str">
            <v>DRIVER</v>
          </cell>
          <cell r="E329" t="str">
            <v>BANDUNG-ANTERAJA</v>
          </cell>
          <cell r="F329" t="str">
            <v xml:space="preserve">ANTERAJA </v>
          </cell>
          <cell r="G329">
            <v>2031037.3599999999</v>
          </cell>
        </row>
        <row r="330">
          <cell r="C330" t="str">
            <v>ALGA AGUSTIA SAPUTRA</v>
          </cell>
          <cell r="D330" t="str">
            <v>DRIVER</v>
          </cell>
          <cell r="E330" t="str">
            <v>BANDUNG-ANTERAJA</v>
          </cell>
          <cell r="F330" t="str">
            <v xml:space="preserve">ANTERAJA </v>
          </cell>
          <cell r="G330">
            <v>1634214.52</v>
          </cell>
        </row>
        <row r="331">
          <cell r="C331" t="str">
            <v>SANDITIYA HERMANSYAH</v>
          </cell>
          <cell r="D331" t="str">
            <v>DRIVER</v>
          </cell>
          <cell r="E331" t="str">
            <v>BANDUNG-ANTERAJA</v>
          </cell>
          <cell r="F331" t="str">
            <v xml:space="preserve">ANTERAJA </v>
          </cell>
          <cell r="G331">
            <v>1010468.52</v>
          </cell>
        </row>
        <row r="332">
          <cell r="C332" t="str">
            <v>RAMDANI O SAPUTRA</v>
          </cell>
          <cell r="D332" t="str">
            <v>DRIVER</v>
          </cell>
          <cell r="E332" t="str">
            <v>BANDUNG-ANTERAJA</v>
          </cell>
          <cell r="F332" t="str">
            <v xml:space="preserve">ANTERAJA </v>
          </cell>
          <cell r="G332">
            <v>1010468.52</v>
          </cell>
        </row>
        <row r="333">
          <cell r="C333" t="str">
            <v>UJANG SUMARNA</v>
          </cell>
          <cell r="D333" t="str">
            <v>DRIVER</v>
          </cell>
          <cell r="E333" t="str">
            <v>BANDUNG-ANTERAJA</v>
          </cell>
          <cell r="F333" t="str">
            <v xml:space="preserve">ANTERAJA </v>
          </cell>
          <cell r="G333">
            <v>1010468.52</v>
          </cell>
        </row>
        <row r="334">
          <cell r="C334" t="str">
            <v>MUHAMMAD  ABDULROZAK</v>
          </cell>
          <cell r="D334" t="str">
            <v>DRIVER</v>
          </cell>
          <cell r="E334" t="str">
            <v>BANDUNG-ANTERAJA</v>
          </cell>
          <cell r="F334" t="str">
            <v xml:space="preserve">ANTERAJA </v>
          </cell>
          <cell r="G334">
            <v>1010468.52</v>
          </cell>
        </row>
        <row r="335">
          <cell r="C335" t="str">
            <v>ISHAM NAYU BERMANA</v>
          </cell>
          <cell r="D335" t="str">
            <v>DRIVER</v>
          </cell>
          <cell r="E335" t="str">
            <v>BANDUNG-ANTERAJA</v>
          </cell>
          <cell r="F335" t="str">
            <v xml:space="preserve">ANTERAJA </v>
          </cell>
          <cell r="G335">
            <v>1010468.52</v>
          </cell>
        </row>
        <row r="336">
          <cell r="C336" t="str">
            <v>SANDI</v>
          </cell>
          <cell r="D336" t="str">
            <v>DRIVER</v>
          </cell>
          <cell r="E336" t="str">
            <v>BANDUNG-ANTERAJA</v>
          </cell>
          <cell r="F336" t="str">
            <v xml:space="preserve">ANTERAJA </v>
          </cell>
          <cell r="G336">
            <v>1010468.52</v>
          </cell>
        </row>
        <row r="337">
          <cell r="C337" t="str">
            <v>ANDI KUSWANDI</v>
          </cell>
          <cell r="D337" t="str">
            <v>DRIVER</v>
          </cell>
          <cell r="E337" t="str">
            <v>BANDUNG-ANTERAJA</v>
          </cell>
          <cell r="F337" t="str">
            <v xml:space="preserve">ANTERAJA </v>
          </cell>
          <cell r="G337">
            <v>1010468.52</v>
          </cell>
        </row>
        <row r="338">
          <cell r="C338" t="str">
            <v>AANG ANANG SUMARNA</v>
          </cell>
          <cell r="D338" t="str">
            <v>DRIVER</v>
          </cell>
          <cell r="E338" t="str">
            <v>BANDUNG-ANTERAJA</v>
          </cell>
          <cell r="F338" t="str">
            <v xml:space="preserve">ANTERAJA </v>
          </cell>
          <cell r="G338">
            <v>885719.32</v>
          </cell>
        </row>
        <row r="339">
          <cell r="C339" t="str">
            <v>AHMAD MARDIYANA</v>
          </cell>
          <cell r="D339" t="str">
            <v>DRIVER</v>
          </cell>
          <cell r="E339" t="str">
            <v>BANDUNG-ANTERAJA</v>
          </cell>
          <cell r="F339" t="str">
            <v xml:space="preserve">ANTERAJA </v>
          </cell>
          <cell r="G339">
            <v>885719.32</v>
          </cell>
        </row>
        <row r="340">
          <cell r="C340" t="str">
            <v>NOVA SETYO PRIHANTORO</v>
          </cell>
          <cell r="D340" t="str">
            <v>DRIVER</v>
          </cell>
          <cell r="E340" t="str">
            <v>BANDUNG-ANTERAJA</v>
          </cell>
          <cell r="F340" t="str">
            <v xml:space="preserve">ANTERAJA </v>
          </cell>
          <cell r="G340">
            <v>636220.91999999993</v>
          </cell>
        </row>
        <row r="341">
          <cell r="C341" t="str">
            <v>RIKSA PRASULYSTYANTO</v>
          </cell>
          <cell r="D341" t="str">
            <v>DRIVER</v>
          </cell>
          <cell r="E341" t="str">
            <v>BANDUNG-ANTERAJA</v>
          </cell>
          <cell r="F341" t="str">
            <v xml:space="preserve">ANTERAJA </v>
          </cell>
          <cell r="G341">
            <v>636220.91999999993</v>
          </cell>
        </row>
        <row r="342">
          <cell r="C342" t="str">
            <v>MOCHAMAD GUSTAF SASYADERA</v>
          </cell>
          <cell r="D342" t="str">
            <v>DRIVER</v>
          </cell>
          <cell r="E342" t="str">
            <v>BANDUNG-ANTERAJA</v>
          </cell>
          <cell r="F342" t="str">
            <v xml:space="preserve">ANTERAJA </v>
          </cell>
          <cell r="G342">
            <v>4750201.7200000007</v>
          </cell>
        </row>
        <row r="343">
          <cell r="C343" t="str">
            <v>CAHYA NURUL HUDA</v>
          </cell>
          <cell r="D343" t="str">
            <v>DRIVER</v>
          </cell>
          <cell r="E343" t="str">
            <v>BANDUNG-ANTERAJA</v>
          </cell>
          <cell r="F343" t="str">
            <v xml:space="preserve">ANTERAJA </v>
          </cell>
          <cell r="G343">
            <v>4407776.9600000009</v>
          </cell>
        </row>
        <row r="344">
          <cell r="C344" t="str">
            <v>RURI RAMADAN</v>
          </cell>
          <cell r="D344" t="str">
            <v>DRIVER</v>
          </cell>
          <cell r="E344" t="str">
            <v>BANDUNG-ANTERAJA</v>
          </cell>
          <cell r="F344" t="str">
            <v xml:space="preserve">ANTERAJA </v>
          </cell>
          <cell r="G344">
            <v>2992208.12</v>
          </cell>
        </row>
        <row r="345">
          <cell r="C345" t="str">
            <v>LILI SUHELI</v>
          </cell>
          <cell r="D345" t="str">
            <v>DRIVER</v>
          </cell>
          <cell r="E345" t="str">
            <v>BANDUNG-ANTERAJA</v>
          </cell>
          <cell r="F345" t="str">
            <v xml:space="preserve">ANTERAJA </v>
          </cell>
          <cell r="G345">
            <v>885719.32</v>
          </cell>
        </row>
        <row r="346">
          <cell r="C346" t="str">
            <v>KIKI AHMAD TAHKIK</v>
          </cell>
          <cell r="D346" t="str">
            <v>DRIVER</v>
          </cell>
          <cell r="E346" t="str">
            <v>BANDUNG-ANTERAJA</v>
          </cell>
          <cell r="F346" t="str">
            <v xml:space="preserve">ANTERAJA </v>
          </cell>
          <cell r="G346">
            <v>4752776.9600000009</v>
          </cell>
        </row>
        <row r="347">
          <cell r="C347" t="str">
            <v>FEBBYANTO FAIZAL</v>
          </cell>
          <cell r="D347" t="str">
            <v>DRIVER</v>
          </cell>
          <cell r="E347" t="str">
            <v>BANDUNG-ANTERAJA</v>
          </cell>
          <cell r="F347" t="str">
            <v xml:space="preserve">ANTERAJA </v>
          </cell>
          <cell r="G347">
            <v>1010468.52</v>
          </cell>
        </row>
        <row r="348">
          <cell r="C348" t="str">
            <v>JUMANJI AQRI</v>
          </cell>
          <cell r="D348" t="str">
            <v>DRIVER</v>
          </cell>
          <cell r="E348" t="str">
            <v>BANDUNG-ANTERAJA</v>
          </cell>
          <cell r="F348" t="str">
            <v xml:space="preserve">ANTERAJA </v>
          </cell>
          <cell r="G348">
            <v>1010468.52</v>
          </cell>
        </row>
        <row r="349">
          <cell r="C349" t="str">
            <v>SUNYOTO</v>
          </cell>
          <cell r="D349" t="str">
            <v>DRIVER</v>
          </cell>
          <cell r="E349" t="str">
            <v>BANDUNG-ANTERAJA</v>
          </cell>
          <cell r="F349" t="str">
            <v xml:space="preserve">ANTERAJA </v>
          </cell>
          <cell r="G349">
            <v>760970.12</v>
          </cell>
        </row>
        <row r="350">
          <cell r="C350" t="str">
            <v>RIZKY MULAWARMAN</v>
          </cell>
          <cell r="D350" t="str">
            <v>DRIVER</v>
          </cell>
          <cell r="E350" t="str">
            <v>CIREBON</v>
          </cell>
          <cell r="F350" t="str">
            <v>ANTERAJA</v>
          </cell>
          <cell r="G350">
            <v>3440353.92</v>
          </cell>
        </row>
        <row r="351">
          <cell r="C351" t="str">
            <v xml:space="preserve">SENDI ARDIANSYAH </v>
          </cell>
          <cell r="D351" t="str">
            <v>DRIVER</v>
          </cell>
          <cell r="E351" t="str">
            <v>GARUT</v>
          </cell>
          <cell r="F351" t="str">
            <v>ANTERAJA</v>
          </cell>
          <cell r="G351">
            <v>2282641.5999999996</v>
          </cell>
        </row>
        <row r="352">
          <cell r="C352" t="str">
            <v>YUSEP RUSDIANA</v>
          </cell>
          <cell r="D352" t="str">
            <v>DRIVER</v>
          </cell>
          <cell r="E352" t="str">
            <v>GARUT</v>
          </cell>
          <cell r="F352" t="str">
            <v>ANTERAJA</v>
          </cell>
          <cell r="G352">
            <v>2282641.5999999996</v>
          </cell>
        </row>
        <row r="396">
          <cell r="C396" t="str">
            <v>UCI SANUSI</v>
          </cell>
          <cell r="D396" t="str">
            <v>DISPATCHER</v>
          </cell>
          <cell r="E396" t="str">
            <v>YAMAZAKI CIKARANG</v>
          </cell>
          <cell r="F396" t="str">
            <v>YAMAZAKI</v>
          </cell>
          <cell r="G396">
            <v>5373911.7279999992</v>
          </cell>
        </row>
        <row r="397">
          <cell r="C397" t="str">
            <v>TASIM BIN SAIYAN</v>
          </cell>
          <cell r="D397" t="str">
            <v>DRIVER</v>
          </cell>
          <cell r="E397" t="str">
            <v>YAMAZAKI CIKARANG</v>
          </cell>
          <cell r="F397" t="str">
            <v>YAMAZAKI</v>
          </cell>
          <cell r="G397">
            <v>5867911.7279999992</v>
          </cell>
        </row>
        <row r="398">
          <cell r="C398" t="str">
            <v>DEDEN KURNIAWAN</v>
          </cell>
          <cell r="D398" t="str">
            <v>DRIVER</v>
          </cell>
          <cell r="E398" t="str">
            <v>YAMAZAKI CIKARANG</v>
          </cell>
          <cell r="F398" t="str">
            <v>YAMAZAKI</v>
          </cell>
          <cell r="G398">
            <v>4936834.2459999993</v>
          </cell>
        </row>
        <row r="399">
          <cell r="C399" t="str">
            <v>DEDE RUSMAN</v>
          </cell>
          <cell r="D399" t="str">
            <v>DRIVER</v>
          </cell>
          <cell r="E399" t="str">
            <v>YAMAZAKI CIKARANG</v>
          </cell>
          <cell r="F399" t="str">
            <v>YAMAZAKI</v>
          </cell>
          <cell r="G399">
            <v>5791111.7279999992</v>
          </cell>
        </row>
        <row r="400">
          <cell r="C400" t="str">
            <v>HASYANA PRAMUJI</v>
          </cell>
          <cell r="D400" t="str">
            <v>DRIVER</v>
          </cell>
          <cell r="E400" t="str">
            <v>YAMAZAKI CIKARANG</v>
          </cell>
          <cell r="F400" t="str">
            <v>YAMAZAKI</v>
          </cell>
          <cell r="G400">
            <v>5498361.7279999992</v>
          </cell>
        </row>
        <row r="401">
          <cell r="C401" t="str">
            <v>AGUS RIYANTO</v>
          </cell>
          <cell r="D401" t="str">
            <v>DRIVER</v>
          </cell>
          <cell r="E401" t="str">
            <v>YAMAZAKI CIKARANG</v>
          </cell>
          <cell r="F401" t="str">
            <v>YAMAZAKI</v>
          </cell>
          <cell r="G401">
            <v>5923461.7279999992</v>
          </cell>
        </row>
        <row r="402">
          <cell r="C402" t="str">
            <v>WARNO</v>
          </cell>
          <cell r="D402" t="str">
            <v>DRIVER</v>
          </cell>
          <cell r="E402" t="str">
            <v>YAMAZAKI CIKARANG</v>
          </cell>
          <cell r="F402" t="str">
            <v>YAMAZAKI</v>
          </cell>
          <cell r="G402">
            <v>5316170.2399999993</v>
          </cell>
        </row>
        <row r="403">
          <cell r="C403" t="str">
            <v>IWAN RIDWAN</v>
          </cell>
          <cell r="D403" t="str">
            <v>DRIVER</v>
          </cell>
          <cell r="E403" t="str">
            <v>YAMAZAKI CIKARANG</v>
          </cell>
          <cell r="F403" t="str">
            <v>YAMAZAKI</v>
          </cell>
          <cell r="G403">
            <v>4983711.7279999992</v>
          </cell>
        </row>
        <row r="404">
          <cell r="C404" t="str">
            <v>SODIKIN</v>
          </cell>
          <cell r="D404" t="str">
            <v>DRIVER</v>
          </cell>
          <cell r="E404" t="str">
            <v>YAMAZAKI CIKARANG</v>
          </cell>
          <cell r="F404" t="str">
            <v>YAMAZAKI</v>
          </cell>
          <cell r="G404">
            <v>5139511.7279999992</v>
          </cell>
        </row>
        <row r="405">
          <cell r="C405" t="str">
            <v>ADE HARYADI</v>
          </cell>
          <cell r="D405" t="str">
            <v>DRIVER</v>
          </cell>
          <cell r="E405" t="str">
            <v>YAMAZAKI CIKARANG</v>
          </cell>
          <cell r="F405" t="str">
            <v>YAMAZAKI</v>
          </cell>
          <cell r="G405">
            <v>5724811.7279999992</v>
          </cell>
        </row>
        <row r="406">
          <cell r="C406" t="str">
            <v xml:space="preserve">ASEP HAMBALI </v>
          </cell>
          <cell r="D406" t="str">
            <v>DRIVER</v>
          </cell>
          <cell r="E406" t="str">
            <v>YAMAZAKI CIKARANG</v>
          </cell>
          <cell r="F406" t="str">
            <v>YAMAZAKI</v>
          </cell>
          <cell r="G406">
            <v>5438984.2459999993</v>
          </cell>
        </row>
        <row r="407">
          <cell r="C407" t="str">
            <v>DIKI WIBOWO</v>
          </cell>
          <cell r="D407" t="str">
            <v>DRIVER</v>
          </cell>
          <cell r="E407" t="str">
            <v>YAMAZAKI CIKARANG</v>
          </cell>
          <cell r="F407" t="str">
            <v>YAMAZAKI</v>
          </cell>
          <cell r="G407">
            <v>5747734.2459999993</v>
          </cell>
        </row>
        <row r="408">
          <cell r="C408" t="str">
            <v xml:space="preserve">SUKRI </v>
          </cell>
          <cell r="D408" t="str">
            <v>DRIVER</v>
          </cell>
          <cell r="E408" t="str">
            <v>YAMAZAKI CIKARANG</v>
          </cell>
          <cell r="F408" t="str">
            <v>YAMAZAKI</v>
          </cell>
          <cell r="G408">
            <v>5130634.2459999993</v>
          </cell>
        </row>
        <row r="409">
          <cell r="C409" t="str">
            <v xml:space="preserve">DENY SETIYO PAMBUDI </v>
          </cell>
          <cell r="D409" t="str">
            <v>DRIVER</v>
          </cell>
          <cell r="E409" t="str">
            <v>YAMAZAKI CIKARANG</v>
          </cell>
          <cell r="F409" t="str">
            <v>YAMAZAKI</v>
          </cell>
          <cell r="G409">
            <v>5975511.7279999992</v>
          </cell>
        </row>
        <row r="410">
          <cell r="C410" t="str">
            <v xml:space="preserve">YAYAN M ILYAS </v>
          </cell>
          <cell r="D410" t="str">
            <v>DRIVER</v>
          </cell>
          <cell r="E410" t="str">
            <v>YAMAZAKI CIKARANG</v>
          </cell>
          <cell r="F410" t="str">
            <v>YAMAZAKI</v>
          </cell>
          <cell r="G410">
            <v>5929661.7279999992</v>
          </cell>
        </row>
        <row r="411">
          <cell r="C411" t="str">
            <v>NUR ROHMAT</v>
          </cell>
          <cell r="D411" t="str">
            <v>DRIVER</v>
          </cell>
          <cell r="E411" t="str">
            <v>YAMAZAKI CIKARANG</v>
          </cell>
          <cell r="F411" t="str">
            <v>YAMAZAKI</v>
          </cell>
          <cell r="G411">
            <v>5755661.7279999992</v>
          </cell>
        </row>
        <row r="412">
          <cell r="C412" t="str">
            <v>ADI WIJAYANTO</v>
          </cell>
          <cell r="D412" t="str">
            <v>DRIVER LEADER</v>
          </cell>
          <cell r="E412" t="str">
            <v>YAMAZAKI CIKARANG</v>
          </cell>
          <cell r="F412" t="str">
            <v>YAMAZAKI</v>
          </cell>
          <cell r="G412">
            <v>5373911.7279999992</v>
          </cell>
        </row>
        <row r="413">
          <cell r="C413" t="str">
            <v>JUPRI</v>
          </cell>
          <cell r="D413" t="str">
            <v>DRIVER</v>
          </cell>
          <cell r="E413" t="str">
            <v>YAMAZAKI CIKARANG</v>
          </cell>
          <cell r="F413" t="str">
            <v>YAMAZAKI</v>
          </cell>
          <cell r="G413">
            <v>5834661.7279999992</v>
          </cell>
        </row>
        <row r="414">
          <cell r="C414" t="str">
            <v>DIDIK PRAMBUDI</v>
          </cell>
          <cell r="D414" t="str">
            <v>DRIVER</v>
          </cell>
          <cell r="E414" t="str">
            <v>YAMAZAKI CIKARANG</v>
          </cell>
          <cell r="F414" t="str">
            <v>YAMAZAKI</v>
          </cell>
          <cell r="G414">
            <v>5911534.2459999993</v>
          </cell>
        </row>
        <row r="415">
          <cell r="C415" t="str">
            <v xml:space="preserve">SETIYAWAN UTOMO </v>
          </cell>
          <cell r="D415" t="str">
            <v>DRIVER</v>
          </cell>
          <cell r="E415" t="str">
            <v>YAMAZAKI CIKARANG</v>
          </cell>
          <cell r="F415" t="str">
            <v>YAMAZAKI</v>
          </cell>
          <cell r="G415">
            <v>200000</v>
          </cell>
        </row>
        <row r="416">
          <cell r="C416" t="str">
            <v>MUHAMAD SAPARUDIN</v>
          </cell>
          <cell r="D416" t="str">
            <v>DRIVER</v>
          </cell>
          <cell r="E416" t="str">
            <v>YAMAZAKI CIKARANG</v>
          </cell>
          <cell r="F416" t="str">
            <v>YAMAZAKI</v>
          </cell>
          <cell r="G416">
            <v>5138386.5479999986</v>
          </cell>
        </row>
        <row r="417">
          <cell r="C417" t="str">
            <v>IRSAD</v>
          </cell>
          <cell r="D417" t="str">
            <v>DRIVER</v>
          </cell>
          <cell r="E417" t="str">
            <v>CIKARANG</v>
          </cell>
          <cell r="F417" t="str">
            <v>YAMAZAKI</v>
          </cell>
          <cell r="G417">
            <v>2571622.9466666668</v>
          </cell>
        </row>
        <row r="418">
          <cell r="C418" t="str">
            <v>MARYADI</v>
          </cell>
          <cell r="D418" t="str">
            <v>DRIVER</v>
          </cell>
          <cell r="E418" t="str">
            <v>CIKARANG</v>
          </cell>
          <cell r="F418" t="str">
            <v>YAMAZAKI</v>
          </cell>
          <cell r="G418">
            <v>495157.21333333332</v>
          </cell>
        </row>
        <row r="419">
          <cell r="C419" t="str">
            <v>DEDI SUPRIADI</v>
          </cell>
          <cell r="D419" t="str">
            <v>DRIVER</v>
          </cell>
          <cell r="E419" t="str">
            <v>APL CIKARANG</v>
          </cell>
          <cell r="F419" t="str">
            <v>APL</v>
          </cell>
          <cell r="G419">
            <v>5364170.2399999993</v>
          </cell>
        </row>
        <row r="420">
          <cell r="C420" t="str">
            <v>SAHBUDIN</v>
          </cell>
          <cell r="D420" t="str">
            <v>DRIVER</v>
          </cell>
          <cell r="E420" t="str">
            <v>APL CIKARANG</v>
          </cell>
          <cell r="F420" t="str">
            <v>APL</v>
          </cell>
          <cell r="G420">
            <v>4600170.2399999993</v>
          </cell>
        </row>
      </sheetData>
      <sheetData sheetId="2">
        <row r="5">
          <cell r="C5" t="str">
            <v xml:space="preserve">GANDA PERMANA </v>
          </cell>
          <cell r="D5" t="str">
            <v>DRIVER</v>
          </cell>
          <cell r="E5" t="str">
            <v>BANDUNG-ANTERAJA</v>
          </cell>
          <cell r="F5" t="str">
            <v xml:space="preserve">ANTERAJA </v>
          </cell>
          <cell r="G5">
            <v>309498.40000000002</v>
          </cell>
        </row>
        <row r="6">
          <cell r="C6" t="str">
            <v>AAN AGUNG HERYANA</v>
          </cell>
          <cell r="D6" t="str">
            <v>DRIVER</v>
          </cell>
          <cell r="E6" t="str">
            <v>BANDUNG-ANTERAJA</v>
          </cell>
          <cell r="F6" t="str">
            <v xml:space="preserve">ANTERAJA </v>
          </cell>
          <cell r="G6">
            <v>80000</v>
          </cell>
        </row>
        <row r="7">
          <cell r="C7" t="str">
            <v>YAHYA AMBARI</v>
          </cell>
          <cell r="D7" t="str">
            <v>DRIVER</v>
          </cell>
          <cell r="E7" t="str">
            <v>BANDUNG-ANTERAJA</v>
          </cell>
          <cell r="F7" t="str">
            <v xml:space="preserve">ANTERAJA </v>
          </cell>
          <cell r="G7">
            <v>240000</v>
          </cell>
        </row>
      </sheetData>
      <sheetData sheetId="3">
        <row r="9">
          <cell r="C9" t="str">
            <v>ERIK RAHMAN</v>
          </cell>
          <cell r="D9" t="str">
            <v>DRIVER</v>
          </cell>
          <cell r="E9" t="str">
            <v>BANDUNG-ANTERAJA</v>
          </cell>
          <cell r="F9" t="str">
            <v xml:space="preserve">ANTERAJA </v>
          </cell>
          <cell r="G9">
            <v>885719.32</v>
          </cell>
        </row>
        <row r="10">
          <cell r="C10" t="str">
            <v xml:space="preserve">DZIKRI FAJAR PRATAMA </v>
          </cell>
          <cell r="D10" t="str">
            <v>DISPATCHER</v>
          </cell>
          <cell r="E10" t="str">
            <v>BANDUNG-ANTERAJA</v>
          </cell>
          <cell r="F10" t="str">
            <v xml:space="preserve">ANTERAJA </v>
          </cell>
          <cell r="G10">
            <v>2517284.9600000004</v>
          </cell>
        </row>
        <row r="11">
          <cell r="C11" t="str">
            <v>ACENG MA'MUR</v>
          </cell>
          <cell r="D11" t="str">
            <v>DRIVER</v>
          </cell>
          <cell r="E11" t="str">
            <v>BANDUNG-ANTERAJA</v>
          </cell>
          <cell r="F11" t="str">
            <v xml:space="preserve">ANTERAJA </v>
          </cell>
          <cell r="G11">
            <v>1010468.52</v>
          </cell>
        </row>
        <row r="12">
          <cell r="C12" t="str">
            <v>HARDI SANTOSO</v>
          </cell>
          <cell r="D12" t="str">
            <v>DRIVER</v>
          </cell>
          <cell r="E12" t="str">
            <v>SUBANG</v>
          </cell>
          <cell r="F12" t="str">
            <v>ANTERAJA</v>
          </cell>
          <cell r="G12">
            <v>3452291.5375999999</v>
          </cell>
        </row>
        <row r="13">
          <cell r="C13" t="str">
            <v>RAHMAT HIDAYAT</v>
          </cell>
          <cell r="D13" t="str">
            <v>DRIVER</v>
          </cell>
          <cell r="E13" t="str">
            <v>CIREBON</v>
          </cell>
          <cell r="F13" t="str">
            <v>ANTERAJA</v>
          </cell>
          <cell r="G13">
            <v>4175353.9200000004</v>
          </cell>
        </row>
        <row r="14">
          <cell r="G14">
            <v>12041118.2576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ANTERAJA-KARAWANG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JUNI 21"/>
      <sheetName val="OUT JUNI 21"/>
      <sheetName val="SUMMARY"/>
      <sheetName val="REPORT HARIAN"/>
      <sheetName val="BAT MALANG 1"/>
      <sheetName val="BAT MALANG 2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TJ BANJARMASIN"/>
      <sheetName val="ATJ PALANGKARAYA"/>
      <sheetName val="ANTERAJA BALIKPAPAN"/>
      <sheetName val="Sheet9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POS JOGJA 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">
          <cell r="C7" t="str">
            <v>1703</v>
          </cell>
          <cell r="D7" t="str">
            <v xml:space="preserve">AGUNG MAULANA </v>
          </cell>
          <cell r="E7" t="str">
            <v>MBK</v>
          </cell>
          <cell r="F7" t="str">
            <v>082118453556</v>
          </cell>
          <cell r="G7" t="str">
            <v>DRIVER</v>
          </cell>
          <cell r="K7" t="str">
            <v xml:space="preserve">CIAMIS </v>
          </cell>
          <cell r="L7" t="str">
            <v>ANTERAJA</v>
          </cell>
          <cell r="M7" t="str">
            <v>JAKARTA 1</v>
          </cell>
          <cell r="N7">
            <v>44187</v>
          </cell>
          <cell r="O7" t="str">
            <v xml:space="preserve">DUSUN PENDE RT 010/003 DESA PAMALAYAN KEC CIJEUNGJING </v>
          </cell>
          <cell r="P7" t="str">
            <v>L</v>
          </cell>
          <cell r="Q7" t="str">
            <v xml:space="preserve">ISLAM </v>
          </cell>
          <cell r="R7" t="str">
            <v>L</v>
          </cell>
          <cell r="S7" t="str">
            <v>SMA</v>
          </cell>
          <cell r="T7" t="str">
            <v>CIAMIS</v>
          </cell>
          <cell r="U7">
            <v>34121</v>
          </cell>
          <cell r="V7">
            <v>44287</v>
          </cell>
          <cell r="W7">
            <v>44377</v>
          </cell>
          <cell r="X7" t="str">
            <v>PKWT 2</v>
          </cell>
          <cell r="Z7" t="str">
            <v xml:space="preserve">0 Tahun  6 Bulan 2 Hari </v>
          </cell>
          <cell r="AG7" t="str">
            <v>0002890731532</v>
          </cell>
          <cell r="AH7" t="str">
            <v>BU MBK</v>
          </cell>
          <cell r="AI7" t="str">
            <v>21011323041</v>
          </cell>
          <cell r="AJ7" t="str">
            <v>SUDAH</v>
          </cell>
          <cell r="AM7" t="str">
            <v>3207031806930002</v>
          </cell>
          <cell r="AN7" t="str">
            <v>SEUMUR HIDUP</v>
          </cell>
        </row>
        <row r="8">
          <cell r="C8" t="str">
            <v>2021</v>
          </cell>
          <cell r="D8" t="str">
            <v>RIYAN SYAMSUL FUAD</v>
          </cell>
          <cell r="E8" t="str">
            <v>MBK</v>
          </cell>
          <cell r="F8" t="str">
            <v>0896693435195</v>
          </cell>
          <cell r="G8" t="str">
            <v>DRIVER</v>
          </cell>
          <cell r="K8" t="str">
            <v>CIAMIS</v>
          </cell>
          <cell r="L8" t="str">
            <v>ANTERAJA</v>
          </cell>
          <cell r="M8" t="str">
            <v>JAKARTA 1</v>
          </cell>
          <cell r="N8">
            <v>44287</v>
          </cell>
          <cell r="O8" t="str">
            <v>DSN. PENDA RT 010/003 DS. PAMALAGAN KEC. CIJEUNGGING</v>
          </cell>
          <cell r="P8" t="str">
            <v>K1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CIAMIS</v>
          </cell>
          <cell r="U8">
            <v>35038</v>
          </cell>
          <cell r="V8">
            <v>44287</v>
          </cell>
          <cell r="W8">
            <v>44377</v>
          </cell>
          <cell r="X8" t="str">
            <v>PKWT 1</v>
          </cell>
          <cell r="Z8" t="str">
            <v xml:space="preserve">0 Tahun  2 Bulan 23 Hari </v>
          </cell>
          <cell r="AG8" t="str">
            <v>0002398879934</v>
          </cell>
          <cell r="AH8" t="str">
            <v>BU MBK</v>
          </cell>
          <cell r="AM8" t="str">
            <v>3207030512950001</v>
          </cell>
          <cell r="AN8" t="str">
            <v>SEUMUR HIDUP</v>
          </cell>
        </row>
        <row r="9">
          <cell r="C9" t="str">
            <v>2034</v>
          </cell>
          <cell r="D9" t="str">
            <v>RIKI</v>
          </cell>
          <cell r="E9" t="str">
            <v>MBK</v>
          </cell>
          <cell r="F9" t="str">
            <v>081212058833</v>
          </cell>
          <cell r="G9" t="str">
            <v>DRIVER</v>
          </cell>
          <cell r="K9" t="str">
            <v>TASIK</v>
          </cell>
          <cell r="L9" t="str">
            <v>ANTERAJA</v>
          </cell>
          <cell r="M9" t="str">
            <v>JAKARTA 1</v>
          </cell>
          <cell r="N9">
            <v>44288</v>
          </cell>
          <cell r="O9" t="str">
            <v>DUSUN. POGORSARI RT 01/05 DS. KAWALIMUBTI KEC KAWALI</v>
          </cell>
          <cell r="P9" t="str">
            <v>L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CIAMIS</v>
          </cell>
          <cell r="U9">
            <v>35620</v>
          </cell>
          <cell r="V9">
            <v>44288</v>
          </cell>
          <cell r="W9">
            <v>44377</v>
          </cell>
          <cell r="X9" t="str">
            <v>PKWT 1</v>
          </cell>
          <cell r="Z9" t="str">
            <v xml:space="preserve">0 Tahun  0 Bulan 4 Hari </v>
          </cell>
          <cell r="AA9" t="str">
            <v>BI</v>
          </cell>
          <cell r="AB9" t="str">
            <v>970713350472</v>
          </cell>
          <cell r="AC9">
            <v>45482</v>
          </cell>
          <cell r="AG9" t="str">
            <v>0001856197506</v>
          </cell>
          <cell r="AH9" t="str">
            <v>BU MBK</v>
          </cell>
          <cell r="AM9" t="str">
            <v>3207090907970001</v>
          </cell>
          <cell r="AN9" t="str">
            <v>SEUMUR HIDUP</v>
          </cell>
        </row>
      </sheetData>
      <sheetData sheetId="11" refreshError="1">
        <row r="7">
          <cell r="C7" t="str">
            <v>1702</v>
          </cell>
          <cell r="D7" t="str">
            <v xml:space="preserve">YOGI GUNAWAN </v>
          </cell>
          <cell r="E7" t="str">
            <v xml:space="preserve">MBK </v>
          </cell>
          <cell r="F7" t="str">
            <v>082319783070</v>
          </cell>
          <cell r="G7" t="str">
            <v>DRIVER</v>
          </cell>
          <cell r="K7" t="str">
            <v xml:space="preserve">CIANJUR </v>
          </cell>
          <cell r="L7" t="str">
            <v xml:space="preserve">ANTERAJA </v>
          </cell>
          <cell r="M7" t="str">
            <v>JAKARTA 1</v>
          </cell>
          <cell r="N7">
            <v>44190</v>
          </cell>
          <cell r="O7" t="str">
            <v xml:space="preserve">KP CAGEUNDANG RT 001/004 DESA NAGRAK KEC CIANJUR 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 xml:space="preserve">SMA </v>
          </cell>
          <cell r="T7" t="str">
            <v xml:space="preserve">CIANJUR </v>
          </cell>
          <cell r="U7">
            <v>31141</v>
          </cell>
          <cell r="V7">
            <v>44348</v>
          </cell>
          <cell r="W7">
            <v>44439</v>
          </cell>
          <cell r="X7" t="str">
            <v>PKWT 1</v>
          </cell>
          <cell r="AA7" t="str">
            <v>BI</v>
          </cell>
          <cell r="AB7" t="str">
            <v>13278504000160</v>
          </cell>
          <cell r="AC7">
            <v>46048</v>
          </cell>
          <cell r="AM7" t="str">
            <v>0003074427538</v>
          </cell>
          <cell r="AN7" t="str">
            <v>BU MBK</v>
          </cell>
          <cell r="AO7" t="str">
            <v>21011323157</v>
          </cell>
          <cell r="AP7" t="str">
            <v>SUDAH</v>
          </cell>
        </row>
        <row r="8">
          <cell r="C8" t="str">
            <v>2023</v>
          </cell>
          <cell r="D8" t="str">
            <v>M FAZRI</v>
          </cell>
          <cell r="E8" t="str">
            <v xml:space="preserve">MBK </v>
          </cell>
          <cell r="F8" t="str">
            <v>082216518677</v>
          </cell>
          <cell r="G8" t="str">
            <v>DRIVER</v>
          </cell>
          <cell r="K8" t="str">
            <v>CIANJUR</v>
          </cell>
          <cell r="L8" t="str">
            <v>ANTERAJA</v>
          </cell>
          <cell r="M8" t="str">
            <v>JAKARTA 1</v>
          </cell>
          <cell r="N8">
            <v>44284</v>
          </cell>
          <cell r="O8" t="str">
            <v>KP. BABAKAN ASEM RT 01/03 DS. SIRNAGALIH KEC. CILAKU KAB, CIANJUR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SMP</v>
          </cell>
          <cell r="T8" t="str">
            <v>CIANJUR</v>
          </cell>
          <cell r="U8">
            <v>36445</v>
          </cell>
          <cell r="V8">
            <v>44284</v>
          </cell>
          <cell r="W8">
            <v>44377</v>
          </cell>
          <cell r="X8" t="str">
            <v>PKWT 1</v>
          </cell>
          <cell r="Z8" t="str">
            <v xml:space="preserve">0 Tahun  2 Bulan 26 Hari </v>
          </cell>
          <cell r="AA8" t="str">
            <v>BI</v>
          </cell>
          <cell r="AB8" t="str">
            <v>9910132750259</v>
          </cell>
          <cell r="AC8">
            <v>45577</v>
          </cell>
          <cell r="AN8" t="str">
            <v>NIK DIPAKE ORANG LAIN</v>
          </cell>
        </row>
        <row r="9">
          <cell r="C9" t="str">
            <v>2024</v>
          </cell>
          <cell r="D9" t="str">
            <v>FANI ANDY SAPUTRA</v>
          </cell>
          <cell r="E9" t="str">
            <v xml:space="preserve">MBK </v>
          </cell>
          <cell r="F9" t="str">
            <v>081296503849</v>
          </cell>
          <cell r="G9" t="str">
            <v>DRIVER</v>
          </cell>
          <cell r="K9" t="str">
            <v>CIANJUR</v>
          </cell>
          <cell r="L9" t="str">
            <v>ANTERAJA</v>
          </cell>
          <cell r="M9" t="str">
            <v>JAKARTA 1</v>
          </cell>
          <cell r="N9">
            <v>44286</v>
          </cell>
          <cell r="O9" t="str">
            <v>KP. CIBOGO RT 01/05 MEKARGALIH CIRANJANG CIANJUR</v>
          </cell>
          <cell r="P9" t="str">
            <v>K2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JAKARTA</v>
          </cell>
          <cell r="U9">
            <v>29537</v>
          </cell>
          <cell r="V9">
            <v>44286</v>
          </cell>
          <cell r="W9">
            <v>44377</v>
          </cell>
          <cell r="X9" t="str">
            <v>PKWT 1</v>
          </cell>
          <cell r="Z9" t="str">
            <v xml:space="preserve">0 Tahun  2 Bulan 24 Hari </v>
          </cell>
          <cell r="AA9" t="str">
            <v>BI</v>
          </cell>
          <cell r="AB9" t="str">
            <v>801113220115</v>
          </cell>
          <cell r="AM9" t="str">
            <v>0001665784945</v>
          </cell>
          <cell r="AN9" t="str">
            <v>IKUT ISTRI</v>
          </cell>
        </row>
        <row r="10">
          <cell r="C10" t="str">
            <v>2025</v>
          </cell>
          <cell r="D10" t="str">
            <v>DEKI TOBER</v>
          </cell>
          <cell r="E10" t="str">
            <v xml:space="preserve">MBK </v>
          </cell>
          <cell r="F10" t="str">
            <v>0853614266454</v>
          </cell>
          <cell r="G10" t="str">
            <v>DRIVER</v>
          </cell>
          <cell r="K10" t="str">
            <v>CIANJUR</v>
          </cell>
          <cell r="L10" t="str">
            <v>ANTERAJA</v>
          </cell>
          <cell r="M10" t="str">
            <v>JAKARTA 1</v>
          </cell>
          <cell r="N10">
            <v>44286</v>
          </cell>
          <cell r="O10" t="str">
            <v>KP. PASIR TULANG RT 001/010 DS. GELEBRONG KEC. GELEBRONG KAB. CIANJUR</v>
          </cell>
          <cell r="P10" t="str">
            <v>K</v>
          </cell>
          <cell r="Q10" t="str">
            <v>ISLAM</v>
          </cell>
          <cell r="R10" t="str">
            <v>L</v>
          </cell>
          <cell r="S10" t="str">
            <v>SMP</v>
          </cell>
          <cell r="T10" t="str">
            <v>GARUT</v>
          </cell>
          <cell r="U10">
            <v>28312</v>
          </cell>
          <cell r="V10">
            <v>44286</v>
          </cell>
          <cell r="W10">
            <v>44377</v>
          </cell>
          <cell r="X10" t="str">
            <v>PKWT 1</v>
          </cell>
          <cell r="Z10" t="str">
            <v xml:space="preserve">0 Tahun  2 Bulan 24 Hari </v>
          </cell>
          <cell r="AA10" t="str">
            <v>BI UMUM</v>
          </cell>
          <cell r="AB10" t="str">
            <v>770713313814</v>
          </cell>
          <cell r="AC10">
            <v>45113</v>
          </cell>
          <cell r="AM10" t="str">
            <v>0002356539748</v>
          </cell>
          <cell r="AN10" t="str">
            <v>BU MBK</v>
          </cell>
        </row>
        <row r="11">
          <cell r="C11" t="str">
            <v>2026</v>
          </cell>
          <cell r="D11" t="str">
            <v>IDANG KOSADI</v>
          </cell>
          <cell r="E11" t="str">
            <v xml:space="preserve">MBK </v>
          </cell>
          <cell r="F11" t="str">
            <v>081286542726</v>
          </cell>
          <cell r="G11" t="str">
            <v>DRIVER</v>
          </cell>
          <cell r="K11" t="str">
            <v>CIANJUR</v>
          </cell>
          <cell r="L11" t="str">
            <v>ANTERAJA</v>
          </cell>
          <cell r="M11" t="str">
            <v>JAKARTA 1</v>
          </cell>
          <cell r="N11">
            <v>44286</v>
          </cell>
          <cell r="O11" t="str">
            <v>KP. KADUPUGUK RT 003/006 DS. CISAKANDI KEC. WARUNG KONDANG KAB. CIANJUR</v>
          </cell>
          <cell r="P11" t="str">
            <v>K1</v>
          </cell>
          <cell r="Q11" t="str">
            <v>ISLAM</v>
          </cell>
          <cell r="R11" t="str">
            <v>L</v>
          </cell>
          <cell r="S11" t="str">
            <v>SMA</v>
          </cell>
          <cell r="T11" t="str">
            <v>CIANJUR</v>
          </cell>
          <cell r="U11">
            <v>33695</v>
          </cell>
          <cell r="V11">
            <v>44286</v>
          </cell>
          <cell r="W11">
            <v>44377</v>
          </cell>
          <cell r="X11" t="str">
            <v>PKWT 1</v>
          </cell>
          <cell r="Z11" t="str">
            <v xml:space="preserve">0 Tahun  2 Bulan 24 Hari </v>
          </cell>
          <cell r="AA11" t="str">
            <v>BI</v>
          </cell>
          <cell r="AB11" t="str">
            <v>920413270874</v>
          </cell>
          <cell r="AC11">
            <v>45383</v>
          </cell>
          <cell r="AM11" t="str">
            <v>0002676659185</v>
          </cell>
          <cell r="AN11" t="str">
            <v>PBI</v>
          </cell>
        </row>
        <row r="12">
          <cell r="C12" t="str">
            <v>2460</v>
          </cell>
          <cell r="D12" t="str">
            <v>ROJUDIN PALAH</v>
          </cell>
          <cell r="E12" t="str">
            <v>PT. MBK</v>
          </cell>
          <cell r="F12" t="str">
            <v>085871693910</v>
          </cell>
          <cell r="G12" t="str">
            <v>DRIVER</v>
          </cell>
          <cell r="K12" t="str">
            <v>CIANJUR</v>
          </cell>
          <cell r="L12" t="str">
            <v>ANTERAJA</v>
          </cell>
          <cell r="M12" t="str">
            <v>JAKARTA 1</v>
          </cell>
          <cell r="N12">
            <v>44350</v>
          </cell>
          <cell r="O12" t="str">
            <v>KP. LEGOK NEUNDET RT 006/002 KEL. CIBANGGALA KEC. CAMPAKAMULYA KAB. CIANJUR</v>
          </cell>
          <cell r="P12" t="str">
            <v>K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CIANJUR</v>
          </cell>
          <cell r="U12">
            <v>32665</v>
          </cell>
          <cell r="V12">
            <v>44350</v>
          </cell>
          <cell r="W12">
            <v>44439</v>
          </cell>
          <cell r="X12" t="str">
            <v>PKWT 1</v>
          </cell>
          <cell r="Z12" t="str">
            <v xml:space="preserve">0 Tahun  0 Bulan 21 Hari </v>
          </cell>
          <cell r="AA12" t="str">
            <v>BI</v>
          </cell>
          <cell r="AB12" t="str">
            <v>13278206000055</v>
          </cell>
          <cell r="AC12">
            <v>45811</v>
          </cell>
          <cell r="AH12" t="str">
            <v>SUDAH</v>
          </cell>
          <cell r="AI12">
            <v>44348</v>
          </cell>
          <cell r="AK12" t="str">
            <v>IN CLASS</v>
          </cell>
          <cell r="AL12">
            <v>90</v>
          </cell>
        </row>
      </sheetData>
      <sheetData sheetId="12" refreshError="1"/>
      <sheetData sheetId="13" refreshError="1">
        <row r="7">
          <cell r="C7" t="str">
            <v>1712</v>
          </cell>
          <cell r="D7" t="str">
            <v xml:space="preserve">FEBRI DIAN ASTRIANA HUSNI </v>
          </cell>
          <cell r="E7" t="str">
            <v>MBK</v>
          </cell>
          <cell r="F7" t="str">
            <v>085221551790</v>
          </cell>
          <cell r="G7" t="str">
            <v>DRIVER</v>
          </cell>
          <cell r="K7" t="str">
            <v xml:space="preserve">TASIK </v>
          </cell>
          <cell r="L7" t="str">
            <v>ANTERAJA</v>
          </cell>
          <cell r="M7" t="str">
            <v>JAKARTA 1</v>
          </cell>
          <cell r="N7">
            <v>44193</v>
          </cell>
          <cell r="O7" t="str">
            <v xml:space="preserve">JL BBK PAYUNG I NO .12 A RT 002/006 DESA YUDANAGARA KEC CIHIDEUNG </v>
          </cell>
          <cell r="P7" t="str">
            <v>L</v>
          </cell>
          <cell r="Q7" t="str">
            <v xml:space="preserve">ISLAM </v>
          </cell>
          <cell r="R7" t="str">
            <v>L</v>
          </cell>
          <cell r="S7" t="str">
            <v xml:space="preserve">SMA </v>
          </cell>
          <cell r="T7" t="str">
            <v xml:space="preserve">TASIKMALAYA </v>
          </cell>
          <cell r="U7">
            <v>34754</v>
          </cell>
          <cell r="V7">
            <v>44287</v>
          </cell>
          <cell r="W7">
            <v>44377</v>
          </cell>
          <cell r="X7" t="str">
            <v>PKWT 2</v>
          </cell>
          <cell r="Z7" t="str">
            <v xml:space="preserve">0 Tahun  5 Bulan 27 Hari </v>
          </cell>
          <cell r="AA7" t="str">
            <v xml:space="preserve">BI </v>
          </cell>
          <cell r="AB7" t="str">
            <v>13349502000133</v>
          </cell>
          <cell r="AC7">
            <v>46024</v>
          </cell>
          <cell r="AM7" t="str">
            <v>0001811152912</v>
          </cell>
          <cell r="AN7" t="str">
            <v xml:space="preserve">BU MBK </v>
          </cell>
          <cell r="AO7" t="str">
            <v>21011323173</v>
          </cell>
          <cell r="AP7" t="str">
            <v>SUDAH</v>
          </cell>
        </row>
        <row r="8">
          <cell r="C8" t="str">
            <v>2027</v>
          </cell>
          <cell r="D8" t="str">
            <v>AGUS PERMONO</v>
          </cell>
          <cell r="E8" t="str">
            <v>MBK</v>
          </cell>
          <cell r="F8" t="str">
            <v>089676881476</v>
          </cell>
          <cell r="G8" t="str">
            <v>DRIVER</v>
          </cell>
          <cell r="K8" t="str">
            <v>TASIK</v>
          </cell>
          <cell r="L8" t="str">
            <v>ANTERAJA</v>
          </cell>
          <cell r="M8" t="str">
            <v>JAKARTA 1</v>
          </cell>
          <cell r="N8">
            <v>44286</v>
          </cell>
          <cell r="O8" t="str">
            <v>KP. CIMANGLID RT 001/007 DS. SUKADANA KEC. PAGER AGEUNG KAB. TASIKMALAYA</v>
          </cell>
          <cell r="P8" t="str">
            <v>K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TASIKMALAYA</v>
          </cell>
          <cell r="U8">
            <v>34468</v>
          </cell>
          <cell r="V8">
            <v>44286</v>
          </cell>
          <cell r="W8">
            <v>44377</v>
          </cell>
          <cell r="X8" t="str">
            <v>PKWT 1</v>
          </cell>
          <cell r="Z8" t="str">
            <v xml:space="preserve">0 Tahun  0 Bulan 6 Hari </v>
          </cell>
          <cell r="AA8" t="str">
            <v>BI UMUM</v>
          </cell>
          <cell r="AM8" t="str">
            <v>0002185038911</v>
          </cell>
          <cell r="AN8" t="str">
            <v xml:space="preserve">BU MBK </v>
          </cell>
        </row>
        <row r="9">
          <cell r="C9" t="str">
            <v>2035</v>
          </cell>
          <cell r="D9" t="str">
            <v>ASEP RAHMAN</v>
          </cell>
          <cell r="E9" t="str">
            <v>MBK</v>
          </cell>
          <cell r="F9" t="str">
            <v>085211119255</v>
          </cell>
          <cell r="G9" t="str">
            <v>DRIVER</v>
          </cell>
          <cell r="K9" t="str">
            <v>TASIK</v>
          </cell>
          <cell r="L9" t="str">
            <v>ANTERAJA</v>
          </cell>
          <cell r="M9" t="str">
            <v>JAKARTA 1</v>
          </cell>
          <cell r="N9">
            <v>44288</v>
          </cell>
          <cell r="O9" t="str">
            <v>KP. CIPAGAR DS. RANCAPAKU KEC. PADAKEMBANG</v>
          </cell>
          <cell r="P9" t="str">
            <v>L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TASIKMALAYA</v>
          </cell>
          <cell r="U9">
            <v>33905</v>
          </cell>
          <cell r="V9">
            <v>44288</v>
          </cell>
          <cell r="W9">
            <v>44377</v>
          </cell>
          <cell r="X9" t="str">
            <v>PKWT 1</v>
          </cell>
          <cell r="Z9" t="str">
            <v xml:space="preserve">0 Tahun  0 Bulan 4 Hari </v>
          </cell>
          <cell r="AA9" t="str">
            <v>BI UMUM</v>
          </cell>
          <cell r="AB9" t="str">
            <v>920103460752</v>
          </cell>
          <cell r="AC9">
            <v>45593</v>
          </cell>
          <cell r="AM9" t="str">
            <v>0003079413944</v>
          </cell>
          <cell r="AN9" t="str">
            <v xml:space="preserve">BU MBK </v>
          </cell>
        </row>
      </sheetData>
      <sheetData sheetId="14" refreshError="1">
        <row r="7">
          <cell r="C7" t="str">
            <v>1787</v>
          </cell>
          <cell r="D7" t="str">
            <v>SUHERMAN</v>
          </cell>
          <cell r="E7" t="str">
            <v xml:space="preserve">MBK </v>
          </cell>
          <cell r="F7" t="str">
            <v>0823 1677 7446</v>
          </cell>
          <cell r="G7" t="str">
            <v>DRIVER</v>
          </cell>
          <cell r="K7" t="str">
            <v>SUMEDANG</v>
          </cell>
          <cell r="L7" t="str">
            <v xml:space="preserve">ANTERAJA </v>
          </cell>
          <cell r="M7" t="str">
            <v>JAKARTA 1</v>
          </cell>
          <cell r="N7">
            <v>44228</v>
          </cell>
          <cell r="O7" t="str">
            <v>DUSUN KARANGNANGKA RT 002/003 DS. KARANGHEULEUT KEC. SITURAJA KAB. SUMEDANG</v>
          </cell>
          <cell r="P7" t="str">
            <v>K</v>
          </cell>
          <cell r="Q7" t="str">
            <v>ISLAM</v>
          </cell>
          <cell r="R7" t="str">
            <v>L</v>
          </cell>
          <cell r="T7" t="str">
            <v>SUMEDANG</v>
          </cell>
          <cell r="U7">
            <v>29442</v>
          </cell>
          <cell r="V7">
            <v>44317</v>
          </cell>
          <cell r="W7">
            <v>44408</v>
          </cell>
          <cell r="X7" t="str">
            <v>PKWT 2</v>
          </cell>
          <cell r="AA7" t="str">
            <v>A</v>
          </cell>
          <cell r="AB7" t="str">
            <v>800813320128</v>
          </cell>
          <cell r="AC7">
            <v>44782</v>
          </cell>
        </row>
        <row r="8">
          <cell r="C8" t="str">
            <v>2233</v>
          </cell>
          <cell r="D8" t="str">
            <v>DEDI ROHMAN ABDUL ROSID</v>
          </cell>
          <cell r="E8" t="str">
            <v>MBK</v>
          </cell>
          <cell r="F8" t="str">
            <v>085746002488</v>
          </cell>
          <cell r="G8" t="str">
            <v>DRIVER</v>
          </cell>
          <cell r="K8" t="str">
            <v>SUMEDANG</v>
          </cell>
          <cell r="L8" t="str">
            <v>ANTERAJA</v>
          </cell>
          <cell r="M8" t="str">
            <v>JAKARTA 1</v>
          </cell>
          <cell r="N8">
            <v>44320</v>
          </cell>
          <cell r="O8" t="str">
            <v>DUSUN DARMAWANGI KEC. 012/004 DS. DARMAWANGI KEC. TOMO KAB. SUMEDANG</v>
          </cell>
          <cell r="P8" t="str">
            <v>K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BANDUNG</v>
          </cell>
          <cell r="U8">
            <v>33959</v>
          </cell>
          <cell r="V8">
            <v>44320</v>
          </cell>
          <cell r="W8">
            <v>44408</v>
          </cell>
          <cell r="X8" t="str">
            <v>PKWT 1</v>
          </cell>
          <cell r="Z8" t="str">
            <v xml:space="preserve">0 Tahun  1 Bulan 20 Hari </v>
          </cell>
          <cell r="AA8" t="str">
            <v>BI</v>
          </cell>
          <cell r="AB8" t="str">
            <v>13329212000140</v>
          </cell>
          <cell r="AC8">
            <v>46044</v>
          </cell>
          <cell r="AI8">
            <v>44319</v>
          </cell>
          <cell r="AK8" t="str">
            <v>INCLASS</v>
          </cell>
          <cell r="AL8">
            <v>100</v>
          </cell>
        </row>
        <row r="9">
          <cell r="C9" t="str">
            <v>1894</v>
          </cell>
          <cell r="D9" t="str">
            <v>ASEP BASTYAN</v>
          </cell>
          <cell r="E9" t="str">
            <v>MBK</v>
          </cell>
          <cell r="F9" t="str">
            <v>087791098243</v>
          </cell>
          <cell r="G9" t="str">
            <v>DRIVER</v>
          </cell>
          <cell r="K9" t="str">
            <v>SUMEDANG</v>
          </cell>
          <cell r="L9" t="str">
            <v>ANTERAJA</v>
          </cell>
          <cell r="M9" t="str">
            <v>JAKARTA 1</v>
          </cell>
          <cell r="N9">
            <v>44251</v>
          </cell>
          <cell r="O9" t="str">
            <v>DSN. SETIA BAKTI RT 01/04 KEC. SITU RAJA KAB. SUMEDANG</v>
          </cell>
          <cell r="P9" t="str">
            <v>K1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BANDUNG</v>
          </cell>
          <cell r="U9">
            <v>35064</v>
          </cell>
          <cell r="V9">
            <v>44348</v>
          </cell>
          <cell r="W9">
            <v>44439</v>
          </cell>
          <cell r="X9" t="str">
            <v>PKWT 2</v>
          </cell>
          <cell r="Z9" t="str">
            <v xml:space="preserve">0 Tahun  4 Bulan 0 Hari </v>
          </cell>
          <cell r="AA9" t="str">
            <v>BI</v>
          </cell>
          <cell r="AB9" t="str">
            <v>951213320544</v>
          </cell>
          <cell r="AC9">
            <v>44926</v>
          </cell>
          <cell r="AD9" t="str">
            <v>SUDAH</v>
          </cell>
          <cell r="AE9" t="str">
            <v>BELUM</v>
          </cell>
        </row>
        <row r="10">
          <cell r="C10" t="str">
            <v>2481</v>
          </cell>
          <cell r="D10" t="str">
            <v>RIO AHMAD RUDIANSYAH</v>
          </cell>
          <cell r="E10" t="str">
            <v>PT. MBK</v>
          </cell>
          <cell r="F10" t="str">
            <v>081221522982</v>
          </cell>
          <cell r="G10" t="str">
            <v>DRIVER</v>
          </cell>
          <cell r="K10" t="str">
            <v>SUMEDANG</v>
          </cell>
          <cell r="L10" t="str">
            <v>ANTERAJA</v>
          </cell>
          <cell r="M10" t="str">
            <v>JAKARTA 1</v>
          </cell>
          <cell r="N10">
            <v>44357</v>
          </cell>
          <cell r="O10" t="str">
            <v>DUSUN SETIABAKTI RT 002/004 KEL. SUKATALI KEC. SITURAJA KAB. SUMEDANG</v>
          </cell>
          <cell r="P10" t="str">
            <v>K1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SUMEDANG</v>
          </cell>
          <cell r="U10">
            <v>36400</v>
          </cell>
          <cell r="V10">
            <v>44357</v>
          </cell>
          <cell r="W10">
            <v>44439</v>
          </cell>
          <cell r="X10" t="str">
            <v>PKWT 1</v>
          </cell>
          <cell r="Z10" t="str">
            <v xml:space="preserve">0 Tahun  0 Bulan 14 Hari </v>
          </cell>
          <cell r="AA10" t="str">
            <v>BI</v>
          </cell>
          <cell r="AB10" t="str">
            <v>13329908000115</v>
          </cell>
          <cell r="AC10">
            <v>46052</v>
          </cell>
          <cell r="AH10" t="str">
            <v>SUDAH</v>
          </cell>
          <cell r="AI10">
            <v>44357</v>
          </cell>
          <cell r="AK10" t="str">
            <v>IN CLASS</v>
          </cell>
          <cell r="AL10">
            <v>70</v>
          </cell>
        </row>
      </sheetData>
      <sheetData sheetId="15" refreshError="1"/>
      <sheetData sheetId="16" refreshError="1"/>
      <sheetData sheetId="17" refreshError="1">
        <row r="7">
          <cell r="C7" t="str">
            <v>199</v>
          </cell>
          <cell r="D7" t="str">
            <v>ACHMAD SAMSI ISMAIL</v>
          </cell>
          <cell r="E7" t="str">
            <v>MBK</v>
          </cell>
          <cell r="F7" t="str">
            <v>081394121351</v>
          </cell>
          <cell r="G7" t="str">
            <v>DRIVER</v>
          </cell>
          <cell r="K7" t="str">
            <v>BANDUNG</v>
          </cell>
          <cell r="L7" t="str">
            <v>AOP</v>
          </cell>
          <cell r="M7" t="str">
            <v>JAKARTA 1</v>
          </cell>
          <cell r="N7">
            <v>42705</v>
          </cell>
          <cell r="O7" t="str">
            <v>KP. LIO RT/RW 0501 KEL. CIPAMOKOLAN, KEC. RANCASARI, KOTA BANDUNG</v>
          </cell>
          <cell r="P7" t="str">
            <v>K1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BANDUNG</v>
          </cell>
          <cell r="U7">
            <v>27080</v>
          </cell>
          <cell r="V7">
            <v>44287</v>
          </cell>
          <cell r="W7">
            <v>44377</v>
          </cell>
          <cell r="X7" t="str">
            <v>PKWT 1</v>
          </cell>
          <cell r="Z7" t="str">
            <v xml:space="preserve">4 Tahun  6 Bulan 23 Hari </v>
          </cell>
          <cell r="AA7" t="str">
            <v>BI JABAR</v>
          </cell>
          <cell r="AB7" t="str">
            <v>740213053947</v>
          </cell>
          <cell r="AC7">
            <v>43881</v>
          </cell>
          <cell r="AD7" t="str">
            <v>SUDAH</v>
          </cell>
          <cell r="AF7" t="str">
            <v>SUDAH</v>
          </cell>
          <cell r="AG7">
            <v>43758</v>
          </cell>
          <cell r="AH7" t="str">
            <v>SUDAH</v>
          </cell>
        </row>
        <row r="8">
          <cell r="C8" t="str">
            <v>200</v>
          </cell>
          <cell r="D8" t="str">
            <v>ANDRI ANDANI</v>
          </cell>
          <cell r="E8" t="str">
            <v>MBK</v>
          </cell>
          <cell r="F8" t="str">
            <v>081320285915</v>
          </cell>
          <cell r="G8" t="str">
            <v>DRIVER</v>
          </cell>
          <cell r="K8" t="str">
            <v>BANDUNG</v>
          </cell>
          <cell r="L8" t="str">
            <v>AOP</v>
          </cell>
          <cell r="M8" t="str">
            <v>JAKARTA 1</v>
          </cell>
          <cell r="N8">
            <v>42705</v>
          </cell>
          <cell r="O8" t="str">
            <v>KP.LIO RT/RW 06/01 KEL.CIPAMOKOLAN, KEC. RANCASARI. KOTA BANDUNG</v>
          </cell>
          <cell r="P8" t="str">
            <v>K1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BANDUNG</v>
          </cell>
          <cell r="U8">
            <v>30146</v>
          </cell>
          <cell r="V8">
            <v>44287</v>
          </cell>
          <cell r="W8">
            <v>44377</v>
          </cell>
          <cell r="X8" t="str">
            <v>PKWT 1</v>
          </cell>
          <cell r="Z8" t="str">
            <v xml:space="preserve">4 Tahun  6 Bulan 23 Hari </v>
          </cell>
          <cell r="AA8" t="str">
            <v>BI JABAR</v>
          </cell>
          <cell r="AB8" t="str">
            <v>820713054606</v>
          </cell>
          <cell r="AC8">
            <v>44026</v>
          </cell>
          <cell r="AD8" t="str">
            <v>SUDAH</v>
          </cell>
          <cell r="AF8" t="str">
            <v>SUDAH</v>
          </cell>
          <cell r="AG8">
            <v>43758</v>
          </cell>
          <cell r="AH8" t="str">
            <v>SUDAH</v>
          </cell>
        </row>
        <row r="9">
          <cell r="C9" t="str">
            <v>202</v>
          </cell>
          <cell r="D9" t="str">
            <v>DADAN DARMAWAN</v>
          </cell>
          <cell r="E9" t="str">
            <v>MBK</v>
          </cell>
          <cell r="F9" t="str">
            <v>082126404539</v>
          </cell>
          <cell r="G9" t="str">
            <v>DRIVER</v>
          </cell>
          <cell r="K9" t="str">
            <v>BANDUNG</v>
          </cell>
          <cell r="L9" t="str">
            <v>AOP</v>
          </cell>
          <cell r="M9" t="str">
            <v>JAKARTA 1</v>
          </cell>
          <cell r="N9">
            <v>42782</v>
          </cell>
          <cell r="O9" t="str">
            <v>KP. CIPULUS RT/RW 03/10 KEL. CISURUPAN, KEC. CIBIRU, KOTA BANDUNG</v>
          </cell>
          <cell r="P9" t="str">
            <v>K</v>
          </cell>
          <cell r="Q9" t="str">
            <v>ISLAM</v>
          </cell>
          <cell r="R9" t="str">
            <v>L</v>
          </cell>
          <cell r="S9" t="str">
            <v>SMU</v>
          </cell>
          <cell r="T9" t="str">
            <v>BANDUNG</v>
          </cell>
          <cell r="U9">
            <v>29672</v>
          </cell>
          <cell r="V9">
            <v>44287</v>
          </cell>
          <cell r="W9">
            <v>44377</v>
          </cell>
          <cell r="X9" t="str">
            <v>PKWT 1</v>
          </cell>
          <cell r="Z9" t="str">
            <v xml:space="preserve">4 Tahun  4 Bulan 8 Hari </v>
          </cell>
          <cell r="AA9" t="str">
            <v>BI JABAR</v>
          </cell>
          <cell r="AB9" t="str">
            <v>810313053249</v>
          </cell>
          <cell r="AC9">
            <v>44647</v>
          </cell>
          <cell r="AD9" t="str">
            <v>SUDAH</v>
          </cell>
          <cell r="AF9" t="str">
            <v>SUDAH</v>
          </cell>
          <cell r="AG9">
            <v>43758</v>
          </cell>
          <cell r="AH9" t="str">
            <v>SUDAH</v>
          </cell>
        </row>
        <row r="10">
          <cell r="C10" t="str">
            <v>203</v>
          </cell>
          <cell r="D10" t="str">
            <v>DENI SUJANI</v>
          </cell>
          <cell r="E10" t="str">
            <v>MBK</v>
          </cell>
          <cell r="F10" t="str">
            <v>082126737897</v>
          </cell>
          <cell r="G10" t="str">
            <v>DRIVER</v>
          </cell>
          <cell r="K10" t="str">
            <v>BANDUNG</v>
          </cell>
          <cell r="L10" t="str">
            <v>AOP</v>
          </cell>
          <cell r="M10" t="str">
            <v>JAKARTA 1</v>
          </cell>
          <cell r="N10">
            <v>42948</v>
          </cell>
          <cell r="O10" t="str">
            <v>GG. CIPICUNG IV NO.219/126 F, RT/RW 03/01, KEL. KEBONGEDANG, KEC. BATUNUNGGAL, KAB. KOTA BANDUNG</v>
          </cell>
          <cell r="P10" t="str">
            <v>K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>TASIKMALAYA</v>
          </cell>
          <cell r="U10">
            <v>29767</v>
          </cell>
          <cell r="V10">
            <v>44287</v>
          </cell>
          <cell r="W10">
            <v>44377</v>
          </cell>
          <cell r="X10" t="str">
            <v>PKWT 1</v>
          </cell>
          <cell r="Z10" t="str">
            <v xml:space="preserve">3 Tahun  10 Bulan 23 Hari </v>
          </cell>
          <cell r="AA10" t="str">
            <v>BI</v>
          </cell>
          <cell r="AB10" t="str">
            <v>810613054728</v>
          </cell>
          <cell r="AC10">
            <v>44012</v>
          </cell>
          <cell r="AD10" t="str">
            <v>SUDAH</v>
          </cell>
          <cell r="AF10" t="str">
            <v>SUDAH</v>
          </cell>
          <cell r="AG10">
            <v>43758</v>
          </cell>
          <cell r="AH10" t="str">
            <v>SUDAH</v>
          </cell>
        </row>
        <row r="11">
          <cell r="C11" t="str">
            <v>204</v>
          </cell>
          <cell r="D11" t="str">
            <v>JAMAL APRIYANDI</v>
          </cell>
          <cell r="E11" t="str">
            <v>MBK</v>
          </cell>
          <cell r="F11" t="str">
            <v>089610500384</v>
          </cell>
          <cell r="G11" t="str">
            <v>DRIVER</v>
          </cell>
          <cell r="K11" t="str">
            <v>BANDUNG</v>
          </cell>
          <cell r="L11" t="str">
            <v>AOP</v>
          </cell>
          <cell r="M11" t="str">
            <v>JAKARTA 1</v>
          </cell>
          <cell r="N11">
            <v>42649</v>
          </cell>
          <cell r="O11" t="str">
            <v>BLOK SENEN RT 001/001 KARANGSAMBUNG KEC KADPATEN KAB MAJAENGKA</v>
          </cell>
          <cell r="P11" t="str">
            <v>K1</v>
          </cell>
          <cell r="Q11" t="str">
            <v>ISLAM</v>
          </cell>
          <cell r="R11" t="str">
            <v>L</v>
          </cell>
          <cell r="S11" t="str">
            <v>SLTA</v>
          </cell>
          <cell r="T11" t="str">
            <v>KUNINGAN</v>
          </cell>
          <cell r="U11">
            <v>32598</v>
          </cell>
          <cell r="V11">
            <v>44287</v>
          </cell>
          <cell r="W11">
            <v>44377</v>
          </cell>
          <cell r="X11" t="str">
            <v>PKWT 1</v>
          </cell>
          <cell r="Z11" t="str">
            <v xml:space="preserve">4 Tahun  8 Bulan 18 Hari </v>
          </cell>
          <cell r="AA11" t="str">
            <v>BI</v>
          </cell>
          <cell r="AB11" t="str">
            <v>890313390419</v>
          </cell>
          <cell r="AC11">
            <v>45016</v>
          </cell>
          <cell r="AD11" t="str">
            <v>SUDAH</v>
          </cell>
          <cell r="AF11" t="str">
            <v>SUDAH</v>
          </cell>
          <cell r="AG11">
            <v>43758</v>
          </cell>
          <cell r="AH11" t="str">
            <v>SUDAH</v>
          </cell>
        </row>
        <row r="12">
          <cell r="C12" t="str">
            <v>206</v>
          </cell>
          <cell r="D12" t="str">
            <v>SUMARJA</v>
          </cell>
          <cell r="E12" t="str">
            <v>MBK</v>
          </cell>
          <cell r="F12">
            <v>81394469505</v>
          </cell>
          <cell r="J12" t="str">
            <v>DISPATCHER</v>
          </cell>
          <cell r="K12" t="str">
            <v>BANDUNG</v>
          </cell>
          <cell r="L12" t="str">
            <v>AOP</v>
          </cell>
          <cell r="M12" t="str">
            <v>JAKARTA 1</v>
          </cell>
          <cell r="N12">
            <v>42339</v>
          </cell>
          <cell r="O12" t="str">
            <v>JL. CIBANGKONG 009/011 CIBANGKONG BATU NUNGGAL</v>
          </cell>
          <cell r="P12" t="str">
            <v>K2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YOGYAKARTA</v>
          </cell>
          <cell r="U12">
            <v>26090</v>
          </cell>
          <cell r="V12">
            <v>44287</v>
          </cell>
          <cell r="W12">
            <v>44377</v>
          </cell>
          <cell r="X12" t="str">
            <v>PKWT 1</v>
          </cell>
          <cell r="Z12" t="str">
            <v xml:space="preserve">5 Tahun  6 Bulan 23 Hari </v>
          </cell>
          <cell r="AA12" t="str">
            <v>BI</v>
          </cell>
          <cell r="AB12" t="str">
            <v>710613054229</v>
          </cell>
          <cell r="AC12">
            <v>45083</v>
          </cell>
          <cell r="AD12" t="str">
            <v>SUDAH</v>
          </cell>
          <cell r="AF12" t="str">
            <v>SUDAH</v>
          </cell>
        </row>
        <row r="13">
          <cell r="C13" t="str">
            <v>205</v>
          </cell>
          <cell r="D13" t="str">
            <v>UNDANG WAHYANA</v>
          </cell>
          <cell r="E13" t="str">
            <v>MBK</v>
          </cell>
          <cell r="F13" t="str">
            <v>087822827952</v>
          </cell>
          <cell r="G13" t="str">
            <v>DRIVER</v>
          </cell>
          <cell r="K13" t="str">
            <v>BANDUNG</v>
          </cell>
          <cell r="L13" t="str">
            <v>AOP</v>
          </cell>
          <cell r="M13" t="str">
            <v>JAKARTA 1</v>
          </cell>
          <cell r="N13">
            <v>42948</v>
          </cell>
          <cell r="O13" t="str">
            <v>KP. RAWA TENGAH, RT/RW 03/07, KEL. TANIMULYA, KEC. NGAMPRAH, KAB. BANDUNG BARAT</v>
          </cell>
          <cell r="P13" t="str">
            <v>K</v>
          </cell>
          <cell r="Q13" t="str">
            <v>ISLAM</v>
          </cell>
          <cell r="R13" t="str">
            <v>L</v>
          </cell>
          <cell r="S13" t="str">
            <v>SMA</v>
          </cell>
          <cell r="T13" t="str">
            <v>GARUT</v>
          </cell>
          <cell r="U13">
            <v>27720</v>
          </cell>
          <cell r="V13">
            <v>44287</v>
          </cell>
          <cell r="W13">
            <v>44377</v>
          </cell>
          <cell r="X13" t="str">
            <v>PKWT 1</v>
          </cell>
          <cell r="Z13" t="str">
            <v xml:space="preserve">3 Tahun  10 Bulan 23 Hari </v>
          </cell>
          <cell r="AA13" t="str">
            <v>BI</v>
          </cell>
          <cell r="AB13" t="str">
            <v>751113310578</v>
          </cell>
          <cell r="AC13">
            <v>43426</v>
          </cell>
          <cell r="AD13" t="str">
            <v>SUDAH</v>
          </cell>
          <cell r="AF13" t="str">
            <v>SUDAH</v>
          </cell>
          <cell r="AG13">
            <v>43758</v>
          </cell>
          <cell r="AH13" t="str">
            <v>SUDAH</v>
          </cell>
        </row>
        <row r="14">
          <cell r="C14" t="str">
            <v>271</v>
          </cell>
          <cell r="D14" t="str">
            <v>ARIF SANTOSO</v>
          </cell>
          <cell r="E14" t="str">
            <v>MBK</v>
          </cell>
          <cell r="F14" t="str">
            <v>089696957519</v>
          </cell>
          <cell r="G14" t="str">
            <v>DRIVER</v>
          </cell>
          <cell r="K14" t="str">
            <v>BANDUNG</v>
          </cell>
          <cell r="L14" t="str">
            <v>AOP</v>
          </cell>
          <cell r="M14" t="str">
            <v>JAKARTA 1</v>
          </cell>
          <cell r="N14">
            <v>43647</v>
          </cell>
          <cell r="O14" t="str">
            <v>KP. LIO RT/RW 0301 KEL. CIPAMOKOLAN, KEC. RANCASARI, KOTA BANDUNG</v>
          </cell>
          <cell r="P14" t="str">
            <v>K</v>
          </cell>
          <cell r="Q14" t="str">
            <v>ISLAM</v>
          </cell>
          <cell r="R14" t="str">
            <v>L</v>
          </cell>
          <cell r="S14" t="str">
            <v>SMP</v>
          </cell>
          <cell r="T14" t="str">
            <v>BANDUNG</v>
          </cell>
          <cell r="U14">
            <v>33252</v>
          </cell>
          <cell r="V14">
            <v>44287</v>
          </cell>
          <cell r="W14">
            <v>44377</v>
          </cell>
          <cell r="X14" t="str">
            <v>PKWT 1</v>
          </cell>
          <cell r="Z14" t="str">
            <v xml:space="preserve">1 Tahun  11 Bulan 23 Hari </v>
          </cell>
          <cell r="AA14" t="str">
            <v>BI JABAR</v>
          </cell>
          <cell r="AB14" t="str">
            <v>910113433155</v>
          </cell>
          <cell r="AC14">
            <v>44940</v>
          </cell>
          <cell r="AD14" t="str">
            <v>SUDAH</v>
          </cell>
          <cell r="AF14" t="str">
            <v>SUDAH</v>
          </cell>
          <cell r="AG14">
            <v>43758</v>
          </cell>
          <cell r="AH14" t="str">
            <v>SUDAH</v>
          </cell>
        </row>
        <row r="15">
          <cell r="C15" t="str">
            <v>2516</v>
          </cell>
          <cell r="D15" t="str">
            <v>SALIM RASWAN</v>
          </cell>
          <cell r="E15" t="str">
            <v>MBK</v>
          </cell>
          <cell r="F15" t="str">
            <v>085220855582</v>
          </cell>
          <cell r="G15" t="str">
            <v>DRIVER</v>
          </cell>
          <cell r="K15" t="str">
            <v>BANDUNG</v>
          </cell>
          <cell r="L15" t="str">
            <v>AOP</v>
          </cell>
          <cell r="M15" t="str">
            <v>JAKARTA 1</v>
          </cell>
          <cell r="N15">
            <v>44359</v>
          </cell>
          <cell r="O15" t="str">
            <v>KP. GARUNG 35 RT 001/001 DS. CILENGKRANG JEC. CILENGKRANG KAB. BANDUNG</v>
          </cell>
          <cell r="Q15" t="str">
            <v>ISLAM</v>
          </cell>
          <cell r="R15" t="str">
            <v>L</v>
          </cell>
          <cell r="T15" t="str">
            <v>BANDUNG</v>
          </cell>
          <cell r="U15">
            <v>28858</v>
          </cell>
          <cell r="V15">
            <v>44359</v>
          </cell>
          <cell r="W15">
            <v>44377</v>
          </cell>
          <cell r="X15" t="str">
            <v>PKWT 1</v>
          </cell>
          <cell r="Z15" t="str">
            <v xml:space="preserve">0 Tahun  0 Bulan 12 Hari </v>
          </cell>
          <cell r="AA15" t="str">
            <v>BI</v>
          </cell>
          <cell r="AB15" t="str">
            <v>790113433124</v>
          </cell>
          <cell r="AC15">
            <v>44929</v>
          </cell>
        </row>
      </sheetData>
      <sheetData sheetId="18" refreshError="1">
        <row r="7">
          <cell r="C7" t="str">
            <v>724</v>
          </cell>
          <cell r="D7" t="str">
            <v>FITRI HARMONO</v>
          </cell>
          <cell r="E7" t="str">
            <v>MBK</v>
          </cell>
          <cell r="F7" t="str">
            <v>085218400490</v>
          </cell>
          <cell r="J7" t="str">
            <v>UNIT CONTROL</v>
          </cell>
          <cell r="K7" t="str">
            <v>TAMBUN</v>
          </cell>
          <cell r="L7" t="str">
            <v>PT. ADI SARANA ARMADA TBK</v>
          </cell>
          <cell r="M7" t="str">
            <v>JAKARTA 1</v>
          </cell>
          <cell r="N7">
            <v>42856</v>
          </cell>
          <cell r="O7" t="str">
            <v>JL. DALANG 1 NO.150 RT.002 RW. 04 KEL. BOJONG RAWA LUMBU KEC.BOJONG RAWA LUMBU</v>
          </cell>
          <cell r="P7" t="str">
            <v>K3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JAKARTA</v>
          </cell>
          <cell r="U7" t="str">
            <v>16-Oct-74</v>
          </cell>
          <cell r="V7">
            <v>44228</v>
          </cell>
          <cell r="W7">
            <v>44316</v>
          </cell>
          <cell r="X7" t="str">
            <v>PKWT 2</v>
          </cell>
          <cell r="Z7" t="str">
            <v xml:space="preserve">4 Tahun  1 Bulan 23 Hari </v>
          </cell>
          <cell r="AA7" t="str">
            <v>NON DRIVER</v>
          </cell>
          <cell r="AD7" t="str">
            <v>SUDAH</v>
          </cell>
        </row>
        <row r="8">
          <cell r="C8" t="str">
            <v>1645</v>
          </cell>
          <cell r="D8" t="str">
            <v xml:space="preserve">MUHAMAD ALFIN MUGHNI LABIB </v>
          </cell>
          <cell r="E8" t="str">
            <v>MBK</v>
          </cell>
          <cell r="F8" t="str">
            <v>087883762047</v>
          </cell>
          <cell r="J8" t="str">
            <v>ADMIN</v>
          </cell>
          <cell r="K8" t="str">
            <v>TAMBUN</v>
          </cell>
          <cell r="L8" t="str">
            <v>PT. ADI SARANA ARMADA TBK</v>
          </cell>
          <cell r="M8" t="str">
            <v>JAKARTA 1</v>
          </cell>
          <cell r="N8">
            <v>42989</v>
          </cell>
          <cell r="O8" t="str">
            <v xml:space="preserve">DUSUN PUHUN RT 004/001 KEL BAKOM KEC DARMA </v>
          </cell>
          <cell r="P8" t="str">
            <v>K</v>
          </cell>
          <cell r="Q8" t="str">
            <v>ISLAM</v>
          </cell>
          <cell r="R8" t="str">
            <v>L</v>
          </cell>
          <cell r="S8" t="str">
            <v xml:space="preserve">SMA </v>
          </cell>
          <cell r="T8" t="str">
            <v xml:space="preserve">CIREBON </v>
          </cell>
          <cell r="U8">
            <v>35970</v>
          </cell>
          <cell r="V8">
            <v>44228</v>
          </cell>
          <cell r="W8">
            <v>44316</v>
          </cell>
          <cell r="X8" t="str">
            <v>PKWT 2</v>
          </cell>
          <cell r="Z8" t="str">
            <v xml:space="preserve">3 Tahun  9 Bulan 13 Hari </v>
          </cell>
          <cell r="AA8" t="str">
            <v>A</v>
          </cell>
          <cell r="AB8" t="str">
            <v>980613400365</v>
          </cell>
          <cell r="AC8">
            <v>44371</v>
          </cell>
          <cell r="AD8" t="str">
            <v>NON DRIVER</v>
          </cell>
        </row>
        <row r="9">
          <cell r="C9" t="str">
            <v>1255</v>
          </cell>
          <cell r="D9" t="str">
            <v xml:space="preserve">FEBRI BUDI SUGIARTHA </v>
          </cell>
          <cell r="E9" t="str">
            <v xml:space="preserve">MBK </v>
          </cell>
          <cell r="F9" t="str">
            <v>081318263401</v>
          </cell>
          <cell r="J9" t="str">
            <v>IT</v>
          </cell>
          <cell r="K9" t="str">
            <v>TAMBUN</v>
          </cell>
          <cell r="L9" t="str">
            <v>PT. ADI SARANA ARMADA TBK</v>
          </cell>
          <cell r="M9" t="str">
            <v>JAKARTA 1</v>
          </cell>
          <cell r="N9">
            <v>44039</v>
          </cell>
          <cell r="O9" t="str">
            <v xml:space="preserve">KRANGGAN PASAR RT 001/002 KEL JATISAMPURNA KOTA BEKASI </v>
          </cell>
          <cell r="P9" t="str">
            <v>L</v>
          </cell>
          <cell r="Q9" t="str">
            <v xml:space="preserve">ISLAM </v>
          </cell>
          <cell r="R9" t="str">
            <v>L</v>
          </cell>
          <cell r="S9" t="str">
            <v xml:space="preserve">D3 </v>
          </cell>
          <cell r="T9" t="str">
            <v xml:space="preserve">BEKASI </v>
          </cell>
          <cell r="U9">
            <v>35839</v>
          </cell>
          <cell r="V9">
            <v>44348</v>
          </cell>
          <cell r="W9">
            <v>44439</v>
          </cell>
          <cell r="X9" t="str">
            <v>PKWT 2</v>
          </cell>
          <cell r="Z9" t="str">
            <v xml:space="preserve">0 Tahun  10 Bulan 28 Hari </v>
          </cell>
          <cell r="AA9" t="str">
            <v xml:space="preserve">NON DRIVER </v>
          </cell>
          <cell r="AB9" t="str">
            <v xml:space="preserve">NON DRIVER </v>
          </cell>
          <cell r="AC9" t="str">
            <v xml:space="preserve">NON DRIVER </v>
          </cell>
          <cell r="AD9" t="str">
            <v>NON DRIVER</v>
          </cell>
        </row>
        <row r="10">
          <cell r="C10" t="str">
            <v>2302</v>
          </cell>
          <cell r="D10" t="str">
            <v>SYARIFUDIN KARNADI</v>
          </cell>
          <cell r="E10" t="str">
            <v>MBK</v>
          </cell>
          <cell r="F10" t="str">
            <v>085694203192</v>
          </cell>
          <cell r="J10" t="str">
            <v>ADMIN</v>
          </cell>
          <cell r="K10" t="str">
            <v>TAMBUN</v>
          </cell>
          <cell r="L10" t="str">
            <v>PT. ADI SARANA ARMADA TBK</v>
          </cell>
          <cell r="M10" t="str">
            <v>JAKARTA 1</v>
          </cell>
          <cell r="N10">
            <v>44333</v>
          </cell>
          <cell r="O10" t="str">
            <v>KP. RAWA AREN NO. 25 RT 001/002 KEL. AREN JAYA KEC. BEKASI TIMUR</v>
          </cell>
          <cell r="P10" t="str">
            <v>K</v>
          </cell>
          <cell r="Q10" t="str">
            <v>ISLAM</v>
          </cell>
          <cell r="R10" t="str">
            <v>L</v>
          </cell>
          <cell r="S10" t="str">
            <v>SMA</v>
          </cell>
          <cell r="T10" t="str">
            <v xml:space="preserve">BEKASI </v>
          </cell>
          <cell r="U10">
            <v>33608</v>
          </cell>
          <cell r="V10">
            <v>44333</v>
          </cell>
          <cell r="W10">
            <v>44408</v>
          </cell>
          <cell r="X10" t="str">
            <v>PKWT 1</v>
          </cell>
          <cell r="Z10" t="str">
            <v xml:space="preserve">0 Tahun  1 Bulan 7 Hari </v>
          </cell>
          <cell r="AA10" t="str">
            <v>NON DRIVER</v>
          </cell>
          <cell r="AB10" t="str">
            <v xml:space="preserve">NON DRIVER </v>
          </cell>
          <cell r="AC10" t="str">
            <v xml:space="preserve">NON DRIVER </v>
          </cell>
          <cell r="AD10" t="str">
            <v>NON DRIVER</v>
          </cell>
        </row>
      </sheetData>
      <sheetData sheetId="19" refreshError="1"/>
      <sheetData sheetId="20" refreshError="1">
        <row r="7">
          <cell r="C7" t="str">
            <v>289</v>
          </cell>
          <cell r="D7" t="str">
            <v>MUHAMMAD RIDHO</v>
          </cell>
          <cell r="E7" t="str">
            <v>MBK</v>
          </cell>
          <cell r="F7">
            <v>81296280347</v>
          </cell>
          <cell r="J7" t="str">
            <v xml:space="preserve">DISPATCHER </v>
          </cell>
          <cell r="K7" t="str">
            <v>TANGERANG</v>
          </cell>
          <cell r="L7" t="str">
            <v>YAMAZAKI</v>
          </cell>
          <cell r="M7" t="str">
            <v>JAKARTA 1</v>
          </cell>
          <cell r="N7">
            <v>43636</v>
          </cell>
          <cell r="O7" t="str">
            <v>KP. CURUG PINANG RT 013/003 DS KADU KEC CURUG KAB TANGERANG</v>
          </cell>
          <cell r="P7" t="str">
            <v>K</v>
          </cell>
          <cell r="Q7" t="str">
            <v>ISLAM</v>
          </cell>
          <cell r="R7" t="str">
            <v>L</v>
          </cell>
          <cell r="S7" t="str">
            <v>SMK</v>
          </cell>
          <cell r="T7" t="str">
            <v>TANGERANG</v>
          </cell>
          <cell r="U7">
            <v>32884</v>
          </cell>
          <cell r="V7">
            <v>44287</v>
          </cell>
          <cell r="W7">
            <v>44377</v>
          </cell>
          <cell r="X7" t="str">
            <v>PKWT 1</v>
          </cell>
          <cell r="Z7" t="str">
            <v xml:space="preserve">2 Tahun  0 Bulan 4 Hari </v>
          </cell>
        </row>
        <row r="8">
          <cell r="C8" t="str">
            <v>903</v>
          </cell>
          <cell r="D8" t="str">
            <v xml:space="preserve">IRAWAN  EFINDI </v>
          </cell>
          <cell r="E8" t="str">
            <v>MBK</v>
          </cell>
          <cell r="F8" t="str">
            <v>082211625116</v>
          </cell>
          <cell r="G8" t="str">
            <v>DRIVER</v>
          </cell>
          <cell r="K8" t="str">
            <v xml:space="preserve">TANGERANG </v>
          </cell>
          <cell r="L8" t="str">
            <v>YAMAZAKI</v>
          </cell>
          <cell r="M8" t="str">
            <v>JAKARTA 1</v>
          </cell>
          <cell r="N8">
            <v>43815</v>
          </cell>
          <cell r="O8" t="str">
            <v>PULAU PANGGUNG RT. 000/000 KEL. PULAU PANGGUNG KEC. PADANG GUCI HILIR</v>
          </cell>
          <cell r="P8" t="str">
            <v>K2</v>
          </cell>
          <cell r="Q8" t="str">
            <v>ISLAM</v>
          </cell>
          <cell r="R8" t="str">
            <v xml:space="preserve">L </v>
          </cell>
          <cell r="S8" t="str">
            <v>SMA</v>
          </cell>
          <cell r="T8" t="str">
            <v>BENUARATU</v>
          </cell>
          <cell r="U8">
            <v>33125</v>
          </cell>
          <cell r="V8">
            <v>44348</v>
          </cell>
          <cell r="W8">
            <v>44439</v>
          </cell>
          <cell r="X8" t="str">
            <v>PKWT 2</v>
          </cell>
          <cell r="Z8" t="str">
            <v xml:space="preserve">1 Tahun  6 Bulan 8 Hari </v>
          </cell>
        </row>
        <row r="9">
          <cell r="C9" t="str">
            <v>2225</v>
          </cell>
          <cell r="D9" t="str">
            <v>HASANUDIN</v>
          </cell>
          <cell r="E9" t="str">
            <v>MBK</v>
          </cell>
          <cell r="G9" t="str">
            <v>DRIVER</v>
          </cell>
          <cell r="K9" t="str">
            <v>TANGERANG</v>
          </cell>
          <cell r="L9" t="str">
            <v>YAMAZAKI</v>
          </cell>
          <cell r="M9" t="str">
            <v>JAKARTA 1</v>
          </cell>
          <cell r="N9">
            <v>44320</v>
          </cell>
          <cell r="O9" t="str">
            <v>KP. MARGAHAYU RT 027/007 KEL. BOJONG KEC. BOJONG  KAB. PANDEGLANG</v>
          </cell>
          <cell r="P9" t="str">
            <v>K</v>
          </cell>
          <cell r="Q9" t="str">
            <v>ISLAM</v>
          </cell>
          <cell r="R9" t="str">
            <v>L</v>
          </cell>
          <cell r="T9" t="str">
            <v>PANDEGLANG</v>
          </cell>
          <cell r="U9">
            <v>32758</v>
          </cell>
          <cell r="V9">
            <v>44320</v>
          </cell>
          <cell r="W9">
            <v>44408</v>
          </cell>
          <cell r="X9" t="str">
            <v>PKWT 1</v>
          </cell>
          <cell r="Z9" t="str">
            <v xml:space="preserve">0 Tahun  1 Bulan 20 Hari 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24.xml.rels><?xml version="1.0" encoding="UTF-8" standalone="yes"?>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dimension ref="A1:AU35"/>
  <sheetViews>
    <sheetView zoomScale="85" zoomScaleNormal="85" workbookViewId="0">
      <pane xSplit="7" ySplit="6" topLeftCell="AE7" activePane="bottomRight" state="frozen"/>
      <selection pane="topRight"/>
      <selection pane="bottomLeft"/>
      <selection pane="bottomRight" activeCell="G22" sqref="G22"/>
    </sheetView>
  </sheetViews>
  <sheetFormatPr defaultColWidth="9.140625" defaultRowHeight="12"/>
  <cols>
    <col min="1" max="1" width="4.5703125" customWidth="1" style="167"/>
    <col min="2" max="2" width="6.140625" customWidth="1" style="167"/>
    <col min="3" max="3" width="24.5703125" customWidth="1" style="169"/>
    <col min="4" max="4" width="11.85546875" customWidth="1" style="168"/>
    <col min="5" max="5" hidden="1" width="9" customWidth="1" style="168"/>
    <col min="6" max="6" hidden="1" width="7.42578125" customWidth="1" style="168"/>
    <col min="7" max="7" width="11.85546875" customWidth="1" style="170"/>
    <col min="8" max="8" width="12.140625" customWidth="1" style="167"/>
    <col min="9" max="9" width="10.42578125" customWidth="1" style="167"/>
    <col min="10" max="10" width="9.42578125" customWidth="1" style="167"/>
    <col min="11" max="11" width="11.28515625" customWidth="1" style="167"/>
    <col min="12" max="12" width="13.28515625" customWidth="1" style="170"/>
    <col min="13" max="13" width="10.28515625" customWidth="1" style="167"/>
    <col min="14" max="14" width="12.85546875" customWidth="1" style="167"/>
    <col min="15" max="16" width="9.42578125" customWidth="1" style="167"/>
    <col min="17" max="17" width="10.42578125" customWidth="1" style="167"/>
    <col min="18" max="18" width="9.42578125" customWidth="1" style="167"/>
    <col min="19" max="19" width="10.42578125" customWidth="1" style="167"/>
    <col min="20" max="20" width="8.85546875" customWidth="1" style="168"/>
    <col min="21" max="21" width="9.28515625" customWidth="1" style="168"/>
    <col min="22" max="22" width="18.28515625" customWidth="1" style="167"/>
    <col min="23" max="24" width="9.140625" customWidth="1" style="171"/>
    <col min="25" max="25" bestFit="1" width="4.28515625" customWidth="1" style="512"/>
    <col min="26" max="26" bestFit="1" width="4.85546875" customWidth="1" style="512"/>
    <col min="27" max="27" bestFit="1" width="24.5703125" customWidth="1" style="512"/>
    <col min="28" max="28" bestFit="1" width="10.28515625" customWidth="1" style="512"/>
    <col min="29" max="29" bestFit="1" width="14" customWidth="1" style="512"/>
    <col min="30" max="30" bestFit="1" width="12.28515625" customWidth="1" style="480"/>
    <col min="31" max="31" bestFit="1" width="11.7109375" customWidth="1" style="480"/>
    <col min="32" max="32" bestFit="1" width="11.5703125" customWidth="1" style="480"/>
    <col min="33" max="33" width="13.5703125" customWidth="1" style="512"/>
    <col min="34" max="34" width="9.140625" customWidth="1" style="512"/>
    <col min="35" max="35" bestFit="1" width="12.140625" customWidth="1" style="512"/>
    <col min="36" max="36" bestFit="1" width="11.42578125" customWidth="1" style="512"/>
    <col min="37" max="37" bestFit="1" width="14" customWidth="1" style="512"/>
    <col min="38" max="38" width="9.140625" customWidth="1" style="512"/>
    <col min="39" max="39" bestFit="1" width="3" customWidth="1" style="512"/>
    <col min="40" max="40" bestFit="1" width="4.42578125" customWidth="1" style="512"/>
    <col min="41" max="41" bestFit="1" width="24.5703125" customWidth="1" style="512"/>
    <col min="42" max="42" width="15.5703125" customWidth="1" style="512"/>
    <col min="43" max="16384" width="9.140625" customWidth="1" style="167"/>
  </cols>
  <sheetData>
    <row r="1" ht="12.75" s="159" customFormat="1">
      <c r="A1" s="172" t="s">
        <v>0</v>
      </c>
      <c r="C1" s="174"/>
      <c r="D1" s="165"/>
      <c r="E1" s="165"/>
      <c r="F1" s="165"/>
      <c r="G1" s="166"/>
      <c r="L1" s="166"/>
      <c r="T1" s="165"/>
      <c r="U1" s="173"/>
      <c r="W1" s="204"/>
      <c r="X1" s="204"/>
      <c r="Y1" s="479"/>
      <c r="Z1" s="479"/>
      <c r="AA1" s="479"/>
      <c r="AB1" s="479"/>
      <c r="AC1" s="479"/>
      <c r="AD1" s="480"/>
      <c r="AE1" s="480"/>
      <c r="AF1" s="480"/>
      <c r="AG1" s="170"/>
      <c r="AH1" s="479"/>
      <c r="AI1" s="479"/>
      <c r="AJ1" s="479"/>
      <c r="AK1" s="479"/>
      <c r="AL1" s="479"/>
      <c r="AM1" s="479"/>
      <c r="AN1" s="479"/>
      <c r="AO1" s="479"/>
      <c r="AP1" s="479"/>
    </row>
    <row r="2" ht="12.75" s="159" customFormat="1">
      <c r="A2" s="172" t="s">
        <v>1</v>
      </c>
      <c r="B2" s="178"/>
      <c r="C2" s="176"/>
      <c r="D2" s="175"/>
      <c r="E2" s="175"/>
      <c r="F2" s="175"/>
      <c r="G2" s="177"/>
      <c r="H2" s="178"/>
      <c r="I2" s="178"/>
      <c r="J2" s="178"/>
      <c r="K2" s="178"/>
      <c r="L2" s="177"/>
      <c r="M2" s="177"/>
      <c r="N2" s="177"/>
      <c r="O2" s="177"/>
      <c r="P2" s="177"/>
      <c r="Q2" s="178"/>
      <c r="R2" s="178"/>
      <c r="S2" s="178"/>
      <c r="T2" s="175"/>
      <c r="U2" s="175"/>
      <c r="W2" s="204"/>
      <c r="X2" s="204"/>
      <c r="Y2" s="479"/>
      <c r="Z2" s="479"/>
      <c r="AA2" s="479"/>
      <c r="AB2" s="479"/>
      <c r="AC2" s="479"/>
      <c r="AD2" s="480"/>
      <c r="AE2" s="480"/>
      <c r="AF2" s="480"/>
      <c r="AG2" s="170"/>
      <c r="AH2" s="479"/>
      <c r="AI2" s="479"/>
      <c r="AJ2" s="479"/>
      <c r="AK2" s="479"/>
      <c r="AL2" s="479"/>
      <c r="AM2" s="479"/>
      <c r="AN2" s="479"/>
      <c r="AO2" s="479"/>
      <c r="AP2" s="479"/>
    </row>
    <row r="3" ht="12.75" s="159" customFormat="1">
      <c r="A3" s="172" t="str">
        <f>+'HMS KRW'!A3</f>
        <v>Periode Bulan Juli  2021</v>
      </c>
      <c r="C3" s="174"/>
      <c r="D3" s="165"/>
      <c r="E3" s="165"/>
      <c r="F3" s="165"/>
      <c r="G3" s="166"/>
      <c r="I3" s="166"/>
      <c r="J3" s="166"/>
      <c r="K3" s="209"/>
      <c r="L3" s="166"/>
      <c r="T3" s="165"/>
      <c r="U3" s="173"/>
      <c r="W3" s="204"/>
      <c r="X3" s="204"/>
      <c r="Y3" s="479"/>
      <c r="Z3" s="479"/>
      <c r="AA3" s="479"/>
      <c r="AB3" s="479"/>
      <c r="AC3" s="479"/>
      <c r="AD3" s="480"/>
      <c r="AE3" s="480"/>
      <c r="AF3" s="480"/>
      <c r="AG3" s="170"/>
      <c r="AH3" s="479"/>
      <c r="AI3" s="479"/>
      <c r="AJ3" s="479"/>
      <c r="AK3" s="479"/>
      <c r="AL3" s="479"/>
      <c r="AM3" s="479"/>
      <c r="AN3" s="479"/>
      <c r="AO3" s="479"/>
      <c r="AP3" s="479"/>
    </row>
    <row r="4" s="159" customFormat="1">
      <c r="A4" s="179"/>
      <c r="C4" s="174"/>
      <c r="D4" s="165"/>
      <c r="E4" s="165"/>
      <c r="F4" s="165"/>
      <c r="G4" s="180">
        <v>4791844</v>
      </c>
      <c r="L4" s="166"/>
      <c r="T4" s="165"/>
      <c r="U4" s="173"/>
      <c r="W4" s="204"/>
      <c r="X4" s="204"/>
      <c r="Y4" s="479"/>
      <c r="Z4" s="479"/>
      <c r="AA4" s="479"/>
      <c r="AB4" s="479"/>
      <c r="AC4" s="479"/>
      <c r="AD4" s="481">
        <f>+G4</f>
        <v>4791844</v>
      </c>
      <c r="AE4" s="480"/>
      <c r="AF4" s="480"/>
      <c r="AG4" s="170"/>
      <c r="AH4" s="479"/>
      <c r="AI4" s="479"/>
      <c r="AJ4" s="479"/>
      <c r="AK4" s="479"/>
      <c r="AL4" s="479"/>
      <c r="AM4" s="479"/>
      <c r="AN4" s="479"/>
      <c r="AO4" s="479"/>
      <c r="AP4" s="479"/>
    </row>
    <row r="5" s="159" customFormat="1">
      <c r="A5" s="179"/>
      <c r="C5" s="174"/>
      <c r="D5" s="165"/>
      <c r="E5" s="165"/>
      <c r="F5" s="165"/>
      <c r="G5" s="180"/>
      <c r="L5" s="166"/>
      <c r="T5" s="165"/>
      <c r="U5" s="173"/>
      <c r="W5" s="204"/>
      <c r="X5" s="204"/>
      <c r="Y5" s="479"/>
      <c r="Z5" s="479"/>
      <c r="AA5" s="479" t="str">
        <f>+E7</f>
        <v>CIBITUNG</v>
      </c>
      <c r="AB5" s="479"/>
      <c r="AC5" s="479"/>
      <c r="AD5" s="482"/>
      <c r="AE5" s="480"/>
      <c r="AF5" s="480"/>
      <c r="AG5" s="170"/>
      <c r="AH5" s="479"/>
      <c r="AI5" s="479"/>
      <c r="AJ5" s="479"/>
      <c r="AK5" s="479"/>
      <c r="AL5" s="479"/>
      <c r="AM5" s="479"/>
      <c r="AN5" s="479"/>
      <c r="AO5" s="479" t="str">
        <f ref="AO5:AO19" t="shared" si="0">+AA5</f>
        <v>CIBITUNG</v>
      </c>
      <c r="AP5" s="479"/>
    </row>
    <row r="6" ht="23.25" customHeight="1" s="160" customFormat="1">
      <c r="A6" s="223" t="s">
        <v>2</v>
      </c>
      <c r="B6" s="224" t="s">
        <v>3</v>
      </c>
      <c r="C6" s="224" t="s">
        <v>4</v>
      </c>
      <c r="D6" s="224" t="s">
        <v>5</v>
      </c>
      <c r="E6" s="224" t="s">
        <v>6</v>
      </c>
      <c r="F6" s="225" t="s">
        <v>7</v>
      </c>
      <c r="G6" s="226" t="s">
        <v>8</v>
      </c>
      <c r="H6" s="227" t="s">
        <v>9</v>
      </c>
      <c r="I6" s="233" t="s">
        <v>10</v>
      </c>
      <c r="J6" s="233" t="s">
        <v>11</v>
      </c>
      <c r="K6" s="234" t="s">
        <v>12</v>
      </c>
      <c r="L6" s="234" t="s">
        <v>13</v>
      </c>
      <c r="M6" s="235" t="s">
        <v>14</v>
      </c>
      <c r="N6" s="436" t="s">
        <v>15</v>
      </c>
      <c r="O6" s="437" t="s">
        <v>16</v>
      </c>
      <c r="P6" s="235" t="s">
        <v>17</v>
      </c>
      <c r="Q6" s="236" t="s">
        <v>18</v>
      </c>
      <c r="R6" s="237" t="s">
        <v>19</v>
      </c>
      <c r="S6" s="237" t="s">
        <v>20</v>
      </c>
      <c r="T6" s="237" t="s">
        <v>21</v>
      </c>
      <c r="U6" s="238" t="s">
        <v>22</v>
      </c>
      <c r="W6" s="205"/>
      <c r="X6" s="205"/>
      <c r="Y6" s="483" t="s">
        <v>23</v>
      </c>
      <c r="Z6" s="484" t="s">
        <v>24</v>
      </c>
      <c r="AA6" s="485" t="s">
        <v>25</v>
      </c>
      <c r="AB6" s="485" t="s">
        <v>26</v>
      </c>
      <c r="AC6" s="485" t="s">
        <v>27</v>
      </c>
      <c r="AD6" s="486" t="s">
        <v>28</v>
      </c>
      <c r="AE6" s="486" t="s">
        <v>29</v>
      </c>
      <c r="AF6" s="486" t="s">
        <v>30</v>
      </c>
      <c r="AG6" s="485" t="s">
        <v>31</v>
      </c>
      <c r="AH6" s="485" t="s">
        <v>32</v>
      </c>
      <c r="AI6" s="487" t="s">
        <v>33</v>
      </c>
      <c r="AJ6" s="487" t="s">
        <v>34</v>
      </c>
      <c r="AK6" s="487" t="s">
        <v>33</v>
      </c>
      <c r="AL6" s="163"/>
      <c r="AM6" s="488" t="str">
        <f ref="AM6:AN19" t="shared" si="1">+Y6</f>
        <v>NO</v>
      </c>
      <c r="AN6" s="489" t="str">
        <f t="shared" si="1"/>
        <v>NIK</v>
      </c>
      <c r="AO6" s="490" t="str">
        <f t="shared" si="0"/>
        <v>NAMA</v>
      </c>
      <c r="AP6" s="491" t="s">
        <v>35</v>
      </c>
    </row>
    <row r="7" ht="18" customHeight="1" s="159" customFormat="1">
      <c r="A7" s="232">
        <v>1</v>
      </c>
      <c r="B7" s="442" t="s">
        <v>36</v>
      </c>
      <c r="C7" s="321" t="s">
        <v>37</v>
      </c>
      <c r="D7" s="187" t="s">
        <v>38</v>
      </c>
      <c r="E7" s="183" t="s">
        <v>39</v>
      </c>
      <c r="F7" s="182" t="s">
        <v>40</v>
      </c>
      <c r="G7" s="184">
        <v>4791844</v>
      </c>
      <c r="H7" s="185">
        <f>+$G$4*4.89%</f>
        <v>234321.1716</v>
      </c>
      <c r="I7" s="185">
        <f>+$G$4*4%</f>
        <v>191673.76</v>
      </c>
      <c r="J7" s="185">
        <f>+$G$4*2%</f>
        <v>95836.88</v>
      </c>
      <c r="K7" s="185">
        <v>1667</v>
      </c>
      <c r="L7" s="199">
        <f>SUM(G7:K7)</f>
        <v>5315342.8116</v>
      </c>
      <c r="M7" s="199">
        <f>+L7*8%</f>
        <v>425227.42492799996</v>
      </c>
      <c r="N7" s="201">
        <f>500000</f>
        <v>500000</v>
      </c>
      <c r="O7" s="199">
        <f>27*12000</f>
        <v>324000</v>
      </c>
      <c r="P7" s="199">
        <v>775559</v>
      </c>
      <c r="Q7" s="250">
        <f>SUM(L7:P7)</f>
        <v>7340129.236528</v>
      </c>
      <c r="R7" s="206">
        <f>M7*0.1</f>
        <v>42522.7424928</v>
      </c>
      <c r="S7" s="210">
        <f>Q7+R7</f>
        <v>7382651.9790207995</v>
      </c>
      <c r="T7" s="422">
        <v>44317</v>
      </c>
      <c r="U7" s="241">
        <v>44408</v>
      </c>
      <c r="V7" s="423"/>
      <c r="W7" s="160"/>
      <c r="X7" s="212"/>
      <c r="Y7" s="492">
        <f>+A7</f>
        <v>1</v>
      </c>
      <c r="Z7" s="493" t="str">
        <f>+B7</f>
        <v>436</v>
      </c>
      <c r="AA7" s="494" t="str">
        <f>+C7</f>
        <v>MAWAN PRASETYO BUDI </v>
      </c>
      <c r="AB7" s="493" t="s">
        <v>41</v>
      </c>
      <c r="AC7" s="495">
        <f>+G7+N7+O7+P7</f>
        <v>6391403</v>
      </c>
      <c r="AD7" s="496">
        <f>$AD$4*2%</f>
        <v>95836.88</v>
      </c>
      <c r="AE7" s="496">
        <f>$AD$4*1%</f>
        <v>47918.44</v>
      </c>
      <c r="AF7" s="496">
        <f>$AD$4*1%</f>
        <v>47918.44</v>
      </c>
      <c r="AG7" s="495">
        <f ref="AG7:AG19" t="shared" si="2">(AC7-AD7-AE7-AF7)-IF($AB7="L",4500000,IF($AB7="K",4875000,IF($AB7="K1",5250000,IF($AB7="K2",5625000,IF($AB7="K3",6000000)))))</f>
        <v>1324729.2399999993</v>
      </c>
      <c r="AH7" s="495">
        <f ref="AH7:AH15" t="shared" si="3">+IF(AG7&gt;1,AG7*5%,0)</f>
        <v>66236.46199999997</v>
      </c>
      <c r="AI7" s="497">
        <f ref="AI7:AI19" t="shared" si="4">+AC7-AD7-AE7-AF7-AH7</f>
        <v>6133492.777999999</v>
      </c>
      <c r="AJ7" s="498"/>
      <c r="AK7" s="499">
        <f>+AI7-AJ7</f>
        <v>6133492.777999999</v>
      </c>
      <c r="AL7" s="221"/>
      <c r="AM7" s="500">
        <f t="shared" si="1"/>
        <v>1</v>
      </c>
      <c r="AN7" s="501" t="str">
        <f t="shared" si="1"/>
        <v>436</v>
      </c>
      <c r="AO7" s="502" t="str">
        <f t="shared" si="0"/>
        <v>MAWAN PRASETYO BUDI </v>
      </c>
      <c r="AP7" s="503">
        <f>+AK7</f>
        <v>6133492.777999999</v>
      </c>
    </row>
    <row r="8" ht="18" customHeight="1" s="159" customFormat="1">
      <c r="A8" s="181">
        <f>+A7+1</f>
        <v>2</v>
      </c>
      <c r="B8" s="442" t="s">
        <v>42</v>
      </c>
      <c r="C8" s="321" t="s">
        <v>43</v>
      </c>
      <c r="D8" s="187" t="s">
        <v>38</v>
      </c>
      <c r="E8" s="244" t="s">
        <v>39</v>
      </c>
      <c r="F8" s="182" t="s">
        <v>40</v>
      </c>
      <c r="G8" s="184">
        <v>4791844</v>
      </c>
      <c r="H8" s="185">
        <f ref="H8:H19" t="shared" si="5">+$G$4*4.89%</f>
        <v>234321.1716</v>
      </c>
      <c r="I8" s="185">
        <f ref="I8:I19" t="shared" si="6">+$G$4*4%</f>
        <v>191673.76</v>
      </c>
      <c r="J8" s="185">
        <f ref="J8:J19" t="shared" si="7">+$G$4*2%</f>
        <v>95836.88</v>
      </c>
      <c r="K8" s="185">
        <v>1667</v>
      </c>
      <c r="L8" s="199">
        <f>SUM(G8:K8)</f>
        <v>5315342.8116</v>
      </c>
      <c r="M8" s="199">
        <f>+L8*8%</f>
        <v>425227.42492799996</v>
      </c>
      <c r="N8" s="201">
        <f>500000</f>
        <v>500000</v>
      </c>
      <c r="O8" s="199">
        <f>27*12000</f>
        <v>324000</v>
      </c>
      <c r="P8" s="199">
        <v>609367</v>
      </c>
      <c r="Q8" s="250">
        <f>SUM(L8:P8)</f>
        <v>7173937.236528</v>
      </c>
      <c r="R8" s="206">
        <f>M8*0.1</f>
        <v>42522.7424928</v>
      </c>
      <c r="S8" s="210">
        <f>Q8+R8</f>
        <v>7216459.9790207995</v>
      </c>
      <c r="T8" s="422">
        <v>44378</v>
      </c>
      <c r="U8" s="241">
        <v>44469</v>
      </c>
      <c r="V8" s="438"/>
      <c r="W8" s="160"/>
      <c r="X8" s="212"/>
      <c r="Y8" s="492">
        <f ref="Y8:AA19" t="shared" si="8">+A8</f>
        <v>2</v>
      </c>
      <c r="Z8" s="493" t="str">
        <f t="shared" si="8"/>
        <v>1681</v>
      </c>
      <c r="AA8" s="494" t="str">
        <f t="shared" si="8"/>
        <v>NOORMAN YUNARTO</v>
      </c>
      <c r="AB8" s="493" t="s">
        <v>44</v>
      </c>
      <c r="AC8" s="495">
        <f ref="AC8:AC19" t="shared" si="9">+G8+N8+O8+P8</f>
        <v>6225211</v>
      </c>
      <c r="AD8" s="496">
        <f ref="AD8:AD19" t="shared" si="10">$AD$4*2%</f>
        <v>95836.88</v>
      </c>
      <c r="AE8" s="496">
        <f ref="AE8:AF19" t="shared" si="11">$AD$4*1%</f>
        <v>47918.44</v>
      </c>
      <c r="AF8" s="496">
        <f t="shared" si="11"/>
        <v>47918.44</v>
      </c>
      <c r="AG8" s="495">
        <f t="shared" si="2"/>
        <v>1533537.2399999993</v>
      </c>
      <c r="AH8" s="495">
        <f t="shared" si="3"/>
        <v>76676.86199999996</v>
      </c>
      <c r="AI8" s="497">
        <f t="shared" si="4"/>
        <v>5956860.378</v>
      </c>
      <c r="AJ8" s="498"/>
      <c r="AK8" s="499">
        <f ref="AK8:AK19" t="shared" si="12">+AI8-AJ8</f>
        <v>5956860.378</v>
      </c>
      <c r="AL8" s="221"/>
      <c r="AM8" s="500">
        <f t="shared" si="1"/>
        <v>2</v>
      </c>
      <c r="AN8" s="501" t="str">
        <f t="shared" si="1"/>
        <v>1681</v>
      </c>
      <c r="AO8" s="502" t="str">
        <f t="shared" si="0"/>
        <v>NOORMAN YUNARTO</v>
      </c>
      <c r="AP8" s="503">
        <f ref="AP8:AP19" t="shared" si="13">+AK8</f>
        <v>5956860.378</v>
      </c>
    </row>
    <row r="9" ht="18" customHeight="1" s="163" customFormat="1">
      <c r="A9" s="228">
        <v>1</v>
      </c>
      <c r="B9" s="441" t="s">
        <v>45</v>
      </c>
      <c r="C9" s="186" t="s">
        <v>46</v>
      </c>
      <c r="D9" s="188" t="s">
        <v>47</v>
      </c>
      <c r="E9" s="244" t="s">
        <v>39</v>
      </c>
      <c r="F9" s="182" t="s">
        <v>40</v>
      </c>
      <c r="G9" s="189">
        <v>4791844</v>
      </c>
      <c r="H9" s="185">
        <f t="shared" si="5"/>
        <v>234321.1716</v>
      </c>
      <c r="I9" s="185">
        <f t="shared" si="6"/>
        <v>191673.76</v>
      </c>
      <c r="J9" s="185">
        <f t="shared" si="7"/>
        <v>95836.88</v>
      </c>
      <c r="K9" s="185">
        <v>15000</v>
      </c>
      <c r="L9" s="199">
        <f>SUM(G9:K9)</f>
        <v>5328675.8116</v>
      </c>
      <c r="M9" s="199">
        <f>+L9*8%</f>
        <v>426294.064928</v>
      </c>
      <c r="N9" s="201">
        <v>1565000</v>
      </c>
      <c r="O9" s="202"/>
      <c r="P9" s="202"/>
      <c r="Q9" s="439">
        <f>SUM(L9:P9)</f>
        <v>7319969.8765279995</v>
      </c>
      <c r="R9" s="217">
        <f ref="R9:R19" t="shared" si="14">M9*0.1</f>
        <v>42629.4064928</v>
      </c>
      <c r="S9" s="242">
        <f ref="S9:S19" t="shared" si="15">Q9+R9</f>
        <v>7362599.2830208</v>
      </c>
      <c r="T9" s="211">
        <v>44348</v>
      </c>
      <c r="U9" s="243">
        <v>44439</v>
      </c>
      <c r="V9" s="423"/>
      <c r="W9" s="160"/>
      <c r="X9" s="212"/>
      <c r="Y9" s="492">
        <f t="shared" si="8"/>
        <v>1</v>
      </c>
      <c r="Z9" s="493" t="str">
        <f t="shared" si="8"/>
        <v>0447</v>
      </c>
      <c r="AA9" s="494" t="str">
        <f t="shared" si="8"/>
        <v>EMAN</v>
      </c>
      <c r="AB9" s="493" t="s">
        <v>41</v>
      </c>
      <c r="AC9" s="495">
        <f t="shared" si="9"/>
        <v>6356844</v>
      </c>
      <c r="AD9" s="496">
        <f t="shared" si="10"/>
        <v>95836.88</v>
      </c>
      <c r="AE9" s="496">
        <f t="shared" si="11"/>
        <v>47918.44</v>
      </c>
      <c r="AF9" s="496">
        <f t="shared" si="11"/>
        <v>47918.44</v>
      </c>
      <c r="AG9" s="495">
        <f t="shared" si="2"/>
        <v>1290170.2399999993</v>
      </c>
      <c r="AH9" s="495">
        <f t="shared" si="3"/>
        <v>64508.511999999966</v>
      </c>
      <c r="AI9" s="497">
        <f t="shared" si="4"/>
        <v>6100661.727999999</v>
      </c>
      <c r="AJ9" s="498"/>
      <c r="AK9" s="499">
        <f t="shared" si="12"/>
        <v>6100661.727999999</v>
      </c>
      <c r="AL9" s="221"/>
      <c r="AM9" s="500">
        <f t="shared" si="1"/>
        <v>1</v>
      </c>
      <c r="AN9" s="501" t="str">
        <f t="shared" si="1"/>
        <v>0447</v>
      </c>
      <c r="AO9" s="502" t="str">
        <f t="shared" si="0"/>
        <v>EMAN</v>
      </c>
      <c r="AP9" s="503">
        <f t="shared" si="13"/>
        <v>6100661.727999999</v>
      </c>
    </row>
    <row r="10" ht="18" customHeight="1" s="163" customFormat="1">
      <c r="A10" s="228">
        <f>+A9+1</f>
        <v>2</v>
      </c>
      <c r="B10" s="441" t="s">
        <v>48</v>
      </c>
      <c r="C10" s="186" t="s">
        <v>49</v>
      </c>
      <c r="D10" s="188" t="s">
        <v>47</v>
      </c>
      <c r="E10" s="244" t="s">
        <v>39</v>
      </c>
      <c r="F10" s="182" t="s">
        <v>40</v>
      </c>
      <c r="G10" s="189">
        <v>4791844</v>
      </c>
      <c r="H10" s="185">
        <f t="shared" si="5"/>
        <v>234321.1716</v>
      </c>
      <c r="I10" s="185">
        <f t="shared" si="6"/>
        <v>191673.76</v>
      </c>
      <c r="J10" s="185">
        <f t="shared" si="7"/>
        <v>95836.88</v>
      </c>
      <c r="K10" s="185">
        <v>15000</v>
      </c>
      <c r="L10" s="199">
        <f ref="L10:L19" t="shared" si="16">SUM(G10:K10)</f>
        <v>5328675.8116</v>
      </c>
      <c r="M10" s="199">
        <f ref="M10:M19" t="shared" si="17">+L10*8%</f>
        <v>426294.064928</v>
      </c>
      <c r="N10" s="201">
        <v>1266000</v>
      </c>
      <c r="O10" s="202"/>
      <c r="P10" s="202"/>
      <c r="Q10" s="217">
        <f ref="Q10:Q19" t="shared" si="18">SUM(L10:P10)</f>
        <v>7020969.8765279995</v>
      </c>
      <c r="R10" s="217">
        <f t="shared" si="14"/>
        <v>42629.4064928</v>
      </c>
      <c r="S10" s="242">
        <f t="shared" si="15"/>
        <v>7063599.2830208</v>
      </c>
      <c r="T10" s="211">
        <v>44348</v>
      </c>
      <c r="U10" s="243">
        <v>44439</v>
      </c>
      <c r="V10" s="423"/>
      <c r="W10" s="160"/>
      <c r="X10" s="212"/>
      <c r="Y10" s="492">
        <f t="shared" si="8"/>
        <v>2</v>
      </c>
      <c r="Z10" s="493" t="str">
        <f t="shared" si="8"/>
        <v>0449</v>
      </c>
      <c r="AA10" s="494" t="str">
        <f t="shared" si="8"/>
        <v>AGUS SAEPUL</v>
      </c>
      <c r="AB10" s="493" t="s">
        <v>50</v>
      </c>
      <c r="AC10" s="495">
        <f t="shared" si="9"/>
        <v>6057844</v>
      </c>
      <c r="AD10" s="496">
        <f t="shared" si="10"/>
        <v>95836.88</v>
      </c>
      <c r="AE10" s="496">
        <f t="shared" si="11"/>
        <v>47918.44</v>
      </c>
      <c r="AF10" s="496">
        <f t="shared" si="11"/>
        <v>47918.44</v>
      </c>
      <c r="AG10" s="495">
        <f t="shared" si="2"/>
        <v>616170.2399999993</v>
      </c>
      <c r="AH10" s="495">
        <f t="shared" si="3"/>
        <v>30808.511999999966</v>
      </c>
      <c r="AI10" s="497">
        <f t="shared" si="4"/>
        <v>5835361.727999999</v>
      </c>
      <c r="AJ10" s="498"/>
      <c r="AK10" s="499">
        <f t="shared" si="12"/>
        <v>5835361.727999999</v>
      </c>
      <c r="AL10" s="221"/>
      <c r="AM10" s="500">
        <f t="shared" si="1"/>
        <v>2</v>
      </c>
      <c r="AN10" s="501" t="str">
        <f t="shared" si="1"/>
        <v>0449</v>
      </c>
      <c r="AO10" s="502" t="str">
        <f t="shared" si="0"/>
        <v>AGUS SAEPUL</v>
      </c>
      <c r="AP10" s="503">
        <f t="shared" si="13"/>
        <v>5835361.727999999</v>
      </c>
    </row>
    <row r="11" ht="18" customHeight="1" s="163" customFormat="1">
      <c r="A11" s="228">
        <f ref="A11:A19" t="shared" si="19">+A10+1</f>
        <v>3</v>
      </c>
      <c r="B11" s="441" t="s">
        <v>51</v>
      </c>
      <c r="C11" s="186" t="s">
        <v>52</v>
      </c>
      <c r="D11" s="188" t="s">
        <v>47</v>
      </c>
      <c r="E11" s="244" t="s">
        <v>39</v>
      </c>
      <c r="F11" s="182" t="s">
        <v>40</v>
      </c>
      <c r="G11" s="189">
        <v>4791844</v>
      </c>
      <c r="H11" s="185">
        <f t="shared" si="5"/>
        <v>234321.1716</v>
      </c>
      <c r="I11" s="185">
        <f t="shared" si="6"/>
        <v>191673.76</v>
      </c>
      <c r="J11" s="185">
        <f t="shared" si="7"/>
        <v>95836.88</v>
      </c>
      <c r="K11" s="185">
        <v>15000</v>
      </c>
      <c r="L11" s="199">
        <f t="shared" si="16"/>
        <v>5328675.8116</v>
      </c>
      <c r="M11" s="199">
        <f t="shared" si="17"/>
        <v>426294.064928</v>
      </c>
      <c r="N11" s="201">
        <v>771000</v>
      </c>
      <c r="O11" s="202"/>
      <c r="P11" s="202"/>
      <c r="Q11" s="217">
        <f t="shared" si="18"/>
        <v>6525969.8765279995</v>
      </c>
      <c r="R11" s="217">
        <f t="shared" si="14"/>
        <v>42629.4064928</v>
      </c>
      <c r="S11" s="242">
        <f t="shared" si="15"/>
        <v>6568599.2830208</v>
      </c>
      <c r="T11" s="211">
        <v>44348</v>
      </c>
      <c r="U11" s="243">
        <v>44439</v>
      </c>
      <c r="V11" s="423"/>
      <c r="W11" s="160"/>
      <c r="X11" s="212"/>
      <c r="Y11" s="492">
        <f t="shared" si="8"/>
        <v>3</v>
      </c>
      <c r="Z11" s="493" t="str">
        <f t="shared" si="8"/>
        <v>0453</v>
      </c>
      <c r="AA11" s="494" t="str">
        <f t="shared" si="8"/>
        <v>SUHARJA</v>
      </c>
      <c r="AB11" s="493" t="s">
        <v>41</v>
      </c>
      <c r="AC11" s="495">
        <f t="shared" si="9"/>
        <v>5562844</v>
      </c>
      <c r="AD11" s="496">
        <f t="shared" si="10"/>
        <v>95836.88</v>
      </c>
      <c r="AE11" s="496">
        <f t="shared" si="11"/>
        <v>47918.44</v>
      </c>
      <c r="AF11" s="496">
        <f t="shared" si="11"/>
        <v>47918.44</v>
      </c>
      <c r="AG11" s="495">
        <f t="shared" si="2"/>
        <v>496170.2399999993</v>
      </c>
      <c r="AH11" s="495">
        <f t="shared" si="3"/>
        <v>24808.511999999966</v>
      </c>
      <c r="AI11" s="497">
        <f t="shared" si="4"/>
        <v>5346361.727999999</v>
      </c>
      <c r="AJ11" s="498"/>
      <c r="AK11" s="499">
        <f t="shared" si="12"/>
        <v>5346361.727999999</v>
      </c>
      <c r="AL11" s="221"/>
      <c r="AM11" s="500">
        <f t="shared" si="1"/>
        <v>3</v>
      </c>
      <c r="AN11" s="501" t="str">
        <f t="shared" si="1"/>
        <v>0453</v>
      </c>
      <c r="AO11" s="502" t="str">
        <f t="shared" si="0"/>
        <v>SUHARJA</v>
      </c>
      <c r="AP11" s="503">
        <f t="shared" si="13"/>
        <v>5346361.727999999</v>
      </c>
    </row>
    <row r="12" ht="18" customHeight="1" s="163" customFormat="1">
      <c r="A12" s="228">
        <f t="shared" si="19"/>
        <v>4</v>
      </c>
      <c r="B12" s="441" t="s">
        <v>53</v>
      </c>
      <c r="C12" s="186" t="s">
        <v>54</v>
      </c>
      <c r="D12" s="188" t="s">
        <v>47</v>
      </c>
      <c r="E12" s="244" t="s">
        <v>39</v>
      </c>
      <c r="F12" s="182" t="s">
        <v>40</v>
      </c>
      <c r="G12" s="189">
        <v>4791844</v>
      </c>
      <c r="H12" s="185">
        <f t="shared" si="5"/>
        <v>234321.1716</v>
      </c>
      <c r="I12" s="185">
        <f t="shared" si="6"/>
        <v>191673.76</v>
      </c>
      <c r="J12" s="185">
        <f t="shared" si="7"/>
        <v>95836.88</v>
      </c>
      <c r="K12" s="185">
        <v>15000</v>
      </c>
      <c r="L12" s="199">
        <f t="shared" si="16"/>
        <v>5328675.8116</v>
      </c>
      <c r="M12" s="199">
        <f t="shared" si="17"/>
        <v>426294.064928</v>
      </c>
      <c r="N12" s="201">
        <v>992000</v>
      </c>
      <c r="O12" s="202"/>
      <c r="P12" s="202"/>
      <c r="Q12" s="217">
        <f t="shared" si="18"/>
        <v>6746969.8765279995</v>
      </c>
      <c r="R12" s="217">
        <f t="shared" si="14"/>
        <v>42629.4064928</v>
      </c>
      <c r="S12" s="242">
        <f t="shared" si="15"/>
        <v>6789599.2830208</v>
      </c>
      <c r="T12" s="211">
        <v>44348</v>
      </c>
      <c r="U12" s="241">
        <v>44439</v>
      </c>
      <c r="V12" s="423"/>
      <c r="W12" s="160"/>
      <c r="X12" s="212"/>
      <c r="Y12" s="492">
        <f t="shared" si="8"/>
        <v>4</v>
      </c>
      <c r="Z12" s="493" t="str">
        <f t="shared" si="8"/>
        <v>0455</v>
      </c>
      <c r="AA12" s="494" t="str">
        <f t="shared" si="8"/>
        <v>MARJI A</v>
      </c>
      <c r="AB12" s="493" t="s">
        <v>55</v>
      </c>
      <c r="AC12" s="495">
        <f t="shared" si="9"/>
        <v>5783844</v>
      </c>
      <c r="AD12" s="496">
        <f t="shared" si="10"/>
        <v>95836.88</v>
      </c>
      <c r="AE12" s="496">
        <f t="shared" si="11"/>
        <v>47918.44</v>
      </c>
      <c r="AF12" s="496">
        <f t="shared" si="11"/>
        <v>47918.44</v>
      </c>
      <c r="AG12" s="495">
        <f t="shared" si="2"/>
        <v>-407829.7600000007</v>
      </c>
      <c r="AH12" s="495">
        <f t="shared" si="3"/>
        <v>0</v>
      </c>
      <c r="AI12" s="497">
        <f t="shared" si="4"/>
        <v>5592170.239999999</v>
      </c>
      <c r="AJ12" s="498"/>
      <c r="AK12" s="499">
        <f t="shared" si="12"/>
        <v>5592170.239999999</v>
      </c>
      <c r="AL12" s="221"/>
      <c r="AM12" s="500">
        <f t="shared" si="1"/>
        <v>4</v>
      </c>
      <c r="AN12" s="501" t="str">
        <f t="shared" si="1"/>
        <v>0455</v>
      </c>
      <c r="AO12" s="502" t="str">
        <f t="shared" si="0"/>
        <v>MARJI A</v>
      </c>
      <c r="AP12" s="503">
        <f t="shared" si="13"/>
        <v>5592170.239999999</v>
      </c>
    </row>
    <row r="13" ht="18" customHeight="1" s="163" customFormat="1">
      <c r="A13" s="228">
        <f t="shared" si="19"/>
        <v>5</v>
      </c>
      <c r="B13" s="441" t="s">
        <v>56</v>
      </c>
      <c r="C13" s="186" t="s">
        <v>57</v>
      </c>
      <c r="D13" s="188" t="s">
        <v>47</v>
      </c>
      <c r="E13" s="244" t="s">
        <v>39</v>
      </c>
      <c r="F13" s="182" t="s">
        <v>40</v>
      </c>
      <c r="G13" s="189">
        <v>4791844</v>
      </c>
      <c r="H13" s="185">
        <f t="shared" si="5"/>
        <v>234321.1716</v>
      </c>
      <c r="I13" s="185">
        <f t="shared" si="6"/>
        <v>191673.76</v>
      </c>
      <c r="J13" s="185">
        <f t="shared" si="7"/>
        <v>95836.88</v>
      </c>
      <c r="K13" s="185">
        <v>15000</v>
      </c>
      <c r="L13" s="199">
        <f t="shared" si="16"/>
        <v>5328675.8116</v>
      </c>
      <c r="M13" s="199">
        <f t="shared" si="17"/>
        <v>426294.064928</v>
      </c>
      <c r="N13" s="201">
        <v>1157000</v>
      </c>
      <c r="O13" s="202"/>
      <c r="P13" s="202"/>
      <c r="Q13" s="217">
        <f t="shared" si="18"/>
        <v>6911969.8765279995</v>
      </c>
      <c r="R13" s="217">
        <f t="shared" si="14"/>
        <v>42629.4064928</v>
      </c>
      <c r="S13" s="242">
        <f t="shared" si="15"/>
        <v>6954599.2830208</v>
      </c>
      <c r="T13" s="211">
        <v>44348</v>
      </c>
      <c r="U13" s="241">
        <v>44439</v>
      </c>
      <c r="V13" s="423"/>
      <c r="W13" s="160"/>
      <c r="X13" s="212"/>
      <c r="Y13" s="492">
        <f t="shared" si="8"/>
        <v>5</v>
      </c>
      <c r="Z13" s="493" t="str">
        <f t="shared" si="8"/>
        <v>0458</v>
      </c>
      <c r="AA13" s="494" t="str">
        <f t="shared" si="8"/>
        <v>ARTONO</v>
      </c>
      <c r="AB13" s="493" t="s">
        <v>41</v>
      </c>
      <c r="AC13" s="495">
        <f t="shared" si="9"/>
        <v>5948844</v>
      </c>
      <c r="AD13" s="496">
        <f t="shared" si="10"/>
        <v>95836.88</v>
      </c>
      <c r="AE13" s="496"/>
      <c r="AF13" s="496">
        <f t="shared" si="11"/>
        <v>47918.44</v>
      </c>
      <c r="AG13" s="495">
        <f t="shared" si="2"/>
        <v>930088.6799999997</v>
      </c>
      <c r="AH13" s="495">
        <f t="shared" si="3"/>
        <v>46504.43399999999</v>
      </c>
      <c r="AI13" s="497">
        <f t="shared" si="4"/>
        <v>5758584.245999999</v>
      </c>
      <c r="AJ13" s="498"/>
      <c r="AK13" s="499">
        <f t="shared" si="12"/>
        <v>5758584.245999999</v>
      </c>
      <c r="AL13" s="221"/>
      <c r="AM13" s="500">
        <f t="shared" si="1"/>
        <v>5</v>
      </c>
      <c r="AN13" s="501" t="str">
        <f t="shared" si="1"/>
        <v>0458</v>
      </c>
      <c r="AO13" s="502" t="str">
        <f t="shared" si="0"/>
        <v>ARTONO</v>
      </c>
      <c r="AP13" s="503">
        <f t="shared" si="13"/>
        <v>5758584.245999999</v>
      </c>
    </row>
    <row r="14" ht="18" customHeight="1" s="163" customFormat="1">
      <c r="A14" s="228">
        <f t="shared" si="19"/>
        <v>6</v>
      </c>
      <c r="B14" s="441" t="s">
        <v>58</v>
      </c>
      <c r="C14" s="186" t="s">
        <v>59</v>
      </c>
      <c r="D14" s="230" t="s">
        <v>47</v>
      </c>
      <c r="E14" s="244" t="s">
        <v>39</v>
      </c>
      <c r="F14" s="182" t="s">
        <v>40</v>
      </c>
      <c r="G14" s="189">
        <v>4791844</v>
      </c>
      <c r="H14" s="185">
        <f t="shared" si="5"/>
        <v>234321.1716</v>
      </c>
      <c r="I14" s="185">
        <f t="shared" si="6"/>
        <v>191673.76</v>
      </c>
      <c r="J14" s="185">
        <f t="shared" si="7"/>
        <v>95836.88</v>
      </c>
      <c r="K14" s="185">
        <v>15000</v>
      </c>
      <c r="L14" s="199">
        <f t="shared" si="16"/>
        <v>5328675.8116</v>
      </c>
      <c r="M14" s="199">
        <f t="shared" si="17"/>
        <v>426294.064928</v>
      </c>
      <c r="N14" s="201">
        <v>920000</v>
      </c>
      <c r="O14" s="202"/>
      <c r="P14" s="202"/>
      <c r="Q14" s="217">
        <f t="shared" si="18"/>
        <v>6674969.8765279995</v>
      </c>
      <c r="R14" s="217">
        <f t="shared" si="14"/>
        <v>42629.4064928</v>
      </c>
      <c r="S14" s="242">
        <f t="shared" si="15"/>
        <v>6717599.2830208</v>
      </c>
      <c r="T14" s="422">
        <v>44378</v>
      </c>
      <c r="U14" s="241">
        <v>44469</v>
      </c>
      <c r="V14" s="423"/>
      <c r="W14" s="160"/>
      <c r="X14" s="212"/>
      <c r="Y14" s="492">
        <f t="shared" si="8"/>
        <v>6</v>
      </c>
      <c r="Z14" s="493" t="str">
        <f t="shared" si="8"/>
        <v>0646</v>
      </c>
      <c r="AA14" s="494" t="str">
        <f t="shared" si="8"/>
        <v>ABDUL GOPAR MAULANA</v>
      </c>
      <c r="AB14" s="493" t="s">
        <v>50</v>
      </c>
      <c r="AC14" s="495">
        <f t="shared" si="9"/>
        <v>5711844</v>
      </c>
      <c r="AD14" s="496">
        <f t="shared" si="10"/>
        <v>95836.88</v>
      </c>
      <c r="AE14" s="496"/>
      <c r="AF14" s="496">
        <f t="shared" si="11"/>
        <v>47918.44</v>
      </c>
      <c r="AG14" s="495">
        <f t="shared" si="2"/>
        <v>318088.6799999997</v>
      </c>
      <c r="AH14" s="495">
        <f t="shared" si="3"/>
        <v>15904.433999999987</v>
      </c>
      <c r="AI14" s="497">
        <f t="shared" si="4"/>
        <v>5552184.245999999</v>
      </c>
      <c r="AJ14" s="498"/>
      <c r="AK14" s="499">
        <f t="shared" si="12"/>
        <v>5552184.245999999</v>
      </c>
      <c r="AL14" s="221"/>
      <c r="AM14" s="500">
        <f t="shared" si="1"/>
        <v>6</v>
      </c>
      <c r="AN14" s="501" t="str">
        <f t="shared" si="1"/>
        <v>0646</v>
      </c>
      <c r="AO14" s="502" t="str">
        <f t="shared" si="0"/>
        <v>ABDUL GOPAR MAULANA</v>
      </c>
      <c r="AP14" s="503">
        <f t="shared" si="13"/>
        <v>5552184.245999999</v>
      </c>
    </row>
    <row r="15" ht="18" customHeight="1" s="163" customFormat="1">
      <c r="A15" s="228">
        <f t="shared" si="19"/>
        <v>7</v>
      </c>
      <c r="B15" s="441" t="s">
        <v>60</v>
      </c>
      <c r="C15" s="186" t="s">
        <v>61</v>
      </c>
      <c r="D15" s="230" t="s">
        <v>47</v>
      </c>
      <c r="E15" s="244" t="s">
        <v>39</v>
      </c>
      <c r="F15" s="182" t="s">
        <v>40</v>
      </c>
      <c r="G15" s="189">
        <v>4791844</v>
      </c>
      <c r="H15" s="185">
        <f t="shared" si="5"/>
        <v>234321.1716</v>
      </c>
      <c r="I15" s="185">
        <f t="shared" si="6"/>
        <v>191673.76</v>
      </c>
      <c r="J15" s="185">
        <f t="shared" si="7"/>
        <v>95836.88</v>
      </c>
      <c r="K15" s="185">
        <v>15000</v>
      </c>
      <c r="L15" s="199">
        <f t="shared" si="16"/>
        <v>5328675.8116</v>
      </c>
      <c r="M15" s="199">
        <f t="shared" si="17"/>
        <v>426294.064928</v>
      </c>
      <c r="N15" s="201">
        <v>1150000</v>
      </c>
      <c r="O15" s="202"/>
      <c r="P15" s="202"/>
      <c r="Q15" s="217">
        <f t="shared" si="18"/>
        <v>6904969.8765279995</v>
      </c>
      <c r="R15" s="217">
        <f t="shared" si="14"/>
        <v>42629.4064928</v>
      </c>
      <c r="S15" s="242">
        <f t="shared" si="15"/>
        <v>6947599.2830208</v>
      </c>
      <c r="T15" s="422">
        <v>44378</v>
      </c>
      <c r="U15" s="241">
        <v>44469</v>
      </c>
      <c r="V15" s="423"/>
      <c r="W15" s="160"/>
      <c r="X15" s="212"/>
      <c r="Y15" s="492">
        <f t="shared" si="8"/>
        <v>7</v>
      </c>
      <c r="Z15" s="493" t="str">
        <f t="shared" si="8"/>
        <v>0648</v>
      </c>
      <c r="AA15" s="494" t="str">
        <f t="shared" si="8"/>
        <v>KALMAN HIDAYAT</v>
      </c>
      <c r="AB15" s="493" t="s">
        <v>62</v>
      </c>
      <c r="AC15" s="495">
        <f t="shared" si="9"/>
        <v>5941844</v>
      </c>
      <c r="AD15" s="496">
        <f t="shared" si="10"/>
        <v>95836.88</v>
      </c>
      <c r="AE15" s="496">
        <f t="shared" si="11"/>
        <v>47918.44</v>
      </c>
      <c r="AF15" s="496">
        <f t="shared" si="11"/>
        <v>47918.44</v>
      </c>
      <c r="AG15" s="495">
        <f t="shared" si="2"/>
        <v>125170.23999999929</v>
      </c>
      <c r="AH15" s="495">
        <f t="shared" si="3"/>
        <v>6258.511999999965</v>
      </c>
      <c r="AI15" s="497">
        <f t="shared" si="4"/>
        <v>5743911.727999999</v>
      </c>
      <c r="AJ15" s="498"/>
      <c r="AK15" s="499">
        <f t="shared" si="12"/>
        <v>5743911.727999999</v>
      </c>
      <c r="AL15" s="221"/>
      <c r="AM15" s="500">
        <f t="shared" si="1"/>
        <v>7</v>
      </c>
      <c r="AN15" s="501" t="str">
        <f t="shared" si="1"/>
        <v>0648</v>
      </c>
      <c r="AO15" s="502" t="str">
        <f t="shared" si="0"/>
        <v>KALMAN HIDAYAT</v>
      </c>
      <c r="AP15" s="503">
        <f t="shared" si="13"/>
        <v>5743911.727999999</v>
      </c>
    </row>
    <row r="16" ht="18" customHeight="1" s="163" customFormat="1">
      <c r="A16" s="228">
        <f t="shared" si="19"/>
        <v>8</v>
      </c>
      <c r="B16" s="441" t="s">
        <v>63</v>
      </c>
      <c r="C16" s="186" t="s">
        <v>64</v>
      </c>
      <c r="D16" s="230" t="s">
        <v>47</v>
      </c>
      <c r="E16" s="244" t="s">
        <v>39</v>
      </c>
      <c r="F16" s="182" t="s">
        <v>40</v>
      </c>
      <c r="G16" s="189">
        <v>4791844</v>
      </c>
      <c r="H16" s="185">
        <f t="shared" si="5"/>
        <v>234321.1716</v>
      </c>
      <c r="I16" s="185">
        <f t="shared" si="6"/>
        <v>191673.76</v>
      </c>
      <c r="J16" s="185">
        <f t="shared" si="7"/>
        <v>95836.88</v>
      </c>
      <c r="K16" s="185">
        <v>15000</v>
      </c>
      <c r="L16" s="199">
        <f t="shared" si="16"/>
        <v>5328675.8116</v>
      </c>
      <c r="M16" s="199">
        <f t="shared" si="17"/>
        <v>426294.064928</v>
      </c>
      <c r="N16" s="201">
        <v>1286000</v>
      </c>
      <c r="O16" s="202"/>
      <c r="P16" s="202"/>
      <c r="Q16" s="217">
        <f t="shared" si="18"/>
        <v>7040969.8765279995</v>
      </c>
      <c r="R16" s="217">
        <f t="shared" si="14"/>
        <v>42629.4064928</v>
      </c>
      <c r="S16" s="242">
        <f t="shared" si="15"/>
        <v>7083599.2830208</v>
      </c>
      <c r="T16" s="422">
        <v>44378</v>
      </c>
      <c r="U16" s="241">
        <v>44469</v>
      </c>
      <c r="V16" s="423"/>
      <c r="W16" s="160"/>
      <c r="X16" s="212"/>
      <c r="Y16" s="492">
        <f t="shared" si="8"/>
        <v>8</v>
      </c>
      <c r="Z16" s="493" t="str">
        <f t="shared" si="8"/>
        <v>0650</v>
      </c>
      <c r="AA16" s="494" t="str">
        <f t="shared" si="8"/>
        <v>WACHIDI</v>
      </c>
      <c r="AB16" s="493" t="s">
        <v>41</v>
      </c>
      <c r="AC16" s="495">
        <f t="shared" si="9"/>
        <v>6077844</v>
      </c>
      <c r="AD16" s="496">
        <f t="shared" si="10"/>
        <v>95836.88</v>
      </c>
      <c r="AE16" s="496">
        <f t="shared" si="11"/>
        <v>47918.44</v>
      </c>
      <c r="AF16" s="496">
        <f t="shared" si="11"/>
        <v>47918.44</v>
      </c>
      <c r="AG16" s="495">
        <f t="shared" si="2"/>
        <v>1011170.2399999993</v>
      </c>
      <c r="AH16" s="495">
        <f>+IF(AG16&gt;1,AG16*5%,0)</f>
        <v>50558.511999999966</v>
      </c>
      <c r="AI16" s="497">
        <f t="shared" si="4"/>
        <v>5835611.727999999</v>
      </c>
      <c r="AJ16" s="498"/>
      <c r="AK16" s="499">
        <f t="shared" si="12"/>
        <v>5835611.727999999</v>
      </c>
      <c r="AL16" s="221"/>
      <c r="AM16" s="500">
        <f t="shared" si="1"/>
        <v>8</v>
      </c>
      <c r="AN16" s="501" t="str">
        <f t="shared" si="1"/>
        <v>0650</v>
      </c>
      <c r="AO16" s="502" t="str">
        <f t="shared" si="0"/>
        <v>WACHIDI</v>
      </c>
      <c r="AP16" s="503">
        <f t="shared" si="13"/>
        <v>5835611.727999999</v>
      </c>
    </row>
    <row r="17" ht="18" customHeight="1" s="163" customFormat="1">
      <c r="A17" s="228">
        <f t="shared" si="19"/>
        <v>9</v>
      </c>
      <c r="B17" s="441" t="s">
        <v>65</v>
      </c>
      <c r="C17" s="321" t="s">
        <v>66</v>
      </c>
      <c r="D17" s="230" t="s">
        <v>47</v>
      </c>
      <c r="E17" s="244" t="s">
        <v>39</v>
      </c>
      <c r="F17" s="182" t="s">
        <v>40</v>
      </c>
      <c r="G17" s="189">
        <v>4791844</v>
      </c>
      <c r="H17" s="185">
        <f t="shared" si="5"/>
        <v>234321.1716</v>
      </c>
      <c r="I17" s="185">
        <f t="shared" si="6"/>
        <v>191673.76</v>
      </c>
      <c r="J17" s="185">
        <f t="shared" si="7"/>
        <v>95836.88</v>
      </c>
      <c r="K17" s="185">
        <v>15000</v>
      </c>
      <c r="L17" s="199">
        <f t="shared" si="16"/>
        <v>5328675.8116</v>
      </c>
      <c r="M17" s="199">
        <f t="shared" si="17"/>
        <v>426294.064928</v>
      </c>
      <c r="N17" s="201">
        <v>904000</v>
      </c>
      <c r="O17" s="202"/>
      <c r="P17" s="202"/>
      <c r="Q17" s="217">
        <f t="shared" si="18"/>
        <v>6658969.8765279995</v>
      </c>
      <c r="R17" s="217">
        <f t="shared" si="14"/>
        <v>42629.4064928</v>
      </c>
      <c r="S17" s="242">
        <f t="shared" si="15"/>
        <v>6701599.2830208</v>
      </c>
      <c r="T17" s="422">
        <v>44378</v>
      </c>
      <c r="U17" s="241">
        <v>44408</v>
      </c>
      <c r="V17" s="423"/>
      <c r="W17" s="160"/>
      <c r="X17" s="212"/>
      <c r="Y17" s="492">
        <f t="shared" si="8"/>
        <v>9</v>
      </c>
      <c r="Z17" s="493" t="str">
        <f t="shared" si="8"/>
        <v>671</v>
      </c>
      <c r="AA17" s="494" t="str">
        <f t="shared" si="8"/>
        <v>MARJI B</v>
      </c>
      <c r="AB17" s="493" t="s">
        <v>50</v>
      </c>
      <c r="AC17" s="495">
        <f t="shared" si="9"/>
        <v>5695844</v>
      </c>
      <c r="AD17" s="496">
        <f t="shared" si="10"/>
        <v>95836.88</v>
      </c>
      <c r="AE17" s="496"/>
      <c r="AF17" s="496">
        <f t="shared" si="11"/>
        <v>47918.44</v>
      </c>
      <c r="AG17" s="495">
        <f t="shared" si="2"/>
        <v>302088.6799999997</v>
      </c>
      <c r="AH17" s="495">
        <f ref="AH17:AH19" t="shared" si="20">+IF(AG17&gt;1,AG17*5%,0)</f>
        <v>15104.433999999987</v>
      </c>
      <c r="AI17" s="497">
        <f t="shared" si="4"/>
        <v>5536984.245999999</v>
      </c>
      <c r="AJ17" s="498"/>
      <c r="AK17" s="499">
        <f t="shared" si="12"/>
        <v>5536984.245999999</v>
      </c>
      <c r="AL17" s="221"/>
      <c r="AM17" s="500">
        <f t="shared" si="1"/>
        <v>9</v>
      </c>
      <c r="AN17" s="501" t="str">
        <f t="shared" si="1"/>
        <v>671</v>
      </c>
      <c r="AO17" s="502" t="str">
        <f t="shared" si="0"/>
        <v>MARJI B</v>
      </c>
      <c r="AP17" s="503">
        <f t="shared" si="13"/>
        <v>5536984.245999999</v>
      </c>
    </row>
    <row r="18" ht="18" customHeight="1" s="159" customFormat="1">
      <c r="A18" s="228">
        <f t="shared" si="19"/>
        <v>10</v>
      </c>
      <c r="B18" s="442" t="s">
        <v>67</v>
      </c>
      <c r="C18" s="321" t="s">
        <v>68</v>
      </c>
      <c r="D18" s="187" t="s">
        <v>47</v>
      </c>
      <c r="E18" s="244" t="s">
        <v>39</v>
      </c>
      <c r="F18" s="182" t="s">
        <v>40</v>
      </c>
      <c r="G18" s="189">
        <v>4791844</v>
      </c>
      <c r="H18" s="185">
        <f t="shared" si="5"/>
        <v>234321.1716</v>
      </c>
      <c r="I18" s="185">
        <f t="shared" si="6"/>
        <v>191673.76</v>
      </c>
      <c r="J18" s="185">
        <f t="shared" si="7"/>
        <v>95836.88</v>
      </c>
      <c r="K18" s="185">
        <v>15000</v>
      </c>
      <c r="L18" s="199">
        <f t="shared" si="16"/>
        <v>5328675.8116</v>
      </c>
      <c r="M18" s="199">
        <f t="shared" si="17"/>
        <v>426294.064928</v>
      </c>
      <c r="N18" s="201">
        <v>1643000</v>
      </c>
      <c r="O18" s="199"/>
      <c r="P18" s="199"/>
      <c r="Q18" s="206">
        <f t="shared" si="18"/>
        <v>7397969.8765279995</v>
      </c>
      <c r="R18" s="206">
        <f t="shared" si="14"/>
        <v>42629.4064928</v>
      </c>
      <c r="S18" s="210">
        <f t="shared" si="15"/>
        <v>7440599.2830208</v>
      </c>
      <c r="T18" s="422">
        <v>44378</v>
      </c>
      <c r="U18" s="241">
        <v>44469</v>
      </c>
      <c r="V18" s="423"/>
      <c r="W18" s="160"/>
      <c r="X18" s="212"/>
      <c r="Y18" s="492">
        <f t="shared" si="8"/>
        <v>10</v>
      </c>
      <c r="Z18" s="493" t="str">
        <f t="shared" si="8"/>
        <v>0562</v>
      </c>
      <c r="AA18" s="494" t="str">
        <f t="shared" si="8"/>
        <v>AGUNG WIBOWO</v>
      </c>
      <c r="AB18" s="493" t="s">
        <v>55</v>
      </c>
      <c r="AC18" s="495">
        <f t="shared" si="9"/>
        <v>6434844</v>
      </c>
      <c r="AD18" s="496">
        <f t="shared" si="10"/>
        <v>95836.88</v>
      </c>
      <c r="AE18" s="496">
        <f t="shared" si="11"/>
        <v>47918.44</v>
      </c>
      <c r="AF18" s="496">
        <f t="shared" si="11"/>
        <v>47918.44</v>
      </c>
      <c r="AG18" s="495">
        <f t="shared" si="2"/>
        <v>243170.2399999993</v>
      </c>
      <c r="AH18" s="495">
        <f t="shared" si="20"/>
        <v>12158.511999999966</v>
      </c>
      <c r="AI18" s="497">
        <f t="shared" si="4"/>
        <v>6231011.727999999</v>
      </c>
      <c r="AJ18" s="498"/>
      <c r="AK18" s="499">
        <f t="shared" si="12"/>
        <v>6231011.727999999</v>
      </c>
      <c r="AL18" s="221"/>
      <c r="AM18" s="500">
        <f t="shared" si="1"/>
        <v>10</v>
      </c>
      <c r="AN18" s="501" t="str">
        <f t="shared" si="1"/>
        <v>0562</v>
      </c>
      <c r="AO18" s="502" t="str">
        <f t="shared" si="0"/>
        <v>AGUNG WIBOWO</v>
      </c>
      <c r="AP18" s="503">
        <f t="shared" si="13"/>
        <v>6231011.727999999</v>
      </c>
    </row>
    <row r="19" ht="18" customHeight="1" s="159" customFormat="1">
      <c r="A19" s="228">
        <f t="shared" si="19"/>
        <v>11</v>
      </c>
      <c r="B19" s="442" t="s">
        <v>69</v>
      </c>
      <c r="C19" s="321" t="s">
        <v>70</v>
      </c>
      <c r="D19" s="187" t="s">
        <v>47</v>
      </c>
      <c r="E19" s="244" t="s">
        <v>39</v>
      </c>
      <c r="F19" s="182" t="s">
        <v>40</v>
      </c>
      <c r="G19" s="189">
        <v>4791844</v>
      </c>
      <c r="H19" s="185">
        <f t="shared" si="5"/>
        <v>234321.1716</v>
      </c>
      <c r="I19" s="185">
        <f t="shared" si="6"/>
        <v>191673.76</v>
      </c>
      <c r="J19" s="185">
        <f t="shared" si="7"/>
        <v>95836.88</v>
      </c>
      <c r="K19" s="185">
        <v>15000</v>
      </c>
      <c r="L19" s="199">
        <f t="shared" si="16"/>
        <v>5328675.8116</v>
      </c>
      <c r="M19" s="199">
        <f t="shared" si="17"/>
        <v>426294.064928</v>
      </c>
      <c r="N19" s="201">
        <v>119000</v>
      </c>
      <c r="O19" s="199"/>
      <c r="P19" s="199"/>
      <c r="Q19" s="206">
        <f t="shared" si="18"/>
        <v>5873969.8765279995</v>
      </c>
      <c r="R19" s="206">
        <f t="shared" si="14"/>
        <v>42629.4064928</v>
      </c>
      <c r="S19" s="210">
        <f t="shared" si="15"/>
        <v>5916599.2830208</v>
      </c>
      <c r="T19" s="422">
        <v>44317</v>
      </c>
      <c r="U19" s="241">
        <v>44408</v>
      </c>
      <c r="V19" s="423"/>
      <c r="W19" s="160"/>
      <c r="X19" s="212"/>
      <c r="Y19" s="492">
        <f t="shared" si="8"/>
        <v>11</v>
      </c>
      <c r="Z19" s="493" t="str">
        <f t="shared" si="8"/>
        <v>1318</v>
      </c>
      <c r="AA19" s="494" t="str">
        <f t="shared" si="8"/>
        <v>AMIDIAN</v>
      </c>
      <c r="AB19" s="493" t="s">
        <v>44</v>
      </c>
      <c r="AC19" s="495">
        <f t="shared" si="9"/>
        <v>4910844</v>
      </c>
      <c r="AD19" s="496">
        <f t="shared" si="10"/>
        <v>95836.88</v>
      </c>
      <c r="AE19" s="496">
        <f t="shared" si="11"/>
        <v>47918.44</v>
      </c>
      <c r="AF19" s="496">
        <f t="shared" si="11"/>
        <v>47918.44</v>
      </c>
      <c r="AG19" s="495">
        <f t="shared" si="2"/>
        <v>219170.2399999993</v>
      </c>
      <c r="AH19" s="495">
        <f t="shared" si="20"/>
        <v>10958.511999999966</v>
      </c>
      <c r="AI19" s="497">
        <f t="shared" si="4"/>
        <v>4708211.727999999</v>
      </c>
      <c r="AJ19" s="498"/>
      <c r="AK19" s="499">
        <f t="shared" si="12"/>
        <v>4708211.727999999</v>
      </c>
      <c r="AL19" s="221"/>
      <c r="AM19" s="500">
        <f t="shared" si="1"/>
        <v>11</v>
      </c>
      <c r="AN19" s="501" t="str">
        <f t="shared" si="1"/>
        <v>1318</v>
      </c>
      <c r="AO19" s="502" t="str">
        <f t="shared" si="0"/>
        <v>AMIDIAN</v>
      </c>
      <c r="AP19" s="503">
        <f t="shared" si="13"/>
        <v>4708211.727999999</v>
      </c>
    </row>
    <row r="20" ht="18" customHeight="1" s="162" customFormat="1">
      <c r="A20" s="596" t="s">
        <v>71</v>
      </c>
      <c r="B20" s="597"/>
      <c r="C20" s="597"/>
      <c r="D20" s="597"/>
      <c r="E20" s="597"/>
      <c r="F20" s="598"/>
      <c r="G20" s="195">
        <f>SUM(G7:G19)</f>
        <v>62293972</v>
      </c>
      <c r="H20" s="195">
        <f ref="H20:S20" t="shared" si="21">SUM(H7:H19)</f>
        <v>3046175.2308</v>
      </c>
      <c r="I20" s="195">
        <f t="shared" si="21"/>
        <v>2491758.88</v>
      </c>
      <c r="J20" s="195">
        <f t="shared" si="21"/>
        <v>1245879.44</v>
      </c>
      <c r="K20" s="195">
        <f t="shared" si="21"/>
        <v>168334</v>
      </c>
      <c r="L20" s="195">
        <f t="shared" si="21"/>
        <v>69246119.5508</v>
      </c>
      <c r="M20" s="195">
        <f t="shared" si="21"/>
        <v>5539689.564063999</v>
      </c>
      <c r="N20" s="195">
        <f t="shared" si="21"/>
        <v>12773000</v>
      </c>
      <c r="O20" s="195">
        <f t="shared" si="21"/>
        <v>648000</v>
      </c>
      <c r="P20" s="195">
        <f t="shared" si="21"/>
        <v>1384926</v>
      </c>
      <c r="Q20" s="195">
        <f t="shared" si="21"/>
        <v>89591735.11486399</v>
      </c>
      <c r="R20" s="195">
        <f t="shared" si="21"/>
        <v>553968.9564064</v>
      </c>
      <c r="S20" s="195">
        <f t="shared" si="21"/>
        <v>90145704.07127039</v>
      </c>
      <c r="T20" s="213"/>
      <c r="U20" s="214"/>
      <c r="V20" s="216"/>
      <c r="W20" s="215"/>
      <c r="X20" s="215"/>
      <c r="Y20" s="504"/>
      <c r="Z20" s="505"/>
      <c r="AA20" s="506"/>
      <c r="AB20" s="505"/>
      <c r="AC20" s="507">
        <f ref="AC20:AK20" t="shared" si="22">SUM(AC7:AC19)</f>
        <v>77099898</v>
      </c>
      <c r="AD20" s="507">
        <f t="shared" si="22"/>
        <v>1245879.44</v>
      </c>
      <c r="AE20" s="507">
        <f t="shared" si="22"/>
        <v>479184.4</v>
      </c>
      <c r="AF20" s="507">
        <f t="shared" si="22"/>
        <v>622939.72</v>
      </c>
      <c r="AG20" s="507">
        <f t="shared" si="22"/>
        <v>8001894.439999992</v>
      </c>
      <c r="AH20" s="507">
        <f t="shared" si="22"/>
        <v>420486.2099999998</v>
      </c>
      <c r="AI20" s="507">
        <f t="shared" si="22"/>
        <v>74331408.22999999</v>
      </c>
      <c r="AJ20" s="507">
        <f t="shared" si="22"/>
        <v>0</v>
      </c>
      <c r="AK20" s="507">
        <f t="shared" si="22"/>
        <v>74331408.22999999</v>
      </c>
      <c r="AL20" s="508"/>
      <c r="AM20" s="509"/>
      <c r="AN20" s="510"/>
      <c r="AO20" s="511"/>
      <c r="AP20" s="507">
        <f>SUM(AP7:AP19)</f>
        <v>74331408.22999999</v>
      </c>
      <c r="AQ20" s="166"/>
      <c r="AR20" s="166"/>
      <c r="AS20" s="166"/>
      <c r="AT20" s="166"/>
      <c r="AU20" s="166"/>
    </row>
    <row r="21" s="166" customFormat="1">
      <c r="A21" s="161"/>
      <c r="B21" s="161"/>
      <c r="C21" s="174"/>
      <c r="D21" s="165"/>
      <c r="E21" s="165"/>
      <c r="F21" s="198"/>
      <c r="H21" s="161"/>
      <c r="I21" s="161"/>
      <c r="J21" s="161"/>
      <c r="K21" s="161"/>
      <c r="M21" s="161"/>
      <c r="N21" s="161"/>
      <c r="O21" s="161"/>
      <c r="P21" s="161"/>
      <c r="Q21" s="161"/>
      <c r="R21" s="161"/>
      <c r="S21" s="161"/>
      <c r="T21" s="165"/>
      <c r="U21" s="165"/>
      <c r="V21" s="161"/>
      <c r="W21" s="220"/>
      <c r="X21" s="440"/>
      <c r="Y21" s="512"/>
      <c r="Z21" s="512"/>
      <c r="AA21" s="512"/>
      <c r="AB21" s="512"/>
      <c r="AC21" s="513">
        <f>+AC20-G20-N20-O20-P20</f>
        <v>0</v>
      </c>
      <c r="AD21" s="480"/>
      <c r="AE21" s="480"/>
      <c r="AF21" s="480"/>
      <c r="AG21" s="512"/>
      <c r="AH21" s="512"/>
      <c r="AI21" s="512"/>
      <c r="AJ21" s="512"/>
      <c r="AK21" s="512"/>
      <c r="AL21" s="512"/>
      <c r="AM21" s="512"/>
      <c r="AN21" s="512"/>
      <c r="AO21" s="512"/>
      <c r="AP21" s="595">
        <f>+AP20-AQ20-AR20</f>
        <v>74331408.22999999</v>
      </c>
    </row>
    <row r="22" s="166" customFormat="1">
      <c r="A22" s="161"/>
      <c r="B22" s="161"/>
      <c r="C22" s="174"/>
      <c r="D22" s="165"/>
      <c r="E22" s="165"/>
      <c r="F22" s="198"/>
      <c r="H22" s="161"/>
      <c r="I22" s="161"/>
      <c r="J22" s="161"/>
      <c r="K22" s="161"/>
      <c r="M22" s="161"/>
      <c r="N22" s="161"/>
      <c r="O22" s="161"/>
      <c r="P22" s="161"/>
      <c r="Q22" s="161"/>
      <c r="R22" s="161"/>
      <c r="S22" s="161"/>
      <c r="T22" s="165"/>
      <c r="U22" s="165"/>
      <c r="V22" s="161"/>
      <c r="W22" s="220"/>
      <c r="X22" s="440"/>
      <c r="Y22" s="512"/>
      <c r="Z22" s="512"/>
      <c r="AA22" s="512"/>
      <c r="AB22" s="512"/>
      <c r="AC22" s="163" t="s">
        <v>72</v>
      </c>
      <c r="AD22" s="480">
        <f>+H20+J20+AD20+AF20</f>
        <v>6160873.8308</v>
      </c>
      <c r="AE22" s="480"/>
      <c r="AF22" s="480"/>
      <c r="AG22" s="512"/>
      <c r="AH22" s="512"/>
      <c r="AI22" s="512"/>
      <c r="AJ22" s="512"/>
      <c r="AK22" s="512"/>
      <c r="AL22" s="512"/>
      <c r="AM22" s="512"/>
      <c r="AN22" s="512"/>
      <c r="AO22" s="512"/>
      <c r="AP22" s="512"/>
    </row>
    <row r="23" s="166" customFormat="1">
      <c r="A23" s="161"/>
      <c r="B23" s="161"/>
      <c r="C23" s="174"/>
      <c r="D23" s="165"/>
      <c r="E23" s="165"/>
      <c r="F23" s="198"/>
      <c r="H23" s="161"/>
      <c r="I23" s="161"/>
      <c r="J23" s="161"/>
      <c r="K23" s="161"/>
      <c r="M23" s="161"/>
      <c r="N23" s="161"/>
      <c r="O23" s="161"/>
      <c r="P23" s="161"/>
      <c r="Q23" s="161"/>
      <c r="R23" s="161"/>
      <c r="S23" s="161"/>
      <c r="T23" s="165"/>
      <c r="U23" s="165"/>
      <c r="V23" s="161"/>
      <c r="W23" s="220"/>
      <c r="X23" s="440"/>
      <c r="Y23" s="512"/>
      <c r="Z23" s="512"/>
      <c r="AA23" s="512"/>
      <c r="AB23" s="512"/>
      <c r="AC23" s="167" t="s">
        <v>29</v>
      </c>
      <c r="AD23" s="480">
        <f>+I20+AE20</f>
        <v>2970943.28</v>
      </c>
      <c r="AE23" s="480"/>
      <c r="AF23" s="480"/>
      <c r="AG23" s="512"/>
      <c r="AH23" s="512"/>
      <c r="AI23" s="512"/>
      <c r="AJ23" s="512"/>
      <c r="AK23" s="512"/>
      <c r="AL23" s="512"/>
      <c r="AM23" s="512"/>
      <c r="AN23" s="512"/>
      <c r="AO23" s="512"/>
      <c r="AP23" s="512"/>
    </row>
    <row r="24" s="166" customFormat="1">
      <c r="A24" s="161"/>
      <c r="B24" s="161"/>
      <c r="C24" s="174"/>
      <c r="D24" s="165"/>
      <c r="E24" s="165"/>
      <c r="F24" s="198"/>
      <c r="H24" s="161"/>
      <c r="I24" s="161"/>
      <c r="J24" s="161"/>
      <c r="K24" s="161"/>
      <c r="M24" s="161"/>
      <c r="N24" s="161"/>
      <c r="O24" s="161"/>
      <c r="P24" s="161"/>
      <c r="Q24" s="161"/>
      <c r="R24" s="161"/>
      <c r="S24" s="161"/>
      <c r="T24" s="165"/>
      <c r="U24" s="165"/>
      <c r="V24" s="161"/>
      <c r="W24" s="220"/>
      <c r="X24" s="440"/>
      <c r="Y24" s="512"/>
      <c r="Z24" s="512"/>
      <c r="AA24" s="512"/>
      <c r="AB24" s="512"/>
      <c r="AC24" s="167" t="s">
        <v>73</v>
      </c>
      <c r="AD24" s="480">
        <f>+K20</f>
        <v>168334</v>
      </c>
      <c r="AE24" s="480"/>
      <c r="AF24" s="480"/>
      <c r="AG24" s="512"/>
      <c r="AH24" s="512"/>
      <c r="AI24" s="512"/>
      <c r="AJ24" s="512"/>
      <c r="AK24" s="512"/>
      <c r="AL24" s="512"/>
      <c r="AM24" s="512"/>
      <c r="AN24" s="512"/>
      <c r="AO24" s="512"/>
      <c r="AP24" s="512"/>
    </row>
    <row r="25" s="166" customFormat="1">
      <c r="A25" s="161"/>
      <c r="B25" s="161"/>
      <c r="C25" s="174"/>
      <c r="D25" s="165"/>
      <c r="E25" s="165"/>
      <c r="F25" s="198"/>
      <c r="H25" s="161"/>
      <c r="I25" s="161"/>
      <c r="J25" s="161"/>
      <c r="K25" s="161"/>
      <c r="M25" s="161"/>
      <c r="N25" s="161"/>
      <c r="O25" s="161"/>
      <c r="P25" s="161"/>
      <c r="Q25" s="161"/>
      <c r="R25" s="161"/>
      <c r="S25" s="161"/>
      <c r="T25" s="165"/>
      <c r="U25" s="165"/>
      <c r="V25" s="161"/>
      <c r="W25" s="220"/>
      <c r="X25" s="440"/>
      <c r="Y25" s="512"/>
      <c r="Z25" s="512"/>
      <c r="AA25" s="512"/>
      <c r="AB25" s="512"/>
      <c r="AC25" s="167" t="s">
        <v>32</v>
      </c>
      <c r="AD25" s="480">
        <f>+AH20</f>
        <v>420486.2099999998</v>
      </c>
      <c r="AE25" s="480"/>
      <c r="AF25" s="480"/>
      <c r="AG25" s="512"/>
      <c r="AH25" s="512"/>
      <c r="AI25" s="512"/>
      <c r="AJ25" s="512"/>
      <c r="AK25" s="512"/>
      <c r="AL25" s="512"/>
      <c r="AM25" s="512"/>
      <c r="AN25" s="512"/>
      <c r="AO25" s="512"/>
      <c r="AP25" s="512"/>
    </row>
    <row r="26" s="166" customFormat="1">
      <c r="A26" s="161"/>
      <c r="B26" s="161"/>
      <c r="C26" s="174"/>
      <c r="D26" s="165"/>
      <c r="E26" s="165"/>
      <c r="F26" s="198"/>
      <c r="H26" s="161"/>
      <c r="I26" s="161"/>
      <c r="J26" s="161"/>
      <c r="K26" s="161"/>
      <c r="M26" s="161"/>
      <c r="N26" s="161"/>
      <c r="O26" s="161"/>
      <c r="P26" s="161"/>
      <c r="Q26" s="161"/>
      <c r="R26" s="161"/>
      <c r="S26" s="161"/>
      <c r="T26" s="165"/>
      <c r="U26" s="165"/>
      <c r="V26" s="161"/>
      <c r="W26" s="220"/>
      <c r="X26" s="440"/>
      <c r="Y26" s="512"/>
      <c r="Z26" s="512"/>
      <c r="AA26" s="512"/>
      <c r="AB26" s="512"/>
      <c r="AC26" s="167" t="s">
        <v>74</v>
      </c>
      <c r="AD26" s="480">
        <f>+AJ20</f>
        <v>0</v>
      </c>
      <c r="AE26" s="480"/>
      <c r="AF26" s="480"/>
      <c r="AG26" s="512"/>
      <c r="AH26" s="512"/>
      <c r="AI26" s="512"/>
      <c r="AJ26" s="512"/>
      <c r="AK26" s="512"/>
      <c r="AL26" s="512"/>
      <c r="AM26" s="512"/>
      <c r="AN26" s="512"/>
      <c r="AO26" s="512"/>
      <c r="AP26" s="512"/>
    </row>
    <row r="27" s="166" customFormat="1">
      <c r="A27" s="161"/>
      <c r="B27" s="161"/>
      <c r="C27" s="174"/>
      <c r="D27" s="165"/>
      <c r="E27" s="165"/>
      <c r="F27" s="198"/>
      <c r="H27" s="161"/>
      <c r="I27" s="161"/>
      <c r="J27" s="161"/>
      <c r="K27" s="161"/>
      <c r="M27" s="161"/>
      <c r="N27" s="161"/>
      <c r="O27" s="161"/>
      <c r="P27" s="161"/>
      <c r="Q27" s="161"/>
      <c r="R27" s="161"/>
      <c r="S27" s="161"/>
      <c r="T27" s="165"/>
      <c r="U27" s="165"/>
      <c r="V27" s="161"/>
      <c r="W27" s="220"/>
      <c r="X27" s="440"/>
      <c r="Y27" s="512"/>
      <c r="Z27" s="512"/>
      <c r="AA27" s="512"/>
      <c r="AB27" s="512"/>
      <c r="AC27" s="167" t="s">
        <v>75</v>
      </c>
      <c r="AD27" s="480">
        <f>+M20</f>
        <v>5539689.564063999</v>
      </c>
      <c r="AE27" s="480"/>
      <c r="AF27" s="480"/>
      <c r="AG27" s="512"/>
      <c r="AH27" s="512"/>
      <c r="AI27" s="512"/>
      <c r="AJ27" s="512"/>
      <c r="AK27" s="512"/>
      <c r="AL27" s="512"/>
      <c r="AM27" s="512"/>
      <c r="AN27" s="512"/>
      <c r="AO27" s="512"/>
      <c r="AP27" s="512"/>
      <c r="AQ27" s="161"/>
      <c r="AR27" s="161"/>
      <c r="AS27" s="161"/>
      <c r="AT27" s="161"/>
      <c r="AU27" s="161"/>
    </row>
    <row r="28" s="161" customFormat="1">
      <c r="C28" s="174"/>
      <c r="D28" s="165"/>
      <c r="E28" s="165"/>
      <c r="F28" s="165"/>
      <c r="G28" s="166"/>
      <c r="L28" s="166"/>
      <c r="T28" s="165"/>
      <c r="U28" s="165"/>
      <c r="W28" s="220"/>
      <c r="X28" s="220"/>
      <c r="Y28" s="512"/>
      <c r="Z28" s="512"/>
      <c r="AA28" s="512"/>
      <c r="AB28" s="512"/>
      <c r="AC28" s="167" t="s">
        <v>19</v>
      </c>
      <c r="AD28" s="480">
        <f>+R20</f>
        <v>553968.9564064</v>
      </c>
      <c r="AE28" s="480"/>
      <c r="AF28" s="480"/>
      <c r="AG28" s="512"/>
      <c r="AH28" s="512"/>
      <c r="AI28" s="512"/>
      <c r="AJ28" s="512"/>
      <c r="AK28" s="512"/>
      <c r="AL28" s="512"/>
      <c r="AM28" s="512"/>
      <c r="AN28" s="512"/>
      <c r="AO28" s="512"/>
      <c r="AP28" s="512"/>
    </row>
    <row r="29" s="161" customFormat="1">
      <c r="C29" s="174"/>
      <c r="D29" s="165"/>
      <c r="E29" s="165"/>
      <c r="F29" s="165"/>
      <c r="G29" s="166"/>
      <c r="L29" s="166"/>
      <c r="T29" s="165"/>
      <c r="U29" s="165"/>
      <c r="W29" s="220"/>
      <c r="X29" s="220"/>
      <c r="Y29" s="512"/>
      <c r="Z29" s="512"/>
      <c r="AA29" s="512"/>
      <c r="AB29" s="512"/>
      <c r="AC29" s="512" t="s">
        <v>76</v>
      </c>
      <c r="AD29" s="480">
        <f>+AP20</f>
        <v>74331408.22999999</v>
      </c>
      <c r="AE29" s="480"/>
      <c r="AF29" s="480"/>
      <c r="AG29" s="512"/>
      <c r="AH29" s="512"/>
      <c r="AI29" s="512"/>
      <c r="AJ29" s="512"/>
      <c r="AK29" s="512"/>
      <c r="AL29" s="512"/>
      <c r="AM29" s="512"/>
      <c r="AN29" s="512"/>
      <c r="AO29" s="512"/>
      <c r="AP29" s="512"/>
    </row>
    <row r="30" s="161" customFormat="1">
      <c r="C30" s="174"/>
      <c r="D30" s="165"/>
      <c r="E30" s="165"/>
      <c r="F30" s="165"/>
      <c r="G30" s="166"/>
      <c r="L30" s="166"/>
      <c r="T30" s="165"/>
      <c r="U30" s="165"/>
      <c r="W30" s="220"/>
      <c r="X30" s="220"/>
      <c r="Y30" s="512"/>
      <c r="Z30" s="512"/>
      <c r="AA30" s="512"/>
      <c r="AB30" s="512"/>
      <c r="AC30" s="512" t="s">
        <v>77</v>
      </c>
      <c r="AD30" s="480">
        <f>SUM(AD22:AD29)</f>
        <v>90145704.07127039</v>
      </c>
      <c r="AE30" s="480"/>
      <c r="AF30" s="480"/>
      <c r="AG30" s="512"/>
      <c r="AH30" s="512"/>
      <c r="AI30" s="512"/>
      <c r="AJ30" s="512"/>
      <c r="AK30" s="512"/>
      <c r="AL30" s="512"/>
      <c r="AM30" s="512"/>
      <c r="AN30" s="512"/>
      <c r="AO30" s="512"/>
      <c r="AP30" s="512"/>
    </row>
    <row r="31" s="161" customFormat="1">
      <c r="C31" s="174"/>
      <c r="D31" s="165"/>
      <c r="E31" s="165"/>
      <c r="F31" s="165"/>
      <c r="G31" s="166"/>
      <c r="L31" s="166"/>
      <c r="T31" s="165"/>
      <c r="U31" s="165"/>
      <c r="W31" s="220"/>
      <c r="X31" s="220"/>
      <c r="Y31" s="512"/>
      <c r="Z31" s="512"/>
      <c r="AA31" s="512"/>
      <c r="AB31" s="512"/>
      <c r="AC31" s="512"/>
      <c r="AD31" s="480">
        <f>+AD30-S20</f>
        <v>0</v>
      </c>
      <c r="AE31" s="480"/>
      <c r="AF31" s="480"/>
      <c r="AG31" s="512"/>
      <c r="AH31" s="512"/>
      <c r="AI31" s="512"/>
      <c r="AJ31" s="512"/>
      <c r="AK31" s="512"/>
      <c r="AL31" s="512"/>
      <c r="AM31" s="512"/>
      <c r="AN31" s="512"/>
      <c r="AO31" s="512"/>
      <c r="AP31" s="512"/>
    </row>
    <row r="32" s="161" customFormat="1">
      <c r="C32" s="174"/>
      <c r="D32" s="165"/>
      <c r="E32" s="165"/>
      <c r="F32" s="165"/>
      <c r="G32" s="166"/>
      <c r="L32" s="166"/>
      <c r="T32" s="165"/>
      <c r="U32" s="165"/>
      <c r="W32" s="220"/>
      <c r="X32" s="220"/>
      <c r="Y32" s="512"/>
      <c r="Z32" s="512"/>
      <c r="AA32" s="512"/>
      <c r="AB32" s="512"/>
      <c r="AC32" s="512"/>
      <c r="AD32" s="480"/>
      <c r="AE32" s="480"/>
      <c r="AF32" s="480"/>
      <c r="AG32" s="512"/>
      <c r="AH32" s="512"/>
      <c r="AI32" s="512"/>
      <c r="AJ32" s="512"/>
      <c r="AK32" s="512"/>
      <c r="AL32" s="512"/>
      <c r="AM32" s="512"/>
      <c r="AN32" s="512"/>
      <c r="AO32" s="512"/>
      <c r="AP32" s="512"/>
    </row>
    <row r="33" s="161" customFormat="1">
      <c r="C33" s="174"/>
      <c r="D33" s="165"/>
      <c r="E33" s="165"/>
      <c r="F33" s="165"/>
      <c r="G33" s="166"/>
      <c r="L33" s="166"/>
      <c r="T33" s="165"/>
      <c r="U33" s="165"/>
      <c r="W33" s="220"/>
      <c r="X33" s="220"/>
      <c r="Y33" s="512"/>
      <c r="Z33" s="512"/>
      <c r="AA33" s="512"/>
      <c r="AB33" s="512"/>
      <c r="AC33" s="512"/>
      <c r="AD33" s="480"/>
      <c r="AE33" s="480"/>
      <c r="AF33" s="480"/>
      <c r="AG33" s="512"/>
      <c r="AH33" s="512"/>
      <c r="AI33" s="512"/>
      <c r="AJ33" s="512"/>
      <c r="AK33" s="512"/>
      <c r="AL33" s="512"/>
      <c r="AM33" s="512"/>
      <c r="AN33" s="512"/>
      <c r="AO33" s="512"/>
      <c r="AP33" s="512"/>
    </row>
    <row r="34" s="161" customFormat="1">
      <c r="C34" s="174"/>
      <c r="D34" s="165"/>
      <c r="E34" s="165"/>
      <c r="F34" s="165"/>
      <c r="G34" s="166"/>
      <c r="L34" s="166"/>
      <c r="T34" s="165"/>
      <c r="U34" s="165"/>
      <c r="W34" s="220"/>
      <c r="X34" s="220"/>
      <c r="Y34" s="512"/>
      <c r="Z34" s="512"/>
      <c r="AA34" s="512"/>
      <c r="AB34" s="512"/>
      <c r="AC34" s="512"/>
      <c r="AD34" s="480"/>
      <c r="AE34" s="480"/>
      <c r="AF34" s="480"/>
      <c r="AG34" s="512"/>
      <c r="AH34" s="512"/>
      <c r="AI34" s="512"/>
      <c r="AJ34" s="512"/>
      <c r="AK34" s="512"/>
      <c r="AL34" s="512"/>
      <c r="AM34" s="512"/>
      <c r="AN34" s="512"/>
      <c r="AO34" s="512"/>
      <c r="AP34" s="512"/>
    </row>
    <row r="35" s="161" customFormat="1">
      <c r="C35" s="174"/>
      <c r="D35" s="165"/>
      <c r="E35" s="165"/>
      <c r="F35" s="165"/>
      <c r="G35" s="166"/>
      <c r="L35" s="166"/>
      <c r="T35" s="165"/>
      <c r="U35" s="165"/>
      <c r="W35" s="220"/>
      <c r="X35" s="220"/>
      <c r="Y35" s="512"/>
      <c r="Z35" s="512"/>
      <c r="AA35" s="512"/>
      <c r="AB35" s="512"/>
      <c r="AC35" s="512"/>
      <c r="AD35" s="480"/>
      <c r="AE35" s="480"/>
      <c r="AF35" s="480"/>
      <c r="AG35" s="512"/>
      <c r="AH35" s="512"/>
      <c r="AI35" s="512"/>
      <c r="AJ35" s="512"/>
      <c r="AK35" s="512"/>
      <c r="AL35" s="512"/>
      <c r="AM35" s="512"/>
      <c r="AN35" s="512"/>
      <c r="AO35" s="512"/>
      <c r="AP35" s="512"/>
      <c r="AQ35" s="167"/>
      <c r="AR35" s="167"/>
      <c r="AS35" s="167"/>
      <c r="AT35" s="167"/>
      <c r="AU35" s="167"/>
    </row>
  </sheetData>
  <mergeCells>
    <mergeCell ref="A20:F20"/>
  </mergeCells>
  <conditionalFormatting sqref="AD27">
    <cfRule type="containsText" dxfId="92" priority="1" operator="containsText" text="SALAH">
      <formula>NOT(ISERROR(SEARCH("SALAH",AD27)))</formula>
    </cfRule>
    <cfRule type="containsText" dxfId="93" priority="2" operator="containsText" text="SALAH">
      <formula>NOT(ISERROR(SEARCH("SALAH",AD27)))</formula>
    </cfRule>
  </conditionalFormatting>
  <conditionalFormatting sqref="AD24">
    <cfRule type="containsText" dxfId="92" priority="3" operator="containsText" text="SALAH">
      <formula>NOT(ISERROR(SEARCH("SALAH",AD24)))</formula>
    </cfRule>
    <cfRule type="containsText" dxfId="93" priority="4" operator="containsText" text="SALAH">
      <formula>NOT(ISERROR(SEARCH("SALAH",AD24)))</formula>
    </cfRule>
  </conditionalFormatting>
  <printOptions horizontalCentered="1"/>
  <pageMargins left="0.3" right="0.12" top="0.75" bottom="0.75" header="0.3" footer="0.3"/>
  <pageSetup paperSize="9" scale="70" orientation="landscape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rgb="FFC00000"/>
  </sheetPr>
  <dimension ref="A1:K346"/>
  <sheetViews>
    <sheetView zoomScale="70" zoomScaleNormal="70" workbookViewId="0">
      <pane xSplit="4" ySplit="8" topLeftCell="E305" activePane="bottomRight" state="frozen"/>
      <selection pane="topRight"/>
      <selection pane="bottomLeft"/>
      <selection pane="bottomRight" activeCell="W15" sqref="W15"/>
    </sheetView>
  </sheetViews>
  <sheetFormatPr defaultColWidth="9" defaultRowHeight="15"/>
  <cols>
    <col min="1" max="1" width="4.140625" customWidth="1" style="97"/>
    <col min="2" max="2" width="13.42578125" customWidth="1" style="97"/>
    <col min="3" max="3" width="12.140625" customWidth="1" style="98"/>
    <col min="4" max="4" width="38.28515625" customWidth="1" style="97"/>
    <col min="5" max="5" width="13.28515625" customWidth="1" style="97"/>
    <col min="6" max="6" width="15.28515625" customWidth="1" style="98"/>
    <col min="7" max="7" width="18.85546875" customWidth="1" style="97"/>
    <col min="8" max="8" width="27" customWidth="1" style="97"/>
    <col min="9" max="9" width="21" customWidth="1" style="97"/>
    <col min="10" max="10" width="37.85546875" customWidth="1" style="97"/>
    <col min="11" max="11" width="40.85546875" customWidth="1" style="97"/>
    <col min="12" max="12" width="8.85546875" customWidth="1" style="97"/>
    <col min="13" max="13" width="22" customWidth="1" style="97"/>
    <col min="14" max="14" width="21.42578125" customWidth="1" style="97"/>
    <col min="15" max="15" width="23" customWidth="1" style="97"/>
    <col min="16" max="16" width="27.140625" customWidth="1" style="97"/>
    <col min="17" max="18" width="11.7109375" customWidth="1" style="97"/>
    <col min="19" max="235" width="9" customWidth="1" style="97"/>
    <col min="236" max="236" width="4.140625" customWidth="1" style="97"/>
    <col min="237" max="237" width="8.140625" customWidth="1" style="97"/>
    <col min="238" max="238" width="9.140625" customWidth="1" style="97"/>
    <col min="239" max="240" width="16" customWidth="1" style="97"/>
    <col min="241" max="241" width="40.28515625" customWidth="1" style="97"/>
    <col min="242" max="242" width="21.7109375" customWidth="1" style="97"/>
    <col min="243" max="243" width="28.7109375" customWidth="1" style="97"/>
    <col min="244" max="244" width="12" customWidth="1" style="97"/>
    <col min="245" max="245" width="13.7109375" customWidth="1" style="97"/>
    <col min="246" max="246" width="23.5703125" customWidth="1" style="97"/>
    <col min="247" max="247" width="19.5703125" customWidth="1" style="97"/>
    <col min="248" max="248" width="15.85546875" customWidth="1" style="97"/>
    <col min="249" max="249" width="15.28515625" customWidth="1" style="97"/>
    <col min="250" max="250" width="13" customWidth="1" style="97"/>
    <col min="251" max="251" width="27.85546875" customWidth="1" style="97"/>
    <col min="252" max="252" width="27.5703125" customWidth="1" style="97"/>
    <col min="253" max="253" width="31.140625" customWidth="1" style="97"/>
    <col min="254" max="254" width="38.28515625" customWidth="1" style="97"/>
    <col min="255" max="255" width="45.28515625" customWidth="1" style="97"/>
    <col min="256" max="256" width="35.42578125" customWidth="1" style="97"/>
    <col min="257" max="257" width="28.28515625" customWidth="1" style="97"/>
    <col min="258" max="258" width="14" customWidth="1" style="97"/>
    <col min="259" max="259" width="18" customWidth="1" style="97"/>
    <col min="260" max="260" width="21.7109375" customWidth="1" style="97"/>
    <col min="261" max="261" width="30.28515625" customWidth="1" style="97"/>
    <col min="262" max="262" width="17.42578125" customWidth="1" style="97"/>
    <col min="263" max="263" width="36.28515625" customWidth="1" style="97"/>
    <col min="264" max="264" width="45.140625" customWidth="1" style="97"/>
    <col min="265" max="265" width="19.5703125" customWidth="1" style="97"/>
    <col min="266" max="266" width="24.140625" customWidth="1" style="97"/>
    <col min="267" max="267" width="36.140625" customWidth="1" style="97"/>
    <col min="268" max="268" width="8.85546875" customWidth="1" style="97"/>
    <col min="269" max="269" width="22" customWidth="1" style="97"/>
    <col min="270" max="270" width="21.42578125" customWidth="1" style="97"/>
    <col min="271" max="271" width="23" customWidth="1" style="97"/>
    <col min="272" max="272" width="13.42578125" customWidth="1" style="97"/>
    <col min="273" max="491" width="9" customWidth="1" style="97"/>
    <col min="492" max="492" width="4.140625" customWidth="1" style="97"/>
    <col min="493" max="493" width="8.140625" customWidth="1" style="97"/>
    <col min="494" max="494" width="9.140625" customWidth="1" style="97"/>
    <col min="495" max="496" width="16" customWidth="1" style="97"/>
    <col min="497" max="497" width="40.28515625" customWidth="1" style="97"/>
    <col min="498" max="498" width="21.7109375" customWidth="1" style="97"/>
    <col min="499" max="499" width="28.7109375" customWidth="1" style="97"/>
    <col min="500" max="500" width="12" customWidth="1" style="97"/>
    <col min="501" max="501" width="13.7109375" customWidth="1" style="97"/>
    <col min="502" max="502" width="23.5703125" customWidth="1" style="97"/>
    <col min="503" max="503" width="19.5703125" customWidth="1" style="97"/>
    <col min="504" max="504" width="15.85546875" customWidth="1" style="97"/>
    <col min="505" max="505" width="15.28515625" customWidth="1" style="97"/>
    <col min="506" max="506" width="13" customWidth="1" style="97"/>
    <col min="507" max="507" width="27.85546875" customWidth="1" style="97"/>
    <col min="508" max="508" width="27.5703125" customWidth="1" style="97"/>
    <col min="509" max="509" width="31.140625" customWidth="1" style="97"/>
    <col min="510" max="510" width="38.28515625" customWidth="1" style="97"/>
    <col min="511" max="511" width="45.28515625" customWidth="1" style="97"/>
    <col min="512" max="512" width="35.42578125" customWidth="1" style="97"/>
    <col min="513" max="513" width="28.28515625" customWidth="1" style="97"/>
    <col min="514" max="514" width="14" customWidth="1" style="97"/>
    <col min="515" max="515" width="18" customWidth="1" style="97"/>
    <col min="516" max="516" width="21.7109375" customWidth="1" style="97"/>
    <col min="517" max="517" width="30.28515625" customWidth="1" style="97"/>
    <col min="518" max="518" width="17.42578125" customWidth="1" style="97"/>
    <col min="519" max="519" width="36.28515625" customWidth="1" style="97"/>
    <col min="520" max="520" width="45.140625" customWidth="1" style="97"/>
    <col min="521" max="521" width="19.5703125" customWidth="1" style="97"/>
    <col min="522" max="522" width="24.140625" customWidth="1" style="97"/>
    <col min="523" max="523" width="36.140625" customWidth="1" style="97"/>
    <col min="524" max="524" width="8.85546875" customWidth="1" style="97"/>
    <col min="525" max="525" width="22" customWidth="1" style="97"/>
    <col min="526" max="526" width="21.42578125" customWidth="1" style="97"/>
    <col min="527" max="527" width="23" customWidth="1" style="97"/>
    <col min="528" max="528" width="13.42578125" customWidth="1" style="97"/>
    <col min="529" max="747" width="9" customWidth="1" style="97"/>
    <col min="748" max="748" width="4.140625" customWidth="1" style="97"/>
    <col min="749" max="749" width="8.140625" customWidth="1" style="97"/>
    <col min="750" max="750" width="9.140625" customWidth="1" style="97"/>
    <col min="751" max="752" width="16" customWidth="1" style="97"/>
    <col min="753" max="753" width="40.28515625" customWidth="1" style="97"/>
    <col min="754" max="754" width="21.7109375" customWidth="1" style="97"/>
    <col min="755" max="755" width="28.7109375" customWidth="1" style="97"/>
    <col min="756" max="756" width="12" customWidth="1" style="97"/>
    <col min="757" max="757" width="13.7109375" customWidth="1" style="97"/>
    <col min="758" max="758" width="23.5703125" customWidth="1" style="97"/>
    <col min="759" max="759" width="19.5703125" customWidth="1" style="97"/>
    <col min="760" max="760" width="15.85546875" customWidth="1" style="97"/>
    <col min="761" max="761" width="15.28515625" customWidth="1" style="97"/>
    <col min="762" max="762" width="13" customWidth="1" style="97"/>
    <col min="763" max="763" width="27.85546875" customWidth="1" style="97"/>
    <col min="764" max="764" width="27.5703125" customWidth="1" style="97"/>
    <col min="765" max="765" width="31.140625" customWidth="1" style="97"/>
    <col min="766" max="766" width="38.28515625" customWidth="1" style="97"/>
    <col min="767" max="767" width="45.28515625" customWidth="1" style="97"/>
    <col min="768" max="768" width="35.42578125" customWidth="1" style="97"/>
    <col min="769" max="769" width="28.28515625" customWidth="1" style="97"/>
    <col min="770" max="770" width="14" customWidth="1" style="97"/>
    <col min="771" max="771" width="18" customWidth="1" style="97"/>
    <col min="772" max="772" width="21.7109375" customWidth="1" style="97"/>
    <col min="773" max="773" width="30.28515625" customWidth="1" style="97"/>
    <col min="774" max="774" width="17.42578125" customWidth="1" style="97"/>
    <col min="775" max="775" width="36.28515625" customWidth="1" style="97"/>
    <col min="776" max="776" width="45.140625" customWidth="1" style="97"/>
    <col min="777" max="777" width="19.5703125" customWidth="1" style="97"/>
    <col min="778" max="778" width="24.140625" customWidth="1" style="97"/>
    <col min="779" max="779" width="36.140625" customWidth="1" style="97"/>
    <col min="780" max="780" width="8.85546875" customWidth="1" style="97"/>
    <col min="781" max="781" width="22" customWidth="1" style="97"/>
    <col min="782" max="782" width="21.42578125" customWidth="1" style="97"/>
    <col min="783" max="783" width="23" customWidth="1" style="97"/>
    <col min="784" max="784" width="13.42578125" customWidth="1" style="97"/>
    <col min="785" max="1003" width="9" customWidth="1" style="97"/>
    <col min="1004" max="1004" width="4.140625" customWidth="1" style="97"/>
    <col min="1005" max="1005" width="8.140625" customWidth="1" style="97"/>
    <col min="1006" max="1006" width="9.140625" customWidth="1" style="97"/>
    <col min="1007" max="1008" width="16" customWidth="1" style="97"/>
    <col min="1009" max="1009" width="40.28515625" customWidth="1" style="97"/>
    <col min="1010" max="1010" width="21.7109375" customWidth="1" style="97"/>
    <col min="1011" max="1011" width="28.7109375" customWidth="1" style="97"/>
    <col min="1012" max="1012" width="12" customWidth="1" style="97"/>
    <col min="1013" max="1013" width="13.7109375" customWidth="1" style="97"/>
    <col min="1014" max="1014" width="23.5703125" customWidth="1" style="97"/>
    <col min="1015" max="1015" width="19.5703125" customWidth="1" style="97"/>
    <col min="1016" max="1016" width="15.85546875" customWidth="1" style="97"/>
    <col min="1017" max="1017" width="15.28515625" customWidth="1" style="97"/>
    <col min="1018" max="1018" width="13" customWidth="1" style="97"/>
    <col min="1019" max="1019" width="27.85546875" customWidth="1" style="97"/>
    <col min="1020" max="1020" width="27.5703125" customWidth="1" style="97"/>
    <col min="1021" max="1021" width="31.140625" customWidth="1" style="97"/>
    <col min="1022" max="1022" width="38.28515625" customWidth="1" style="97"/>
    <col min="1023" max="1023" width="45.28515625" customWidth="1" style="97"/>
    <col min="1024" max="1024" width="35.42578125" customWidth="1" style="97"/>
    <col min="1025" max="1025" width="28.28515625" customWidth="1" style="97"/>
    <col min="1026" max="1026" width="14" customWidth="1" style="97"/>
    <col min="1027" max="1027" width="18" customWidth="1" style="97"/>
    <col min="1028" max="1028" width="21.7109375" customWidth="1" style="97"/>
    <col min="1029" max="1029" width="30.28515625" customWidth="1" style="97"/>
    <col min="1030" max="1030" width="17.42578125" customWidth="1" style="97"/>
    <col min="1031" max="1031" width="36.28515625" customWidth="1" style="97"/>
    <col min="1032" max="1032" width="45.140625" customWidth="1" style="97"/>
    <col min="1033" max="1033" width="19.5703125" customWidth="1" style="97"/>
    <col min="1034" max="1034" width="24.140625" customWidth="1" style="97"/>
    <col min="1035" max="1035" width="36.140625" customWidth="1" style="97"/>
    <col min="1036" max="1036" width="8.85546875" customWidth="1" style="97"/>
    <col min="1037" max="1037" width="22" customWidth="1" style="97"/>
    <col min="1038" max="1038" width="21.42578125" customWidth="1" style="97"/>
    <col min="1039" max="1039" width="23" customWidth="1" style="97"/>
    <col min="1040" max="1040" width="13.42578125" customWidth="1" style="97"/>
    <col min="1041" max="1259" width="9" customWidth="1" style="97"/>
    <col min="1260" max="1260" width="4.140625" customWidth="1" style="97"/>
    <col min="1261" max="1261" width="8.140625" customWidth="1" style="97"/>
    <col min="1262" max="1262" width="9.140625" customWidth="1" style="97"/>
    <col min="1263" max="1264" width="16" customWidth="1" style="97"/>
    <col min="1265" max="1265" width="40.28515625" customWidth="1" style="97"/>
    <col min="1266" max="1266" width="21.7109375" customWidth="1" style="97"/>
    <col min="1267" max="1267" width="28.7109375" customWidth="1" style="97"/>
    <col min="1268" max="1268" width="12" customWidth="1" style="97"/>
    <col min="1269" max="1269" width="13.7109375" customWidth="1" style="97"/>
    <col min="1270" max="1270" width="23.5703125" customWidth="1" style="97"/>
    <col min="1271" max="1271" width="19.5703125" customWidth="1" style="97"/>
    <col min="1272" max="1272" width="15.85546875" customWidth="1" style="97"/>
    <col min="1273" max="1273" width="15.28515625" customWidth="1" style="97"/>
    <col min="1274" max="1274" width="13" customWidth="1" style="97"/>
    <col min="1275" max="1275" width="27.85546875" customWidth="1" style="97"/>
    <col min="1276" max="1276" width="27.5703125" customWidth="1" style="97"/>
    <col min="1277" max="1277" width="31.140625" customWidth="1" style="97"/>
    <col min="1278" max="1278" width="38.28515625" customWidth="1" style="97"/>
    <col min="1279" max="1279" width="45.28515625" customWidth="1" style="97"/>
    <col min="1280" max="1280" width="35.42578125" customWidth="1" style="97"/>
    <col min="1281" max="1281" width="28.28515625" customWidth="1" style="97"/>
    <col min="1282" max="1282" width="14" customWidth="1" style="97"/>
    <col min="1283" max="1283" width="18" customWidth="1" style="97"/>
    <col min="1284" max="1284" width="21.7109375" customWidth="1" style="97"/>
    <col min="1285" max="1285" width="30.28515625" customWidth="1" style="97"/>
    <col min="1286" max="1286" width="17.42578125" customWidth="1" style="97"/>
    <col min="1287" max="1287" width="36.28515625" customWidth="1" style="97"/>
    <col min="1288" max="1288" width="45.140625" customWidth="1" style="97"/>
    <col min="1289" max="1289" width="19.5703125" customWidth="1" style="97"/>
    <col min="1290" max="1290" width="24.140625" customWidth="1" style="97"/>
    <col min="1291" max="1291" width="36.140625" customWidth="1" style="97"/>
    <col min="1292" max="1292" width="8.85546875" customWidth="1" style="97"/>
    <col min="1293" max="1293" width="22" customWidth="1" style="97"/>
    <col min="1294" max="1294" width="21.42578125" customWidth="1" style="97"/>
    <col min="1295" max="1295" width="23" customWidth="1" style="97"/>
    <col min="1296" max="1296" width="13.42578125" customWidth="1" style="97"/>
    <col min="1297" max="1515" width="9" customWidth="1" style="97"/>
    <col min="1516" max="1516" width="4.140625" customWidth="1" style="97"/>
    <col min="1517" max="1517" width="8.140625" customWidth="1" style="97"/>
    <col min="1518" max="1518" width="9.140625" customWidth="1" style="97"/>
    <col min="1519" max="1520" width="16" customWidth="1" style="97"/>
    <col min="1521" max="1521" width="40.28515625" customWidth="1" style="97"/>
    <col min="1522" max="1522" width="21.7109375" customWidth="1" style="97"/>
    <col min="1523" max="1523" width="28.7109375" customWidth="1" style="97"/>
    <col min="1524" max="1524" width="12" customWidth="1" style="97"/>
    <col min="1525" max="1525" width="13.7109375" customWidth="1" style="97"/>
    <col min="1526" max="1526" width="23.5703125" customWidth="1" style="97"/>
    <col min="1527" max="1527" width="19.5703125" customWidth="1" style="97"/>
    <col min="1528" max="1528" width="15.85546875" customWidth="1" style="97"/>
    <col min="1529" max="1529" width="15.28515625" customWidth="1" style="97"/>
    <col min="1530" max="1530" width="13" customWidth="1" style="97"/>
    <col min="1531" max="1531" width="27.85546875" customWidth="1" style="97"/>
    <col min="1532" max="1532" width="27.5703125" customWidth="1" style="97"/>
    <col min="1533" max="1533" width="31.140625" customWidth="1" style="97"/>
    <col min="1534" max="1534" width="38.28515625" customWidth="1" style="97"/>
    <col min="1535" max="1535" width="45.28515625" customWidth="1" style="97"/>
    <col min="1536" max="1536" width="35.42578125" customWidth="1" style="97"/>
    <col min="1537" max="1537" width="28.28515625" customWidth="1" style="97"/>
    <col min="1538" max="1538" width="14" customWidth="1" style="97"/>
    <col min="1539" max="1539" width="18" customWidth="1" style="97"/>
    <col min="1540" max="1540" width="21.7109375" customWidth="1" style="97"/>
    <col min="1541" max="1541" width="30.28515625" customWidth="1" style="97"/>
    <col min="1542" max="1542" width="17.42578125" customWidth="1" style="97"/>
    <col min="1543" max="1543" width="36.28515625" customWidth="1" style="97"/>
    <col min="1544" max="1544" width="45.140625" customWidth="1" style="97"/>
    <col min="1545" max="1545" width="19.5703125" customWidth="1" style="97"/>
    <col min="1546" max="1546" width="24.140625" customWidth="1" style="97"/>
    <col min="1547" max="1547" width="36.140625" customWidth="1" style="97"/>
    <col min="1548" max="1548" width="8.85546875" customWidth="1" style="97"/>
    <col min="1549" max="1549" width="22" customWidth="1" style="97"/>
    <col min="1550" max="1550" width="21.42578125" customWidth="1" style="97"/>
    <col min="1551" max="1551" width="23" customWidth="1" style="97"/>
    <col min="1552" max="1552" width="13.42578125" customWidth="1" style="97"/>
    <col min="1553" max="1771" width="9" customWidth="1" style="97"/>
    <col min="1772" max="1772" width="4.140625" customWidth="1" style="97"/>
    <col min="1773" max="1773" width="8.140625" customWidth="1" style="97"/>
    <col min="1774" max="1774" width="9.140625" customWidth="1" style="97"/>
    <col min="1775" max="1776" width="16" customWidth="1" style="97"/>
    <col min="1777" max="1777" width="40.28515625" customWidth="1" style="97"/>
    <col min="1778" max="1778" width="21.7109375" customWidth="1" style="97"/>
    <col min="1779" max="1779" width="28.7109375" customWidth="1" style="97"/>
    <col min="1780" max="1780" width="12" customWidth="1" style="97"/>
    <col min="1781" max="1781" width="13.7109375" customWidth="1" style="97"/>
    <col min="1782" max="1782" width="23.5703125" customWidth="1" style="97"/>
    <col min="1783" max="1783" width="19.5703125" customWidth="1" style="97"/>
    <col min="1784" max="1784" width="15.85546875" customWidth="1" style="97"/>
    <col min="1785" max="1785" width="15.28515625" customWidth="1" style="97"/>
    <col min="1786" max="1786" width="13" customWidth="1" style="97"/>
    <col min="1787" max="1787" width="27.85546875" customWidth="1" style="97"/>
    <col min="1788" max="1788" width="27.5703125" customWidth="1" style="97"/>
    <col min="1789" max="1789" width="31.140625" customWidth="1" style="97"/>
    <col min="1790" max="1790" width="38.28515625" customWidth="1" style="97"/>
    <col min="1791" max="1791" width="45.28515625" customWidth="1" style="97"/>
    <col min="1792" max="1792" width="35.42578125" customWidth="1" style="97"/>
    <col min="1793" max="1793" width="28.28515625" customWidth="1" style="97"/>
    <col min="1794" max="1794" width="14" customWidth="1" style="97"/>
    <col min="1795" max="1795" width="18" customWidth="1" style="97"/>
    <col min="1796" max="1796" width="21.7109375" customWidth="1" style="97"/>
    <col min="1797" max="1797" width="30.28515625" customWidth="1" style="97"/>
    <col min="1798" max="1798" width="17.42578125" customWidth="1" style="97"/>
    <col min="1799" max="1799" width="36.28515625" customWidth="1" style="97"/>
    <col min="1800" max="1800" width="45.140625" customWidth="1" style="97"/>
    <col min="1801" max="1801" width="19.5703125" customWidth="1" style="97"/>
    <col min="1802" max="1802" width="24.140625" customWidth="1" style="97"/>
    <col min="1803" max="1803" width="36.140625" customWidth="1" style="97"/>
    <col min="1804" max="1804" width="8.85546875" customWidth="1" style="97"/>
    <col min="1805" max="1805" width="22" customWidth="1" style="97"/>
    <col min="1806" max="1806" width="21.42578125" customWidth="1" style="97"/>
    <col min="1807" max="1807" width="23" customWidth="1" style="97"/>
    <col min="1808" max="1808" width="13.42578125" customWidth="1" style="97"/>
    <col min="1809" max="2027" width="9" customWidth="1" style="97"/>
    <col min="2028" max="2028" width="4.140625" customWidth="1" style="97"/>
    <col min="2029" max="2029" width="8.140625" customWidth="1" style="97"/>
    <col min="2030" max="2030" width="9.140625" customWidth="1" style="97"/>
    <col min="2031" max="2032" width="16" customWidth="1" style="97"/>
    <col min="2033" max="2033" width="40.28515625" customWidth="1" style="97"/>
    <col min="2034" max="2034" width="21.7109375" customWidth="1" style="97"/>
    <col min="2035" max="2035" width="28.7109375" customWidth="1" style="97"/>
    <col min="2036" max="2036" width="12" customWidth="1" style="97"/>
    <col min="2037" max="2037" width="13.7109375" customWidth="1" style="97"/>
    <col min="2038" max="2038" width="23.5703125" customWidth="1" style="97"/>
    <col min="2039" max="2039" width="19.5703125" customWidth="1" style="97"/>
    <col min="2040" max="2040" width="15.85546875" customWidth="1" style="97"/>
    <col min="2041" max="2041" width="15.28515625" customWidth="1" style="97"/>
    <col min="2042" max="2042" width="13" customWidth="1" style="97"/>
    <col min="2043" max="2043" width="27.85546875" customWidth="1" style="97"/>
    <col min="2044" max="2044" width="27.5703125" customWidth="1" style="97"/>
    <col min="2045" max="2045" width="31.140625" customWidth="1" style="97"/>
    <col min="2046" max="2046" width="38.28515625" customWidth="1" style="97"/>
    <col min="2047" max="2047" width="45.28515625" customWidth="1" style="97"/>
    <col min="2048" max="2048" width="35.42578125" customWidth="1" style="97"/>
    <col min="2049" max="2049" width="28.28515625" customWidth="1" style="97"/>
    <col min="2050" max="2050" width="14" customWidth="1" style="97"/>
    <col min="2051" max="2051" width="18" customWidth="1" style="97"/>
    <col min="2052" max="2052" width="21.7109375" customWidth="1" style="97"/>
    <col min="2053" max="2053" width="30.28515625" customWidth="1" style="97"/>
    <col min="2054" max="2054" width="17.42578125" customWidth="1" style="97"/>
    <col min="2055" max="2055" width="36.28515625" customWidth="1" style="97"/>
    <col min="2056" max="2056" width="45.140625" customWidth="1" style="97"/>
    <col min="2057" max="2057" width="19.5703125" customWidth="1" style="97"/>
    <col min="2058" max="2058" width="24.140625" customWidth="1" style="97"/>
    <col min="2059" max="2059" width="36.140625" customWidth="1" style="97"/>
    <col min="2060" max="2060" width="8.85546875" customWidth="1" style="97"/>
    <col min="2061" max="2061" width="22" customWidth="1" style="97"/>
    <col min="2062" max="2062" width="21.42578125" customWidth="1" style="97"/>
    <col min="2063" max="2063" width="23" customWidth="1" style="97"/>
    <col min="2064" max="2064" width="13.42578125" customWidth="1" style="97"/>
    <col min="2065" max="2283" width="9" customWidth="1" style="97"/>
    <col min="2284" max="2284" width="4.140625" customWidth="1" style="97"/>
    <col min="2285" max="2285" width="8.140625" customWidth="1" style="97"/>
    <col min="2286" max="2286" width="9.140625" customWidth="1" style="97"/>
    <col min="2287" max="2288" width="16" customWidth="1" style="97"/>
    <col min="2289" max="2289" width="40.28515625" customWidth="1" style="97"/>
    <col min="2290" max="2290" width="21.7109375" customWidth="1" style="97"/>
    <col min="2291" max="2291" width="28.7109375" customWidth="1" style="97"/>
    <col min="2292" max="2292" width="12" customWidth="1" style="97"/>
    <col min="2293" max="2293" width="13.7109375" customWidth="1" style="97"/>
    <col min="2294" max="2294" width="23.5703125" customWidth="1" style="97"/>
    <col min="2295" max="2295" width="19.5703125" customWidth="1" style="97"/>
    <col min="2296" max="2296" width="15.85546875" customWidth="1" style="97"/>
    <col min="2297" max="2297" width="15.28515625" customWidth="1" style="97"/>
    <col min="2298" max="2298" width="13" customWidth="1" style="97"/>
    <col min="2299" max="2299" width="27.85546875" customWidth="1" style="97"/>
    <col min="2300" max="2300" width="27.5703125" customWidth="1" style="97"/>
    <col min="2301" max="2301" width="31.140625" customWidth="1" style="97"/>
    <col min="2302" max="2302" width="38.28515625" customWidth="1" style="97"/>
    <col min="2303" max="2303" width="45.28515625" customWidth="1" style="97"/>
    <col min="2304" max="2304" width="35.42578125" customWidth="1" style="97"/>
    <col min="2305" max="2305" width="28.28515625" customWidth="1" style="97"/>
    <col min="2306" max="2306" width="14" customWidth="1" style="97"/>
    <col min="2307" max="2307" width="18" customWidth="1" style="97"/>
    <col min="2308" max="2308" width="21.7109375" customWidth="1" style="97"/>
    <col min="2309" max="2309" width="30.28515625" customWidth="1" style="97"/>
    <col min="2310" max="2310" width="17.42578125" customWidth="1" style="97"/>
    <col min="2311" max="2311" width="36.28515625" customWidth="1" style="97"/>
    <col min="2312" max="2312" width="45.140625" customWidth="1" style="97"/>
    <col min="2313" max="2313" width="19.5703125" customWidth="1" style="97"/>
    <col min="2314" max="2314" width="24.140625" customWidth="1" style="97"/>
    <col min="2315" max="2315" width="36.140625" customWidth="1" style="97"/>
    <col min="2316" max="2316" width="8.85546875" customWidth="1" style="97"/>
    <col min="2317" max="2317" width="22" customWidth="1" style="97"/>
    <col min="2318" max="2318" width="21.42578125" customWidth="1" style="97"/>
    <col min="2319" max="2319" width="23" customWidth="1" style="97"/>
    <col min="2320" max="2320" width="13.42578125" customWidth="1" style="97"/>
    <col min="2321" max="2539" width="9" customWidth="1" style="97"/>
    <col min="2540" max="2540" width="4.140625" customWidth="1" style="97"/>
    <col min="2541" max="2541" width="8.140625" customWidth="1" style="97"/>
    <col min="2542" max="2542" width="9.140625" customWidth="1" style="97"/>
    <col min="2543" max="2544" width="16" customWidth="1" style="97"/>
    <col min="2545" max="2545" width="40.28515625" customWidth="1" style="97"/>
    <col min="2546" max="2546" width="21.7109375" customWidth="1" style="97"/>
    <col min="2547" max="2547" width="28.7109375" customWidth="1" style="97"/>
    <col min="2548" max="2548" width="12" customWidth="1" style="97"/>
    <col min="2549" max="2549" width="13.7109375" customWidth="1" style="97"/>
    <col min="2550" max="2550" width="23.5703125" customWidth="1" style="97"/>
    <col min="2551" max="2551" width="19.5703125" customWidth="1" style="97"/>
    <col min="2552" max="2552" width="15.85546875" customWidth="1" style="97"/>
    <col min="2553" max="2553" width="15.28515625" customWidth="1" style="97"/>
    <col min="2554" max="2554" width="13" customWidth="1" style="97"/>
    <col min="2555" max="2555" width="27.85546875" customWidth="1" style="97"/>
    <col min="2556" max="2556" width="27.5703125" customWidth="1" style="97"/>
    <col min="2557" max="2557" width="31.140625" customWidth="1" style="97"/>
    <col min="2558" max="2558" width="38.28515625" customWidth="1" style="97"/>
    <col min="2559" max="2559" width="45.28515625" customWidth="1" style="97"/>
    <col min="2560" max="2560" width="35.42578125" customWidth="1" style="97"/>
    <col min="2561" max="2561" width="28.28515625" customWidth="1" style="97"/>
    <col min="2562" max="2562" width="14" customWidth="1" style="97"/>
    <col min="2563" max="2563" width="18" customWidth="1" style="97"/>
    <col min="2564" max="2564" width="21.7109375" customWidth="1" style="97"/>
    <col min="2565" max="2565" width="30.28515625" customWidth="1" style="97"/>
    <col min="2566" max="2566" width="17.42578125" customWidth="1" style="97"/>
    <col min="2567" max="2567" width="36.28515625" customWidth="1" style="97"/>
    <col min="2568" max="2568" width="45.140625" customWidth="1" style="97"/>
    <col min="2569" max="2569" width="19.5703125" customWidth="1" style="97"/>
    <col min="2570" max="2570" width="24.140625" customWidth="1" style="97"/>
    <col min="2571" max="2571" width="36.140625" customWidth="1" style="97"/>
    <col min="2572" max="2572" width="8.85546875" customWidth="1" style="97"/>
    <col min="2573" max="2573" width="22" customWidth="1" style="97"/>
    <col min="2574" max="2574" width="21.42578125" customWidth="1" style="97"/>
    <col min="2575" max="2575" width="23" customWidth="1" style="97"/>
    <col min="2576" max="2576" width="13.42578125" customWidth="1" style="97"/>
    <col min="2577" max="2795" width="9" customWidth="1" style="97"/>
    <col min="2796" max="2796" width="4.140625" customWidth="1" style="97"/>
    <col min="2797" max="2797" width="8.140625" customWidth="1" style="97"/>
    <col min="2798" max="2798" width="9.140625" customWidth="1" style="97"/>
    <col min="2799" max="2800" width="16" customWidth="1" style="97"/>
    <col min="2801" max="2801" width="40.28515625" customWidth="1" style="97"/>
    <col min="2802" max="2802" width="21.7109375" customWidth="1" style="97"/>
    <col min="2803" max="2803" width="28.7109375" customWidth="1" style="97"/>
    <col min="2804" max="2804" width="12" customWidth="1" style="97"/>
    <col min="2805" max="2805" width="13.7109375" customWidth="1" style="97"/>
    <col min="2806" max="2806" width="23.5703125" customWidth="1" style="97"/>
    <col min="2807" max="2807" width="19.5703125" customWidth="1" style="97"/>
    <col min="2808" max="2808" width="15.85546875" customWidth="1" style="97"/>
    <col min="2809" max="2809" width="15.28515625" customWidth="1" style="97"/>
    <col min="2810" max="2810" width="13" customWidth="1" style="97"/>
    <col min="2811" max="2811" width="27.85546875" customWidth="1" style="97"/>
    <col min="2812" max="2812" width="27.5703125" customWidth="1" style="97"/>
    <col min="2813" max="2813" width="31.140625" customWidth="1" style="97"/>
    <col min="2814" max="2814" width="38.28515625" customWidth="1" style="97"/>
    <col min="2815" max="2815" width="45.28515625" customWidth="1" style="97"/>
    <col min="2816" max="2816" width="35.42578125" customWidth="1" style="97"/>
    <col min="2817" max="2817" width="28.28515625" customWidth="1" style="97"/>
    <col min="2818" max="2818" width="14" customWidth="1" style="97"/>
    <col min="2819" max="2819" width="18" customWidth="1" style="97"/>
    <col min="2820" max="2820" width="21.7109375" customWidth="1" style="97"/>
    <col min="2821" max="2821" width="30.28515625" customWidth="1" style="97"/>
    <col min="2822" max="2822" width="17.42578125" customWidth="1" style="97"/>
    <col min="2823" max="2823" width="36.28515625" customWidth="1" style="97"/>
    <col min="2824" max="2824" width="45.140625" customWidth="1" style="97"/>
    <col min="2825" max="2825" width="19.5703125" customWidth="1" style="97"/>
    <col min="2826" max="2826" width="24.140625" customWidth="1" style="97"/>
    <col min="2827" max="2827" width="36.140625" customWidth="1" style="97"/>
    <col min="2828" max="2828" width="8.85546875" customWidth="1" style="97"/>
    <col min="2829" max="2829" width="22" customWidth="1" style="97"/>
    <col min="2830" max="2830" width="21.42578125" customWidth="1" style="97"/>
    <col min="2831" max="2831" width="23" customWidth="1" style="97"/>
    <col min="2832" max="2832" width="13.42578125" customWidth="1" style="97"/>
    <col min="2833" max="3051" width="9" customWidth="1" style="97"/>
    <col min="3052" max="3052" width="4.140625" customWidth="1" style="97"/>
    <col min="3053" max="3053" width="8.140625" customWidth="1" style="97"/>
    <col min="3054" max="3054" width="9.140625" customWidth="1" style="97"/>
    <col min="3055" max="3056" width="16" customWidth="1" style="97"/>
    <col min="3057" max="3057" width="40.28515625" customWidth="1" style="97"/>
    <col min="3058" max="3058" width="21.7109375" customWidth="1" style="97"/>
    <col min="3059" max="3059" width="28.7109375" customWidth="1" style="97"/>
    <col min="3060" max="3060" width="12" customWidth="1" style="97"/>
    <col min="3061" max="3061" width="13.7109375" customWidth="1" style="97"/>
    <col min="3062" max="3062" width="23.5703125" customWidth="1" style="97"/>
    <col min="3063" max="3063" width="19.5703125" customWidth="1" style="97"/>
    <col min="3064" max="3064" width="15.85546875" customWidth="1" style="97"/>
    <col min="3065" max="3065" width="15.28515625" customWidth="1" style="97"/>
    <col min="3066" max="3066" width="13" customWidth="1" style="97"/>
    <col min="3067" max="3067" width="27.85546875" customWidth="1" style="97"/>
    <col min="3068" max="3068" width="27.5703125" customWidth="1" style="97"/>
    <col min="3069" max="3069" width="31.140625" customWidth="1" style="97"/>
    <col min="3070" max="3070" width="38.28515625" customWidth="1" style="97"/>
    <col min="3071" max="3071" width="45.28515625" customWidth="1" style="97"/>
    <col min="3072" max="3072" width="35.42578125" customWidth="1" style="97"/>
    <col min="3073" max="3073" width="28.28515625" customWidth="1" style="97"/>
    <col min="3074" max="3074" width="14" customWidth="1" style="97"/>
    <col min="3075" max="3075" width="18" customWidth="1" style="97"/>
    <col min="3076" max="3076" width="21.7109375" customWidth="1" style="97"/>
    <col min="3077" max="3077" width="30.28515625" customWidth="1" style="97"/>
    <col min="3078" max="3078" width="17.42578125" customWidth="1" style="97"/>
    <col min="3079" max="3079" width="36.28515625" customWidth="1" style="97"/>
    <col min="3080" max="3080" width="45.140625" customWidth="1" style="97"/>
    <col min="3081" max="3081" width="19.5703125" customWidth="1" style="97"/>
    <col min="3082" max="3082" width="24.140625" customWidth="1" style="97"/>
    <col min="3083" max="3083" width="36.140625" customWidth="1" style="97"/>
    <col min="3084" max="3084" width="8.85546875" customWidth="1" style="97"/>
    <col min="3085" max="3085" width="22" customWidth="1" style="97"/>
    <col min="3086" max="3086" width="21.42578125" customWidth="1" style="97"/>
    <col min="3087" max="3087" width="23" customWidth="1" style="97"/>
    <col min="3088" max="3088" width="13.42578125" customWidth="1" style="97"/>
    <col min="3089" max="3307" width="9" customWidth="1" style="97"/>
    <col min="3308" max="3308" width="4.140625" customWidth="1" style="97"/>
    <col min="3309" max="3309" width="8.140625" customWidth="1" style="97"/>
    <col min="3310" max="3310" width="9.140625" customWidth="1" style="97"/>
    <col min="3311" max="3312" width="16" customWidth="1" style="97"/>
    <col min="3313" max="3313" width="40.28515625" customWidth="1" style="97"/>
    <col min="3314" max="3314" width="21.7109375" customWidth="1" style="97"/>
    <col min="3315" max="3315" width="28.7109375" customWidth="1" style="97"/>
    <col min="3316" max="3316" width="12" customWidth="1" style="97"/>
    <col min="3317" max="3317" width="13.7109375" customWidth="1" style="97"/>
    <col min="3318" max="3318" width="23.5703125" customWidth="1" style="97"/>
    <col min="3319" max="3319" width="19.5703125" customWidth="1" style="97"/>
    <col min="3320" max="3320" width="15.85546875" customWidth="1" style="97"/>
    <col min="3321" max="3321" width="15.28515625" customWidth="1" style="97"/>
    <col min="3322" max="3322" width="13" customWidth="1" style="97"/>
    <col min="3323" max="3323" width="27.85546875" customWidth="1" style="97"/>
    <col min="3324" max="3324" width="27.5703125" customWidth="1" style="97"/>
    <col min="3325" max="3325" width="31.140625" customWidth="1" style="97"/>
    <col min="3326" max="3326" width="38.28515625" customWidth="1" style="97"/>
    <col min="3327" max="3327" width="45.28515625" customWidth="1" style="97"/>
    <col min="3328" max="3328" width="35.42578125" customWidth="1" style="97"/>
    <col min="3329" max="3329" width="28.28515625" customWidth="1" style="97"/>
    <col min="3330" max="3330" width="14" customWidth="1" style="97"/>
    <col min="3331" max="3331" width="18" customWidth="1" style="97"/>
    <col min="3332" max="3332" width="21.7109375" customWidth="1" style="97"/>
    <col min="3333" max="3333" width="30.28515625" customWidth="1" style="97"/>
    <col min="3334" max="3334" width="17.42578125" customWidth="1" style="97"/>
    <col min="3335" max="3335" width="36.28515625" customWidth="1" style="97"/>
    <col min="3336" max="3336" width="45.140625" customWidth="1" style="97"/>
    <col min="3337" max="3337" width="19.5703125" customWidth="1" style="97"/>
    <col min="3338" max="3338" width="24.140625" customWidth="1" style="97"/>
    <col min="3339" max="3339" width="36.140625" customWidth="1" style="97"/>
    <col min="3340" max="3340" width="8.85546875" customWidth="1" style="97"/>
    <col min="3341" max="3341" width="22" customWidth="1" style="97"/>
    <col min="3342" max="3342" width="21.42578125" customWidth="1" style="97"/>
    <col min="3343" max="3343" width="23" customWidth="1" style="97"/>
    <col min="3344" max="3344" width="13.42578125" customWidth="1" style="97"/>
    <col min="3345" max="3563" width="9" customWidth="1" style="97"/>
    <col min="3564" max="3564" width="4.140625" customWidth="1" style="97"/>
    <col min="3565" max="3565" width="8.140625" customWidth="1" style="97"/>
    <col min="3566" max="3566" width="9.140625" customWidth="1" style="97"/>
    <col min="3567" max="3568" width="16" customWidth="1" style="97"/>
    <col min="3569" max="3569" width="40.28515625" customWidth="1" style="97"/>
    <col min="3570" max="3570" width="21.7109375" customWidth="1" style="97"/>
    <col min="3571" max="3571" width="28.7109375" customWidth="1" style="97"/>
    <col min="3572" max="3572" width="12" customWidth="1" style="97"/>
    <col min="3573" max="3573" width="13.7109375" customWidth="1" style="97"/>
    <col min="3574" max="3574" width="23.5703125" customWidth="1" style="97"/>
    <col min="3575" max="3575" width="19.5703125" customWidth="1" style="97"/>
    <col min="3576" max="3576" width="15.85546875" customWidth="1" style="97"/>
    <col min="3577" max="3577" width="15.28515625" customWidth="1" style="97"/>
    <col min="3578" max="3578" width="13" customWidth="1" style="97"/>
    <col min="3579" max="3579" width="27.85546875" customWidth="1" style="97"/>
    <col min="3580" max="3580" width="27.5703125" customWidth="1" style="97"/>
    <col min="3581" max="3581" width="31.140625" customWidth="1" style="97"/>
    <col min="3582" max="3582" width="38.28515625" customWidth="1" style="97"/>
    <col min="3583" max="3583" width="45.28515625" customWidth="1" style="97"/>
    <col min="3584" max="3584" width="35.42578125" customWidth="1" style="97"/>
    <col min="3585" max="3585" width="28.28515625" customWidth="1" style="97"/>
    <col min="3586" max="3586" width="14" customWidth="1" style="97"/>
    <col min="3587" max="3587" width="18" customWidth="1" style="97"/>
    <col min="3588" max="3588" width="21.7109375" customWidth="1" style="97"/>
    <col min="3589" max="3589" width="30.28515625" customWidth="1" style="97"/>
    <col min="3590" max="3590" width="17.42578125" customWidth="1" style="97"/>
    <col min="3591" max="3591" width="36.28515625" customWidth="1" style="97"/>
    <col min="3592" max="3592" width="45.140625" customWidth="1" style="97"/>
    <col min="3593" max="3593" width="19.5703125" customWidth="1" style="97"/>
    <col min="3594" max="3594" width="24.140625" customWidth="1" style="97"/>
    <col min="3595" max="3595" width="36.140625" customWidth="1" style="97"/>
    <col min="3596" max="3596" width="8.85546875" customWidth="1" style="97"/>
    <col min="3597" max="3597" width="22" customWidth="1" style="97"/>
    <col min="3598" max="3598" width="21.42578125" customWidth="1" style="97"/>
    <col min="3599" max="3599" width="23" customWidth="1" style="97"/>
    <col min="3600" max="3600" width="13.42578125" customWidth="1" style="97"/>
    <col min="3601" max="3819" width="9" customWidth="1" style="97"/>
    <col min="3820" max="3820" width="4.140625" customWidth="1" style="97"/>
    <col min="3821" max="3821" width="8.140625" customWidth="1" style="97"/>
    <col min="3822" max="3822" width="9.140625" customWidth="1" style="97"/>
    <col min="3823" max="3824" width="16" customWidth="1" style="97"/>
    <col min="3825" max="3825" width="40.28515625" customWidth="1" style="97"/>
    <col min="3826" max="3826" width="21.7109375" customWidth="1" style="97"/>
    <col min="3827" max="3827" width="28.7109375" customWidth="1" style="97"/>
    <col min="3828" max="3828" width="12" customWidth="1" style="97"/>
    <col min="3829" max="3829" width="13.7109375" customWidth="1" style="97"/>
    <col min="3830" max="3830" width="23.5703125" customWidth="1" style="97"/>
    <col min="3831" max="3831" width="19.5703125" customWidth="1" style="97"/>
    <col min="3832" max="3832" width="15.85546875" customWidth="1" style="97"/>
    <col min="3833" max="3833" width="15.28515625" customWidth="1" style="97"/>
    <col min="3834" max="3834" width="13" customWidth="1" style="97"/>
    <col min="3835" max="3835" width="27.85546875" customWidth="1" style="97"/>
    <col min="3836" max="3836" width="27.5703125" customWidth="1" style="97"/>
    <col min="3837" max="3837" width="31.140625" customWidth="1" style="97"/>
    <col min="3838" max="3838" width="38.28515625" customWidth="1" style="97"/>
    <col min="3839" max="3839" width="45.28515625" customWidth="1" style="97"/>
    <col min="3840" max="3840" width="35.42578125" customWidth="1" style="97"/>
    <col min="3841" max="3841" width="28.28515625" customWidth="1" style="97"/>
    <col min="3842" max="3842" width="14" customWidth="1" style="97"/>
    <col min="3843" max="3843" width="18" customWidth="1" style="97"/>
    <col min="3844" max="3844" width="21.7109375" customWidth="1" style="97"/>
    <col min="3845" max="3845" width="30.28515625" customWidth="1" style="97"/>
    <col min="3846" max="3846" width="17.42578125" customWidth="1" style="97"/>
    <col min="3847" max="3847" width="36.28515625" customWidth="1" style="97"/>
    <col min="3848" max="3848" width="45.140625" customWidth="1" style="97"/>
    <col min="3849" max="3849" width="19.5703125" customWidth="1" style="97"/>
    <col min="3850" max="3850" width="24.140625" customWidth="1" style="97"/>
    <col min="3851" max="3851" width="36.140625" customWidth="1" style="97"/>
    <col min="3852" max="3852" width="8.85546875" customWidth="1" style="97"/>
    <col min="3853" max="3853" width="22" customWidth="1" style="97"/>
    <col min="3854" max="3854" width="21.42578125" customWidth="1" style="97"/>
    <col min="3855" max="3855" width="23" customWidth="1" style="97"/>
    <col min="3856" max="3856" width="13.42578125" customWidth="1" style="97"/>
    <col min="3857" max="4075" width="9" customWidth="1" style="97"/>
    <col min="4076" max="4076" width="4.140625" customWidth="1" style="97"/>
    <col min="4077" max="4077" width="8.140625" customWidth="1" style="97"/>
    <col min="4078" max="4078" width="9.140625" customWidth="1" style="97"/>
    <col min="4079" max="4080" width="16" customWidth="1" style="97"/>
    <col min="4081" max="4081" width="40.28515625" customWidth="1" style="97"/>
    <col min="4082" max="4082" width="21.7109375" customWidth="1" style="97"/>
    <col min="4083" max="4083" width="28.7109375" customWidth="1" style="97"/>
    <col min="4084" max="4084" width="12" customWidth="1" style="97"/>
    <col min="4085" max="4085" width="13.7109375" customWidth="1" style="97"/>
    <col min="4086" max="4086" width="23.5703125" customWidth="1" style="97"/>
    <col min="4087" max="4087" width="19.5703125" customWidth="1" style="97"/>
    <col min="4088" max="4088" width="15.85546875" customWidth="1" style="97"/>
    <col min="4089" max="4089" width="15.28515625" customWidth="1" style="97"/>
    <col min="4090" max="4090" width="13" customWidth="1" style="97"/>
    <col min="4091" max="4091" width="27.85546875" customWidth="1" style="97"/>
    <col min="4092" max="4092" width="27.5703125" customWidth="1" style="97"/>
    <col min="4093" max="4093" width="31.140625" customWidth="1" style="97"/>
    <col min="4094" max="4094" width="38.28515625" customWidth="1" style="97"/>
    <col min="4095" max="4095" width="45.28515625" customWidth="1" style="97"/>
    <col min="4096" max="4096" width="35.42578125" customWidth="1" style="97"/>
    <col min="4097" max="4097" width="28.28515625" customWidth="1" style="97"/>
    <col min="4098" max="4098" width="14" customWidth="1" style="97"/>
    <col min="4099" max="4099" width="18" customWidth="1" style="97"/>
    <col min="4100" max="4100" width="21.7109375" customWidth="1" style="97"/>
    <col min="4101" max="4101" width="30.28515625" customWidth="1" style="97"/>
    <col min="4102" max="4102" width="17.42578125" customWidth="1" style="97"/>
    <col min="4103" max="4103" width="36.28515625" customWidth="1" style="97"/>
    <col min="4104" max="4104" width="45.140625" customWidth="1" style="97"/>
    <col min="4105" max="4105" width="19.5703125" customWidth="1" style="97"/>
    <col min="4106" max="4106" width="24.140625" customWidth="1" style="97"/>
    <col min="4107" max="4107" width="36.140625" customWidth="1" style="97"/>
    <col min="4108" max="4108" width="8.85546875" customWidth="1" style="97"/>
    <col min="4109" max="4109" width="22" customWidth="1" style="97"/>
    <col min="4110" max="4110" width="21.42578125" customWidth="1" style="97"/>
    <col min="4111" max="4111" width="23" customWidth="1" style="97"/>
    <col min="4112" max="4112" width="13.42578125" customWidth="1" style="97"/>
    <col min="4113" max="4331" width="9" customWidth="1" style="97"/>
    <col min="4332" max="4332" width="4.140625" customWidth="1" style="97"/>
    <col min="4333" max="4333" width="8.140625" customWidth="1" style="97"/>
    <col min="4334" max="4334" width="9.140625" customWidth="1" style="97"/>
    <col min="4335" max="4336" width="16" customWidth="1" style="97"/>
    <col min="4337" max="4337" width="40.28515625" customWidth="1" style="97"/>
    <col min="4338" max="4338" width="21.7109375" customWidth="1" style="97"/>
    <col min="4339" max="4339" width="28.7109375" customWidth="1" style="97"/>
    <col min="4340" max="4340" width="12" customWidth="1" style="97"/>
    <col min="4341" max="4341" width="13.7109375" customWidth="1" style="97"/>
    <col min="4342" max="4342" width="23.5703125" customWidth="1" style="97"/>
    <col min="4343" max="4343" width="19.5703125" customWidth="1" style="97"/>
    <col min="4344" max="4344" width="15.85546875" customWidth="1" style="97"/>
    <col min="4345" max="4345" width="15.28515625" customWidth="1" style="97"/>
    <col min="4346" max="4346" width="13" customWidth="1" style="97"/>
    <col min="4347" max="4347" width="27.85546875" customWidth="1" style="97"/>
    <col min="4348" max="4348" width="27.5703125" customWidth="1" style="97"/>
    <col min="4349" max="4349" width="31.140625" customWidth="1" style="97"/>
    <col min="4350" max="4350" width="38.28515625" customWidth="1" style="97"/>
    <col min="4351" max="4351" width="45.28515625" customWidth="1" style="97"/>
    <col min="4352" max="4352" width="35.42578125" customWidth="1" style="97"/>
    <col min="4353" max="4353" width="28.28515625" customWidth="1" style="97"/>
    <col min="4354" max="4354" width="14" customWidth="1" style="97"/>
    <col min="4355" max="4355" width="18" customWidth="1" style="97"/>
    <col min="4356" max="4356" width="21.7109375" customWidth="1" style="97"/>
    <col min="4357" max="4357" width="30.28515625" customWidth="1" style="97"/>
    <col min="4358" max="4358" width="17.42578125" customWidth="1" style="97"/>
    <col min="4359" max="4359" width="36.28515625" customWidth="1" style="97"/>
    <col min="4360" max="4360" width="45.140625" customWidth="1" style="97"/>
    <col min="4361" max="4361" width="19.5703125" customWidth="1" style="97"/>
    <col min="4362" max="4362" width="24.140625" customWidth="1" style="97"/>
    <col min="4363" max="4363" width="36.140625" customWidth="1" style="97"/>
    <col min="4364" max="4364" width="8.85546875" customWidth="1" style="97"/>
    <col min="4365" max="4365" width="22" customWidth="1" style="97"/>
    <col min="4366" max="4366" width="21.42578125" customWidth="1" style="97"/>
    <col min="4367" max="4367" width="23" customWidth="1" style="97"/>
    <col min="4368" max="4368" width="13.42578125" customWidth="1" style="97"/>
    <col min="4369" max="4587" width="9" customWidth="1" style="97"/>
    <col min="4588" max="4588" width="4.140625" customWidth="1" style="97"/>
    <col min="4589" max="4589" width="8.140625" customWidth="1" style="97"/>
    <col min="4590" max="4590" width="9.140625" customWidth="1" style="97"/>
    <col min="4591" max="4592" width="16" customWidth="1" style="97"/>
    <col min="4593" max="4593" width="40.28515625" customWidth="1" style="97"/>
    <col min="4594" max="4594" width="21.7109375" customWidth="1" style="97"/>
    <col min="4595" max="4595" width="28.7109375" customWidth="1" style="97"/>
    <col min="4596" max="4596" width="12" customWidth="1" style="97"/>
    <col min="4597" max="4597" width="13.7109375" customWidth="1" style="97"/>
    <col min="4598" max="4598" width="23.5703125" customWidth="1" style="97"/>
    <col min="4599" max="4599" width="19.5703125" customWidth="1" style="97"/>
    <col min="4600" max="4600" width="15.85546875" customWidth="1" style="97"/>
    <col min="4601" max="4601" width="15.28515625" customWidth="1" style="97"/>
    <col min="4602" max="4602" width="13" customWidth="1" style="97"/>
    <col min="4603" max="4603" width="27.85546875" customWidth="1" style="97"/>
    <col min="4604" max="4604" width="27.5703125" customWidth="1" style="97"/>
    <col min="4605" max="4605" width="31.140625" customWidth="1" style="97"/>
    <col min="4606" max="4606" width="38.28515625" customWidth="1" style="97"/>
    <col min="4607" max="4607" width="45.28515625" customWidth="1" style="97"/>
    <col min="4608" max="4608" width="35.42578125" customWidth="1" style="97"/>
    <col min="4609" max="4609" width="28.28515625" customWidth="1" style="97"/>
    <col min="4610" max="4610" width="14" customWidth="1" style="97"/>
    <col min="4611" max="4611" width="18" customWidth="1" style="97"/>
    <col min="4612" max="4612" width="21.7109375" customWidth="1" style="97"/>
    <col min="4613" max="4613" width="30.28515625" customWidth="1" style="97"/>
    <col min="4614" max="4614" width="17.42578125" customWidth="1" style="97"/>
    <col min="4615" max="4615" width="36.28515625" customWidth="1" style="97"/>
    <col min="4616" max="4616" width="45.140625" customWidth="1" style="97"/>
    <col min="4617" max="4617" width="19.5703125" customWidth="1" style="97"/>
    <col min="4618" max="4618" width="24.140625" customWidth="1" style="97"/>
    <col min="4619" max="4619" width="36.140625" customWidth="1" style="97"/>
    <col min="4620" max="4620" width="8.85546875" customWidth="1" style="97"/>
    <col min="4621" max="4621" width="22" customWidth="1" style="97"/>
    <col min="4622" max="4622" width="21.42578125" customWidth="1" style="97"/>
    <col min="4623" max="4623" width="23" customWidth="1" style="97"/>
    <col min="4624" max="4624" width="13.42578125" customWidth="1" style="97"/>
    <col min="4625" max="4843" width="9" customWidth="1" style="97"/>
    <col min="4844" max="4844" width="4.140625" customWidth="1" style="97"/>
    <col min="4845" max="4845" width="8.140625" customWidth="1" style="97"/>
    <col min="4846" max="4846" width="9.140625" customWidth="1" style="97"/>
    <col min="4847" max="4848" width="16" customWidth="1" style="97"/>
    <col min="4849" max="4849" width="40.28515625" customWidth="1" style="97"/>
    <col min="4850" max="4850" width="21.7109375" customWidth="1" style="97"/>
    <col min="4851" max="4851" width="28.7109375" customWidth="1" style="97"/>
    <col min="4852" max="4852" width="12" customWidth="1" style="97"/>
    <col min="4853" max="4853" width="13.7109375" customWidth="1" style="97"/>
    <col min="4854" max="4854" width="23.5703125" customWidth="1" style="97"/>
    <col min="4855" max="4855" width="19.5703125" customWidth="1" style="97"/>
    <col min="4856" max="4856" width="15.85546875" customWidth="1" style="97"/>
    <col min="4857" max="4857" width="15.28515625" customWidth="1" style="97"/>
    <col min="4858" max="4858" width="13" customWidth="1" style="97"/>
    <col min="4859" max="4859" width="27.85546875" customWidth="1" style="97"/>
    <col min="4860" max="4860" width="27.5703125" customWidth="1" style="97"/>
    <col min="4861" max="4861" width="31.140625" customWidth="1" style="97"/>
    <col min="4862" max="4862" width="38.28515625" customWidth="1" style="97"/>
    <col min="4863" max="4863" width="45.28515625" customWidth="1" style="97"/>
    <col min="4864" max="4864" width="35.42578125" customWidth="1" style="97"/>
    <col min="4865" max="4865" width="28.28515625" customWidth="1" style="97"/>
    <col min="4866" max="4866" width="14" customWidth="1" style="97"/>
    <col min="4867" max="4867" width="18" customWidth="1" style="97"/>
    <col min="4868" max="4868" width="21.7109375" customWidth="1" style="97"/>
    <col min="4869" max="4869" width="30.28515625" customWidth="1" style="97"/>
    <col min="4870" max="4870" width="17.42578125" customWidth="1" style="97"/>
    <col min="4871" max="4871" width="36.28515625" customWidth="1" style="97"/>
    <col min="4872" max="4872" width="45.140625" customWidth="1" style="97"/>
    <col min="4873" max="4873" width="19.5703125" customWidth="1" style="97"/>
    <col min="4874" max="4874" width="24.140625" customWidth="1" style="97"/>
    <col min="4875" max="4875" width="36.140625" customWidth="1" style="97"/>
    <col min="4876" max="4876" width="8.85546875" customWidth="1" style="97"/>
    <col min="4877" max="4877" width="22" customWidth="1" style="97"/>
    <col min="4878" max="4878" width="21.42578125" customWidth="1" style="97"/>
    <col min="4879" max="4879" width="23" customWidth="1" style="97"/>
    <col min="4880" max="4880" width="13.42578125" customWidth="1" style="97"/>
    <col min="4881" max="5099" width="9" customWidth="1" style="97"/>
    <col min="5100" max="5100" width="4.140625" customWidth="1" style="97"/>
    <col min="5101" max="5101" width="8.140625" customWidth="1" style="97"/>
    <col min="5102" max="5102" width="9.140625" customWidth="1" style="97"/>
    <col min="5103" max="5104" width="16" customWidth="1" style="97"/>
    <col min="5105" max="5105" width="40.28515625" customWidth="1" style="97"/>
    <col min="5106" max="5106" width="21.7109375" customWidth="1" style="97"/>
    <col min="5107" max="5107" width="28.7109375" customWidth="1" style="97"/>
    <col min="5108" max="5108" width="12" customWidth="1" style="97"/>
    <col min="5109" max="5109" width="13.7109375" customWidth="1" style="97"/>
    <col min="5110" max="5110" width="23.5703125" customWidth="1" style="97"/>
    <col min="5111" max="5111" width="19.5703125" customWidth="1" style="97"/>
    <col min="5112" max="5112" width="15.85546875" customWidth="1" style="97"/>
    <col min="5113" max="5113" width="15.28515625" customWidth="1" style="97"/>
    <col min="5114" max="5114" width="13" customWidth="1" style="97"/>
    <col min="5115" max="5115" width="27.85546875" customWidth="1" style="97"/>
    <col min="5116" max="5116" width="27.5703125" customWidth="1" style="97"/>
    <col min="5117" max="5117" width="31.140625" customWidth="1" style="97"/>
    <col min="5118" max="5118" width="38.28515625" customWidth="1" style="97"/>
    <col min="5119" max="5119" width="45.28515625" customWidth="1" style="97"/>
    <col min="5120" max="5120" width="35.42578125" customWidth="1" style="97"/>
    <col min="5121" max="5121" width="28.28515625" customWidth="1" style="97"/>
    <col min="5122" max="5122" width="14" customWidth="1" style="97"/>
    <col min="5123" max="5123" width="18" customWidth="1" style="97"/>
    <col min="5124" max="5124" width="21.7109375" customWidth="1" style="97"/>
    <col min="5125" max="5125" width="30.28515625" customWidth="1" style="97"/>
    <col min="5126" max="5126" width="17.42578125" customWidth="1" style="97"/>
    <col min="5127" max="5127" width="36.28515625" customWidth="1" style="97"/>
    <col min="5128" max="5128" width="45.140625" customWidth="1" style="97"/>
    <col min="5129" max="5129" width="19.5703125" customWidth="1" style="97"/>
    <col min="5130" max="5130" width="24.140625" customWidth="1" style="97"/>
    <col min="5131" max="5131" width="36.140625" customWidth="1" style="97"/>
    <col min="5132" max="5132" width="8.85546875" customWidth="1" style="97"/>
    <col min="5133" max="5133" width="22" customWidth="1" style="97"/>
    <col min="5134" max="5134" width="21.42578125" customWidth="1" style="97"/>
    <col min="5135" max="5135" width="23" customWidth="1" style="97"/>
    <col min="5136" max="5136" width="13.42578125" customWidth="1" style="97"/>
    <col min="5137" max="5355" width="9" customWidth="1" style="97"/>
    <col min="5356" max="5356" width="4.140625" customWidth="1" style="97"/>
    <col min="5357" max="5357" width="8.140625" customWidth="1" style="97"/>
    <col min="5358" max="5358" width="9.140625" customWidth="1" style="97"/>
    <col min="5359" max="5360" width="16" customWidth="1" style="97"/>
    <col min="5361" max="5361" width="40.28515625" customWidth="1" style="97"/>
    <col min="5362" max="5362" width="21.7109375" customWidth="1" style="97"/>
    <col min="5363" max="5363" width="28.7109375" customWidth="1" style="97"/>
    <col min="5364" max="5364" width="12" customWidth="1" style="97"/>
    <col min="5365" max="5365" width="13.7109375" customWidth="1" style="97"/>
    <col min="5366" max="5366" width="23.5703125" customWidth="1" style="97"/>
    <col min="5367" max="5367" width="19.5703125" customWidth="1" style="97"/>
    <col min="5368" max="5368" width="15.85546875" customWidth="1" style="97"/>
    <col min="5369" max="5369" width="15.28515625" customWidth="1" style="97"/>
    <col min="5370" max="5370" width="13" customWidth="1" style="97"/>
    <col min="5371" max="5371" width="27.85546875" customWidth="1" style="97"/>
    <col min="5372" max="5372" width="27.5703125" customWidth="1" style="97"/>
    <col min="5373" max="5373" width="31.140625" customWidth="1" style="97"/>
    <col min="5374" max="5374" width="38.28515625" customWidth="1" style="97"/>
    <col min="5375" max="5375" width="45.28515625" customWidth="1" style="97"/>
    <col min="5376" max="5376" width="35.42578125" customWidth="1" style="97"/>
    <col min="5377" max="5377" width="28.28515625" customWidth="1" style="97"/>
    <col min="5378" max="5378" width="14" customWidth="1" style="97"/>
    <col min="5379" max="5379" width="18" customWidth="1" style="97"/>
    <col min="5380" max="5380" width="21.7109375" customWidth="1" style="97"/>
    <col min="5381" max="5381" width="30.28515625" customWidth="1" style="97"/>
    <col min="5382" max="5382" width="17.42578125" customWidth="1" style="97"/>
    <col min="5383" max="5383" width="36.28515625" customWidth="1" style="97"/>
    <col min="5384" max="5384" width="45.140625" customWidth="1" style="97"/>
    <col min="5385" max="5385" width="19.5703125" customWidth="1" style="97"/>
    <col min="5386" max="5386" width="24.140625" customWidth="1" style="97"/>
    <col min="5387" max="5387" width="36.140625" customWidth="1" style="97"/>
    <col min="5388" max="5388" width="8.85546875" customWidth="1" style="97"/>
    <col min="5389" max="5389" width="22" customWidth="1" style="97"/>
    <col min="5390" max="5390" width="21.42578125" customWidth="1" style="97"/>
    <col min="5391" max="5391" width="23" customWidth="1" style="97"/>
    <col min="5392" max="5392" width="13.42578125" customWidth="1" style="97"/>
    <col min="5393" max="5611" width="9" customWidth="1" style="97"/>
    <col min="5612" max="5612" width="4.140625" customWidth="1" style="97"/>
    <col min="5613" max="5613" width="8.140625" customWidth="1" style="97"/>
    <col min="5614" max="5614" width="9.140625" customWidth="1" style="97"/>
    <col min="5615" max="5616" width="16" customWidth="1" style="97"/>
    <col min="5617" max="5617" width="40.28515625" customWidth="1" style="97"/>
    <col min="5618" max="5618" width="21.7109375" customWidth="1" style="97"/>
    <col min="5619" max="5619" width="28.7109375" customWidth="1" style="97"/>
    <col min="5620" max="5620" width="12" customWidth="1" style="97"/>
    <col min="5621" max="5621" width="13.7109375" customWidth="1" style="97"/>
    <col min="5622" max="5622" width="23.5703125" customWidth="1" style="97"/>
    <col min="5623" max="5623" width="19.5703125" customWidth="1" style="97"/>
    <col min="5624" max="5624" width="15.85546875" customWidth="1" style="97"/>
    <col min="5625" max="5625" width="15.28515625" customWidth="1" style="97"/>
    <col min="5626" max="5626" width="13" customWidth="1" style="97"/>
    <col min="5627" max="5627" width="27.85546875" customWidth="1" style="97"/>
    <col min="5628" max="5628" width="27.5703125" customWidth="1" style="97"/>
    <col min="5629" max="5629" width="31.140625" customWidth="1" style="97"/>
    <col min="5630" max="5630" width="38.28515625" customWidth="1" style="97"/>
    <col min="5631" max="5631" width="45.28515625" customWidth="1" style="97"/>
    <col min="5632" max="5632" width="35.42578125" customWidth="1" style="97"/>
    <col min="5633" max="5633" width="28.28515625" customWidth="1" style="97"/>
    <col min="5634" max="5634" width="14" customWidth="1" style="97"/>
    <col min="5635" max="5635" width="18" customWidth="1" style="97"/>
    <col min="5636" max="5636" width="21.7109375" customWidth="1" style="97"/>
    <col min="5637" max="5637" width="30.28515625" customWidth="1" style="97"/>
    <col min="5638" max="5638" width="17.42578125" customWidth="1" style="97"/>
    <col min="5639" max="5639" width="36.28515625" customWidth="1" style="97"/>
    <col min="5640" max="5640" width="45.140625" customWidth="1" style="97"/>
    <col min="5641" max="5641" width="19.5703125" customWidth="1" style="97"/>
    <col min="5642" max="5642" width="24.140625" customWidth="1" style="97"/>
    <col min="5643" max="5643" width="36.140625" customWidth="1" style="97"/>
    <col min="5644" max="5644" width="8.85546875" customWidth="1" style="97"/>
    <col min="5645" max="5645" width="22" customWidth="1" style="97"/>
    <col min="5646" max="5646" width="21.42578125" customWidth="1" style="97"/>
    <col min="5647" max="5647" width="23" customWidth="1" style="97"/>
    <col min="5648" max="5648" width="13.42578125" customWidth="1" style="97"/>
    <col min="5649" max="5867" width="9" customWidth="1" style="97"/>
    <col min="5868" max="5868" width="4.140625" customWidth="1" style="97"/>
    <col min="5869" max="5869" width="8.140625" customWidth="1" style="97"/>
    <col min="5870" max="5870" width="9.140625" customWidth="1" style="97"/>
    <col min="5871" max="5872" width="16" customWidth="1" style="97"/>
    <col min="5873" max="5873" width="40.28515625" customWidth="1" style="97"/>
    <col min="5874" max="5874" width="21.7109375" customWidth="1" style="97"/>
    <col min="5875" max="5875" width="28.7109375" customWidth="1" style="97"/>
    <col min="5876" max="5876" width="12" customWidth="1" style="97"/>
    <col min="5877" max="5877" width="13.7109375" customWidth="1" style="97"/>
    <col min="5878" max="5878" width="23.5703125" customWidth="1" style="97"/>
    <col min="5879" max="5879" width="19.5703125" customWidth="1" style="97"/>
    <col min="5880" max="5880" width="15.85546875" customWidth="1" style="97"/>
    <col min="5881" max="5881" width="15.28515625" customWidth="1" style="97"/>
    <col min="5882" max="5882" width="13" customWidth="1" style="97"/>
    <col min="5883" max="5883" width="27.85546875" customWidth="1" style="97"/>
    <col min="5884" max="5884" width="27.5703125" customWidth="1" style="97"/>
    <col min="5885" max="5885" width="31.140625" customWidth="1" style="97"/>
    <col min="5886" max="5886" width="38.28515625" customWidth="1" style="97"/>
    <col min="5887" max="5887" width="45.28515625" customWidth="1" style="97"/>
    <col min="5888" max="5888" width="35.42578125" customWidth="1" style="97"/>
    <col min="5889" max="5889" width="28.28515625" customWidth="1" style="97"/>
    <col min="5890" max="5890" width="14" customWidth="1" style="97"/>
    <col min="5891" max="5891" width="18" customWidth="1" style="97"/>
    <col min="5892" max="5892" width="21.7109375" customWidth="1" style="97"/>
    <col min="5893" max="5893" width="30.28515625" customWidth="1" style="97"/>
    <col min="5894" max="5894" width="17.42578125" customWidth="1" style="97"/>
    <col min="5895" max="5895" width="36.28515625" customWidth="1" style="97"/>
    <col min="5896" max="5896" width="45.140625" customWidth="1" style="97"/>
    <col min="5897" max="5897" width="19.5703125" customWidth="1" style="97"/>
    <col min="5898" max="5898" width="24.140625" customWidth="1" style="97"/>
    <col min="5899" max="5899" width="36.140625" customWidth="1" style="97"/>
    <col min="5900" max="5900" width="8.85546875" customWidth="1" style="97"/>
    <col min="5901" max="5901" width="22" customWidth="1" style="97"/>
    <col min="5902" max="5902" width="21.42578125" customWidth="1" style="97"/>
    <col min="5903" max="5903" width="23" customWidth="1" style="97"/>
    <col min="5904" max="5904" width="13.42578125" customWidth="1" style="97"/>
    <col min="5905" max="6123" width="9" customWidth="1" style="97"/>
    <col min="6124" max="6124" width="4.140625" customWidth="1" style="97"/>
    <col min="6125" max="6125" width="8.140625" customWidth="1" style="97"/>
    <col min="6126" max="6126" width="9.140625" customWidth="1" style="97"/>
    <col min="6127" max="6128" width="16" customWidth="1" style="97"/>
    <col min="6129" max="6129" width="40.28515625" customWidth="1" style="97"/>
    <col min="6130" max="6130" width="21.7109375" customWidth="1" style="97"/>
    <col min="6131" max="6131" width="28.7109375" customWidth="1" style="97"/>
    <col min="6132" max="6132" width="12" customWidth="1" style="97"/>
    <col min="6133" max="6133" width="13.7109375" customWidth="1" style="97"/>
    <col min="6134" max="6134" width="23.5703125" customWidth="1" style="97"/>
    <col min="6135" max="6135" width="19.5703125" customWidth="1" style="97"/>
    <col min="6136" max="6136" width="15.85546875" customWidth="1" style="97"/>
    <col min="6137" max="6137" width="15.28515625" customWidth="1" style="97"/>
    <col min="6138" max="6138" width="13" customWidth="1" style="97"/>
    <col min="6139" max="6139" width="27.85546875" customWidth="1" style="97"/>
    <col min="6140" max="6140" width="27.5703125" customWidth="1" style="97"/>
    <col min="6141" max="6141" width="31.140625" customWidth="1" style="97"/>
    <col min="6142" max="6142" width="38.28515625" customWidth="1" style="97"/>
    <col min="6143" max="6143" width="45.28515625" customWidth="1" style="97"/>
    <col min="6144" max="6144" width="35.42578125" customWidth="1" style="97"/>
    <col min="6145" max="6145" width="28.28515625" customWidth="1" style="97"/>
    <col min="6146" max="6146" width="14" customWidth="1" style="97"/>
    <col min="6147" max="6147" width="18" customWidth="1" style="97"/>
    <col min="6148" max="6148" width="21.7109375" customWidth="1" style="97"/>
    <col min="6149" max="6149" width="30.28515625" customWidth="1" style="97"/>
    <col min="6150" max="6150" width="17.42578125" customWidth="1" style="97"/>
    <col min="6151" max="6151" width="36.28515625" customWidth="1" style="97"/>
    <col min="6152" max="6152" width="45.140625" customWidth="1" style="97"/>
    <col min="6153" max="6153" width="19.5703125" customWidth="1" style="97"/>
    <col min="6154" max="6154" width="24.140625" customWidth="1" style="97"/>
    <col min="6155" max="6155" width="36.140625" customWidth="1" style="97"/>
    <col min="6156" max="6156" width="8.85546875" customWidth="1" style="97"/>
    <col min="6157" max="6157" width="22" customWidth="1" style="97"/>
    <col min="6158" max="6158" width="21.42578125" customWidth="1" style="97"/>
    <col min="6159" max="6159" width="23" customWidth="1" style="97"/>
    <col min="6160" max="6160" width="13.42578125" customWidth="1" style="97"/>
    <col min="6161" max="6379" width="9" customWidth="1" style="97"/>
    <col min="6380" max="6380" width="4.140625" customWidth="1" style="97"/>
    <col min="6381" max="6381" width="8.140625" customWidth="1" style="97"/>
    <col min="6382" max="6382" width="9.140625" customWidth="1" style="97"/>
    <col min="6383" max="6384" width="16" customWidth="1" style="97"/>
    <col min="6385" max="6385" width="40.28515625" customWidth="1" style="97"/>
    <col min="6386" max="6386" width="21.7109375" customWidth="1" style="97"/>
    <col min="6387" max="6387" width="28.7109375" customWidth="1" style="97"/>
    <col min="6388" max="6388" width="12" customWidth="1" style="97"/>
    <col min="6389" max="6389" width="13.7109375" customWidth="1" style="97"/>
    <col min="6390" max="6390" width="23.5703125" customWidth="1" style="97"/>
    <col min="6391" max="6391" width="19.5703125" customWidth="1" style="97"/>
    <col min="6392" max="6392" width="15.85546875" customWidth="1" style="97"/>
    <col min="6393" max="6393" width="15.28515625" customWidth="1" style="97"/>
    <col min="6394" max="6394" width="13" customWidth="1" style="97"/>
    <col min="6395" max="6395" width="27.85546875" customWidth="1" style="97"/>
    <col min="6396" max="6396" width="27.5703125" customWidth="1" style="97"/>
    <col min="6397" max="6397" width="31.140625" customWidth="1" style="97"/>
    <col min="6398" max="6398" width="38.28515625" customWidth="1" style="97"/>
    <col min="6399" max="6399" width="45.28515625" customWidth="1" style="97"/>
    <col min="6400" max="6400" width="35.42578125" customWidth="1" style="97"/>
    <col min="6401" max="6401" width="28.28515625" customWidth="1" style="97"/>
    <col min="6402" max="6402" width="14" customWidth="1" style="97"/>
    <col min="6403" max="6403" width="18" customWidth="1" style="97"/>
    <col min="6404" max="6404" width="21.7109375" customWidth="1" style="97"/>
    <col min="6405" max="6405" width="30.28515625" customWidth="1" style="97"/>
    <col min="6406" max="6406" width="17.42578125" customWidth="1" style="97"/>
    <col min="6407" max="6407" width="36.28515625" customWidth="1" style="97"/>
    <col min="6408" max="6408" width="45.140625" customWidth="1" style="97"/>
    <col min="6409" max="6409" width="19.5703125" customWidth="1" style="97"/>
    <col min="6410" max="6410" width="24.140625" customWidth="1" style="97"/>
    <col min="6411" max="6411" width="36.140625" customWidth="1" style="97"/>
    <col min="6412" max="6412" width="8.85546875" customWidth="1" style="97"/>
    <col min="6413" max="6413" width="22" customWidth="1" style="97"/>
    <col min="6414" max="6414" width="21.42578125" customWidth="1" style="97"/>
    <col min="6415" max="6415" width="23" customWidth="1" style="97"/>
    <col min="6416" max="6416" width="13.42578125" customWidth="1" style="97"/>
    <col min="6417" max="6635" width="9" customWidth="1" style="97"/>
    <col min="6636" max="6636" width="4.140625" customWidth="1" style="97"/>
    <col min="6637" max="6637" width="8.140625" customWidth="1" style="97"/>
    <col min="6638" max="6638" width="9.140625" customWidth="1" style="97"/>
    <col min="6639" max="6640" width="16" customWidth="1" style="97"/>
    <col min="6641" max="6641" width="40.28515625" customWidth="1" style="97"/>
    <col min="6642" max="6642" width="21.7109375" customWidth="1" style="97"/>
    <col min="6643" max="6643" width="28.7109375" customWidth="1" style="97"/>
    <col min="6644" max="6644" width="12" customWidth="1" style="97"/>
    <col min="6645" max="6645" width="13.7109375" customWidth="1" style="97"/>
    <col min="6646" max="6646" width="23.5703125" customWidth="1" style="97"/>
    <col min="6647" max="6647" width="19.5703125" customWidth="1" style="97"/>
    <col min="6648" max="6648" width="15.85546875" customWidth="1" style="97"/>
    <col min="6649" max="6649" width="15.28515625" customWidth="1" style="97"/>
    <col min="6650" max="6650" width="13" customWidth="1" style="97"/>
    <col min="6651" max="6651" width="27.85546875" customWidth="1" style="97"/>
    <col min="6652" max="6652" width="27.5703125" customWidth="1" style="97"/>
    <col min="6653" max="6653" width="31.140625" customWidth="1" style="97"/>
    <col min="6654" max="6654" width="38.28515625" customWidth="1" style="97"/>
    <col min="6655" max="6655" width="45.28515625" customWidth="1" style="97"/>
    <col min="6656" max="6656" width="35.42578125" customWidth="1" style="97"/>
    <col min="6657" max="6657" width="28.28515625" customWidth="1" style="97"/>
    <col min="6658" max="6658" width="14" customWidth="1" style="97"/>
    <col min="6659" max="6659" width="18" customWidth="1" style="97"/>
    <col min="6660" max="6660" width="21.7109375" customWidth="1" style="97"/>
    <col min="6661" max="6661" width="30.28515625" customWidth="1" style="97"/>
    <col min="6662" max="6662" width="17.42578125" customWidth="1" style="97"/>
    <col min="6663" max="6663" width="36.28515625" customWidth="1" style="97"/>
    <col min="6664" max="6664" width="45.140625" customWidth="1" style="97"/>
    <col min="6665" max="6665" width="19.5703125" customWidth="1" style="97"/>
    <col min="6666" max="6666" width="24.140625" customWidth="1" style="97"/>
    <col min="6667" max="6667" width="36.140625" customWidth="1" style="97"/>
    <col min="6668" max="6668" width="8.85546875" customWidth="1" style="97"/>
    <col min="6669" max="6669" width="22" customWidth="1" style="97"/>
    <col min="6670" max="6670" width="21.42578125" customWidth="1" style="97"/>
    <col min="6671" max="6671" width="23" customWidth="1" style="97"/>
    <col min="6672" max="6672" width="13.42578125" customWidth="1" style="97"/>
    <col min="6673" max="6891" width="9" customWidth="1" style="97"/>
    <col min="6892" max="6892" width="4.140625" customWidth="1" style="97"/>
    <col min="6893" max="6893" width="8.140625" customWidth="1" style="97"/>
    <col min="6894" max="6894" width="9.140625" customWidth="1" style="97"/>
    <col min="6895" max="6896" width="16" customWidth="1" style="97"/>
    <col min="6897" max="6897" width="40.28515625" customWidth="1" style="97"/>
    <col min="6898" max="6898" width="21.7109375" customWidth="1" style="97"/>
    <col min="6899" max="6899" width="28.7109375" customWidth="1" style="97"/>
    <col min="6900" max="6900" width="12" customWidth="1" style="97"/>
    <col min="6901" max="6901" width="13.7109375" customWidth="1" style="97"/>
    <col min="6902" max="6902" width="23.5703125" customWidth="1" style="97"/>
    <col min="6903" max="6903" width="19.5703125" customWidth="1" style="97"/>
    <col min="6904" max="6904" width="15.85546875" customWidth="1" style="97"/>
    <col min="6905" max="6905" width="15.28515625" customWidth="1" style="97"/>
    <col min="6906" max="6906" width="13" customWidth="1" style="97"/>
    <col min="6907" max="6907" width="27.85546875" customWidth="1" style="97"/>
    <col min="6908" max="6908" width="27.5703125" customWidth="1" style="97"/>
    <col min="6909" max="6909" width="31.140625" customWidth="1" style="97"/>
    <col min="6910" max="6910" width="38.28515625" customWidth="1" style="97"/>
    <col min="6911" max="6911" width="45.28515625" customWidth="1" style="97"/>
    <col min="6912" max="6912" width="35.42578125" customWidth="1" style="97"/>
    <col min="6913" max="6913" width="28.28515625" customWidth="1" style="97"/>
    <col min="6914" max="6914" width="14" customWidth="1" style="97"/>
    <col min="6915" max="6915" width="18" customWidth="1" style="97"/>
    <col min="6916" max="6916" width="21.7109375" customWidth="1" style="97"/>
    <col min="6917" max="6917" width="30.28515625" customWidth="1" style="97"/>
    <col min="6918" max="6918" width="17.42578125" customWidth="1" style="97"/>
    <col min="6919" max="6919" width="36.28515625" customWidth="1" style="97"/>
    <col min="6920" max="6920" width="45.140625" customWidth="1" style="97"/>
    <col min="6921" max="6921" width="19.5703125" customWidth="1" style="97"/>
    <col min="6922" max="6922" width="24.140625" customWidth="1" style="97"/>
    <col min="6923" max="6923" width="36.140625" customWidth="1" style="97"/>
    <col min="6924" max="6924" width="8.85546875" customWidth="1" style="97"/>
    <col min="6925" max="6925" width="22" customWidth="1" style="97"/>
    <col min="6926" max="6926" width="21.42578125" customWidth="1" style="97"/>
    <col min="6927" max="6927" width="23" customWidth="1" style="97"/>
    <col min="6928" max="6928" width="13.42578125" customWidth="1" style="97"/>
    <col min="6929" max="7147" width="9" customWidth="1" style="97"/>
    <col min="7148" max="7148" width="4.140625" customWidth="1" style="97"/>
    <col min="7149" max="7149" width="8.140625" customWidth="1" style="97"/>
    <col min="7150" max="7150" width="9.140625" customWidth="1" style="97"/>
    <col min="7151" max="7152" width="16" customWidth="1" style="97"/>
    <col min="7153" max="7153" width="40.28515625" customWidth="1" style="97"/>
    <col min="7154" max="7154" width="21.7109375" customWidth="1" style="97"/>
    <col min="7155" max="7155" width="28.7109375" customWidth="1" style="97"/>
    <col min="7156" max="7156" width="12" customWidth="1" style="97"/>
    <col min="7157" max="7157" width="13.7109375" customWidth="1" style="97"/>
    <col min="7158" max="7158" width="23.5703125" customWidth="1" style="97"/>
    <col min="7159" max="7159" width="19.5703125" customWidth="1" style="97"/>
    <col min="7160" max="7160" width="15.85546875" customWidth="1" style="97"/>
    <col min="7161" max="7161" width="15.28515625" customWidth="1" style="97"/>
    <col min="7162" max="7162" width="13" customWidth="1" style="97"/>
    <col min="7163" max="7163" width="27.85546875" customWidth="1" style="97"/>
    <col min="7164" max="7164" width="27.5703125" customWidth="1" style="97"/>
    <col min="7165" max="7165" width="31.140625" customWidth="1" style="97"/>
    <col min="7166" max="7166" width="38.28515625" customWidth="1" style="97"/>
    <col min="7167" max="7167" width="45.28515625" customWidth="1" style="97"/>
    <col min="7168" max="7168" width="35.42578125" customWidth="1" style="97"/>
    <col min="7169" max="7169" width="28.28515625" customWidth="1" style="97"/>
    <col min="7170" max="7170" width="14" customWidth="1" style="97"/>
    <col min="7171" max="7171" width="18" customWidth="1" style="97"/>
    <col min="7172" max="7172" width="21.7109375" customWidth="1" style="97"/>
    <col min="7173" max="7173" width="30.28515625" customWidth="1" style="97"/>
    <col min="7174" max="7174" width="17.42578125" customWidth="1" style="97"/>
    <col min="7175" max="7175" width="36.28515625" customWidth="1" style="97"/>
    <col min="7176" max="7176" width="45.140625" customWidth="1" style="97"/>
    <col min="7177" max="7177" width="19.5703125" customWidth="1" style="97"/>
    <col min="7178" max="7178" width="24.140625" customWidth="1" style="97"/>
    <col min="7179" max="7179" width="36.140625" customWidth="1" style="97"/>
    <col min="7180" max="7180" width="8.85546875" customWidth="1" style="97"/>
    <col min="7181" max="7181" width="22" customWidth="1" style="97"/>
    <col min="7182" max="7182" width="21.42578125" customWidth="1" style="97"/>
    <col min="7183" max="7183" width="23" customWidth="1" style="97"/>
    <col min="7184" max="7184" width="13.42578125" customWidth="1" style="97"/>
    <col min="7185" max="7403" width="9" customWidth="1" style="97"/>
    <col min="7404" max="7404" width="4.140625" customWidth="1" style="97"/>
    <col min="7405" max="7405" width="8.140625" customWidth="1" style="97"/>
    <col min="7406" max="7406" width="9.140625" customWidth="1" style="97"/>
    <col min="7407" max="7408" width="16" customWidth="1" style="97"/>
    <col min="7409" max="7409" width="40.28515625" customWidth="1" style="97"/>
    <col min="7410" max="7410" width="21.7109375" customWidth="1" style="97"/>
    <col min="7411" max="7411" width="28.7109375" customWidth="1" style="97"/>
    <col min="7412" max="7412" width="12" customWidth="1" style="97"/>
    <col min="7413" max="7413" width="13.7109375" customWidth="1" style="97"/>
    <col min="7414" max="7414" width="23.5703125" customWidth="1" style="97"/>
    <col min="7415" max="7415" width="19.5703125" customWidth="1" style="97"/>
    <col min="7416" max="7416" width="15.85546875" customWidth="1" style="97"/>
    <col min="7417" max="7417" width="15.28515625" customWidth="1" style="97"/>
    <col min="7418" max="7418" width="13" customWidth="1" style="97"/>
    <col min="7419" max="7419" width="27.85546875" customWidth="1" style="97"/>
    <col min="7420" max="7420" width="27.5703125" customWidth="1" style="97"/>
    <col min="7421" max="7421" width="31.140625" customWidth="1" style="97"/>
    <col min="7422" max="7422" width="38.28515625" customWidth="1" style="97"/>
    <col min="7423" max="7423" width="45.28515625" customWidth="1" style="97"/>
    <col min="7424" max="7424" width="35.42578125" customWidth="1" style="97"/>
    <col min="7425" max="7425" width="28.28515625" customWidth="1" style="97"/>
    <col min="7426" max="7426" width="14" customWidth="1" style="97"/>
    <col min="7427" max="7427" width="18" customWidth="1" style="97"/>
    <col min="7428" max="7428" width="21.7109375" customWidth="1" style="97"/>
    <col min="7429" max="7429" width="30.28515625" customWidth="1" style="97"/>
    <col min="7430" max="7430" width="17.42578125" customWidth="1" style="97"/>
    <col min="7431" max="7431" width="36.28515625" customWidth="1" style="97"/>
    <col min="7432" max="7432" width="45.140625" customWidth="1" style="97"/>
    <col min="7433" max="7433" width="19.5703125" customWidth="1" style="97"/>
    <col min="7434" max="7434" width="24.140625" customWidth="1" style="97"/>
    <col min="7435" max="7435" width="36.140625" customWidth="1" style="97"/>
    <col min="7436" max="7436" width="8.85546875" customWidth="1" style="97"/>
    <col min="7437" max="7437" width="22" customWidth="1" style="97"/>
    <col min="7438" max="7438" width="21.42578125" customWidth="1" style="97"/>
    <col min="7439" max="7439" width="23" customWidth="1" style="97"/>
    <col min="7440" max="7440" width="13.42578125" customWidth="1" style="97"/>
    <col min="7441" max="7659" width="9" customWidth="1" style="97"/>
    <col min="7660" max="7660" width="4.140625" customWidth="1" style="97"/>
    <col min="7661" max="7661" width="8.140625" customWidth="1" style="97"/>
    <col min="7662" max="7662" width="9.140625" customWidth="1" style="97"/>
    <col min="7663" max="7664" width="16" customWidth="1" style="97"/>
    <col min="7665" max="7665" width="40.28515625" customWidth="1" style="97"/>
    <col min="7666" max="7666" width="21.7109375" customWidth="1" style="97"/>
    <col min="7667" max="7667" width="28.7109375" customWidth="1" style="97"/>
    <col min="7668" max="7668" width="12" customWidth="1" style="97"/>
    <col min="7669" max="7669" width="13.7109375" customWidth="1" style="97"/>
    <col min="7670" max="7670" width="23.5703125" customWidth="1" style="97"/>
    <col min="7671" max="7671" width="19.5703125" customWidth="1" style="97"/>
    <col min="7672" max="7672" width="15.85546875" customWidth="1" style="97"/>
    <col min="7673" max="7673" width="15.28515625" customWidth="1" style="97"/>
    <col min="7674" max="7674" width="13" customWidth="1" style="97"/>
    <col min="7675" max="7675" width="27.85546875" customWidth="1" style="97"/>
    <col min="7676" max="7676" width="27.5703125" customWidth="1" style="97"/>
    <col min="7677" max="7677" width="31.140625" customWidth="1" style="97"/>
    <col min="7678" max="7678" width="38.28515625" customWidth="1" style="97"/>
    <col min="7679" max="7679" width="45.28515625" customWidth="1" style="97"/>
    <col min="7680" max="7680" width="35.42578125" customWidth="1" style="97"/>
    <col min="7681" max="7681" width="28.28515625" customWidth="1" style="97"/>
    <col min="7682" max="7682" width="14" customWidth="1" style="97"/>
    <col min="7683" max="7683" width="18" customWidth="1" style="97"/>
    <col min="7684" max="7684" width="21.7109375" customWidth="1" style="97"/>
    <col min="7685" max="7685" width="30.28515625" customWidth="1" style="97"/>
    <col min="7686" max="7686" width="17.42578125" customWidth="1" style="97"/>
    <col min="7687" max="7687" width="36.28515625" customWidth="1" style="97"/>
    <col min="7688" max="7688" width="45.140625" customWidth="1" style="97"/>
    <col min="7689" max="7689" width="19.5703125" customWidth="1" style="97"/>
    <col min="7690" max="7690" width="24.140625" customWidth="1" style="97"/>
    <col min="7691" max="7691" width="36.140625" customWidth="1" style="97"/>
    <col min="7692" max="7692" width="8.85546875" customWidth="1" style="97"/>
    <col min="7693" max="7693" width="22" customWidth="1" style="97"/>
    <col min="7694" max="7694" width="21.42578125" customWidth="1" style="97"/>
    <col min="7695" max="7695" width="23" customWidth="1" style="97"/>
    <col min="7696" max="7696" width="13.42578125" customWidth="1" style="97"/>
    <col min="7697" max="7915" width="9" customWidth="1" style="97"/>
    <col min="7916" max="7916" width="4.140625" customWidth="1" style="97"/>
    <col min="7917" max="7917" width="8.140625" customWidth="1" style="97"/>
    <col min="7918" max="7918" width="9.140625" customWidth="1" style="97"/>
    <col min="7919" max="7920" width="16" customWidth="1" style="97"/>
    <col min="7921" max="7921" width="40.28515625" customWidth="1" style="97"/>
    <col min="7922" max="7922" width="21.7109375" customWidth="1" style="97"/>
    <col min="7923" max="7923" width="28.7109375" customWidth="1" style="97"/>
    <col min="7924" max="7924" width="12" customWidth="1" style="97"/>
    <col min="7925" max="7925" width="13.7109375" customWidth="1" style="97"/>
    <col min="7926" max="7926" width="23.5703125" customWidth="1" style="97"/>
    <col min="7927" max="7927" width="19.5703125" customWidth="1" style="97"/>
    <col min="7928" max="7928" width="15.85546875" customWidth="1" style="97"/>
    <col min="7929" max="7929" width="15.28515625" customWidth="1" style="97"/>
    <col min="7930" max="7930" width="13" customWidth="1" style="97"/>
    <col min="7931" max="7931" width="27.85546875" customWidth="1" style="97"/>
    <col min="7932" max="7932" width="27.5703125" customWidth="1" style="97"/>
    <col min="7933" max="7933" width="31.140625" customWidth="1" style="97"/>
    <col min="7934" max="7934" width="38.28515625" customWidth="1" style="97"/>
    <col min="7935" max="7935" width="45.28515625" customWidth="1" style="97"/>
    <col min="7936" max="7936" width="35.42578125" customWidth="1" style="97"/>
    <col min="7937" max="7937" width="28.28515625" customWidth="1" style="97"/>
    <col min="7938" max="7938" width="14" customWidth="1" style="97"/>
    <col min="7939" max="7939" width="18" customWidth="1" style="97"/>
    <col min="7940" max="7940" width="21.7109375" customWidth="1" style="97"/>
    <col min="7941" max="7941" width="30.28515625" customWidth="1" style="97"/>
    <col min="7942" max="7942" width="17.42578125" customWidth="1" style="97"/>
    <col min="7943" max="7943" width="36.28515625" customWidth="1" style="97"/>
    <col min="7944" max="7944" width="45.140625" customWidth="1" style="97"/>
    <col min="7945" max="7945" width="19.5703125" customWidth="1" style="97"/>
    <col min="7946" max="7946" width="24.140625" customWidth="1" style="97"/>
    <col min="7947" max="7947" width="36.140625" customWidth="1" style="97"/>
    <col min="7948" max="7948" width="8.85546875" customWidth="1" style="97"/>
    <col min="7949" max="7949" width="22" customWidth="1" style="97"/>
    <col min="7950" max="7950" width="21.42578125" customWidth="1" style="97"/>
    <col min="7951" max="7951" width="23" customWidth="1" style="97"/>
    <col min="7952" max="7952" width="13.42578125" customWidth="1" style="97"/>
    <col min="7953" max="8171" width="9" customWidth="1" style="97"/>
    <col min="8172" max="8172" width="4.140625" customWidth="1" style="97"/>
    <col min="8173" max="8173" width="8.140625" customWidth="1" style="97"/>
    <col min="8174" max="8174" width="9.140625" customWidth="1" style="97"/>
    <col min="8175" max="8176" width="16" customWidth="1" style="97"/>
    <col min="8177" max="8177" width="40.28515625" customWidth="1" style="97"/>
    <col min="8178" max="8178" width="21.7109375" customWidth="1" style="97"/>
    <col min="8179" max="8179" width="28.7109375" customWidth="1" style="97"/>
    <col min="8180" max="8180" width="12" customWidth="1" style="97"/>
    <col min="8181" max="8181" width="13.7109375" customWidth="1" style="97"/>
    <col min="8182" max="8182" width="23.5703125" customWidth="1" style="97"/>
    <col min="8183" max="8183" width="19.5703125" customWidth="1" style="97"/>
    <col min="8184" max="8184" width="15.85546875" customWidth="1" style="97"/>
    <col min="8185" max="8185" width="15.28515625" customWidth="1" style="97"/>
    <col min="8186" max="8186" width="13" customWidth="1" style="97"/>
    <col min="8187" max="8187" width="27.85546875" customWidth="1" style="97"/>
    <col min="8188" max="8188" width="27.5703125" customWidth="1" style="97"/>
    <col min="8189" max="8189" width="31.140625" customWidth="1" style="97"/>
    <col min="8190" max="8190" width="38.28515625" customWidth="1" style="97"/>
    <col min="8191" max="8191" width="45.28515625" customWidth="1" style="97"/>
    <col min="8192" max="8192" width="35.42578125" customWidth="1" style="97"/>
    <col min="8193" max="8193" width="28.28515625" customWidth="1" style="97"/>
    <col min="8194" max="8194" width="14" customWidth="1" style="97"/>
    <col min="8195" max="8195" width="18" customWidth="1" style="97"/>
    <col min="8196" max="8196" width="21.7109375" customWidth="1" style="97"/>
    <col min="8197" max="8197" width="30.28515625" customWidth="1" style="97"/>
    <col min="8198" max="8198" width="17.42578125" customWidth="1" style="97"/>
    <col min="8199" max="8199" width="36.28515625" customWidth="1" style="97"/>
    <col min="8200" max="8200" width="45.140625" customWidth="1" style="97"/>
    <col min="8201" max="8201" width="19.5703125" customWidth="1" style="97"/>
    <col min="8202" max="8202" width="24.140625" customWidth="1" style="97"/>
    <col min="8203" max="8203" width="36.140625" customWidth="1" style="97"/>
    <col min="8204" max="8204" width="8.85546875" customWidth="1" style="97"/>
    <col min="8205" max="8205" width="22" customWidth="1" style="97"/>
    <col min="8206" max="8206" width="21.42578125" customWidth="1" style="97"/>
    <col min="8207" max="8207" width="23" customWidth="1" style="97"/>
    <col min="8208" max="8208" width="13.42578125" customWidth="1" style="97"/>
    <col min="8209" max="8427" width="9" customWidth="1" style="97"/>
    <col min="8428" max="8428" width="4.140625" customWidth="1" style="97"/>
    <col min="8429" max="8429" width="8.140625" customWidth="1" style="97"/>
    <col min="8430" max="8430" width="9.140625" customWidth="1" style="97"/>
    <col min="8431" max="8432" width="16" customWidth="1" style="97"/>
    <col min="8433" max="8433" width="40.28515625" customWidth="1" style="97"/>
    <col min="8434" max="8434" width="21.7109375" customWidth="1" style="97"/>
    <col min="8435" max="8435" width="28.7109375" customWidth="1" style="97"/>
    <col min="8436" max="8436" width="12" customWidth="1" style="97"/>
    <col min="8437" max="8437" width="13.7109375" customWidth="1" style="97"/>
    <col min="8438" max="8438" width="23.5703125" customWidth="1" style="97"/>
    <col min="8439" max="8439" width="19.5703125" customWidth="1" style="97"/>
    <col min="8440" max="8440" width="15.85546875" customWidth="1" style="97"/>
    <col min="8441" max="8441" width="15.28515625" customWidth="1" style="97"/>
    <col min="8442" max="8442" width="13" customWidth="1" style="97"/>
    <col min="8443" max="8443" width="27.85546875" customWidth="1" style="97"/>
    <col min="8444" max="8444" width="27.5703125" customWidth="1" style="97"/>
    <col min="8445" max="8445" width="31.140625" customWidth="1" style="97"/>
    <col min="8446" max="8446" width="38.28515625" customWidth="1" style="97"/>
    <col min="8447" max="8447" width="45.28515625" customWidth="1" style="97"/>
    <col min="8448" max="8448" width="35.42578125" customWidth="1" style="97"/>
    <col min="8449" max="8449" width="28.28515625" customWidth="1" style="97"/>
    <col min="8450" max="8450" width="14" customWidth="1" style="97"/>
    <col min="8451" max="8451" width="18" customWidth="1" style="97"/>
    <col min="8452" max="8452" width="21.7109375" customWidth="1" style="97"/>
    <col min="8453" max="8453" width="30.28515625" customWidth="1" style="97"/>
    <col min="8454" max="8454" width="17.42578125" customWidth="1" style="97"/>
    <col min="8455" max="8455" width="36.28515625" customWidth="1" style="97"/>
    <col min="8456" max="8456" width="45.140625" customWidth="1" style="97"/>
    <col min="8457" max="8457" width="19.5703125" customWidth="1" style="97"/>
    <col min="8458" max="8458" width="24.140625" customWidth="1" style="97"/>
    <col min="8459" max="8459" width="36.140625" customWidth="1" style="97"/>
    <col min="8460" max="8460" width="8.85546875" customWidth="1" style="97"/>
    <col min="8461" max="8461" width="22" customWidth="1" style="97"/>
    <col min="8462" max="8462" width="21.42578125" customWidth="1" style="97"/>
    <col min="8463" max="8463" width="23" customWidth="1" style="97"/>
    <col min="8464" max="8464" width="13.42578125" customWidth="1" style="97"/>
    <col min="8465" max="8683" width="9" customWidth="1" style="97"/>
    <col min="8684" max="8684" width="4.140625" customWidth="1" style="97"/>
    <col min="8685" max="8685" width="8.140625" customWidth="1" style="97"/>
    <col min="8686" max="8686" width="9.140625" customWidth="1" style="97"/>
    <col min="8687" max="8688" width="16" customWidth="1" style="97"/>
    <col min="8689" max="8689" width="40.28515625" customWidth="1" style="97"/>
    <col min="8690" max="8690" width="21.7109375" customWidth="1" style="97"/>
    <col min="8691" max="8691" width="28.7109375" customWidth="1" style="97"/>
    <col min="8692" max="8692" width="12" customWidth="1" style="97"/>
    <col min="8693" max="8693" width="13.7109375" customWidth="1" style="97"/>
    <col min="8694" max="8694" width="23.5703125" customWidth="1" style="97"/>
    <col min="8695" max="8695" width="19.5703125" customWidth="1" style="97"/>
    <col min="8696" max="8696" width="15.85546875" customWidth="1" style="97"/>
    <col min="8697" max="8697" width="15.28515625" customWidth="1" style="97"/>
    <col min="8698" max="8698" width="13" customWidth="1" style="97"/>
    <col min="8699" max="8699" width="27.85546875" customWidth="1" style="97"/>
    <col min="8700" max="8700" width="27.5703125" customWidth="1" style="97"/>
    <col min="8701" max="8701" width="31.140625" customWidth="1" style="97"/>
    <col min="8702" max="8702" width="38.28515625" customWidth="1" style="97"/>
    <col min="8703" max="8703" width="45.28515625" customWidth="1" style="97"/>
    <col min="8704" max="8704" width="35.42578125" customWidth="1" style="97"/>
    <col min="8705" max="8705" width="28.28515625" customWidth="1" style="97"/>
    <col min="8706" max="8706" width="14" customWidth="1" style="97"/>
    <col min="8707" max="8707" width="18" customWidth="1" style="97"/>
    <col min="8708" max="8708" width="21.7109375" customWidth="1" style="97"/>
    <col min="8709" max="8709" width="30.28515625" customWidth="1" style="97"/>
    <col min="8710" max="8710" width="17.42578125" customWidth="1" style="97"/>
    <col min="8711" max="8711" width="36.28515625" customWidth="1" style="97"/>
    <col min="8712" max="8712" width="45.140625" customWidth="1" style="97"/>
    <col min="8713" max="8713" width="19.5703125" customWidth="1" style="97"/>
    <col min="8714" max="8714" width="24.140625" customWidth="1" style="97"/>
    <col min="8715" max="8715" width="36.140625" customWidth="1" style="97"/>
    <col min="8716" max="8716" width="8.85546875" customWidth="1" style="97"/>
    <col min="8717" max="8717" width="22" customWidth="1" style="97"/>
    <col min="8718" max="8718" width="21.42578125" customWidth="1" style="97"/>
    <col min="8719" max="8719" width="23" customWidth="1" style="97"/>
    <col min="8720" max="8720" width="13.42578125" customWidth="1" style="97"/>
    <col min="8721" max="8939" width="9" customWidth="1" style="97"/>
    <col min="8940" max="8940" width="4.140625" customWidth="1" style="97"/>
    <col min="8941" max="8941" width="8.140625" customWidth="1" style="97"/>
    <col min="8942" max="8942" width="9.140625" customWidth="1" style="97"/>
    <col min="8943" max="8944" width="16" customWidth="1" style="97"/>
    <col min="8945" max="8945" width="40.28515625" customWidth="1" style="97"/>
    <col min="8946" max="8946" width="21.7109375" customWidth="1" style="97"/>
    <col min="8947" max="8947" width="28.7109375" customWidth="1" style="97"/>
    <col min="8948" max="8948" width="12" customWidth="1" style="97"/>
    <col min="8949" max="8949" width="13.7109375" customWidth="1" style="97"/>
    <col min="8950" max="8950" width="23.5703125" customWidth="1" style="97"/>
    <col min="8951" max="8951" width="19.5703125" customWidth="1" style="97"/>
    <col min="8952" max="8952" width="15.85546875" customWidth="1" style="97"/>
    <col min="8953" max="8953" width="15.28515625" customWidth="1" style="97"/>
    <col min="8954" max="8954" width="13" customWidth="1" style="97"/>
    <col min="8955" max="8955" width="27.85546875" customWidth="1" style="97"/>
    <col min="8956" max="8956" width="27.5703125" customWidth="1" style="97"/>
    <col min="8957" max="8957" width="31.140625" customWidth="1" style="97"/>
    <col min="8958" max="8958" width="38.28515625" customWidth="1" style="97"/>
    <col min="8959" max="8959" width="45.28515625" customWidth="1" style="97"/>
    <col min="8960" max="8960" width="35.42578125" customWidth="1" style="97"/>
    <col min="8961" max="8961" width="28.28515625" customWidth="1" style="97"/>
    <col min="8962" max="8962" width="14" customWidth="1" style="97"/>
    <col min="8963" max="8963" width="18" customWidth="1" style="97"/>
    <col min="8964" max="8964" width="21.7109375" customWidth="1" style="97"/>
    <col min="8965" max="8965" width="30.28515625" customWidth="1" style="97"/>
    <col min="8966" max="8966" width="17.42578125" customWidth="1" style="97"/>
    <col min="8967" max="8967" width="36.28515625" customWidth="1" style="97"/>
    <col min="8968" max="8968" width="45.140625" customWidth="1" style="97"/>
    <col min="8969" max="8969" width="19.5703125" customWidth="1" style="97"/>
    <col min="8970" max="8970" width="24.140625" customWidth="1" style="97"/>
    <col min="8971" max="8971" width="36.140625" customWidth="1" style="97"/>
    <col min="8972" max="8972" width="8.85546875" customWidth="1" style="97"/>
    <col min="8973" max="8973" width="22" customWidth="1" style="97"/>
    <col min="8974" max="8974" width="21.42578125" customWidth="1" style="97"/>
    <col min="8975" max="8975" width="23" customWidth="1" style="97"/>
    <col min="8976" max="8976" width="13.42578125" customWidth="1" style="97"/>
    <col min="8977" max="9195" width="9" customWidth="1" style="97"/>
    <col min="9196" max="9196" width="4.140625" customWidth="1" style="97"/>
    <col min="9197" max="9197" width="8.140625" customWidth="1" style="97"/>
    <col min="9198" max="9198" width="9.140625" customWidth="1" style="97"/>
    <col min="9199" max="9200" width="16" customWidth="1" style="97"/>
    <col min="9201" max="9201" width="40.28515625" customWidth="1" style="97"/>
    <col min="9202" max="9202" width="21.7109375" customWidth="1" style="97"/>
    <col min="9203" max="9203" width="28.7109375" customWidth="1" style="97"/>
    <col min="9204" max="9204" width="12" customWidth="1" style="97"/>
    <col min="9205" max="9205" width="13.7109375" customWidth="1" style="97"/>
    <col min="9206" max="9206" width="23.5703125" customWidth="1" style="97"/>
    <col min="9207" max="9207" width="19.5703125" customWidth="1" style="97"/>
    <col min="9208" max="9208" width="15.85546875" customWidth="1" style="97"/>
    <col min="9209" max="9209" width="15.28515625" customWidth="1" style="97"/>
    <col min="9210" max="9210" width="13" customWidth="1" style="97"/>
    <col min="9211" max="9211" width="27.85546875" customWidth="1" style="97"/>
    <col min="9212" max="9212" width="27.5703125" customWidth="1" style="97"/>
    <col min="9213" max="9213" width="31.140625" customWidth="1" style="97"/>
    <col min="9214" max="9214" width="38.28515625" customWidth="1" style="97"/>
    <col min="9215" max="9215" width="45.28515625" customWidth="1" style="97"/>
    <col min="9216" max="9216" width="35.42578125" customWidth="1" style="97"/>
    <col min="9217" max="9217" width="28.28515625" customWidth="1" style="97"/>
    <col min="9218" max="9218" width="14" customWidth="1" style="97"/>
    <col min="9219" max="9219" width="18" customWidth="1" style="97"/>
    <col min="9220" max="9220" width="21.7109375" customWidth="1" style="97"/>
    <col min="9221" max="9221" width="30.28515625" customWidth="1" style="97"/>
    <col min="9222" max="9222" width="17.42578125" customWidth="1" style="97"/>
    <col min="9223" max="9223" width="36.28515625" customWidth="1" style="97"/>
    <col min="9224" max="9224" width="45.140625" customWidth="1" style="97"/>
    <col min="9225" max="9225" width="19.5703125" customWidth="1" style="97"/>
    <col min="9226" max="9226" width="24.140625" customWidth="1" style="97"/>
    <col min="9227" max="9227" width="36.140625" customWidth="1" style="97"/>
    <col min="9228" max="9228" width="8.85546875" customWidth="1" style="97"/>
    <col min="9229" max="9229" width="22" customWidth="1" style="97"/>
    <col min="9230" max="9230" width="21.42578125" customWidth="1" style="97"/>
    <col min="9231" max="9231" width="23" customWidth="1" style="97"/>
    <col min="9232" max="9232" width="13.42578125" customWidth="1" style="97"/>
    <col min="9233" max="9451" width="9" customWidth="1" style="97"/>
    <col min="9452" max="9452" width="4.140625" customWidth="1" style="97"/>
    <col min="9453" max="9453" width="8.140625" customWidth="1" style="97"/>
    <col min="9454" max="9454" width="9.140625" customWidth="1" style="97"/>
    <col min="9455" max="9456" width="16" customWidth="1" style="97"/>
    <col min="9457" max="9457" width="40.28515625" customWidth="1" style="97"/>
    <col min="9458" max="9458" width="21.7109375" customWidth="1" style="97"/>
    <col min="9459" max="9459" width="28.7109375" customWidth="1" style="97"/>
    <col min="9460" max="9460" width="12" customWidth="1" style="97"/>
    <col min="9461" max="9461" width="13.7109375" customWidth="1" style="97"/>
    <col min="9462" max="9462" width="23.5703125" customWidth="1" style="97"/>
    <col min="9463" max="9463" width="19.5703125" customWidth="1" style="97"/>
    <col min="9464" max="9464" width="15.85546875" customWidth="1" style="97"/>
    <col min="9465" max="9465" width="15.28515625" customWidth="1" style="97"/>
    <col min="9466" max="9466" width="13" customWidth="1" style="97"/>
    <col min="9467" max="9467" width="27.85546875" customWidth="1" style="97"/>
    <col min="9468" max="9468" width="27.5703125" customWidth="1" style="97"/>
    <col min="9469" max="9469" width="31.140625" customWidth="1" style="97"/>
    <col min="9470" max="9470" width="38.28515625" customWidth="1" style="97"/>
    <col min="9471" max="9471" width="45.28515625" customWidth="1" style="97"/>
    <col min="9472" max="9472" width="35.42578125" customWidth="1" style="97"/>
    <col min="9473" max="9473" width="28.28515625" customWidth="1" style="97"/>
    <col min="9474" max="9474" width="14" customWidth="1" style="97"/>
    <col min="9475" max="9475" width="18" customWidth="1" style="97"/>
    <col min="9476" max="9476" width="21.7109375" customWidth="1" style="97"/>
    <col min="9477" max="9477" width="30.28515625" customWidth="1" style="97"/>
    <col min="9478" max="9478" width="17.42578125" customWidth="1" style="97"/>
    <col min="9479" max="9479" width="36.28515625" customWidth="1" style="97"/>
    <col min="9480" max="9480" width="45.140625" customWidth="1" style="97"/>
    <col min="9481" max="9481" width="19.5703125" customWidth="1" style="97"/>
    <col min="9482" max="9482" width="24.140625" customWidth="1" style="97"/>
    <col min="9483" max="9483" width="36.140625" customWidth="1" style="97"/>
    <col min="9484" max="9484" width="8.85546875" customWidth="1" style="97"/>
    <col min="9485" max="9485" width="22" customWidth="1" style="97"/>
    <col min="9486" max="9486" width="21.42578125" customWidth="1" style="97"/>
    <col min="9487" max="9487" width="23" customWidth="1" style="97"/>
    <col min="9488" max="9488" width="13.42578125" customWidth="1" style="97"/>
    <col min="9489" max="9707" width="9" customWidth="1" style="97"/>
    <col min="9708" max="9708" width="4.140625" customWidth="1" style="97"/>
    <col min="9709" max="9709" width="8.140625" customWidth="1" style="97"/>
    <col min="9710" max="9710" width="9.140625" customWidth="1" style="97"/>
    <col min="9711" max="9712" width="16" customWidth="1" style="97"/>
    <col min="9713" max="9713" width="40.28515625" customWidth="1" style="97"/>
    <col min="9714" max="9714" width="21.7109375" customWidth="1" style="97"/>
    <col min="9715" max="9715" width="28.7109375" customWidth="1" style="97"/>
    <col min="9716" max="9716" width="12" customWidth="1" style="97"/>
    <col min="9717" max="9717" width="13.7109375" customWidth="1" style="97"/>
    <col min="9718" max="9718" width="23.5703125" customWidth="1" style="97"/>
    <col min="9719" max="9719" width="19.5703125" customWidth="1" style="97"/>
    <col min="9720" max="9720" width="15.85546875" customWidth="1" style="97"/>
    <col min="9721" max="9721" width="15.28515625" customWidth="1" style="97"/>
    <col min="9722" max="9722" width="13" customWidth="1" style="97"/>
    <col min="9723" max="9723" width="27.85546875" customWidth="1" style="97"/>
    <col min="9724" max="9724" width="27.5703125" customWidth="1" style="97"/>
    <col min="9725" max="9725" width="31.140625" customWidth="1" style="97"/>
    <col min="9726" max="9726" width="38.28515625" customWidth="1" style="97"/>
    <col min="9727" max="9727" width="45.28515625" customWidth="1" style="97"/>
    <col min="9728" max="9728" width="35.42578125" customWidth="1" style="97"/>
    <col min="9729" max="9729" width="28.28515625" customWidth="1" style="97"/>
    <col min="9730" max="9730" width="14" customWidth="1" style="97"/>
    <col min="9731" max="9731" width="18" customWidth="1" style="97"/>
    <col min="9732" max="9732" width="21.7109375" customWidth="1" style="97"/>
    <col min="9733" max="9733" width="30.28515625" customWidth="1" style="97"/>
    <col min="9734" max="9734" width="17.42578125" customWidth="1" style="97"/>
    <col min="9735" max="9735" width="36.28515625" customWidth="1" style="97"/>
    <col min="9736" max="9736" width="45.140625" customWidth="1" style="97"/>
    <col min="9737" max="9737" width="19.5703125" customWidth="1" style="97"/>
    <col min="9738" max="9738" width="24.140625" customWidth="1" style="97"/>
    <col min="9739" max="9739" width="36.140625" customWidth="1" style="97"/>
    <col min="9740" max="9740" width="8.85546875" customWidth="1" style="97"/>
    <col min="9741" max="9741" width="22" customWidth="1" style="97"/>
    <col min="9742" max="9742" width="21.42578125" customWidth="1" style="97"/>
    <col min="9743" max="9743" width="23" customWidth="1" style="97"/>
    <col min="9744" max="9744" width="13.42578125" customWidth="1" style="97"/>
    <col min="9745" max="9963" width="9" customWidth="1" style="97"/>
    <col min="9964" max="9964" width="4.140625" customWidth="1" style="97"/>
    <col min="9965" max="9965" width="8.140625" customWidth="1" style="97"/>
    <col min="9966" max="9966" width="9.140625" customWidth="1" style="97"/>
    <col min="9967" max="9968" width="16" customWidth="1" style="97"/>
    <col min="9969" max="9969" width="40.28515625" customWidth="1" style="97"/>
    <col min="9970" max="9970" width="21.7109375" customWidth="1" style="97"/>
    <col min="9971" max="9971" width="28.7109375" customWidth="1" style="97"/>
    <col min="9972" max="9972" width="12" customWidth="1" style="97"/>
    <col min="9973" max="9973" width="13.7109375" customWidth="1" style="97"/>
    <col min="9974" max="9974" width="23.5703125" customWidth="1" style="97"/>
    <col min="9975" max="9975" width="19.5703125" customWidth="1" style="97"/>
    <col min="9976" max="9976" width="15.85546875" customWidth="1" style="97"/>
    <col min="9977" max="9977" width="15.28515625" customWidth="1" style="97"/>
    <col min="9978" max="9978" width="13" customWidth="1" style="97"/>
    <col min="9979" max="9979" width="27.85546875" customWidth="1" style="97"/>
    <col min="9980" max="9980" width="27.5703125" customWidth="1" style="97"/>
    <col min="9981" max="9981" width="31.140625" customWidth="1" style="97"/>
    <col min="9982" max="9982" width="38.28515625" customWidth="1" style="97"/>
    <col min="9983" max="9983" width="45.28515625" customWidth="1" style="97"/>
    <col min="9984" max="9984" width="35.42578125" customWidth="1" style="97"/>
    <col min="9985" max="9985" width="28.28515625" customWidth="1" style="97"/>
    <col min="9986" max="9986" width="14" customWidth="1" style="97"/>
    <col min="9987" max="9987" width="18" customWidth="1" style="97"/>
    <col min="9988" max="9988" width="21.7109375" customWidth="1" style="97"/>
    <col min="9989" max="9989" width="30.28515625" customWidth="1" style="97"/>
    <col min="9990" max="9990" width="17.42578125" customWidth="1" style="97"/>
    <col min="9991" max="9991" width="36.28515625" customWidth="1" style="97"/>
    <col min="9992" max="9992" width="45.140625" customWidth="1" style="97"/>
    <col min="9993" max="9993" width="19.5703125" customWidth="1" style="97"/>
    <col min="9994" max="9994" width="24.140625" customWidth="1" style="97"/>
    <col min="9995" max="9995" width="36.140625" customWidth="1" style="97"/>
    <col min="9996" max="9996" width="8.85546875" customWidth="1" style="97"/>
    <col min="9997" max="9997" width="22" customWidth="1" style="97"/>
    <col min="9998" max="9998" width="21.42578125" customWidth="1" style="97"/>
    <col min="9999" max="9999" width="23" customWidth="1" style="97"/>
    <col min="10000" max="10000" width="13.42578125" customWidth="1" style="97"/>
    <col min="10001" max="10219" width="9" customWidth="1" style="97"/>
    <col min="10220" max="10220" width="4.140625" customWidth="1" style="97"/>
    <col min="10221" max="10221" width="8.140625" customWidth="1" style="97"/>
    <col min="10222" max="10222" width="9.140625" customWidth="1" style="97"/>
    <col min="10223" max="10224" width="16" customWidth="1" style="97"/>
    <col min="10225" max="10225" width="40.28515625" customWidth="1" style="97"/>
    <col min="10226" max="10226" width="21.7109375" customWidth="1" style="97"/>
    <col min="10227" max="10227" width="28.7109375" customWidth="1" style="97"/>
    <col min="10228" max="10228" width="12" customWidth="1" style="97"/>
    <col min="10229" max="10229" width="13.7109375" customWidth="1" style="97"/>
    <col min="10230" max="10230" width="23.5703125" customWidth="1" style="97"/>
    <col min="10231" max="10231" width="19.5703125" customWidth="1" style="97"/>
    <col min="10232" max="10232" width="15.85546875" customWidth="1" style="97"/>
    <col min="10233" max="10233" width="15.28515625" customWidth="1" style="97"/>
    <col min="10234" max="10234" width="13" customWidth="1" style="97"/>
    <col min="10235" max="10235" width="27.85546875" customWidth="1" style="97"/>
    <col min="10236" max="10236" width="27.5703125" customWidth="1" style="97"/>
    <col min="10237" max="10237" width="31.140625" customWidth="1" style="97"/>
    <col min="10238" max="10238" width="38.28515625" customWidth="1" style="97"/>
    <col min="10239" max="10239" width="45.28515625" customWidth="1" style="97"/>
    <col min="10240" max="10240" width="35.42578125" customWidth="1" style="97"/>
    <col min="10241" max="10241" width="28.28515625" customWidth="1" style="97"/>
    <col min="10242" max="10242" width="14" customWidth="1" style="97"/>
    <col min="10243" max="10243" width="18" customWidth="1" style="97"/>
    <col min="10244" max="10244" width="21.7109375" customWidth="1" style="97"/>
    <col min="10245" max="10245" width="30.28515625" customWidth="1" style="97"/>
    <col min="10246" max="10246" width="17.42578125" customWidth="1" style="97"/>
    <col min="10247" max="10247" width="36.28515625" customWidth="1" style="97"/>
    <col min="10248" max="10248" width="45.140625" customWidth="1" style="97"/>
    <col min="10249" max="10249" width="19.5703125" customWidth="1" style="97"/>
    <col min="10250" max="10250" width="24.140625" customWidth="1" style="97"/>
    <col min="10251" max="10251" width="36.140625" customWidth="1" style="97"/>
    <col min="10252" max="10252" width="8.85546875" customWidth="1" style="97"/>
    <col min="10253" max="10253" width="22" customWidth="1" style="97"/>
    <col min="10254" max="10254" width="21.42578125" customWidth="1" style="97"/>
    <col min="10255" max="10255" width="23" customWidth="1" style="97"/>
    <col min="10256" max="10256" width="13.42578125" customWidth="1" style="97"/>
    <col min="10257" max="10475" width="9" customWidth="1" style="97"/>
    <col min="10476" max="10476" width="4.140625" customWidth="1" style="97"/>
    <col min="10477" max="10477" width="8.140625" customWidth="1" style="97"/>
    <col min="10478" max="10478" width="9.140625" customWidth="1" style="97"/>
    <col min="10479" max="10480" width="16" customWidth="1" style="97"/>
    <col min="10481" max="10481" width="40.28515625" customWidth="1" style="97"/>
    <col min="10482" max="10482" width="21.7109375" customWidth="1" style="97"/>
    <col min="10483" max="10483" width="28.7109375" customWidth="1" style="97"/>
    <col min="10484" max="10484" width="12" customWidth="1" style="97"/>
    <col min="10485" max="10485" width="13.7109375" customWidth="1" style="97"/>
    <col min="10486" max="10486" width="23.5703125" customWidth="1" style="97"/>
    <col min="10487" max="10487" width="19.5703125" customWidth="1" style="97"/>
    <col min="10488" max="10488" width="15.85546875" customWidth="1" style="97"/>
    <col min="10489" max="10489" width="15.28515625" customWidth="1" style="97"/>
    <col min="10490" max="10490" width="13" customWidth="1" style="97"/>
    <col min="10491" max="10491" width="27.85546875" customWidth="1" style="97"/>
    <col min="10492" max="10492" width="27.5703125" customWidth="1" style="97"/>
    <col min="10493" max="10493" width="31.140625" customWidth="1" style="97"/>
    <col min="10494" max="10494" width="38.28515625" customWidth="1" style="97"/>
    <col min="10495" max="10495" width="45.28515625" customWidth="1" style="97"/>
    <col min="10496" max="10496" width="35.42578125" customWidth="1" style="97"/>
    <col min="10497" max="10497" width="28.28515625" customWidth="1" style="97"/>
    <col min="10498" max="10498" width="14" customWidth="1" style="97"/>
    <col min="10499" max="10499" width="18" customWidth="1" style="97"/>
    <col min="10500" max="10500" width="21.7109375" customWidth="1" style="97"/>
    <col min="10501" max="10501" width="30.28515625" customWidth="1" style="97"/>
    <col min="10502" max="10502" width="17.42578125" customWidth="1" style="97"/>
    <col min="10503" max="10503" width="36.28515625" customWidth="1" style="97"/>
    <col min="10504" max="10504" width="45.140625" customWidth="1" style="97"/>
    <col min="10505" max="10505" width="19.5703125" customWidth="1" style="97"/>
    <col min="10506" max="10506" width="24.140625" customWidth="1" style="97"/>
    <col min="10507" max="10507" width="36.140625" customWidth="1" style="97"/>
    <col min="10508" max="10508" width="8.85546875" customWidth="1" style="97"/>
    <col min="10509" max="10509" width="22" customWidth="1" style="97"/>
    <col min="10510" max="10510" width="21.42578125" customWidth="1" style="97"/>
    <col min="10511" max="10511" width="23" customWidth="1" style="97"/>
    <col min="10512" max="10512" width="13.42578125" customWidth="1" style="97"/>
    <col min="10513" max="10731" width="9" customWidth="1" style="97"/>
    <col min="10732" max="10732" width="4.140625" customWidth="1" style="97"/>
    <col min="10733" max="10733" width="8.140625" customWidth="1" style="97"/>
    <col min="10734" max="10734" width="9.140625" customWidth="1" style="97"/>
    <col min="10735" max="10736" width="16" customWidth="1" style="97"/>
    <col min="10737" max="10737" width="40.28515625" customWidth="1" style="97"/>
    <col min="10738" max="10738" width="21.7109375" customWidth="1" style="97"/>
    <col min="10739" max="10739" width="28.7109375" customWidth="1" style="97"/>
    <col min="10740" max="10740" width="12" customWidth="1" style="97"/>
    <col min="10741" max="10741" width="13.7109375" customWidth="1" style="97"/>
    <col min="10742" max="10742" width="23.5703125" customWidth="1" style="97"/>
    <col min="10743" max="10743" width="19.5703125" customWidth="1" style="97"/>
    <col min="10744" max="10744" width="15.85546875" customWidth="1" style="97"/>
    <col min="10745" max="10745" width="15.28515625" customWidth="1" style="97"/>
    <col min="10746" max="10746" width="13" customWidth="1" style="97"/>
    <col min="10747" max="10747" width="27.85546875" customWidth="1" style="97"/>
    <col min="10748" max="10748" width="27.5703125" customWidth="1" style="97"/>
    <col min="10749" max="10749" width="31.140625" customWidth="1" style="97"/>
    <col min="10750" max="10750" width="38.28515625" customWidth="1" style="97"/>
    <col min="10751" max="10751" width="45.28515625" customWidth="1" style="97"/>
    <col min="10752" max="10752" width="35.42578125" customWidth="1" style="97"/>
    <col min="10753" max="10753" width="28.28515625" customWidth="1" style="97"/>
    <col min="10754" max="10754" width="14" customWidth="1" style="97"/>
    <col min="10755" max="10755" width="18" customWidth="1" style="97"/>
    <col min="10756" max="10756" width="21.7109375" customWidth="1" style="97"/>
    <col min="10757" max="10757" width="30.28515625" customWidth="1" style="97"/>
    <col min="10758" max="10758" width="17.42578125" customWidth="1" style="97"/>
    <col min="10759" max="10759" width="36.28515625" customWidth="1" style="97"/>
    <col min="10760" max="10760" width="45.140625" customWidth="1" style="97"/>
    <col min="10761" max="10761" width="19.5703125" customWidth="1" style="97"/>
    <col min="10762" max="10762" width="24.140625" customWidth="1" style="97"/>
    <col min="10763" max="10763" width="36.140625" customWidth="1" style="97"/>
    <col min="10764" max="10764" width="8.85546875" customWidth="1" style="97"/>
    <col min="10765" max="10765" width="22" customWidth="1" style="97"/>
    <col min="10766" max="10766" width="21.42578125" customWidth="1" style="97"/>
    <col min="10767" max="10767" width="23" customWidth="1" style="97"/>
    <col min="10768" max="10768" width="13.42578125" customWidth="1" style="97"/>
    <col min="10769" max="10987" width="9" customWidth="1" style="97"/>
    <col min="10988" max="10988" width="4.140625" customWidth="1" style="97"/>
    <col min="10989" max="10989" width="8.140625" customWidth="1" style="97"/>
    <col min="10990" max="10990" width="9.140625" customWidth="1" style="97"/>
    <col min="10991" max="10992" width="16" customWidth="1" style="97"/>
    <col min="10993" max="10993" width="40.28515625" customWidth="1" style="97"/>
    <col min="10994" max="10994" width="21.7109375" customWidth="1" style="97"/>
    <col min="10995" max="10995" width="28.7109375" customWidth="1" style="97"/>
    <col min="10996" max="10996" width="12" customWidth="1" style="97"/>
    <col min="10997" max="10997" width="13.7109375" customWidth="1" style="97"/>
    <col min="10998" max="10998" width="23.5703125" customWidth="1" style="97"/>
    <col min="10999" max="10999" width="19.5703125" customWidth="1" style="97"/>
    <col min="11000" max="11000" width="15.85546875" customWidth="1" style="97"/>
    <col min="11001" max="11001" width="15.28515625" customWidth="1" style="97"/>
    <col min="11002" max="11002" width="13" customWidth="1" style="97"/>
    <col min="11003" max="11003" width="27.85546875" customWidth="1" style="97"/>
    <col min="11004" max="11004" width="27.5703125" customWidth="1" style="97"/>
    <col min="11005" max="11005" width="31.140625" customWidth="1" style="97"/>
    <col min="11006" max="11006" width="38.28515625" customWidth="1" style="97"/>
    <col min="11007" max="11007" width="45.28515625" customWidth="1" style="97"/>
    <col min="11008" max="11008" width="35.42578125" customWidth="1" style="97"/>
    <col min="11009" max="11009" width="28.28515625" customWidth="1" style="97"/>
    <col min="11010" max="11010" width="14" customWidth="1" style="97"/>
    <col min="11011" max="11011" width="18" customWidth="1" style="97"/>
    <col min="11012" max="11012" width="21.7109375" customWidth="1" style="97"/>
    <col min="11013" max="11013" width="30.28515625" customWidth="1" style="97"/>
    <col min="11014" max="11014" width="17.42578125" customWidth="1" style="97"/>
    <col min="11015" max="11015" width="36.28515625" customWidth="1" style="97"/>
    <col min="11016" max="11016" width="45.140625" customWidth="1" style="97"/>
    <col min="11017" max="11017" width="19.5703125" customWidth="1" style="97"/>
    <col min="11018" max="11018" width="24.140625" customWidth="1" style="97"/>
    <col min="11019" max="11019" width="36.140625" customWidth="1" style="97"/>
    <col min="11020" max="11020" width="8.85546875" customWidth="1" style="97"/>
    <col min="11021" max="11021" width="22" customWidth="1" style="97"/>
    <col min="11022" max="11022" width="21.42578125" customWidth="1" style="97"/>
    <col min="11023" max="11023" width="23" customWidth="1" style="97"/>
    <col min="11024" max="11024" width="13.42578125" customWidth="1" style="97"/>
    <col min="11025" max="11243" width="9" customWidth="1" style="97"/>
    <col min="11244" max="11244" width="4.140625" customWidth="1" style="97"/>
    <col min="11245" max="11245" width="8.140625" customWidth="1" style="97"/>
    <col min="11246" max="11246" width="9.140625" customWidth="1" style="97"/>
    <col min="11247" max="11248" width="16" customWidth="1" style="97"/>
    <col min="11249" max="11249" width="40.28515625" customWidth="1" style="97"/>
    <col min="11250" max="11250" width="21.7109375" customWidth="1" style="97"/>
    <col min="11251" max="11251" width="28.7109375" customWidth="1" style="97"/>
    <col min="11252" max="11252" width="12" customWidth="1" style="97"/>
    <col min="11253" max="11253" width="13.7109375" customWidth="1" style="97"/>
    <col min="11254" max="11254" width="23.5703125" customWidth="1" style="97"/>
    <col min="11255" max="11255" width="19.5703125" customWidth="1" style="97"/>
    <col min="11256" max="11256" width="15.85546875" customWidth="1" style="97"/>
    <col min="11257" max="11257" width="15.28515625" customWidth="1" style="97"/>
    <col min="11258" max="11258" width="13" customWidth="1" style="97"/>
    <col min="11259" max="11259" width="27.85546875" customWidth="1" style="97"/>
    <col min="11260" max="11260" width="27.5703125" customWidth="1" style="97"/>
    <col min="11261" max="11261" width="31.140625" customWidth="1" style="97"/>
    <col min="11262" max="11262" width="38.28515625" customWidth="1" style="97"/>
    <col min="11263" max="11263" width="45.28515625" customWidth="1" style="97"/>
    <col min="11264" max="11264" width="35.42578125" customWidth="1" style="97"/>
    <col min="11265" max="11265" width="28.28515625" customWidth="1" style="97"/>
    <col min="11266" max="11266" width="14" customWidth="1" style="97"/>
    <col min="11267" max="11267" width="18" customWidth="1" style="97"/>
    <col min="11268" max="11268" width="21.7109375" customWidth="1" style="97"/>
    <col min="11269" max="11269" width="30.28515625" customWidth="1" style="97"/>
    <col min="11270" max="11270" width="17.42578125" customWidth="1" style="97"/>
    <col min="11271" max="11271" width="36.28515625" customWidth="1" style="97"/>
    <col min="11272" max="11272" width="45.140625" customWidth="1" style="97"/>
    <col min="11273" max="11273" width="19.5703125" customWidth="1" style="97"/>
    <col min="11274" max="11274" width="24.140625" customWidth="1" style="97"/>
    <col min="11275" max="11275" width="36.140625" customWidth="1" style="97"/>
    <col min="11276" max="11276" width="8.85546875" customWidth="1" style="97"/>
    <col min="11277" max="11277" width="22" customWidth="1" style="97"/>
    <col min="11278" max="11278" width="21.42578125" customWidth="1" style="97"/>
    <col min="11279" max="11279" width="23" customWidth="1" style="97"/>
    <col min="11280" max="11280" width="13.42578125" customWidth="1" style="97"/>
    <col min="11281" max="11499" width="9" customWidth="1" style="97"/>
    <col min="11500" max="11500" width="4.140625" customWidth="1" style="97"/>
    <col min="11501" max="11501" width="8.140625" customWidth="1" style="97"/>
    <col min="11502" max="11502" width="9.140625" customWidth="1" style="97"/>
    <col min="11503" max="11504" width="16" customWidth="1" style="97"/>
    <col min="11505" max="11505" width="40.28515625" customWidth="1" style="97"/>
    <col min="11506" max="11506" width="21.7109375" customWidth="1" style="97"/>
    <col min="11507" max="11507" width="28.7109375" customWidth="1" style="97"/>
    <col min="11508" max="11508" width="12" customWidth="1" style="97"/>
    <col min="11509" max="11509" width="13.7109375" customWidth="1" style="97"/>
    <col min="11510" max="11510" width="23.5703125" customWidth="1" style="97"/>
    <col min="11511" max="11511" width="19.5703125" customWidth="1" style="97"/>
    <col min="11512" max="11512" width="15.85546875" customWidth="1" style="97"/>
    <col min="11513" max="11513" width="15.28515625" customWidth="1" style="97"/>
    <col min="11514" max="11514" width="13" customWidth="1" style="97"/>
    <col min="11515" max="11515" width="27.85546875" customWidth="1" style="97"/>
    <col min="11516" max="11516" width="27.5703125" customWidth="1" style="97"/>
    <col min="11517" max="11517" width="31.140625" customWidth="1" style="97"/>
    <col min="11518" max="11518" width="38.28515625" customWidth="1" style="97"/>
    <col min="11519" max="11519" width="45.28515625" customWidth="1" style="97"/>
    <col min="11520" max="11520" width="35.42578125" customWidth="1" style="97"/>
    <col min="11521" max="11521" width="28.28515625" customWidth="1" style="97"/>
    <col min="11522" max="11522" width="14" customWidth="1" style="97"/>
    <col min="11523" max="11523" width="18" customWidth="1" style="97"/>
    <col min="11524" max="11524" width="21.7109375" customWidth="1" style="97"/>
    <col min="11525" max="11525" width="30.28515625" customWidth="1" style="97"/>
    <col min="11526" max="11526" width="17.42578125" customWidth="1" style="97"/>
    <col min="11527" max="11527" width="36.28515625" customWidth="1" style="97"/>
    <col min="11528" max="11528" width="45.140625" customWidth="1" style="97"/>
    <col min="11529" max="11529" width="19.5703125" customWidth="1" style="97"/>
    <col min="11530" max="11530" width="24.140625" customWidth="1" style="97"/>
    <col min="11531" max="11531" width="36.140625" customWidth="1" style="97"/>
    <col min="11532" max="11532" width="8.85546875" customWidth="1" style="97"/>
    <col min="11533" max="11533" width="22" customWidth="1" style="97"/>
    <col min="11534" max="11534" width="21.42578125" customWidth="1" style="97"/>
    <col min="11535" max="11535" width="23" customWidth="1" style="97"/>
    <col min="11536" max="11536" width="13.42578125" customWidth="1" style="97"/>
    <col min="11537" max="11755" width="9" customWidth="1" style="97"/>
    <col min="11756" max="11756" width="4.140625" customWidth="1" style="97"/>
    <col min="11757" max="11757" width="8.140625" customWidth="1" style="97"/>
    <col min="11758" max="11758" width="9.140625" customWidth="1" style="97"/>
    <col min="11759" max="11760" width="16" customWidth="1" style="97"/>
    <col min="11761" max="11761" width="40.28515625" customWidth="1" style="97"/>
    <col min="11762" max="11762" width="21.7109375" customWidth="1" style="97"/>
    <col min="11763" max="11763" width="28.7109375" customWidth="1" style="97"/>
    <col min="11764" max="11764" width="12" customWidth="1" style="97"/>
    <col min="11765" max="11765" width="13.7109375" customWidth="1" style="97"/>
    <col min="11766" max="11766" width="23.5703125" customWidth="1" style="97"/>
    <col min="11767" max="11767" width="19.5703125" customWidth="1" style="97"/>
    <col min="11768" max="11768" width="15.85546875" customWidth="1" style="97"/>
    <col min="11769" max="11769" width="15.28515625" customWidth="1" style="97"/>
    <col min="11770" max="11770" width="13" customWidth="1" style="97"/>
    <col min="11771" max="11771" width="27.85546875" customWidth="1" style="97"/>
    <col min="11772" max="11772" width="27.5703125" customWidth="1" style="97"/>
    <col min="11773" max="11773" width="31.140625" customWidth="1" style="97"/>
    <col min="11774" max="11774" width="38.28515625" customWidth="1" style="97"/>
    <col min="11775" max="11775" width="45.28515625" customWidth="1" style="97"/>
    <col min="11776" max="11776" width="35.42578125" customWidth="1" style="97"/>
    <col min="11777" max="11777" width="28.28515625" customWidth="1" style="97"/>
    <col min="11778" max="11778" width="14" customWidth="1" style="97"/>
    <col min="11779" max="11779" width="18" customWidth="1" style="97"/>
    <col min="11780" max="11780" width="21.7109375" customWidth="1" style="97"/>
    <col min="11781" max="11781" width="30.28515625" customWidth="1" style="97"/>
    <col min="11782" max="11782" width="17.42578125" customWidth="1" style="97"/>
    <col min="11783" max="11783" width="36.28515625" customWidth="1" style="97"/>
    <col min="11784" max="11784" width="45.140625" customWidth="1" style="97"/>
    <col min="11785" max="11785" width="19.5703125" customWidth="1" style="97"/>
    <col min="11786" max="11786" width="24.140625" customWidth="1" style="97"/>
    <col min="11787" max="11787" width="36.140625" customWidth="1" style="97"/>
    <col min="11788" max="11788" width="8.85546875" customWidth="1" style="97"/>
    <col min="11789" max="11789" width="22" customWidth="1" style="97"/>
    <col min="11790" max="11790" width="21.42578125" customWidth="1" style="97"/>
    <col min="11791" max="11791" width="23" customWidth="1" style="97"/>
    <col min="11792" max="11792" width="13.42578125" customWidth="1" style="97"/>
    <col min="11793" max="12011" width="9" customWidth="1" style="97"/>
    <col min="12012" max="12012" width="4.140625" customWidth="1" style="97"/>
    <col min="12013" max="12013" width="8.140625" customWidth="1" style="97"/>
    <col min="12014" max="12014" width="9.140625" customWidth="1" style="97"/>
    <col min="12015" max="12016" width="16" customWidth="1" style="97"/>
    <col min="12017" max="12017" width="40.28515625" customWidth="1" style="97"/>
    <col min="12018" max="12018" width="21.7109375" customWidth="1" style="97"/>
    <col min="12019" max="12019" width="28.7109375" customWidth="1" style="97"/>
    <col min="12020" max="12020" width="12" customWidth="1" style="97"/>
    <col min="12021" max="12021" width="13.7109375" customWidth="1" style="97"/>
    <col min="12022" max="12022" width="23.5703125" customWidth="1" style="97"/>
    <col min="12023" max="12023" width="19.5703125" customWidth="1" style="97"/>
    <col min="12024" max="12024" width="15.85546875" customWidth="1" style="97"/>
    <col min="12025" max="12025" width="15.28515625" customWidth="1" style="97"/>
    <col min="12026" max="12026" width="13" customWidth="1" style="97"/>
    <col min="12027" max="12027" width="27.85546875" customWidth="1" style="97"/>
    <col min="12028" max="12028" width="27.5703125" customWidth="1" style="97"/>
    <col min="12029" max="12029" width="31.140625" customWidth="1" style="97"/>
    <col min="12030" max="12030" width="38.28515625" customWidth="1" style="97"/>
    <col min="12031" max="12031" width="45.28515625" customWidth="1" style="97"/>
    <col min="12032" max="12032" width="35.42578125" customWidth="1" style="97"/>
    <col min="12033" max="12033" width="28.28515625" customWidth="1" style="97"/>
    <col min="12034" max="12034" width="14" customWidth="1" style="97"/>
    <col min="12035" max="12035" width="18" customWidth="1" style="97"/>
    <col min="12036" max="12036" width="21.7109375" customWidth="1" style="97"/>
    <col min="12037" max="12037" width="30.28515625" customWidth="1" style="97"/>
    <col min="12038" max="12038" width="17.42578125" customWidth="1" style="97"/>
    <col min="12039" max="12039" width="36.28515625" customWidth="1" style="97"/>
    <col min="12040" max="12040" width="45.140625" customWidth="1" style="97"/>
    <col min="12041" max="12041" width="19.5703125" customWidth="1" style="97"/>
    <col min="12042" max="12042" width="24.140625" customWidth="1" style="97"/>
    <col min="12043" max="12043" width="36.140625" customWidth="1" style="97"/>
    <col min="12044" max="12044" width="8.85546875" customWidth="1" style="97"/>
    <col min="12045" max="12045" width="22" customWidth="1" style="97"/>
    <col min="12046" max="12046" width="21.42578125" customWidth="1" style="97"/>
    <col min="12047" max="12047" width="23" customWidth="1" style="97"/>
    <col min="12048" max="12048" width="13.42578125" customWidth="1" style="97"/>
    <col min="12049" max="12267" width="9" customWidth="1" style="97"/>
    <col min="12268" max="12268" width="4.140625" customWidth="1" style="97"/>
    <col min="12269" max="12269" width="8.140625" customWidth="1" style="97"/>
    <col min="12270" max="12270" width="9.140625" customWidth="1" style="97"/>
    <col min="12271" max="12272" width="16" customWidth="1" style="97"/>
    <col min="12273" max="12273" width="40.28515625" customWidth="1" style="97"/>
    <col min="12274" max="12274" width="21.7109375" customWidth="1" style="97"/>
    <col min="12275" max="12275" width="28.7109375" customWidth="1" style="97"/>
    <col min="12276" max="12276" width="12" customWidth="1" style="97"/>
    <col min="12277" max="12277" width="13.7109375" customWidth="1" style="97"/>
    <col min="12278" max="12278" width="23.5703125" customWidth="1" style="97"/>
    <col min="12279" max="12279" width="19.5703125" customWidth="1" style="97"/>
    <col min="12280" max="12280" width="15.85546875" customWidth="1" style="97"/>
    <col min="12281" max="12281" width="15.28515625" customWidth="1" style="97"/>
    <col min="12282" max="12282" width="13" customWidth="1" style="97"/>
    <col min="12283" max="12283" width="27.85546875" customWidth="1" style="97"/>
    <col min="12284" max="12284" width="27.5703125" customWidth="1" style="97"/>
    <col min="12285" max="12285" width="31.140625" customWidth="1" style="97"/>
    <col min="12286" max="12286" width="38.28515625" customWidth="1" style="97"/>
    <col min="12287" max="12287" width="45.28515625" customWidth="1" style="97"/>
    <col min="12288" max="12288" width="35.42578125" customWidth="1" style="97"/>
    <col min="12289" max="12289" width="28.28515625" customWidth="1" style="97"/>
    <col min="12290" max="12290" width="14" customWidth="1" style="97"/>
    <col min="12291" max="12291" width="18" customWidth="1" style="97"/>
    <col min="12292" max="12292" width="21.7109375" customWidth="1" style="97"/>
    <col min="12293" max="12293" width="30.28515625" customWidth="1" style="97"/>
    <col min="12294" max="12294" width="17.42578125" customWidth="1" style="97"/>
    <col min="12295" max="12295" width="36.28515625" customWidth="1" style="97"/>
    <col min="12296" max="12296" width="45.140625" customWidth="1" style="97"/>
    <col min="12297" max="12297" width="19.5703125" customWidth="1" style="97"/>
    <col min="12298" max="12298" width="24.140625" customWidth="1" style="97"/>
    <col min="12299" max="12299" width="36.140625" customWidth="1" style="97"/>
    <col min="12300" max="12300" width="8.85546875" customWidth="1" style="97"/>
    <col min="12301" max="12301" width="22" customWidth="1" style="97"/>
    <col min="12302" max="12302" width="21.42578125" customWidth="1" style="97"/>
    <col min="12303" max="12303" width="23" customWidth="1" style="97"/>
    <col min="12304" max="12304" width="13.42578125" customWidth="1" style="97"/>
    <col min="12305" max="12523" width="9" customWidth="1" style="97"/>
    <col min="12524" max="12524" width="4.140625" customWidth="1" style="97"/>
    <col min="12525" max="12525" width="8.140625" customWidth="1" style="97"/>
    <col min="12526" max="12526" width="9.140625" customWidth="1" style="97"/>
    <col min="12527" max="12528" width="16" customWidth="1" style="97"/>
    <col min="12529" max="12529" width="40.28515625" customWidth="1" style="97"/>
    <col min="12530" max="12530" width="21.7109375" customWidth="1" style="97"/>
    <col min="12531" max="12531" width="28.7109375" customWidth="1" style="97"/>
    <col min="12532" max="12532" width="12" customWidth="1" style="97"/>
    <col min="12533" max="12533" width="13.7109375" customWidth="1" style="97"/>
    <col min="12534" max="12534" width="23.5703125" customWidth="1" style="97"/>
    <col min="12535" max="12535" width="19.5703125" customWidth="1" style="97"/>
    <col min="12536" max="12536" width="15.85546875" customWidth="1" style="97"/>
    <col min="12537" max="12537" width="15.28515625" customWidth="1" style="97"/>
    <col min="12538" max="12538" width="13" customWidth="1" style="97"/>
    <col min="12539" max="12539" width="27.85546875" customWidth="1" style="97"/>
    <col min="12540" max="12540" width="27.5703125" customWidth="1" style="97"/>
    <col min="12541" max="12541" width="31.140625" customWidth="1" style="97"/>
    <col min="12542" max="12542" width="38.28515625" customWidth="1" style="97"/>
    <col min="12543" max="12543" width="45.28515625" customWidth="1" style="97"/>
    <col min="12544" max="12544" width="35.42578125" customWidth="1" style="97"/>
    <col min="12545" max="12545" width="28.28515625" customWidth="1" style="97"/>
    <col min="12546" max="12546" width="14" customWidth="1" style="97"/>
    <col min="12547" max="12547" width="18" customWidth="1" style="97"/>
    <col min="12548" max="12548" width="21.7109375" customWidth="1" style="97"/>
    <col min="12549" max="12549" width="30.28515625" customWidth="1" style="97"/>
    <col min="12550" max="12550" width="17.42578125" customWidth="1" style="97"/>
    <col min="12551" max="12551" width="36.28515625" customWidth="1" style="97"/>
    <col min="12552" max="12552" width="45.140625" customWidth="1" style="97"/>
    <col min="12553" max="12553" width="19.5703125" customWidth="1" style="97"/>
    <col min="12554" max="12554" width="24.140625" customWidth="1" style="97"/>
    <col min="12555" max="12555" width="36.140625" customWidth="1" style="97"/>
    <col min="12556" max="12556" width="8.85546875" customWidth="1" style="97"/>
    <col min="12557" max="12557" width="22" customWidth="1" style="97"/>
    <col min="12558" max="12558" width="21.42578125" customWidth="1" style="97"/>
    <col min="12559" max="12559" width="23" customWidth="1" style="97"/>
    <col min="12560" max="12560" width="13.42578125" customWidth="1" style="97"/>
    <col min="12561" max="12779" width="9" customWidth="1" style="97"/>
    <col min="12780" max="12780" width="4.140625" customWidth="1" style="97"/>
    <col min="12781" max="12781" width="8.140625" customWidth="1" style="97"/>
    <col min="12782" max="12782" width="9.140625" customWidth="1" style="97"/>
    <col min="12783" max="12784" width="16" customWidth="1" style="97"/>
    <col min="12785" max="12785" width="40.28515625" customWidth="1" style="97"/>
    <col min="12786" max="12786" width="21.7109375" customWidth="1" style="97"/>
    <col min="12787" max="12787" width="28.7109375" customWidth="1" style="97"/>
    <col min="12788" max="12788" width="12" customWidth="1" style="97"/>
    <col min="12789" max="12789" width="13.7109375" customWidth="1" style="97"/>
    <col min="12790" max="12790" width="23.5703125" customWidth="1" style="97"/>
    <col min="12791" max="12791" width="19.5703125" customWidth="1" style="97"/>
    <col min="12792" max="12792" width="15.85546875" customWidth="1" style="97"/>
    <col min="12793" max="12793" width="15.28515625" customWidth="1" style="97"/>
    <col min="12794" max="12794" width="13" customWidth="1" style="97"/>
    <col min="12795" max="12795" width="27.85546875" customWidth="1" style="97"/>
    <col min="12796" max="12796" width="27.5703125" customWidth="1" style="97"/>
    <col min="12797" max="12797" width="31.140625" customWidth="1" style="97"/>
    <col min="12798" max="12798" width="38.28515625" customWidth="1" style="97"/>
    <col min="12799" max="12799" width="45.28515625" customWidth="1" style="97"/>
    <col min="12800" max="12800" width="35.42578125" customWidth="1" style="97"/>
    <col min="12801" max="12801" width="28.28515625" customWidth="1" style="97"/>
    <col min="12802" max="12802" width="14" customWidth="1" style="97"/>
    <col min="12803" max="12803" width="18" customWidth="1" style="97"/>
    <col min="12804" max="12804" width="21.7109375" customWidth="1" style="97"/>
    <col min="12805" max="12805" width="30.28515625" customWidth="1" style="97"/>
    <col min="12806" max="12806" width="17.42578125" customWidth="1" style="97"/>
    <col min="12807" max="12807" width="36.28515625" customWidth="1" style="97"/>
    <col min="12808" max="12808" width="45.140625" customWidth="1" style="97"/>
    <col min="12809" max="12809" width="19.5703125" customWidth="1" style="97"/>
    <col min="12810" max="12810" width="24.140625" customWidth="1" style="97"/>
    <col min="12811" max="12811" width="36.140625" customWidth="1" style="97"/>
    <col min="12812" max="12812" width="8.85546875" customWidth="1" style="97"/>
    <col min="12813" max="12813" width="22" customWidth="1" style="97"/>
    <col min="12814" max="12814" width="21.42578125" customWidth="1" style="97"/>
    <col min="12815" max="12815" width="23" customWidth="1" style="97"/>
    <col min="12816" max="12816" width="13.42578125" customWidth="1" style="97"/>
    <col min="12817" max="13035" width="9" customWidth="1" style="97"/>
    <col min="13036" max="13036" width="4.140625" customWidth="1" style="97"/>
    <col min="13037" max="13037" width="8.140625" customWidth="1" style="97"/>
    <col min="13038" max="13038" width="9.140625" customWidth="1" style="97"/>
    <col min="13039" max="13040" width="16" customWidth="1" style="97"/>
    <col min="13041" max="13041" width="40.28515625" customWidth="1" style="97"/>
    <col min="13042" max="13042" width="21.7109375" customWidth="1" style="97"/>
    <col min="13043" max="13043" width="28.7109375" customWidth="1" style="97"/>
    <col min="13044" max="13044" width="12" customWidth="1" style="97"/>
    <col min="13045" max="13045" width="13.7109375" customWidth="1" style="97"/>
    <col min="13046" max="13046" width="23.5703125" customWidth="1" style="97"/>
    <col min="13047" max="13047" width="19.5703125" customWidth="1" style="97"/>
    <col min="13048" max="13048" width="15.85546875" customWidth="1" style="97"/>
    <col min="13049" max="13049" width="15.28515625" customWidth="1" style="97"/>
    <col min="13050" max="13050" width="13" customWidth="1" style="97"/>
    <col min="13051" max="13051" width="27.85546875" customWidth="1" style="97"/>
    <col min="13052" max="13052" width="27.5703125" customWidth="1" style="97"/>
    <col min="13053" max="13053" width="31.140625" customWidth="1" style="97"/>
    <col min="13054" max="13054" width="38.28515625" customWidth="1" style="97"/>
    <col min="13055" max="13055" width="45.28515625" customWidth="1" style="97"/>
    <col min="13056" max="13056" width="35.42578125" customWidth="1" style="97"/>
    <col min="13057" max="13057" width="28.28515625" customWidth="1" style="97"/>
    <col min="13058" max="13058" width="14" customWidth="1" style="97"/>
    <col min="13059" max="13059" width="18" customWidth="1" style="97"/>
    <col min="13060" max="13060" width="21.7109375" customWidth="1" style="97"/>
    <col min="13061" max="13061" width="30.28515625" customWidth="1" style="97"/>
    <col min="13062" max="13062" width="17.42578125" customWidth="1" style="97"/>
    <col min="13063" max="13063" width="36.28515625" customWidth="1" style="97"/>
    <col min="13064" max="13064" width="45.140625" customWidth="1" style="97"/>
    <col min="13065" max="13065" width="19.5703125" customWidth="1" style="97"/>
    <col min="13066" max="13066" width="24.140625" customWidth="1" style="97"/>
    <col min="13067" max="13067" width="36.140625" customWidth="1" style="97"/>
    <col min="13068" max="13068" width="8.85546875" customWidth="1" style="97"/>
    <col min="13069" max="13069" width="22" customWidth="1" style="97"/>
    <col min="13070" max="13070" width="21.42578125" customWidth="1" style="97"/>
    <col min="13071" max="13071" width="23" customWidth="1" style="97"/>
    <col min="13072" max="13072" width="13.42578125" customWidth="1" style="97"/>
    <col min="13073" max="13291" width="9" customWidth="1" style="97"/>
    <col min="13292" max="13292" width="4.140625" customWidth="1" style="97"/>
    <col min="13293" max="13293" width="8.140625" customWidth="1" style="97"/>
    <col min="13294" max="13294" width="9.140625" customWidth="1" style="97"/>
    <col min="13295" max="13296" width="16" customWidth="1" style="97"/>
    <col min="13297" max="13297" width="40.28515625" customWidth="1" style="97"/>
    <col min="13298" max="13298" width="21.7109375" customWidth="1" style="97"/>
    <col min="13299" max="13299" width="28.7109375" customWidth="1" style="97"/>
    <col min="13300" max="13300" width="12" customWidth="1" style="97"/>
    <col min="13301" max="13301" width="13.7109375" customWidth="1" style="97"/>
    <col min="13302" max="13302" width="23.5703125" customWidth="1" style="97"/>
    <col min="13303" max="13303" width="19.5703125" customWidth="1" style="97"/>
    <col min="13304" max="13304" width="15.85546875" customWidth="1" style="97"/>
    <col min="13305" max="13305" width="15.28515625" customWidth="1" style="97"/>
    <col min="13306" max="13306" width="13" customWidth="1" style="97"/>
    <col min="13307" max="13307" width="27.85546875" customWidth="1" style="97"/>
    <col min="13308" max="13308" width="27.5703125" customWidth="1" style="97"/>
    <col min="13309" max="13309" width="31.140625" customWidth="1" style="97"/>
    <col min="13310" max="13310" width="38.28515625" customWidth="1" style="97"/>
    <col min="13311" max="13311" width="45.28515625" customWidth="1" style="97"/>
    <col min="13312" max="13312" width="35.42578125" customWidth="1" style="97"/>
    <col min="13313" max="13313" width="28.28515625" customWidth="1" style="97"/>
    <col min="13314" max="13314" width="14" customWidth="1" style="97"/>
    <col min="13315" max="13315" width="18" customWidth="1" style="97"/>
    <col min="13316" max="13316" width="21.7109375" customWidth="1" style="97"/>
    <col min="13317" max="13317" width="30.28515625" customWidth="1" style="97"/>
    <col min="13318" max="13318" width="17.42578125" customWidth="1" style="97"/>
    <col min="13319" max="13319" width="36.28515625" customWidth="1" style="97"/>
    <col min="13320" max="13320" width="45.140625" customWidth="1" style="97"/>
    <col min="13321" max="13321" width="19.5703125" customWidth="1" style="97"/>
    <col min="13322" max="13322" width="24.140625" customWidth="1" style="97"/>
    <col min="13323" max="13323" width="36.140625" customWidth="1" style="97"/>
    <col min="13324" max="13324" width="8.85546875" customWidth="1" style="97"/>
    <col min="13325" max="13325" width="22" customWidth="1" style="97"/>
    <col min="13326" max="13326" width="21.42578125" customWidth="1" style="97"/>
    <col min="13327" max="13327" width="23" customWidth="1" style="97"/>
    <col min="13328" max="13328" width="13.42578125" customWidth="1" style="97"/>
    <col min="13329" max="13547" width="9" customWidth="1" style="97"/>
    <col min="13548" max="13548" width="4.140625" customWidth="1" style="97"/>
    <col min="13549" max="13549" width="8.140625" customWidth="1" style="97"/>
    <col min="13550" max="13550" width="9.140625" customWidth="1" style="97"/>
    <col min="13551" max="13552" width="16" customWidth="1" style="97"/>
    <col min="13553" max="13553" width="40.28515625" customWidth="1" style="97"/>
    <col min="13554" max="13554" width="21.7109375" customWidth="1" style="97"/>
    <col min="13555" max="13555" width="28.7109375" customWidth="1" style="97"/>
    <col min="13556" max="13556" width="12" customWidth="1" style="97"/>
    <col min="13557" max="13557" width="13.7109375" customWidth="1" style="97"/>
    <col min="13558" max="13558" width="23.5703125" customWidth="1" style="97"/>
    <col min="13559" max="13559" width="19.5703125" customWidth="1" style="97"/>
    <col min="13560" max="13560" width="15.85546875" customWidth="1" style="97"/>
    <col min="13561" max="13561" width="15.28515625" customWidth="1" style="97"/>
    <col min="13562" max="13562" width="13" customWidth="1" style="97"/>
    <col min="13563" max="13563" width="27.85546875" customWidth="1" style="97"/>
    <col min="13564" max="13564" width="27.5703125" customWidth="1" style="97"/>
    <col min="13565" max="13565" width="31.140625" customWidth="1" style="97"/>
    <col min="13566" max="13566" width="38.28515625" customWidth="1" style="97"/>
    <col min="13567" max="13567" width="45.28515625" customWidth="1" style="97"/>
    <col min="13568" max="13568" width="35.42578125" customWidth="1" style="97"/>
    <col min="13569" max="13569" width="28.28515625" customWidth="1" style="97"/>
    <col min="13570" max="13570" width="14" customWidth="1" style="97"/>
    <col min="13571" max="13571" width="18" customWidth="1" style="97"/>
    <col min="13572" max="13572" width="21.7109375" customWidth="1" style="97"/>
    <col min="13573" max="13573" width="30.28515625" customWidth="1" style="97"/>
    <col min="13574" max="13574" width="17.42578125" customWidth="1" style="97"/>
    <col min="13575" max="13575" width="36.28515625" customWidth="1" style="97"/>
    <col min="13576" max="13576" width="45.140625" customWidth="1" style="97"/>
    <col min="13577" max="13577" width="19.5703125" customWidth="1" style="97"/>
    <col min="13578" max="13578" width="24.140625" customWidth="1" style="97"/>
    <col min="13579" max="13579" width="36.140625" customWidth="1" style="97"/>
    <col min="13580" max="13580" width="8.85546875" customWidth="1" style="97"/>
    <col min="13581" max="13581" width="22" customWidth="1" style="97"/>
    <col min="13582" max="13582" width="21.42578125" customWidth="1" style="97"/>
    <col min="13583" max="13583" width="23" customWidth="1" style="97"/>
    <col min="13584" max="13584" width="13.42578125" customWidth="1" style="97"/>
    <col min="13585" max="13803" width="9" customWidth="1" style="97"/>
    <col min="13804" max="13804" width="4.140625" customWidth="1" style="97"/>
    <col min="13805" max="13805" width="8.140625" customWidth="1" style="97"/>
    <col min="13806" max="13806" width="9.140625" customWidth="1" style="97"/>
    <col min="13807" max="13808" width="16" customWidth="1" style="97"/>
    <col min="13809" max="13809" width="40.28515625" customWidth="1" style="97"/>
    <col min="13810" max="13810" width="21.7109375" customWidth="1" style="97"/>
    <col min="13811" max="13811" width="28.7109375" customWidth="1" style="97"/>
    <col min="13812" max="13812" width="12" customWidth="1" style="97"/>
    <col min="13813" max="13813" width="13.7109375" customWidth="1" style="97"/>
    <col min="13814" max="13814" width="23.5703125" customWidth="1" style="97"/>
    <col min="13815" max="13815" width="19.5703125" customWidth="1" style="97"/>
    <col min="13816" max="13816" width="15.85546875" customWidth="1" style="97"/>
    <col min="13817" max="13817" width="15.28515625" customWidth="1" style="97"/>
    <col min="13818" max="13818" width="13" customWidth="1" style="97"/>
    <col min="13819" max="13819" width="27.85546875" customWidth="1" style="97"/>
    <col min="13820" max="13820" width="27.5703125" customWidth="1" style="97"/>
    <col min="13821" max="13821" width="31.140625" customWidth="1" style="97"/>
    <col min="13822" max="13822" width="38.28515625" customWidth="1" style="97"/>
    <col min="13823" max="13823" width="45.28515625" customWidth="1" style="97"/>
    <col min="13824" max="13824" width="35.42578125" customWidth="1" style="97"/>
    <col min="13825" max="13825" width="28.28515625" customWidth="1" style="97"/>
    <col min="13826" max="13826" width="14" customWidth="1" style="97"/>
    <col min="13827" max="13827" width="18" customWidth="1" style="97"/>
    <col min="13828" max="13828" width="21.7109375" customWidth="1" style="97"/>
    <col min="13829" max="13829" width="30.28515625" customWidth="1" style="97"/>
    <col min="13830" max="13830" width="17.42578125" customWidth="1" style="97"/>
    <col min="13831" max="13831" width="36.28515625" customWidth="1" style="97"/>
    <col min="13832" max="13832" width="45.140625" customWidth="1" style="97"/>
    <col min="13833" max="13833" width="19.5703125" customWidth="1" style="97"/>
    <col min="13834" max="13834" width="24.140625" customWidth="1" style="97"/>
    <col min="13835" max="13835" width="36.140625" customWidth="1" style="97"/>
    <col min="13836" max="13836" width="8.85546875" customWidth="1" style="97"/>
    <col min="13837" max="13837" width="22" customWidth="1" style="97"/>
    <col min="13838" max="13838" width="21.42578125" customWidth="1" style="97"/>
    <col min="13839" max="13839" width="23" customWidth="1" style="97"/>
    <col min="13840" max="13840" width="13.42578125" customWidth="1" style="97"/>
    <col min="13841" max="14059" width="9" customWidth="1" style="97"/>
    <col min="14060" max="14060" width="4.140625" customWidth="1" style="97"/>
    <col min="14061" max="14061" width="8.140625" customWidth="1" style="97"/>
    <col min="14062" max="14062" width="9.140625" customWidth="1" style="97"/>
    <col min="14063" max="14064" width="16" customWidth="1" style="97"/>
    <col min="14065" max="14065" width="40.28515625" customWidth="1" style="97"/>
    <col min="14066" max="14066" width="21.7109375" customWidth="1" style="97"/>
    <col min="14067" max="14067" width="28.7109375" customWidth="1" style="97"/>
    <col min="14068" max="14068" width="12" customWidth="1" style="97"/>
    <col min="14069" max="14069" width="13.7109375" customWidth="1" style="97"/>
    <col min="14070" max="14070" width="23.5703125" customWidth="1" style="97"/>
    <col min="14071" max="14071" width="19.5703125" customWidth="1" style="97"/>
    <col min="14072" max="14072" width="15.85546875" customWidth="1" style="97"/>
    <col min="14073" max="14073" width="15.28515625" customWidth="1" style="97"/>
    <col min="14074" max="14074" width="13" customWidth="1" style="97"/>
    <col min="14075" max="14075" width="27.85546875" customWidth="1" style="97"/>
    <col min="14076" max="14076" width="27.5703125" customWidth="1" style="97"/>
    <col min="14077" max="14077" width="31.140625" customWidth="1" style="97"/>
    <col min="14078" max="14078" width="38.28515625" customWidth="1" style="97"/>
    <col min="14079" max="14079" width="45.28515625" customWidth="1" style="97"/>
    <col min="14080" max="14080" width="35.42578125" customWidth="1" style="97"/>
    <col min="14081" max="14081" width="28.28515625" customWidth="1" style="97"/>
    <col min="14082" max="14082" width="14" customWidth="1" style="97"/>
    <col min="14083" max="14083" width="18" customWidth="1" style="97"/>
    <col min="14084" max="14084" width="21.7109375" customWidth="1" style="97"/>
    <col min="14085" max="14085" width="30.28515625" customWidth="1" style="97"/>
    <col min="14086" max="14086" width="17.42578125" customWidth="1" style="97"/>
    <col min="14087" max="14087" width="36.28515625" customWidth="1" style="97"/>
    <col min="14088" max="14088" width="45.140625" customWidth="1" style="97"/>
    <col min="14089" max="14089" width="19.5703125" customWidth="1" style="97"/>
    <col min="14090" max="14090" width="24.140625" customWidth="1" style="97"/>
    <col min="14091" max="14091" width="36.140625" customWidth="1" style="97"/>
    <col min="14092" max="14092" width="8.85546875" customWidth="1" style="97"/>
    <col min="14093" max="14093" width="22" customWidth="1" style="97"/>
    <col min="14094" max="14094" width="21.42578125" customWidth="1" style="97"/>
    <col min="14095" max="14095" width="23" customWidth="1" style="97"/>
    <col min="14096" max="14096" width="13.42578125" customWidth="1" style="97"/>
    <col min="14097" max="14315" width="9" customWidth="1" style="97"/>
    <col min="14316" max="14316" width="4.140625" customWidth="1" style="97"/>
    <col min="14317" max="14317" width="8.140625" customWidth="1" style="97"/>
    <col min="14318" max="14318" width="9.140625" customWidth="1" style="97"/>
    <col min="14319" max="14320" width="16" customWidth="1" style="97"/>
    <col min="14321" max="14321" width="40.28515625" customWidth="1" style="97"/>
    <col min="14322" max="14322" width="21.7109375" customWidth="1" style="97"/>
    <col min="14323" max="14323" width="28.7109375" customWidth="1" style="97"/>
    <col min="14324" max="14324" width="12" customWidth="1" style="97"/>
    <col min="14325" max="14325" width="13.7109375" customWidth="1" style="97"/>
    <col min="14326" max="14326" width="23.5703125" customWidth="1" style="97"/>
    <col min="14327" max="14327" width="19.5703125" customWidth="1" style="97"/>
    <col min="14328" max="14328" width="15.85546875" customWidth="1" style="97"/>
    <col min="14329" max="14329" width="15.28515625" customWidth="1" style="97"/>
    <col min="14330" max="14330" width="13" customWidth="1" style="97"/>
    <col min="14331" max="14331" width="27.85546875" customWidth="1" style="97"/>
    <col min="14332" max="14332" width="27.5703125" customWidth="1" style="97"/>
    <col min="14333" max="14333" width="31.140625" customWidth="1" style="97"/>
    <col min="14334" max="14334" width="38.28515625" customWidth="1" style="97"/>
    <col min="14335" max="14335" width="45.28515625" customWidth="1" style="97"/>
    <col min="14336" max="14336" width="35.42578125" customWidth="1" style="97"/>
    <col min="14337" max="14337" width="28.28515625" customWidth="1" style="97"/>
    <col min="14338" max="14338" width="14" customWidth="1" style="97"/>
    <col min="14339" max="14339" width="18" customWidth="1" style="97"/>
    <col min="14340" max="14340" width="21.7109375" customWidth="1" style="97"/>
    <col min="14341" max="14341" width="30.28515625" customWidth="1" style="97"/>
    <col min="14342" max="14342" width="17.42578125" customWidth="1" style="97"/>
    <col min="14343" max="14343" width="36.28515625" customWidth="1" style="97"/>
    <col min="14344" max="14344" width="45.140625" customWidth="1" style="97"/>
    <col min="14345" max="14345" width="19.5703125" customWidth="1" style="97"/>
    <col min="14346" max="14346" width="24.140625" customWidth="1" style="97"/>
    <col min="14347" max="14347" width="36.140625" customWidth="1" style="97"/>
    <col min="14348" max="14348" width="8.85546875" customWidth="1" style="97"/>
    <col min="14349" max="14349" width="22" customWidth="1" style="97"/>
    <col min="14350" max="14350" width="21.42578125" customWidth="1" style="97"/>
    <col min="14351" max="14351" width="23" customWidth="1" style="97"/>
    <col min="14352" max="14352" width="13.42578125" customWidth="1" style="97"/>
    <col min="14353" max="14571" width="9" customWidth="1" style="97"/>
    <col min="14572" max="14572" width="4.140625" customWidth="1" style="97"/>
    <col min="14573" max="14573" width="8.140625" customWidth="1" style="97"/>
    <col min="14574" max="14574" width="9.140625" customWidth="1" style="97"/>
    <col min="14575" max="14576" width="16" customWidth="1" style="97"/>
    <col min="14577" max="14577" width="40.28515625" customWidth="1" style="97"/>
    <col min="14578" max="14578" width="21.7109375" customWidth="1" style="97"/>
    <col min="14579" max="14579" width="28.7109375" customWidth="1" style="97"/>
    <col min="14580" max="14580" width="12" customWidth="1" style="97"/>
    <col min="14581" max="14581" width="13.7109375" customWidth="1" style="97"/>
    <col min="14582" max="14582" width="23.5703125" customWidth="1" style="97"/>
    <col min="14583" max="14583" width="19.5703125" customWidth="1" style="97"/>
    <col min="14584" max="14584" width="15.85546875" customWidth="1" style="97"/>
    <col min="14585" max="14585" width="15.28515625" customWidth="1" style="97"/>
    <col min="14586" max="14586" width="13" customWidth="1" style="97"/>
    <col min="14587" max="14587" width="27.85546875" customWidth="1" style="97"/>
    <col min="14588" max="14588" width="27.5703125" customWidth="1" style="97"/>
    <col min="14589" max="14589" width="31.140625" customWidth="1" style="97"/>
    <col min="14590" max="14590" width="38.28515625" customWidth="1" style="97"/>
    <col min="14591" max="14591" width="45.28515625" customWidth="1" style="97"/>
    <col min="14592" max="14592" width="35.42578125" customWidth="1" style="97"/>
    <col min="14593" max="14593" width="28.28515625" customWidth="1" style="97"/>
    <col min="14594" max="14594" width="14" customWidth="1" style="97"/>
    <col min="14595" max="14595" width="18" customWidth="1" style="97"/>
    <col min="14596" max="14596" width="21.7109375" customWidth="1" style="97"/>
    <col min="14597" max="14597" width="30.28515625" customWidth="1" style="97"/>
    <col min="14598" max="14598" width="17.42578125" customWidth="1" style="97"/>
    <col min="14599" max="14599" width="36.28515625" customWidth="1" style="97"/>
    <col min="14600" max="14600" width="45.140625" customWidth="1" style="97"/>
    <col min="14601" max="14601" width="19.5703125" customWidth="1" style="97"/>
    <col min="14602" max="14602" width="24.140625" customWidth="1" style="97"/>
    <col min="14603" max="14603" width="36.140625" customWidth="1" style="97"/>
    <col min="14604" max="14604" width="8.85546875" customWidth="1" style="97"/>
    <col min="14605" max="14605" width="22" customWidth="1" style="97"/>
    <col min="14606" max="14606" width="21.42578125" customWidth="1" style="97"/>
    <col min="14607" max="14607" width="23" customWidth="1" style="97"/>
    <col min="14608" max="14608" width="13.42578125" customWidth="1" style="97"/>
    <col min="14609" max="14827" width="9" customWidth="1" style="97"/>
    <col min="14828" max="14828" width="4.140625" customWidth="1" style="97"/>
    <col min="14829" max="14829" width="8.140625" customWidth="1" style="97"/>
    <col min="14830" max="14830" width="9.140625" customWidth="1" style="97"/>
    <col min="14831" max="14832" width="16" customWidth="1" style="97"/>
    <col min="14833" max="14833" width="40.28515625" customWidth="1" style="97"/>
    <col min="14834" max="14834" width="21.7109375" customWidth="1" style="97"/>
    <col min="14835" max="14835" width="28.7109375" customWidth="1" style="97"/>
    <col min="14836" max="14836" width="12" customWidth="1" style="97"/>
    <col min="14837" max="14837" width="13.7109375" customWidth="1" style="97"/>
    <col min="14838" max="14838" width="23.5703125" customWidth="1" style="97"/>
    <col min="14839" max="14839" width="19.5703125" customWidth="1" style="97"/>
    <col min="14840" max="14840" width="15.85546875" customWidth="1" style="97"/>
    <col min="14841" max="14841" width="15.28515625" customWidth="1" style="97"/>
    <col min="14842" max="14842" width="13" customWidth="1" style="97"/>
    <col min="14843" max="14843" width="27.85546875" customWidth="1" style="97"/>
    <col min="14844" max="14844" width="27.5703125" customWidth="1" style="97"/>
    <col min="14845" max="14845" width="31.140625" customWidth="1" style="97"/>
    <col min="14846" max="14846" width="38.28515625" customWidth="1" style="97"/>
    <col min="14847" max="14847" width="45.28515625" customWidth="1" style="97"/>
    <col min="14848" max="14848" width="35.42578125" customWidth="1" style="97"/>
    <col min="14849" max="14849" width="28.28515625" customWidth="1" style="97"/>
    <col min="14850" max="14850" width="14" customWidth="1" style="97"/>
    <col min="14851" max="14851" width="18" customWidth="1" style="97"/>
    <col min="14852" max="14852" width="21.7109375" customWidth="1" style="97"/>
    <col min="14853" max="14853" width="30.28515625" customWidth="1" style="97"/>
    <col min="14854" max="14854" width="17.42578125" customWidth="1" style="97"/>
    <col min="14855" max="14855" width="36.28515625" customWidth="1" style="97"/>
    <col min="14856" max="14856" width="45.140625" customWidth="1" style="97"/>
    <col min="14857" max="14857" width="19.5703125" customWidth="1" style="97"/>
    <col min="14858" max="14858" width="24.140625" customWidth="1" style="97"/>
    <col min="14859" max="14859" width="36.140625" customWidth="1" style="97"/>
    <col min="14860" max="14860" width="8.85546875" customWidth="1" style="97"/>
    <col min="14861" max="14861" width="22" customWidth="1" style="97"/>
    <col min="14862" max="14862" width="21.42578125" customWidth="1" style="97"/>
    <col min="14863" max="14863" width="23" customWidth="1" style="97"/>
    <col min="14864" max="14864" width="13.42578125" customWidth="1" style="97"/>
    <col min="14865" max="15083" width="9" customWidth="1" style="97"/>
    <col min="15084" max="15084" width="4.140625" customWidth="1" style="97"/>
    <col min="15085" max="15085" width="8.140625" customWidth="1" style="97"/>
    <col min="15086" max="15086" width="9.140625" customWidth="1" style="97"/>
    <col min="15087" max="15088" width="16" customWidth="1" style="97"/>
    <col min="15089" max="15089" width="40.28515625" customWidth="1" style="97"/>
    <col min="15090" max="15090" width="21.7109375" customWidth="1" style="97"/>
    <col min="15091" max="15091" width="28.7109375" customWidth="1" style="97"/>
    <col min="15092" max="15092" width="12" customWidth="1" style="97"/>
    <col min="15093" max="15093" width="13.7109375" customWidth="1" style="97"/>
    <col min="15094" max="15094" width="23.5703125" customWidth="1" style="97"/>
    <col min="15095" max="15095" width="19.5703125" customWidth="1" style="97"/>
    <col min="15096" max="15096" width="15.85546875" customWidth="1" style="97"/>
    <col min="15097" max="15097" width="15.28515625" customWidth="1" style="97"/>
    <col min="15098" max="15098" width="13" customWidth="1" style="97"/>
    <col min="15099" max="15099" width="27.85546875" customWidth="1" style="97"/>
    <col min="15100" max="15100" width="27.5703125" customWidth="1" style="97"/>
    <col min="15101" max="15101" width="31.140625" customWidth="1" style="97"/>
    <col min="15102" max="15102" width="38.28515625" customWidth="1" style="97"/>
    <col min="15103" max="15103" width="45.28515625" customWidth="1" style="97"/>
    <col min="15104" max="15104" width="35.42578125" customWidth="1" style="97"/>
    <col min="15105" max="15105" width="28.28515625" customWidth="1" style="97"/>
    <col min="15106" max="15106" width="14" customWidth="1" style="97"/>
    <col min="15107" max="15107" width="18" customWidth="1" style="97"/>
    <col min="15108" max="15108" width="21.7109375" customWidth="1" style="97"/>
    <col min="15109" max="15109" width="30.28515625" customWidth="1" style="97"/>
    <col min="15110" max="15110" width="17.42578125" customWidth="1" style="97"/>
    <col min="15111" max="15111" width="36.28515625" customWidth="1" style="97"/>
    <col min="15112" max="15112" width="45.140625" customWidth="1" style="97"/>
    <col min="15113" max="15113" width="19.5703125" customWidth="1" style="97"/>
    <col min="15114" max="15114" width="24.140625" customWidth="1" style="97"/>
    <col min="15115" max="15115" width="36.140625" customWidth="1" style="97"/>
    <col min="15116" max="15116" width="8.85546875" customWidth="1" style="97"/>
    <col min="15117" max="15117" width="22" customWidth="1" style="97"/>
    <col min="15118" max="15118" width="21.42578125" customWidth="1" style="97"/>
    <col min="15119" max="15119" width="23" customWidth="1" style="97"/>
    <col min="15120" max="15120" width="13.42578125" customWidth="1" style="97"/>
    <col min="15121" max="15339" width="9" customWidth="1" style="97"/>
    <col min="15340" max="15340" width="4.140625" customWidth="1" style="97"/>
    <col min="15341" max="15341" width="8.140625" customWidth="1" style="97"/>
    <col min="15342" max="15342" width="9.140625" customWidth="1" style="97"/>
    <col min="15343" max="15344" width="16" customWidth="1" style="97"/>
    <col min="15345" max="15345" width="40.28515625" customWidth="1" style="97"/>
    <col min="15346" max="15346" width="21.7109375" customWidth="1" style="97"/>
    <col min="15347" max="15347" width="28.7109375" customWidth="1" style="97"/>
    <col min="15348" max="15348" width="12" customWidth="1" style="97"/>
    <col min="15349" max="15349" width="13.7109375" customWidth="1" style="97"/>
    <col min="15350" max="15350" width="23.5703125" customWidth="1" style="97"/>
    <col min="15351" max="15351" width="19.5703125" customWidth="1" style="97"/>
    <col min="15352" max="15352" width="15.85546875" customWidth="1" style="97"/>
    <col min="15353" max="15353" width="15.28515625" customWidth="1" style="97"/>
    <col min="15354" max="15354" width="13" customWidth="1" style="97"/>
    <col min="15355" max="15355" width="27.85546875" customWidth="1" style="97"/>
    <col min="15356" max="15356" width="27.5703125" customWidth="1" style="97"/>
    <col min="15357" max="15357" width="31.140625" customWidth="1" style="97"/>
    <col min="15358" max="15358" width="38.28515625" customWidth="1" style="97"/>
    <col min="15359" max="15359" width="45.28515625" customWidth="1" style="97"/>
    <col min="15360" max="15360" width="35.42578125" customWidth="1" style="97"/>
    <col min="15361" max="15361" width="28.28515625" customWidth="1" style="97"/>
    <col min="15362" max="15362" width="14" customWidth="1" style="97"/>
    <col min="15363" max="15363" width="18" customWidth="1" style="97"/>
    <col min="15364" max="15364" width="21.7109375" customWidth="1" style="97"/>
    <col min="15365" max="15365" width="30.28515625" customWidth="1" style="97"/>
    <col min="15366" max="15366" width="17.42578125" customWidth="1" style="97"/>
    <col min="15367" max="15367" width="36.28515625" customWidth="1" style="97"/>
    <col min="15368" max="15368" width="45.140625" customWidth="1" style="97"/>
    <col min="15369" max="15369" width="19.5703125" customWidth="1" style="97"/>
    <col min="15370" max="15370" width="24.140625" customWidth="1" style="97"/>
    <col min="15371" max="15371" width="36.140625" customWidth="1" style="97"/>
    <col min="15372" max="15372" width="8.85546875" customWidth="1" style="97"/>
    <col min="15373" max="15373" width="22" customWidth="1" style="97"/>
    <col min="15374" max="15374" width="21.42578125" customWidth="1" style="97"/>
    <col min="15375" max="15375" width="23" customWidth="1" style="97"/>
    <col min="15376" max="15376" width="13.42578125" customWidth="1" style="97"/>
    <col min="15377" max="15595" width="9" customWidth="1" style="97"/>
    <col min="15596" max="15596" width="4.140625" customWidth="1" style="97"/>
    <col min="15597" max="15597" width="8.140625" customWidth="1" style="97"/>
    <col min="15598" max="15598" width="9.140625" customWidth="1" style="97"/>
    <col min="15599" max="15600" width="16" customWidth="1" style="97"/>
    <col min="15601" max="15601" width="40.28515625" customWidth="1" style="97"/>
    <col min="15602" max="15602" width="21.7109375" customWidth="1" style="97"/>
    <col min="15603" max="15603" width="28.7109375" customWidth="1" style="97"/>
    <col min="15604" max="15604" width="12" customWidth="1" style="97"/>
    <col min="15605" max="15605" width="13.7109375" customWidth="1" style="97"/>
    <col min="15606" max="15606" width="23.5703125" customWidth="1" style="97"/>
    <col min="15607" max="15607" width="19.5703125" customWidth="1" style="97"/>
    <col min="15608" max="15608" width="15.85546875" customWidth="1" style="97"/>
    <col min="15609" max="15609" width="15.28515625" customWidth="1" style="97"/>
    <col min="15610" max="15610" width="13" customWidth="1" style="97"/>
    <col min="15611" max="15611" width="27.85546875" customWidth="1" style="97"/>
    <col min="15612" max="15612" width="27.5703125" customWidth="1" style="97"/>
    <col min="15613" max="15613" width="31.140625" customWidth="1" style="97"/>
    <col min="15614" max="15614" width="38.28515625" customWidth="1" style="97"/>
    <col min="15615" max="15615" width="45.28515625" customWidth="1" style="97"/>
    <col min="15616" max="15616" width="35.42578125" customWidth="1" style="97"/>
    <col min="15617" max="15617" width="28.28515625" customWidth="1" style="97"/>
    <col min="15618" max="15618" width="14" customWidth="1" style="97"/>
    <col min="15619" max="15619" width="18" customWidth="1" style="97"/>
    <col min="15620" max="15620" width="21.7109375" customWidth="1" style="97"/>
    <col min="15621" max="15621" width="30.28515625" customWidth="1" style="97"/>
    <col min="15622" max="15622" width="17.42578125" customWidth="1" style="97"/>
    <col min="15623" max="15623" width="36.28515625" customWidth="1" style="97"/>
    <col min="15624" max="15624" width="45.140625" customWidth="1" style="97"/>
    <col min="15625" max="15625" width="19.5703125" customWidth="1" style="97"/>
    <col min="15626" max="15626" width="24.140625" customWidth="1" style="97"/>
    <col min="15627" max="15627" width="36.140625" customWidth="1" style="97"/>
    <col min="15628" max="15628" width="8.85546875" customWidth="1" style="97"/>
    <col min="15629" max="15629" width="22" customWidth="1" style="97"/>
    <col min="15630" max="15630" width="21.42578125" customWidth="1" style="97"/>
    <col min="15631" max="15631" width="23" customWidth="1" style="97"/>
    <col min="15632" max="15632" width="13.42578125" customWidth="1" style="97"/>
    <col min="15633" max="15851" width="9" customWidth="1" style="97"/>
    <col min="15852" max="15852" width="4.140625" customWidth="1" style="97"/>
    <col min="15853" max="15853" width="8.140625" customWidth="1" style="97"/>
    <col min="15854" max="15854" width="9.140625" customWidth="1" style="97"/>
    <col min="15855" max="15856" width="16" customWidth="1" style="97"/>
    <col min="15857" max="15857" width="40.28515625" customWidth="1" style="97"/>
    <col min="15858" max="15858" width="21.7109375" customWidth="1" style="97"/>
    <col min="15859" max="15859" width="28.7109375" customWidth="1" style="97"/>
    <col min="15860" max="15860" width="12" customWidth="1" style="97"/>
    <col min="15861" max="15861" width="13.7109375" customWidth="1" style="97"/>
    <col min="15862" max="15862" width="23.5703125" customWidth="1" style="97"/>
    <col min="15863" max="15863" width="19.5703125" customWidth="1" style="97"/>
    <col min="15864" max="15864" width="15.85546875" customWidth="1" style="97"/>
    <col min="15865" max="15865" width="15.28515625" customWidth="1" style="97"/>
    <col min="15866" max="15866" width="13" customWidth="1" style="97"/>
    <col min="15867" max="15867" width="27.85546875" customWidth="1" style="97"/>
    <col min="15868" max="15868" width="27.5703125" customWidth="1" style="97"/>
    <col min="15869" max="15869" width="31.140625" customWidth="1" style="97"/>
    <col min="15870" max="15870" width="38.28515625" customWidth="1" style="97"/>
    <col min="15871" max="15871" width="45.28515625" customWidth="1" style="97"/>
    <col min="15872" max="15872" width="35.42578125" customWidth="1" style="97"/>
    <col min="15873" max="15873" width="28.28515625" customWidth="1" style="97"/>
    <col min="15874" max="15874" width="14" customWidth="1" style="97"/>
    <col min="15875" max="15875" width="18" customWidth="1" style="97"/>
    <col min="15876" max="15876" width="21.7109375" customWidth="1" style="97"/>
    <col min="15877" max="15877" width="30.28515625" customWidth="1" style="97"/>
    <col min="15878" max="15878" width="17.42578125" customWidth="1" style="97"/>
    <col min="15879" max="15879" width="36.28515625" customWidth="1" style="97"/>
    <col min="15880" max="15880" width="45.140625" customWidth="1" style="97"/>
    <col min="15881" max="15881" width="19.5703125" customWidth="1" style="97"/>
    <col min="15882" max="15882" width="24.140625" customWidth="1" style="97"/>
    <col min="15883" max="15883" width="36.140625" customWidth="1" style="97"/>
    <col min="15884" max="15884" width="8.85546875" customWidth="1" style="97"/>
    <col min="15885" max="15885" width="22" customWidth="1" style="97"/>
    <col min="15886" max="15886" width="21.42578125" customWidth="1" style="97"/>
    <col min="15887" max="15887" width="23" customWidth="1" style="97"/>
    <col min="15888" max="15888" width="13.42578125" customWidth="1" style="97"/>
    <col min="15889" max="16107" width="9" customWidth="1" style="97"/>
    <col min="16108" max="16108" width="4.140625" customWidth="1" style="97"/>
    <col min="16109" max="16109" width="8.140625" customWidth="1" style="97"/>
    <col min="16110" max="16110" width="9.140625" customWidth="1" style="97"/>
    <col min="16111" max="16112" width="16" customWidth="1" style="97"/>
    <col min="16113" max="16113" width="40.28515625" customWidth="1" style="97"/>
    <col min="16114" max="16114" width="21.7109375" customWidth="1" style="97"/>
    <col min="16115" max="16115" width="28.7109375" customWidth="1" style="97"/>
    <col min="16116" max="16116" width="12" customWidth="1" style="97"/>
    <col min="16117" max="16117" width="13.7109375" customWidth="1" style="97"/>
    <col min="16118" max="16118" width="23.5703125" customWidth="1" style="97"/>
    <col min="16119" max="16119" width="19.5703125" customWidth="1" style="97"/>
    <col min="16120" max="16120" width="15.85546875" customWidth="1" style="97"/>
    <col min="16121" max="16121" width="15.28515625" customWidth="1" style="97"/>
    <col min="16122" max="16122" width="13" customWidth="1" style="97"/>
    <col min="16123" max="16123" width="27.85546875" customWidth="1" style="97"/>
    <col min="16124" max="16124" width="27.5703125" customWidth="1" style="97"/>
    <col min="16125" max="16125" width="31.140625" customWidth="1" style="97"/>
    <col min="16126" max="16126" width="38.28515625" customWidth="1" style="97"/>
    <col min="16127" max="16127" width="45.28515625" customWidth="1" style="97"/>
    <col min="16128" max="16128" width="35.42578125" customWidth="1" style="97"/>
    <col min="16129" max="16129" width="28.28515625" customWidth="1" style="97"/>
    <col min="16130" max="16130" width="14" customWidth="1" style="97"/>
    <col min="16131" max="16131" width="18" customWidth="1" style="97"/>
    <col min="16132" max="16132" width="21.7109375" customWidth="1" style="97"/>
    <col min="16133" max="16133" width="30.28515625" customWidth="1" style="97"/>
    <col min="16134" max="16134" width="17.42578125" customWidth="1" style="97"/>
    <col min="16135" max="16135" width="36.28515625" customWidth="1" style="97"/>
    <col min="16136" max="16136" width="45.140625" customWidth="1" style="97"/>
    <col min="16137" max="16137" width="19.5703125" customWidth="1" style="97"/>
    <col min="16138" max="16138" width="24.140625" customWidth="1" style="97"/>
    <col min="16139" max="16139" width="36.140625" customWidth="1" style="97"/>
    <col min="16140" max="16140" width="8.85546875" customWidth="1" style="97"/>
    <col min="16141" max="16141" width="22" customWidth="1" style="97"/>
    <col min="16142" max="16142" width="21.42578125" customWidth="1" style="97"/>
    <col min="16143" max="16143" width="23" customWidth="1" style="97"/>
    <col min="16144" max="16144" width="13.42578125" customWidth="1" style="97"/>
    <col min="16145" max="16384" width="9" customWidth="1" style="97"/>
  </cols>
  <sheetData>
    <row r="1">
      <c r="G1" s="673" t="s">
        <v>78</v>
      </c>
    </row>
    <row r="2" ht="28.5">
      <c r="B2" s="99" t="s">
        <v>140</v>
      </c>
    </row>
    <row r="3" ht="31.5">
      <c r="B3" s="100" t="s">
        <v>141</v>
      </c>
    </row>
    <row r="4" ht="31.5">
      <c r="B4" s="100"/>
    </row>
    <row r="5" ht="21">
      <c r="B5" s="101" t="s">
        <v>142</v>
      </c>
    </row>
    <row r="6" ht="26.25">
      <c r="A6" s="102"/>
      <c r="B6" s="103" t="s">
        <v>143</v>
      </c>
    </row>
    <row r="7" ht="15.75">
      <c r="A7" s="98"/>
      <c r="B7" s="637" t="s">
        <v>23</v>
      </c>
      <c r="C7" s="637" t="s">
        <v>24</v>
      </c>
      <c r="D7" s="637" t="s">
        <v>144</v>
      </c>
      <c r="E7" s="637" t="s">
        <v>145</v>
      </c>
      <c r="F7" s="637" t="s">
        <v>146</v>
      </c>
      <c r="G7" s="637" t="s">
        <v>147</v>
      </c>
      <c r="H7" s="637"/>
      <c r="I7" s="104" t="s">
        <v>148</v>
      </c>
      <c r="J7" s="104" t="s">
        <v>149</v>
      </c>
      <c r="K7" s="625" t="s">
        <v>97</v>
      </c>
    </row>
    <row r="8" ht="15.75">
      <c r="A8" s="98"/>
      <c r="B8" s="638"/>
      <c r="C8" s="638"/>
      <c r="D8" s="638"/>
      <c r="E8" s="638"/>
      <c r="F8" s="638"/>
      <c r="G8" s="105" t="s">
        <v>150</v>
      </c>
      <c r="H8" s="105" t="s">
        <v>151</v>
      </c>
      <c r="I8" s="105" t="s">
        <v>152</v>
      </c>
      <c r="J8" s="105" t="s">
        <v>152</v>
      </c>
      <c r="K8" s="626"/>
    </row>
    <row r="9" ht="15.75" customHeight="1" s="92" customFormat="1">
      <c r="B9" s="106">
        <v>1</v>
      </c>
      <c r="C9" s="107"/>
      <c r="D9" s="106" t="s">
        <v>153</v>
      </c>
      <c r="E9" s="108">
        <v>43819</v>
      </c>
      <c r="F9" s="109"/>
      <c r="G9" s="110" t="s">
        <v>154</v>
      </c>
      <c r="H9" s="110" t="s">
        <v>111</v>
      </c>
      <c r="I9" s="120">
        <v>4589709</v>
      </c>
      <c r="J9" s="106"/>
      <c r="K9" s="627" t="s">
        <v>155</v>
      </c>
    </row>
    <row r="10" ht="15.75" s="92" customFormat="1">
      <c r="B10" s="106">
        <f>+B9+1</f>
        <v>2</v>
      </c>
      <c r="C10" s="107"/>
      <c r="D10" s="106" t="s">
        <v>156</v>
      </c>
      <c r="E10" s="108">
        <v>43819</v>
      </c>
      <c r="F10" s="109"/>
      <c r="G10" s="110" t="s">
        <v>154</v>
      </c>
      <c r="H10" s="110" t="s">
        <v>111</v>
      </c>
      <c r="I10" s="120">
        <v>4589709</v>
      </c>
      <c r="J10" s="106"/>
      <c r="K10" s="628"/>
    </row>
    <row r="11" ht="15.75" s="92" customFormat="1">
      <c r="B11" s="106">
        <f ref="B11:B31" t="shared" si="0">+B10+1</f>
        <v>3</v>
      </c>
      <c r="C11" s="107"/>
      <c r="D11" s="106" t="s">
        <v>157</v>
      </c>
      <c r="E11" s="108">
        <v>43819</v>
      </c>
      <c r="F11" s="109"/>
      <c r="G11" s="110" t="s">
        <v>154</v>
      </c>
      <c r="H11" s="110" t="s">
        <v>111</v>
      </c>
      <c r="I11" s="120">
        <v>4589709</v>
      </c>
      <c r="J11" s="106"/>
      <c r="K11" s="628"/>
    </row>
    <row r="12" ht="15.75" s="92" customFormat="1">
      <c r="B12" s="106">
        <f t="shared" si="0"/>
        <v>4</v>
      </c>
      <c r="C12" s="107"/>
      <c r="D12" s="106" t="s">
        <v>158</v>
      </c>
      <c r="E12" s="108">
        <v>43819</v>
      </c>
      <c r="F12" s="109"/>
      <c r="G12" s="110" t="s">
        <v>154</v>
      </c>
      <c r="H12" s="110" t="s">
        <v>111</v>
      </c>
      <c r="I12" s="120">
        <v>4589709</v>
      </c>
      <c r="J12" s="106"/>
      <c r="K12" s="628"/>
    </row>
    <row r="13" ht="15.75" s="92" customFormat="1">
      <c r="B13" s="106">
        <f t="shared" si="0"/>
        <v>5</v>
      </c>
      <c r="C13" s="107"/>
      <c r="D13" s="106" t="s">
        <v>159</v>
      </c>
      <c r="E13" s="108">
        <v>43832</v>
      </c>
      <c r="F13" s="109"/>
      <c r="G13" s="110" t="s">
        <v>154</v>
      </c>
      <c r="H13" s="110" t="s">
        <v>111</v>
      </c>
      <c r="I13" s="120">
        <v>4589709</v>
      </c>
      <c r="J13" s="106"/>
      <c r="K13" s="628"/>
    </row>
    <row r="14" ht="15.75" s="93" customFormat="1">
      <c r="B14" s="106">
        <f t="shared" si="0"/>
        <v>6</v>
      </c>
      <c r="C14" s="111"/>
      <c r="D14" s="112" t="s">
        <v>160</v>
      </c>
      <c r="E14" s="113">
        <v>43819</v>
      </c>
      <c r="F14" s="113">
        <v>43826</v>
      </c>
      <c r="G14" s="110" t="s">
        <v>154</v>
      </c>
      <c r="H14" s="110" t="s">
        <v>111</v>
      </c>
      <c r="I14" s="120">
        <v>4589709</v>
      </c>
      <c r="J14" s="121"/>
      <c r="K14" s="628"/>
    </row>
    <row r="15" ht="15.75" s="92" customFormat="1">
      <c r="B15" s="106">
        <f t="shared" si="0"/>
        <v>7</v>
      </c>
      <c r="C15" s="107"/>
      <c r="D15" s="106" t="s">
        <v>161</v>
      </c>
      <c r="E15" s="108"/>
      <c r="F15" s="109">
        <v>43828</v>
      </c>
      <c r="G15" s="110" t="s">
        <v>108</v>
      </c>
      <c r="H15" s="110" t="s">
        <v>109</v>
      </c>
      <c r="I15" s="120">
        <v>4276349</v>
      </c>
      <c r="J15" s="106"/>
      <c r="K15" s="628"/>
    </row>
    <row r="16" ht="15.75" s="92" customFormat="1">
      <c r="B16" s="106">
        <f t="shared" si="0"/>
        <v>8</v>
      </c>
      <c r="C16" s="107"/>
      <c r="D16" s="106" t="s">
        <v>162</v>
      </c>
      <c r="E16" s="108"/>
      <c r="F16" s="109">
        <v>43811</v>
      </c>
      <c r="G16" s="110" t="s">
        <v>108</v>
      </c>
      <c r="H16" s="110" t="s">
        <v>109</v>
      </c>
      <c r="I16" s="120">
        <v>4276349</v>
      </c>
      <c r="J16" s="106"/>
      <c r="K16" s="628"/>
    </row>
    <row r="17" ht="15.75" s="92" customFormat="1">
      <c r="B17" s="106">
        <f t="shared" si="0"/>
        <v>9</v>
      </c>
      <c r="C17" s="107"/>
      <c r="D17" s="106" t="s">
        <v>163</v>
      </c>
      <c r="E17" s="108">
        <v>43809</v>
      </c>
      <c r="F17" s="109">
        <v>43840</v>
      </c>
      <c r="G17" s="110" t="s">
        <v>108</v>
      </c>
      <c r="H17" s="110" t="s">
        <v>109</v>
      </c>
      <c r="I17" s="120">
        <v>4276349</v>
      </c>
      <c r="J17" s="106"/>
      <c r="K17" s="628"/>
    </row>
    <row r="18" ht="15.75" s="93" customFormat="1">
      <c r="B18" s="106">
        <f t="shared" si="0"/>
        <v>10</v>
      </c>
      <c r="C18" s="111"/>
      <c r="D18" s="112" t="s">
        <v>164</v>
      </c>
      <c r="E18" s="113"/>
      <c r="F18" s="113">
        <v>43831</v>
      </c>
      <c r="G18" s="110" t="s">
        <v>108</v>
      </c>
      <c r="H18" s="110" t="s">
        <v>109</v>
      </c>
      <c r="I18" s="120">
        <v>4276349</v>
      </c>
      <c r="J18" s="121"/>
      <c r="K18" s="628"/>
    </row>
    <row r="19" ht="15.75" s="92" customFormat="1">
      <c r="B19" s="106">
        <f t="shared" si="0"/>
        <v>11</v>
      </c>
      <c r="C19" s="107"/>
      <c r="D19" s="106" t="s">
        <v>165</v>
      </c>
      <c r="E19" s="108"/>
      <c r="F19" s="109">
        <v>43823</v>
      </c>
      <c r="G19" s="110" t="s">
        <v>130</v>
      </c>
      <c r="H19" s="110" t="s">
        <v>131</v>
      </c>
      <c r="I19" s="120">
        <v>4498962</v>
      </c>
      <c r="J19" s="106"/>
      <c r="K19" s="628"/>
    </row>
    <row r="20" ht="15.75" s="92" customFormat="1">
      <c r="B20" s="106">
        <f t="shared" si="0"/>
        <v>12</v>
      </c>
      <c r="C20" s="107"/>
      <c r="D20" s="106" t="s">
        <v>166</v>
      </c>
      <c r="E20" s="108"/>
      <c r="F20" s="109">
        <v>43804</v>
      </c>
      <c r="G20" s="110" t="s">
        <v>130</v>
      </c>
      <c r="H20" s="110" t="s">
        <v>131</v>
      </c>
      <c r="I20" s="120">
        <v>4498962</v>
      </c>
      <c r="J20" s="106"/>
      <c r="K20" s="628"/>
    </row>
    <row r="21" ht="15.75" s="92" customFormat="1">
      <c r="B21" s="106">
        <f t="shared" si="0"/>
        <v>13</v>
      </c>
      <c r="C21" s="107"/>
      <c r="D21" s="106" t="s">
        <v>167</v>
      </c>
      <c r="E21" s="108"/>
      <c r="F21" s="109">
        <v>43833</v>
      </c>
      <c r="G21" s="110" t="s">
        <v>168</v>
      </c>
      <c r="H21" s="110" t="s">
        <v>129</v>
      </c>
      <c r="I21" s="120">
        <v>4276349</v>
      </c>
      <c r="J21" s="106"/>
      <c r="K21" s="628"/>
    </row>
    <row r="22" ht="15.75" s="92" customFormat="1">
      <c r="B22" s="106">
        <f t="shared" si="0"/>
        <v>14</v>
      </c>
      <c r="C22" s="107"/>
      <c r="D22" s="106" t="s">
        <v>169</v>
      </c>
      <c r="E22" s="108">
        <v>43815</v>
      </c>
      <c r="F22" s="109"/>
      <c r="G22" s="110" t="s">
        <v>168</v>
      </c>
      <c r="H22" s="110" t="s">
        <v>129</v>
      </c>
      <c r="I22" s="120">
        <v>4276349</v>
      </c>
      <c r="J22" s="106"/>
      <c r="K22" s="628"/>
    </row>
    <row r="23" ht="15.75" s="92" customFormat="1">
      <c r="B23" s="106">
        <f t="shared" si="0"/>
        <v>15</v>
      </c>
      <c r="C23" s="107"/>
      <c r="D23" s="106" t="s">
        <v>170</v>
      </c>
      <c r="E23" s="108">
        <v>43816</v>
      </c>
      <c r="F23" s="109"/>
      <c r="G23" s="110" t="s">
        <v>168</v>
      </c>
      <c r="H23" s="110" t="s">
        <v>129</v>
      </c>
      <c r="I23" s="120">
        <v>4276349</v>
      </c>
      <c r="J23" s="106"/>
      <c r="K23" s="628"/>
    </row>
    <row r="24" ht="15.75" s="92" customFormat="1">
      <c r="B24" s="106">
        <f t="shared" si="0"/>
        <v>16</v>
      </c>
      <c r="C24" s="107"/>
      <c r="D24" s="106" t="s">
        <v>171</v>
      </c>
      <c r="E24" s="108">
        <v>43835</v>
      </c>
      <c r="F24" s="109"/>
      <c r="G24" s="110" t="s">
        <v>168</v>
      </c>
      <c r="H24" s="110" t="s">
        <v>129</v>
      </c>
      <c r="I24" s="120">
        <v>4276349</v>
      </c>
      <c r="J24" s="106"/>
      <c r="K24" s="628"/>
    </row>
    <row r="25" ht="15.75" s="92" customFormat="1">
      <c r="B25" s="106">
        <f t="shared" si="0"/>
        <v>17</v>
      </c>
      <c r="C25" s="107"/>
      <c r="D25" s="106" t="s">
        <v>37</v>
      </c>
      <c r="E25" s="108"/>
      <c r="F25" s="109">
        <v>43819</v>
      </c>
      <c r="G25" s="110" t="s">
        <v>130</v>
      </c>
      <c r="H25" s="110" t="s">
        <v>129</v>
      </c>
      <c r="I25" s="120">
        <v>4498962</v>
      </c>
      <c r="J25" s="106"/>
      <c r="K25" s="628"/>
    </row>
    <row r="26" ht="15.75" s="92" customFormat="1">
      <c r="B26" s="106">
        <f t="shared" si="0"/>
        <v>18</v>
      </c>
      <c r="C26" s="107"/>
      <c r="D26" s="106" t="s">
        <v>172</v>
      </c>
      <c r="E26" s="108"/>
      <c r="F26" s="109">
        <v>43808</v>
      </c>
      <c r="G26" s="110" t="s">
        <v>130</v>
      </c>
      <c r="H26" s="110" t="s">
        <v>129</v>
      </c>
      <c r="I26" s="120">
        <v>4498962</v>
      </c>
      <c r="J26" s="106"/>
      <c r="K26" s="628"/>
    </row>
    <row r="27" ht="15.75" s="92" customFormat="1">
      <c r="B27" s="106">
        <f t="shared" si="0"/>
        <v>19</v>
      </c>
      <c r="C27" s="107"/>
      <c r="D27" s="106" t="s">
        <v>173</v>
      </c>
      <c r="E27" s="108"/>
      <c r="F27" s="109">
        <v>43825</v>
      </c>
      <c r="G27" s="110" t="s">
        <v>130</v>
      </c>
      <c r="H27" s="110" t="s">
        <v>129</v>
      </c>
      <c r="I27" s="120">
        <v>4498962</v>
      </c>
      <c r="J27" s="106"/>
      <c r="K27" s="628"/>
    </row>
    <row r="28" ht="15.75" s="92" customFormat="1">
      <c r="B28" s="106">
        <f t="shared" si="0"/>
        <v>20</v>
      </c>
      <c r="C28" s="107"/>
      <c r="D28" s="106" t="s">
        <v>174</v>
      </c>
      <c r="E28" s="108"/>
      <c r="F28" s="109">
        <v>43819</v>
      </c>
      <c r="G28" s="110" t="s">
        <v>130</v>
      </c>
      <c r="H28" s="110" t="s">
        <v>129</v>
      </c>
      <c r="I28" s="120">
        <v>4498962</v>
      </c>
      <c r="J28" s="106"/>
      <c r="K28" s="628"/>
    </row>
    <row r="29" ht="15.75" s="92" customFormat="1">
      <c r="B29" s="106">
        <f t="shared" si="0"/>
        <v>21</v>
      </c>
      <c r="C29" s="107"/>
      <c r="D29" s="106" t="s">
        <v>175</v>
      </c>
      <c r="E29" s="108"/>
      <c r="F29" s="109">
        <v>43819</v>
      </c>
      <c r="G29" s="110" t="s">
        <v>130</v>
      </c>
      <c r="H29" s="110" t="s">
        <v>129</v>
      </c>
      <c r="I29" s="120">
        <v>4498962</v>
      </c>
      <c r="J29" s="106"/>
      <c r="K29" s="628"/>
    </row>
    <row r="30" ht="15.75" s="92" customFormat="1">
      <c r="B30" s="106">
        <f t="shared" si="0"/>
        <v>22</v>
      </c>
      <c r="C30" s="107"/>
      <c r="D30" s="106" t="s">
        <v>176</v>
      </c>
      <c r="E30" s="108"/>
      <c r="F30" s="109">
        <v>43819</v>
      </c>
      <c r="G30" s="110" t="s">
        <v>130</v>
      </c>
      <c r="H30" s="110" t="s">
        <v>129</v>
      </c>
      <c r="I30" s="120">
        <v>4498962</v>
      </c>
      <c r="J30" s="106"/>
      <c r="K30" s="628"/>
    </row>
    <row r="31" ht="15.75" s="92" customFormat="1">
      <c r="B31" s="106">
        <f t="shared" si="0"/>
        <v>23</v>
      </c>
      <c r="C31" s="107"/>
      <c r="D31" s="106" t="s">
        <v>177</v>
      </c>
      <c r="E31" s="108"/>
      <c r="F31" s="109">
        <v>43825</v>
      </c>
      <c r="G31" s="110" t="s">
        <v>130</v>
      </c>
      <c r="H31" s="110" t="s">
        <v>129</v>
      </c>
      <c r="I31" s="120">
        <v>4498962</v>
      </c>
      <c r="J31" s="106"/>
      <c r="K31" s="628"/>
    </row>
    <row r="32" ht="15.75" s="93" customFormat="1">
      <c r="B32" s="114"/>
      <c r="C32" s="111"/>
      <c r="D32" s="112"/>
      <c r="E32" s="113"/>
      <c r="F32" s="113"/>
      <c r="G32" s="114"/>
      <c r="H32" s="114"/>
      <c r="I32" s="122"/>
      <c r="J32" s="121"/>
      <c r="K32" s="629"/>
    </row>
    <row r="33" ht="15.75" s="94" customFormat="1">
      <c r="B33" s="115"/>
      <c r="C33" s="116"/>
      <c r="D33" s="117"/>
      <c r="E33" s="118"/>
      <c r="F33" s="118"/>
      <c r="G33" s="115"/>
      <c r="H33" s="115"/>
      <c r="I33" s="123"/>
      <c r="J33" s="124"/>
      <c r="K33" s="125"/>
    </row>
    <row r="34" ht="15.75" customHeight="1" s="93" customFormat="1">
      <c r="B34" s="114"/>
      <c r="C34" s="111">
        <v>1</v>
      </c>
      <c r="D34" s="112" t="s">
        <v>178</v>
      </c>
      <c r="E34" s="113"/>
      <c r="F34" s="113">
        <v>43846</v>
      </c>
      <c r="G34" s="119" t="s">
        <v>108</v>
      </c>
      <c r="H34" s="114" t="s">
        <v>109</v>
      </c>
      <c r="I34" s="126">
        <v>4276349</v>
      </c>
      <c r="J34" s="121"/>
      <c r="K34" s="630" t="s">
        <v>179</v>
      </c>
    </row>
    <row r="35" ht="15.75" s="93" customFormat="1">
      <c r="B35" s="114"/>
      <c r="C35" s="111">
        <f>+C34+1</f>
        <v>2</v>
      </c>
      <c r="D35" s="112" t="s">
        <v>180</v>
      </c>
      <c r="E35" s="113">
        <v>43848</v>
      </c>
      <c r="F35" s="113"/>
      <c r="G35" s="119" t="s">
        <v>108</v>
      </c>
      <c r="H35" s="114" t="s">
        <v>109</v>
      </c>
      <c r="I35" s="126">
        <v>4276349</v>
      </c>
      <c r="J35" s="121"/>
      <c r="K35" s="631"/>
    </row>
    <row r="36" ht="15.75" s="93" customFormat="1">
      <c r="B36" s="114"/>
      <c r="C36" s="111">
        <f ref="C36:C53" t="shared" si="1">+C35+1</f>
        <v>3</v>
      </c>
      <c r="D36" s="112" t="s">
        <v>181</v>
      </c>
      <c r="E36" s="113">
        <v>43864</v>
      </c>
      <c r="F36" s="113"/>
      <c r="G36" s="114" t="s">
        <v>115</v>
      </c>
      <c r="H36" s="114" t="s">
        <v>182</v>
      </c>
      <c r="I36" s="122">
        <v>3623779</v>
      </c>
      <c r="J36" s="121"/>
      <c r="K36" s="631"/>
    </row>
    <row r="37" ht="15.75" s="93" customFormat="1">
      <c r="B37" s="114"/>
      <c r="C37" s="111">
        <f t="shared" si="1"/>
        <v>4</v>
      </c>
      <c r="D37" s="112" t="s">
        <v>183</v>
      </c>
      <c r="E37" s="113">
        <v>43865</v>
      </c>
      <c r="F37" s="113"/>
      <c r="G37" s="114" t="s">
        <v>115</v>
      </c>
      <c r="H37" s="114" t="s">
        <v>182</v>
      </c>
      <c r="I37" s="122">
        <v>3623779</v>
      </c>
      <c r="J37" s="121"/>
      <c r="K37" s="631"/>
    </row>
    <row r="38" ht="15.75" s="93" customFormat="1">
      <c r="B38" s="114"/>
      <c r="C38" s="111">
        <f t="shared" si="1"/>
        <v>5</v>
      </c>
      <c r="D38" s="112" t="s">
        <v>184</v>
      </c>
      <c r="E38" s="113">
        <v>43858</v>
      </c>
      <c r="F38" s="113"/>
      <c r="G38" s="119" t="s">
        <v>126</v>
      </c>
      <c r="H38" s="114" t="s">
        <v>127</v>
      </c>
      <c r="I38" s="122">
        <v>4498962</v>
      </c>
      <c r="J38" s="121"/>
      <c r="K38" s="631"/>
    </row>
    <row r="39" ht="15.75" s="93" customFormat="1">
      <c r="B39" s="114"/>
      <c r="C39" s="111">
        <f t="shared" si="1"/>
        <v>6</v>
      </c>
      <c r="D39" s="112" t="s">
        <v>185</v>
      </c>
      <c r="E39" s="113">
        <v>43856</v>
      </c>
      <c r="F39" s="113"/>
      <c r="G39" s="114" t="s">
        <v>130</v>
      </c>
      <c r="H39" s="114" t="s">
        <v>131</v>
      </c>
      <c r="I39" s="122">
        <v>4498962</v>
      </c>
      <c r="J39" s="121"/>
      <c r="K39" s="631"/>
    </row>
    <row r="40" ht="15.75" s="93" customFormat="1">
      <c r="B40" s="114"/>
      <c r="C40" s="111">
        <f t="shared" si="1"/>
        <v>7</v>
      </c>
      <c r="D40" s="112" t="s">
        <v>186</v>
      </c>
      <c r="E40" s="113">
        <v>43855</v>
      </c>
      <c r="F40" s="113"/>
      <c r="G40" s="114" t="s">
        <v>130</v>
      </c>
      <c r="H40" s="114" t="s">
        <v>131</v>
      </c>
      <c r="I40" s="122">
        <v>4498962</v>
      </c>
      <c r="J40" s="121"/>
      <c r="K40" s="631"/>
    </row>
    <row r="41" ht="15.75" s="93" customFormat="1">
      <c r="B41" s="114"/>
      <c r="C41" s="111">
        <f t="shared" si="1"/>
        <v>8</v>
      </c>
      <c r="D41" s="112" t="s">
        <v>187</v>
      </c>
      <c r="E41" s="113">
        <v>43864</v>
      </c>
      <c r="F41" s="113"/>
      <c r="G41" s="114" t="s">
        <v>130</v>
      </c>
      <c r="H41" s="114" t="s">
        <v>131</v>
      </c>
      <c r="I41" s="122">
        <v>4498962</v>
      </c>
      <c r="J41" s="121"/>
      <c r="K41" s="631"/>
    </row>
    <row r="42" ht="15.75" s="93" customFormat="1">
      <c r="B42" s="114"/>
      <c r="C42" s="111">
        <f t="shared" si="1"/>
        <v>9</v>
      </c>
      <c r="D42" s="112" t="s">
        <v>188</v>
      </c>
      <c r="E42" s="113"/>
      <c r="F42" s="113">
        <v>43861</v>
      </c>
      <c r="G42" s="114" t="s">
        <v>130</v>
      </c>
      <c r="H42" s="114" t="s">
        <v>131</v>
      </c>
      <c r="I42" s="122">
        <v>4498962</v>
      </c>
      <c r="J42" s="121"/>
      <c r="K42" s="631"/>
    </row>
    <row r="43" ht="15.75" s="93" customFormat="1">
      <c r="B43" s="114"/>
      <c r="C43" s="111">
        <f t="shared" si="1"/>
        <v>10</v>
      </c>
      <c r="D43" s="112" t="s">
        <v>189</v>
      </c>
      <c r="E43" s="113"/>
      <c r="F43" s="113">
        <v>43861</v>
      </c>
      <c r="G43" s="114" t="s">
        <v>130</v>
      </c>
      <c r="H43" s="114" t="s">
        <v>131</v>
      </c>
      <c r="I43" s="122">
        <v>4498962</v>
      </c>
      <c r="J43" s="121"/>
      <c r="K43" s="631"/>
    </row>
    <row r="44" ht="15.75" s="93" customFormat="1">
      <c r="B44" s="114"/>
      <c r="C44" s="111">
        <f t="shared" si="1"/>
        <v>11</v>
      </c>
      <c r="D44" s="112" t="s">
        <v>190</v>
      </c>
      <c r="E44" s="113"/>
      <c r="F44" s="113">
        <v>43861</v>
      </c>
      <c r="G44" s="114" t="s">
        <v>130</v>
      </c>
      <c r="H44" s="114" t="s">
        <v>131</v>
      </c>
      <c r="I44" s="122">
        <v>4498962</v>
      </c>
      <c r="J44" s="121"/>
      <c r="K44" s="631"/>
    </row>
    <row r="45" ht="15.75" s="93" customFormat="1">
      <c r="B45" s="114"/>
      <c r="C45" s="111">
        <f t="shared" si="1"/>
        <v>12</v>
      </c>
      <c r="D45" s="112" t="s">
        <v>191</v>
      </c>
      <c r="E45" s="113"/>
      <c r="F45" s="113">
        <v>43843</v>
      </c>
      <c r="G45" s="114" t="s">
        <v>168</v>
      </c>
      <c r="H45" s="114" t="s">
        <v>129</v>
      </c>
      <c r="I45" s="122">
        <v>4276349</v>
      </c>
      <c r="J45" s="121"/>
      <c r="K45" s="631"/>
    </row>
    <row r="46" ht="15.75" s="93" customFormat="1">
      <c r="B46" s="114"/>
      <c r="C46" s="111">
        <f t="shared" si="1"/>
        <v>13</v>
      </c>
      <c r="D46" s="112" t="s">
        <v>171</v>
      </c>
      <c r="E46" s="113"/>
      <c r="F46" s="113">
        <v>43845</v>
      </c>
      <c r="G46" s="114" t="s">
        <v>168</v>
      </c>
      <c r="H46" s="114" t="s">
        <v>129</v>
      </c>
      <c r="I46" s="122">
        <v>4276349</v>
      </c>
      <c r="J46" s="121"/>
      <c r="K46" s="631"/>
    </row>
    <row r="47" ht="15.75" s="93" customFormat="1">
      <c r="B47" s="114"/>
      <c r="C47" s="111">
        <f t="shared" si="1"/>
        <v>14</v>
      </c>
      <c r="D47" s="112" t="s">
        <v>167</v>
      </c>
      <c r="E47" s="113"/>
      <c r="F47" s="113">
        <v>43833</v>
      </c>
      <c r="G47" s="114" t="s">
        <v>168</v>
      </c>
      <c r="H47" s="114" t="s">
        <v>129</v>
      </c>
      <c r="I47" s="122">
        <v>4276349</v>
      </c>
      <c r="J47" s="121"/>
      <c r="K47" s="631"/>
    </row>
    <row r="48" ht="15.75" s="93" customFormat="1">
      <c r="B48" s="114"/>
      <c r="C48" s="111">
        <f t="shared" si="1"/>
        <v>15</v>
      </c>
      <c r="D48" s="112" t="s">
        <v>192</v>
      </c>
      <c r="E48" s="113">
        <v>43846</v>
      </c>
      <c r="F48" s="113"/>
      <c r="G48" s="114" t="s">
        <v>168</v>
      </c>
      <c r="H48" s="114" t="s">
        <v>129</v>
      </c>
      <c r="I48" s="122">
        <v>4276349</v>
      </c>
      <c r="J48" s="121"/>
      <c r="K48" s="631"/>
    </row>
    <row r="49" ht="15.75" s="93" customFormat="1">
      <c r="B49" s="114"/>
      <c r="C49" s="111">
        <f t="shared" si="1"/>
        <v>16</v>
      </c>
      <c r="D49" s="112" t="s">
        <v>193</v>
      </c>
      <c r="E49" s="113">
        <v>43848</v>
      </c>
      <c r="F49" s="113"/>
      <c r="G49" s="114" t="s">
        <v>168</v>
      </c>
      <c r="H49" s="114" t="s">
        <v>129</v>
      </c>
      <c r="I49" s="122">
        <v>4276349</v>
      </c>
      <c r="J49" s="121"/>
      <c r="K49" s="631"/>
    </row>
    <row r="50" ht="15.75" s="93" customFormat="1">
      <c r="B50" s="114"/>
      <c r="C50" s="111">
        <f t="shared" si="1"/>
        <v>17</v>
      </c>
      <c r="D50" s="112" t="s">
        <v>194</v>
      </c>
      <c r="E50" s="113">
        <v>43858</v>
      </c>
      <c r="F50" s="113"/>
      <c r="G50" s="114" t="s">
        <v>130</v>
      </c>
      <c r="H50" s="114" t="s">
        <v>129</v>
      </c>
      <c r="I50" s="122">
        <v>4498962</v>
      </c>
      <c r="J50" s="121"/>
      <c r="K50" s="631"/>
    </row>
    <row r="51" ht="15.75" s="93" customFormat="1">
      <c r="B51" s="114"/>
      <c r="C51" s="111">
        <f t="shared" si="1"/>
        <v>18</v>
      </c>
      <c r="D51" s="112" t="s">
        <v>195</v>
      </c>
      <c r="E51" s="113"/>
      <c r="F51" s="113">
        <v>43861</v>
      </c>
      <c r="G51" s="114" t="s">
        <v>130</v>
      </c>
      <c r="H51" s="114" t="s">
        <v>129</v>
      </c>
      <c r="I51" s="122">
        <v>4498962</v>
      </c>
      <c r="J51" s="121"/>
      <c r="K51" s="631"/>
    </row>
    <row r="52" ht="15.75" s="93" customFormat="1">
      <c r="B52" s="114"/>
      <c r="C52" s="111">
        <f t="shared" si="1"/>
        <v>19</v>
      </c>
      <c r="D52" s="112" t="s">
        <v>196</v>
      </c>
      <c r="E52" s="113">
        <v>43862</v>
      </c>
      <c r="F52" s="113"/>
      <c r="G52" s="114" t="s">
        <v>106</v>
      </c>
      <c r="H52" s="114" t="s">
        <v>107</v>
      </c>
      <c r="I52" s="122">
        <v>4594325</v>
      </c>
      <c r="J52" s="121"/>
      <c r="K52" s="631"/>
    </row>
    <row r="53" ht="15.75" s="93" customFormat="1">
      <c r="B53" s="114"/>
      <c r="C53" s="111">
        <f t="shared" si="1"/>
        <v>20</v>
      </c>
      <c r="D53" s="112" t="s">
        <v>197</v>
      </c>
      <c r="E53" s="113"/>
      <c r="F53" s="113">
        <v>43861</v>
      </c>
      <c r="G53" s="114" t="s">
        <v>106</v>
      </c>
      <c r="H53" s="114" t="s">
        <v>107</v>
      </c>
      <c r="I53" s="122">
        <v>4594325</v>
      </c>
      <c r="J53" s="121"/>
      <c r="K53" s="632"/>
    </row>
    <row r="54" ht="15.75" s="94" customFormat="1">
      <c r="B54" s="115"/>
      <c r="C54" s="116"/>
      <c r="D54" s="117"/>
      <c r="E54" s="118"/>
      <c r="F54" s="118"/>
      <c r="G54" s="115"/>
      <c r="H54" s="115"/>
      <c r="I54" s="123"/>
      <c r="J54" s="124"/>
      <c r="K54" s="127"/>
    </row>
    <row r="55" ht="15.75" customHeight="1" s="93" customFormat="1">
      <c r="B55" s="114"/>
      <c r="C55" s="111"/>
      <c r="D55" s="112"/>
      <c r="E55" s="113"/>
      <c r="F55" s="113"/>
      <c r="G55" s="114"/>
      <c r="H55" s="114"/>
      <c r="I55" s="122"/>
      <c r="J55" s="121"/>
      <c r="K55" s="633" t="s">
        <v>198</v>
      </c>
    </row>
    <row r="56" ht="15.75" s="93" customFormat="1">
      <c r="B56" s="114"/>
      <c r="C56" s="111">
        <v>1</v>
      </c>
      <c r="D56" s="112" t="s">
        <v>199</v>
      </c>
      <c r="E56" s="113"/>
      <c r="F56" s="113">
        <v>43890</v>
      </c>
      <c r="G56" s="114" t="s">
        <v>106</v>
      </c>
      <c r="H56" s="114" t="s">
        <v>107</v>
      </c>
      <c r="I56" s="122">
        <v>4594325</v>
      </c>
      <c r="J56" s="121" t="s">
        <v>200</v>
      </c>
      <c r="K56" s="634"/>
    </row>
    <row r="57" ht="15.75" s="93" customFormat="1">
      <c r="B57" s="114"/>
      <c r="C57" s="111">
        <f>+C56+1</f>
        <v>2</v>
      </c>
      <c r="D57" s="112" t="s">
        <v>201</v>
      </c>
      <c r="E57" s="113"/>
      <c r="F57" s="113">
        <v>43890</v>
      </c>
      <c r="G57" s="114" t="s">
        <v>106</v>
      </c>
      <c r="H57" s="114" t="s">
        <v>107</v>
      </c>
      <c r="I57" s="122">
        <v>4594325</v>
      </c>
      <c r="J57" s="121" t="s">
        <v>200</v>
      </c>
      <c r="K57" s="634"/>
    </row>
    <row r="58" ht="15.75" s="93" customFormat="1">
      <c r="B58" s="114"/>
      <c r="C58" s="111">
        <f ref="C58:C98" t="shared" si="2">+C57+1</f>
        <v>3</v>
      </c>
      <c r="D58" s="112" t="s">
        <v>202</v>
      </c>
      <c r="E58" s="113">
        <v>43885</v>
      </c>
      <c r="F58" s="113"/>
      <c r="G58" s="114" t="s">
        <v>108</v>
      </c>
      <c r="H58" s="114" t="s">
        <v>109</v>
      </c>
      <c r="I58" s="122">
        <v>4276349</v>
      </c>
      <c r="J58" s="121"/>
      <c r="K58" s="634"/>
    </row>
    <row r="59" ht="15.75" s="93" customFormat="1">
      <c r="B59" s="114"/>
      <c r="C59" s="111">
        <f t="shared" si="2"/>
        <v>4</v>
      </c>
      <c r="D59" s="112" t="s">
        <v>203</v>
      </c>
      <c r="E59" s="113"/>
      <c r="F59" s="113">
        <v>43873</v>
      </c>
      <c r="G59" s="114" t="s">
        <v>108</v>
      </c>
      <c r="H59" s="114" t="s">
        <v>109</v>
      </c>
      <c r="I59" s="122">
        <v>4276349</v>
      </c>
      <c r="J59" s="121"/>
      <c r="K59" s="634"/>
    </row>
    <row r="60" ht="15.75" s="93" customFormat="1">
      <c r="B60" s="114"/>
      <c r="C60" s="111">
        <f t="shared" si="2"/>
        <v>5</v>
      </c>
      <c r="D60" s="112" t="s">
        <v>204</v>
      </c>
      <c r="E60" s="113">
        <v>43879</v>
      </c>
      <c r="F60" s="113"/>
      <c r="G60" s="114" t="s">
        <v>154</v>
      </c>
      <c r="H60" s="114" t="s">
        <v>111</v>
      </c>
      <c r="I60" s="122">
        <v>4589709</v>
      </c>
      <c r="J60" s="121"/>
      <c r="K60" s="634"/>
    </row>
    <row r="61" ht="15.75" s="93" customFormat="1">
      <c r="B61" s="114"/>
      <c r="C61" s="111">
        <f t="shared" si="2"/>
        <v>6</v>
      </c>
      <c r="D61" s="112" t="s">
        <v>205</v>
      </c>
      <c r="E61" s="113"/>
      <c r="F61" s="113">
        <v>43868</v>
      </c>
      <c r="G61" s="114" t="s">
        <v>154</v>
      </c>
      <c r="H61" s="114" t="s">
        <v>111</v>
      </c>
      <c r="I61" s="122">
        <v>4589709</v>
      </c>
      <c r="J61" s="121"/>
      <c r="K61" s="634"/>
    </row>
    <row r="62" ht="15.75" s="93" customFormat="1">
      <c r="B62" s="114"/>
      <c r="C62" s="111">
        <f t="shared" si="2"/>
        <v>7</v>
      </c>
      <c r="D62" s="112" t="s">
        <v>206</v>
      </c>
      <c r="E62" s="113">
        <v>43881</v>
      </c>
      <c r="F62" s="113"/>
      <c r="G62" s="114" t="s">
        <v>115</v>
      </c>
      <c r="H62" s="114" t="s">
        <v>207</v>
      </c>
      <c r="I62" s="122">
        <v>3623779</v>
      </c>
      <c r="J62" s="121"/>
      <c r="K62" s="634"/>
    </row>
    <row r="63" ht="15.75" s="93" customFormat="1">
      <c r="B63" s="114"/>
      <c r="C63" s="111">
        <f t="shared" si="2"/>
        <v>8</v>
      </c>
      <c r="D63" s="112" t="s">
        <v>208</v>
      </c>
      <c r="E63" s="113">
        <v>43886</v>
      </c>
      <c r="F63" s="113"/>
      <c r="G63" s="114" t="s">
        <v>115</v>
      </c>
      <c r="H63" s="114" t="s">
        <v>207</v>
      </c>
      <c r="I63" s="122">
        <v>3623779</v>
      </c>
      <c r="J63" s="121"/>
      <c r="K63" s="634"/>
    </row>
    <row r="64" ht="15.75" s="93" customFormat="1">
      <c r="B64" s="114"/>
      <c r="C64" s="111">
        <f t="shared" si="2"/>
        <v>9</v>
      </c>
      <c r="D64" s="112" t="s">
        <v>209</v>
      </c>
      <c r="E64" s="113">
        <v>43889</v>
      </c>
      <c r="F64" s="113"/>
      <c r="G64" s="114" t="s">
        <v>115</v>
      </c>
      <c r="H64" s="114" t="s">
        <v>207</v>
      </c>
      <c r="I64" s="122">
        <v>3623779</v>
      </c>
      <c r="J64" s="121"/>
      <c r="K64" s="634"/>
    </row>
    <row r="65" ht="15.75" s="93" customFormat="1">
      <c r="B65" s="114"/>
      <c r="C65" s="111">
        <f t="shared" si="2"/>
        <v>10</v>
      </c>
      <c r="D65" s="112" t="s">
        <v>210</v>
      </c>
      <c r="E65" s="113">
        <v>43878</v>
      </c>
      <c r="F65" s="113"/>
      <c r="G65" s="114" t="s">
        <v>130</v>
      </c>
      <c r="H65" s="114" t="s">
        <v>129</v>
      </c>
      <c r="I65" s="122">
        <v>4498962</v>
      </c>
      <c r="J65" s="121"/>
      <c r="K65" s="634"/>
    </row>
    <row r="66" ht="15.75" s="93" customFormat="1">
      <c r="B66" s="114"/>
      <c r="C66" s="111">
        <f t="shared" si="2"/>
        <v>11</v>
      </c>
      <c r="D66" s="112" t="s">
        <v>211</v>
      </c>
      <c r="E66" s="113">
        <v>43881</v>
      </c>
      <c r="F66" s="113"/>
      <c r="G66" s="114" t="s">
        <v>130</v>
      </c>
      <c r="H66" s="114" t="s">
        <v>129</v>
      </c>
      <c r="I66" s="122">
        <v>4498962</v>
      </c>
      <c r="J66" s="121"/>
      <c r="K66" s="634"/>
    </row>
    <row r="67" ht="15.75" s="93" customFormat="1">
      <c r="B67" s="114"/>
      <c r="C67" s="111">
        <f t="shared" si="2"/>
        <v>12</v>
      </c>
      <c r="D67" s="112" t="s">
        <v>212</v>
      </c>
      <c r="E67" s="113">
        <v>43883</v>
      </c>
      <c r="F67" s="113"/>
      <c r="G67" s="114" t="s">
        <v>130</v>
      </c>
      <c r="H67" s="114" t="s">
        <v>129</v>
      </c>
      <c r="I67" s="122">
        <v>4498962</v>
      </c>
      <c r="J67" s="121"/>
      <c r="K67" s="634"/>
    </row>
    <row r="68" ht="15.75" s="93" customFormat="1">
      <c r="B68" s="114"/>
      <c r="C68" s="111">
        <f t="shared" si="2"/>
        <v>13</v>
      </c>
      <c r="D68" s="112" t="s">
        <v>213</v>
      </c>
      <c r="E68" s="113">
        <v>43884</v>
      </c>
      <c r="F68" s="113"/>
      <c r="G68" s="114" t="s">
        <v>130</v>
      </c>
      <c r="H68" s="114" t="s">
        <v>129</v>
      </c>
      <c r="I68" s="122">
        <v>4498962</v>
      </c>
      <c r="J68" s="121"/>
      <c r="K68" s="634"/>
    </row>
    <row r="69" ht="15.75" s="93" customFormat="1">
      <c r="B69" s="114"/>
      <c r="C69" s="111">
        <f t="shared" si="2"/>
        <v>14</v>
      </c>
      <c r="D69" s="112" t="s">
        <v>214</v>
      </c>
      <c r="E69" s="113">
        <v>43884</v>
      </c>
      <c r="F69" s="113"/>
      <c r="G69" s="114" t="s">
        <v>130</v>
      </c>
      <c r="H69" s="114" t="s">
        <v>129</v>
      </c>
      <c r="I69" s="122">
        <v>4498962</v>
      </c>
      <c r="J69" s="121"/>
      <c r="K69" s="634"/>
    </row>
    <row r="70" ht="15.75" s="93" customFormat="1">
      <c r="B70" s="114"/>
      <c r="C70" s="111">
        <f t="shared" si="2"/>
        <v>15</v>
      </c>
      <c r="D70" s="112" t="s">
        <v>215</v>
      </c>
      <c r="E70" s="113">
        <v>43884</v>
      </c>
      <c r="F70" s="113"/>
      <c r="G70" s="114" t="s">
        <v>130</v>
      </c>
      <c r="H70" s="114" t="s">
        <v>129</v>
      </c>
      <c r="I70" s="122">
        <v>4498962</v>
      </c>
      <c r="J70" s="121"/>
      <c r="K70" s="634"/>
    </row>
    <row r="71" ht="15.75" s="93" customFormat="1">
      <c r="B71" s="114"/>
      <c r="C71" s="111">
        <f t="shared" si="2"/>
        <v>16</v>
      </c>
      <c r="D71" s="112" t="s">
        <v>193</v>
      </c>
      <c r="E71" s="113">
        <v>43848</v>
      </c>
      <c r="F71" s="113"/>
      <c r="G71" s="114" t="s">
        <v>130</v>
      </c>
      <c r="H71" s="114" t="s">
        <v>129</v>
      </c>
      <c r="I71" s="122">
        <v>4498962</v>
      </c>
      <c r="J71" s="121" t="s">
        <v>216</v>
      </c>
      <c r="K71" s="634"/>
    </row>
    <row r="72" ht="15.75" s="93" customFormat="1">
      <c r="B72" s="114"/>
      <c r="C72" s="111">
        <f t="shared" si="2"/>
        <v>17</v>
      </c>
      <c r="D72" s="112" t="s">
        <v>217</v>
      </c>
      <c r="E72" s="113">
        <v>43887</v>
      </c>
      <c r="F72" s="113"/>
      <c r="G72" s="114" t="s">
        <v>130</v>
      </c>
      <c r="H72" s="114" t="s">
        <v>129</v>
      </c>
      <c r="I72" s="122">
        <v>4498962</v>
      </c>
      <c r="J72" s="121"/>
      <c r="K72" s="634"/>
    </row>
    <row r="73" ht="15.75" s="93" customFormat="1">
      <c r="B73" s="114"/>
      <c r="C73" s="111">
        <f t="shared" si="2"/>
        <v>18</v>
      </c>
      <c r="D73" s="112" t="s">
        <v>218</v>
      </c>
      <c r="E73" s="113">
        <v>43887</v>
      </c>
      <c r="F73" s="113"/>
      <c r="G73" s="114" t="s">
        <v>130</v>
      </c>
      <c r="H73" s="114" t="s">
        <v>129</v>
      </c>
      <c r="I73" s="122">
        <v>4498962</v>
      </c>
      <c r="J73" s="121"/>
      <c r="K73" s="634"/>
    </row>
    <row r="74" ht="15.75" s="93" customFormat="1">
      <c r="B74" s="114"/>
      <c r="C74" s="111">
        <f t="shared" si="2"/>
        <v>19</v>
      </c>
      <c r="D74" s="112" t="s">
        <v>219</v>
      </c>
      <c r="E74" s="113">
        <v>43888</v>
      </c>
      <c r="F74" s="113"/>
      <c r="G74" s="114" t="s">
        <v>130</v>
      </c>
      <c r="H74" s="114" t="s">
        <v>129</v>
      </c>
      <c r="I74" s="122">
        <v>4498962</v>
      </c>
      <c r="J74" s="121"/>
      <c r="K74" s="634"/>
    </row>
    <row r="75" ht="15.75" s="93" customFormat="1">
      <c r="B75" s="114"/>
      <c r="C75" s="111">
        <f t="shared" si="2"/>
        <v>20</v>
      </c>
      <c r="D75" s="112" t="s">
        <v>220</v>
      </c>
      <c r="E75" s="113">
        <v>43888</v>
      </c>
      <c r="F75" s="113"/>
      <c r="G75" s="114" t="s">
        <v>130</v>
      </c>
      <c r="H75" s="114" t="s">
        <v>129</v>
      </c>
      <c r="I75" s="122">
        <v>4498962</v>
      </c>
      <c r="J75" s="121"/>
      <c r="K75" s="634"/>
    </row>
    <row r="76" ht="15.75" s="93" customFormat="1">
      <c r="B76" s="114"/>
      <c r="C76" s="111">
        <f t="shared" si="2"/>
        <v>21</v>
      </c>
      <c r="D76" s="112" t="s">
        <v>221</v>
      </c>
      <c r="E76" s="113">
        <v>43892</v>
      </c>
      <c r="F76" s="113"/>
      <c r="G76" s="114" t="s">
        <v>130</v>
      </c>
      <c r="H76" s="114" t="s">
        <v>129</v>
      </c>
      <c r="I76" s="122">
        <v>4498962</v>
      </c>
      <c r="J76" s="121"/>
      <c r="K76" s="634"/>
    </row>
    <row r="77" ht="15.75" s="93" customFormat="1">
      <c r="B77" s="114"/>
      <c r="C77" s="111">
        <f t="shared" si="2"/>
        <v>22</v>
      </c>
      <c r="D77" s="112" t="s">
        <v>222</v>
      </c>
      <c r="E77" s="113">
        <v>43894</v>
      </c>
      <c r="F77" s="113"/>
      <c r="G77" s="114" t="s">
        <v>130</v>
      </c>
      <c r="H77" s="114" t="s">
        <v>129</v>
      </c>
      <c r="I77" s="122">
        <v>4498962</v>
      </c>
      <c r="J77" s="121"/>
      <c r="K77" s="634"/>
    </row>
    <row r="78" ht="15.75" s="93" customFormat="1">
      <c r="B78" s="114"/>
      <c r="C78" s="111">
        <f t="shared" si="2"/>
        <v>23</v>
      </c>
      <c r="D78" s="112" t="s">
        <v>223</v>
      </c>
      <c r="E78" s="113">
        <v>43894</v>
      </c>
      <c r="F78" s="113"/>
      <c r="G78" s="114" t="s">
        <v>130</v>
      </c>
      <c r="H78" s="114" t="s">
        <v>129</v>
      </c>
      <c r="I78" s="122">
        <v>4498962</v>
      </c>
      <c r="J78" s="121"/>
      <c r="K78" s="634"/>
    </row>
    <row r="79" ht="15.75" s="93" customFormat="1">
      <c r="B79" s="114"/>
      <c r="C79" s="111">
        <f t="shared" si="2"/>
        <v>24</v>
      </c>
      <c r="D79" s="112" t="s">
        <v>224</v>
      </c>
      <c r="E79" s="113">
        <v>43894</v>
      </c>
      <c r="F79" s="113"/>
      <c r="G79" s="114" t="s">
        <v>130</v>
      </c>
      <c r="H79" s="114" t="s">
        <v>129</v>
      </c>
      <c r="I79" s="122">
        <v>4498962</v>
      </c>
      <c r="J79" s="121"/>
      <c r="K79" s="634"/>
    </row>
    <row r="80" ht="15.75" s="93" customFormat="1">
      <c r="B80" s="114"/>
      <c r="C80" s="111">
        <f t="shared" si="2"/>
        <v>25</v>
      </c>
      <c r="D80" s="112" t="s">
        <v>225</v>
      </c>
      <c r="E80" s="113">
        <v>43894</v>
      </c>
      <c r="F80" s="113"/>
      <c r="G80" s="114" t="s">
        <v>130</v>
      </c>
      <c r="H80" s="114" t="s">
        <v>129</v>
      </c>
      <c r="I80" s="122">
        <v>4498962</v>
      </c>
      <c r="J80" s="121"/>
      <c r="K80" s="634"/>
    </row>
    <row r="81" ht="15.75" s="93" customFormat="1">
      <c r="B81" s="114"/>
      <c r="C81" s="111">
        <f t="shared" si="2"/>
        <v>26</v>
      </c>
      <c r="D81" s="112" t="s">
        <v>226</v>
      </c>
      <c r="E81" s="113">
        <v>43892</v>
      </c>
      <c r="F81" s="113"/>
      <c r="G81" s="114" t="s">
        <v>130</v>
      </c>
      <c r="H81" s="114" t="s">
        <v>129</v>
      </c>
      <c r="I81" s="122">
        <v>4498962</v>
      </c>
      <c r="J81" s="121"/>
      <c r="K81" s="634"/>
    </row>
    <row r="82" ht="15.75" s="93" customFormat="1">
      <c r="B82" s="114"/>
      <c r="C82" s="111">
        <f t="shared" si="2"/>
        <v>27</v>
      </c>
      <c r="D82" s="112" t="s">
        <v>227</v>
      </c>
      <c r="E82" s="113">
        <v>43894</v>
      </c>
      <c r="F82" s="113"/>
      <c r="G82" s="114" t="s">
        <v>130</v>
      </c>
      <c r="H82" s="114" t="s">
        <v>129</v>
      </c>
      <c r="I82" s="122">
        <v>4498962</v>
      </c>
      <c r="J82" s="121"/>
      <c r="K82" s="634"/>
    </row>
    <row r="83" ht="15.75" s="93" customFormat="1">
      <c r="B83" s="114"/>
      <c r="C83" s="111">
        <f t="shared" si="2"/>
        <v>28</v>
      </c>
      <c r="D83" s="112" t="s">
        <v>228</v>
      </c>
      <c r="E83" s="113">
        <v>43888</v>
      </c>
      <c r="F83" s="113">
        <v>43900</v>
      </c>
      <c r="G83" s="114" t="s">
        <v>130</v>
      </c>
      <c r="H83" s="114" t="s">
        <v>129</v>
      </c>
      <c r="I83" s="122">
        <v>4498962</v>
      </c>
      <c r="J83" s="121"/>
      <c r="K83" s="634"/>
    </row>
    <row r="84" ht="15.75" s="93" customFormat="1">
      <c r="B84" s="114"/>
      <c r="C84" s="111">
        <f t="shared" si="2"/>
        <v>29</v>
      </c>
      <c r="D84" s="112" t="s">
        <v>229</v>
      </c>
      <c r="E84" s="113">
        <v>43889</v>
      </c>
      <c r="F84" s="113">
        <v>43525</v>
      </c>
      <c r="G84" s="114" t="s">
        <v>130</v>
      </c>
      <c r="H84" s="114" t="s">
        <v>129</v>
      </c>
      <c r="I84" s="122">
        <v>4498962</v>
      </c>
      <c r="J84" s="121"/>
      <c r="K84" s="634"/>
    </row>
    <row r="85" ht="15.75" s="93" customFormat="1">
      <c r="B85" s="114"/>
      <c r="C85" s="111">
        <f t="shared" si="2"/>
        <v>30</v>
      </c>
      <c r="D85" s="112" t="s">
        <v>230</v>
      </c>
      <c r="E85" s="113">
        <v>43889</v>
      </c>
      <c r="F85" s="113">
        <v>43525</v>
      </c>
      <c r="G85" s="114" t="s">
        <v>130</v>
      </c>
      <c r="H85" s="114" t="s">
        <v>129</v>
      </c>
      <c r="I85" s="122">
        <v>4498962</v>
      </c>
      <c r="J85" s="121"/>
      <c r="K85" s="634"/>
    </row>
    <row r="86" ht="15.75" s="93" customFormat="1">
      <c r="B86" s="114"/>
      <c r="C86" s="111">
        <f t="shared" si="2"/>
        <v>31</v>
      </c>
      <c r="D86" s="112" t="s">
        <v>231</v>
      </c>
      <c r="E86" s="113"/>
      <c r="F86" s="113">
        <v>43876</v>
      </c>
      <c r="G86" s="114" t="s">
        <v>130</v>
      </c>
      <c r="H86" s="114" t="s">
        <v>129</v>
      </c>
      <c r="I86" s="122">
        <v>4498962</v>
      </c>
      <c r="J86" s="121"/>
      <c r="K86" s="634"/>
    </row>
    <row r="87" ht="15.75" s="93" customFormat="1">
      <c r="B87" s="114"/>
      <c r="C87" s="111">
        <f t="shared" si="2"/>
        <v>32</v>
      </c>
      <c r="D87" s="112" t="s">
        <v>232</v>
      </c>
      <c r="E87" s="113"/>
      <c r="F87" s="113">
        <v>43892</v>
      </c>
      <c r="G87" s="114" t="s">
        <v>130</v>
      </c>
      <c r="H87" s="114" t="s">
        <v>129</v>
      </c>
      <c r="I87" s="122">
        <v>4498962</v>
      </c>
      <c r="J87" s="121"/>
      <c r="K87" s="634"/>
    </row>
    <row r="88" ht="15.75" s="93" customFormat="1">
      <c r="B88" s="114"/>
      <c r="C88" s="111">
        <f t="shared" si="2"/>
        <v>33</v>
      </c>
      <c r="D88" s="112" t="s">
        <v>233</v>
      </c>
      <c r="E88" s="113"/>
      <c r="F88" s="113">
        <v>43888</v>
      </c>
      <c r="G88" s="114" t="s">
        <v>130</v>
      </c>
      <c r="H88" s="114" t="s">
        <v>129</v>
      </c>
      <c r="I88" s="122">
        <v>4498962</v>
      </c>
      <c r="J88" s="121"/>
      <c r="K88" s="634"/>
    </row>
    <row r="89" ht="15.75" s="93" customFormat="1">
      <c r="B89" s="114"/>
      <c r="C89" s="111">
        <f t="shared" si="2"/>
        <v>34</v>
      </c>
      <c r="D89" s="112" t="s">
        <v>234</v>
      </c>
      <c r="E89" s="113"/>
      <c r="F89" s="113">
        <v>43880</v>
      </c>
      <c r="G89" s="114" t="s">
        <v>130</v>
      </c>
      <c r="H89" s="114" t="s">
        <v>129</v>
      </c>
      <c r="I89" s="122">
        <v>4498962</v>
      </c>
      <c r="J89" s="121"/>
      <c r="K89" s="634"/>
    </row>
    <row r="90" ht="15.75" s="93" customFormat="1">
      <c r="B90" s="114"/>
      <c r="C90" s="111">
        <f t="shared" si="2"/>
        <v>35</v>
      </c>
      <c r="D90" s="112" t="s">
        <v>235</v>
      </c>
      <c r="E90" s="113"/>
      <c r="F90" s="113">
        <v>43873</v>
      </c>
      <c r="G90" s="114" t="s">
        <v>130</v>
      </c>
      <c r="H90" s="114" t="s">
        <v>129</v>
      </c>
      <c r="I90" s="122">
        <v>4498962</v>
      </c>
      <c r="J90" s="121"/>
      <c r="K90" s="634"/>
    </row>
    <row r="91" ht="15.75" s="93" customFormat="1">
      <c r="B91" s="114"/>
      <c r="C91" s="111">
        <f t="shared" si="2"/>
        <v>36</v>
      </c>
      <c r="D91" s="112" t="s">
        <v>236</v>
      </c>
      <c r="E91" s="113"/>
      <c r="F91" s="113">
        <v>43890</v>
      </c>
      <c r="G91" s="114" t="s">
        <v>130</v>
      </c>
      <c r="H91" s="114" t="s">
        <v>129</v>
      </c>
      <c r="I91" s="122">
        <v>4498962</v>
      </c>
      <c r="J91" s="121"/>
      <c r="K91" s="634"/>
    </row>
    <row r="92" ht="15.75" s="93" customFormat="1">
      <c r="B92" s="114"/>
      <c r="C92" s="111">
        <f t="shared" si="2"/>
        <v>37</v>
      </c>
      <c r="D92" s="112" t="s">
        <v>237</v>
      </c>
      <c r="E92" s="113"/>
      <c r="F92" s="113">
        <v>43982</v>
      </c>
      <c r="G92" s="114" t="s">
        <v>130</v>
      </c>
      <c r="H92" s="114" t="s">
        <v>129</v>
      </c>
      <c r="I92" s="122">
        <v>4498962</v>
      </c>
      <c r="J92" s="121" t="s">
        <v>38</v>
      </c>
      <c r="K92" s="634"/>
    </row>
    <row r="93" ht="15.75" s="93" customFormat="1">
      <c r="B93" s="114"/>
      <c r="C93" s="111">
        <f t="shared" si="2"/>
        <v>38</v>
      </c>
      <c r="D93" s="112" t="s">
        <v>153</v>
      </c>
      <c r="E93" s="113"/>
      <c r="F93" s="113">
        <v>43906</v>
      </c>
      <c r="G93" s="114" t="s">
        <v>154</v>
      </c>
      <c r="H93" s="114" t="s">
        <v>111</v>
      </c>
      <c r="I93" s="122">
        <v>4589709</v>
      </c>
      <c r="J93" s="121"/>
      <c r="K93" s="634"/>
    </row>
    <row r="94" ht="15.75" s="93" customFormat="1">
      <c r="B94" s="114"/>
      <c r="C94" s="111">
        <f t="shared" si="2"/>
        <v>39</v>
      </c>
      <c r="D94" s="112" t="s">
        <v>238</v>
      </c>
      <c r="E94" s="113"/>
      <c r="F94" s="113">
        <v>43906</v>
      </c>
      <c r="G94" s="114" t="s">
        <v>154</v>
      </c>
      <c r="H94" s="114" t="s">
        <v>111</v>
      </c>
      <c r="I94" s="122">
        <v>4589709</v>
      </c>
      <c r="J94" s="121"/>
      <c r="K94" s="634"/>
    </row>
    <row r="95" ht="15.75" s="93" customFormat="1">
      <c r="B95" s="114"/>
      <c r="C95" s="111">
        <f t="shared" si="2"/>
        <v>40</v>
      </c>
      <c r="D95" s="112" t="s">
        <v>239</v>
      </c>
      <c r="E95" s="113">
        <v>43901</v>
      </c>
      <c r="F95" s="113"/>
      <c r="G95" s="114" t="s">
        <v>240</v>
      </c>
      <c r="H95" s="114" t="s">
        <v>129</v>
      </c>
      <c r="I95" s="122">
        <v>4276349</v>
      </c>
      <c r="J95" s="121"/>
      <c r="K95" s="634"/>
    </row>
    <row r="96" ht="15.75" s="93" customFormat="1">
      <c r="B96" s="114"/>
      <c r="C96" s="111">
        <f t="shared" si="2"/>
        <v>41</v>
      </c>
      <c r="D96" s="112" t="s">
        <v>225</v>
      </c>
      <c r="E96" s="113">
        <v>43894</v>
      </c>
      <c r="F96" s="113">
        <v>43905</v>
      </c>
      <c r="G96" s="114" t="s">
        <v>130</v>
      </c>
      <c r="H96" s="114" t="s">
        <v>129</v>
      </c>
      <c r="I96" s="122">
        <v>4498962</v>
      </c>
      <c r="J96" s="121"/>
      <c r="K96" s="634"/>
    </row>
    <row r="97" ht="15.75" s="93" customFormat="1">
      <c r="B97" s="114"/>
      <c r="C97" s="111">
        <f t="shared" si="2"/>
        <v>42</v>
      </c>
      <c r="D97" s="112" t="s">
        <v>227</v>
      </c>
      <c r="E97" s="113">
        <v>43894</v>
      </c>
      <c r="F97" s="113">
        <v>43982</v>
      </c>
      <c r="G97" s="114" t="s">
        <v>130</v>
      </c>
      <c r="H97" s="114" t="s">
        <v>129</v>
      </c>
      <c r="I97" s="122">
        <v>4498962</v>
      </c>
      <c r="J97" s="121"/>
      <c r="K97" s="634"/>
    </row>
    <row r="98" ht="15.75" s="93" customFormat="1">
      <c r="B98" s="114"/>
      <c r="C98" s="111">
        <f t="shared" si="2"/>
        <v>43</v>
      </c>
      <c r="D98" s="112" t="s">
        <v>241</v>
      </c>
      <c r="E98" s="113"/>
      <c r="F98" s="113"/>
      <c r="G98" s="114" t="s">
        <v>130</v>
      </c>
      <c r="H98" s="114" t="s">
        <v>129</v>
      </c>
      <c r="I98" s="122">
        <v>4498962</v>
      </c>
      <c r="J98" s="121"/>
      <c r="K98" s="634"/>
    </row>
    <row r="99" ht="15.75" s="94" customFormat="1">
      <c r="B99" s="115"/>
      <c r="C99" s="116"/>
      <c r="D99" s="117"/>
      <c r="E99" s="118"/>
      <c r="F99" s="118"/>
      <c r="G99" s="115"/>
      <c r="H99" s="115"/>
      <c r="I99" s="123"/>
      <c r="J99" s="124"/>
      <c r="K99" s="127"/>
    </row>
    <row r="100" ht="15.75" customHeight="1" s="93" customFormat="1">
      <c r="B100" s="114"/>
      <c r="C100" s="111">
        <v>1</v>
      </c>
      <c r="D100" s="112" t="s">
        <v>242</v>
      </c>
      <c r="E100" s="113"/>
      <c r="F100" s="113">
        <v>43921</v>
      </c>
      <c r="G100" s="114" t="s">
        <v>39</v>
      </c>
      <c r="H100" s="114" t="s">
        <v>40</v>
      </c>
      <c r="I100" s="122">
        <v>4498962</v>
      </c>
      <c r="J100" s="121"/>
      <c r="K100" s="635" t="s">
        <v>243</v>
      </c>
    </row>
    <row r="101" ht="15.75" s="93" customFormat="1">
      <c r="B101" s="114"/>
      <c r="C101" s="111">
        <f>+C100+1</f>
        <v>2</v>
      </c>
      <c r="D101" s="112" t="s">
        <v>244</v>
      </c>
      <c r="E101" s="113"/>
      <c r="F101" s="113">
        <v>43927</v>
      </c>
      <c r="G101" s="114" t="s">
        <v>39</v>
      </c>
      <c r="H101" s="114" t="s">
        <v>40</v>
      </c>
      <c r="I101" s="122">
        <v>4498962</v>
      </c>
      <c r="J101" s="121"/>
      <c r="K101" s="636"/>
    </row>
    <row r="102" ht="15.75" s="93" customFormat="1">
      <c r="B102" s="114"/>
      <c r="C102" s="111">
        <f ref="C102:C145" t="shared" si="3">+C101+1</f>
        <v>3</v>
      </c>
      <c r="D102" s="112" t="s">
        <v>245</v>
      </c>
      <c r="E102" s="113">
        <v>43927</v>
      </c>
      <c r="F102" s="113"/>
      <c r="G102" s="114" t="s">
        <v>39</v>
      </c>
      <c r="H102" s="114" t="s">
        <v>40</v>
      </c>
      <c r="I102" s="122">
        <v>4498962</v>
      </c>
      <c r="J102" s="121"/>
      <c r="K102" s="636"/>
    </row>
    <row r="103" ht="15.75" s="93" customFormat="1">
      <c r="B103" s="114"/>
      <c r="C103" s="111">
        <f t="shared" si="3"/>
        <v>4</v>
      </c>
      <c r="D103" s="112" t="s">
        <v>246</v>
      </c>
      <c r="E103" s="113">
        <v>43928</v>
      </c>
      <c r="F103" s="113"/>
      <c r="G103" s="114" t="s">
        <v>130</v>
      </c>
      <c r="H103" s="114" t="s">
        <v>131</v>
      </c>
      <c r="I103" s="122">
        <v>4498962</v>
      </c>
      <c r="J103" s="121"/>
      <c r="K103" s="636"/>
    </row>
    <row r="104" ht="15.75" s="93" customFormat="1">
      <c r="B104" s="114"/>
      <c r="C104" s="111">
        <f t="shared" si="3"/>
        <v>5</v>
      </c>
      <c r="D104" s="112" t="s">
        <v>247</v>
      </c>
      <c r="E104" s="113">
        <v>43928</v>
      </c>
      <c r="F104" s="113"/>
      <c r="G104" s="114" t="s">
        <v>130</v>
      </c>
      <c r="H104" s="114" t="s">
        <v>131</v>
      </c>
      <c r="I104" s="122">
        <v>4498962</v>
      </c>
      <c r="J104" s="121"/>
      <c r="K104" s="636"/>
    </row>
    <row r="105" ht="15.75" s="93" customFormat="1">
      <c r="B105" s="114"/>
      <c r="C105" s="111">
        <f t="shared" si="3"/>
        <v>6</v>
      </c>
      <c r="D105" s="112" t="s">
        <v>248</v>
      </c>
      <c r="E105" s="113">
        <v>43930</v>
      </c>
      <c r="F105" s="113"/>
      <c r="G105" s="114" t="s">
        <v>130</v>
      </c>
      <c r="H105" s="114" t="s">
        <v>131</v>
      </c>
      <c r="I105" s="122">
        <v>4498962</v>
      </c>
      <c r="J105" s="121"/>
      <c r="K105" s="636"/>
    </row>
    <row r="106" ht="15.75" customHeight="1" s="93" customFormat="1">
      <c r="B106" s="114"/>
      <c r="C106" s="111">
        <f>+C146+1</f>
        <v>1</v>
      </c>
      <c r="D106" s="112" t="s">
        <v>249</v>
      </c>
      <c r="E106" s="113"/>
      <c r="F106" s="113">
        <v>43937</v>
      </c>
      <c r="G106" s="114" t="s">
        <v>39</v>
      </c>
      <c r="H106" s="114" t="s">
        <v>40</v>
      </c>
      <c r="I106" s="122">
        <v>4498962</v>
      </c>
      <c r="J106" s="121" t="s">
        <v>250</v>
      </c>
      <c r="K106" s="615" t="s">
        <v>251</v>
      </c>
    </row>
    <row r="107" ht="15.75" s="93" customFormat="1">
      <c r="B107" s="114"/>
      <c r="C107" s="111">
        <f t="shared" si="3"/>
        <v>2</v>
      </c>
      <c r="D107" s="112" t="s">
        <v>252</v>
      </c>
      <c r="E107" s="113"/>
      <c r="F107" s="113">
        <v>43951</v>
      </c>
      <c r="G107" s="114" t="s">
        <v>39</v>
      </c>
      <c r="H107" s="114" t="s">
        <v>40</v>
      </c>
      <c r="I107" s="122">
        <v>4498962</v>
      </c>
      <c r="J107" s="121" t="s">
        <v>253</v>
      </c>
      <c r="K107" s="616"/>
    </row>
    <row r="108" ht="15.75" s="93" customFormat="1">
      <c r="B108" s="114"/>
      <c r="C108" s="111">
        <f t="shared" si="3"/>
        <v>3</v>
      </c>
      <c r="D108" s="112" t="s">
        <v>254</v>
      </c>
      <c r="E108" s="113"/>
      <c r="F108" s="113">
        <v>43951</v>
      </c>
      <c r="G108" s="114" t="s">
        <v>39</v>
      </c>
      <c r="H108" s="114" t="s">
        <v>40</v>
      </c>
      <c r="I108" s="122">
        <v>4498962</v>
      </c>
      <c r="J108" s="121" t="s">
        <v>255</v>
      </c>
      <c r="K108" s="616"/>
    </row>
    <row r="109" ht="15.75" s="93" customFormat="1">
      <c r="B109" s="114"/>
      <c r="C109" s="111">
        <f t="shared" si="3"/>
        <v>4</v>
      </c>
      <c r="D109" s="112" t="s">
        <v>256</v>
      </c>
      <c r="E109" s="113"/>
      <c r="F109" s="113">
        <v>43937</v>
      </c>
      <c r="G109" s="114" t="s">
        <v>39</v>
      </c>
      <c r="H109" s="114" t="s">
        <v>40</v>
      </c>
      <c r="I109" s="122">
        <v>4498962</v>
      </c>
      <c r="J109" s="121" t="s">
        <v>250</v>
      </c>
      <c r="K109" s="616"/>
    </row>
    <row r="110" ht="15.75" s="93" customFormat="1">
      <c r="B110" s="114"/>
      <c r="C110" s="111">
        <f t="shared" si="3"/>
        <v>5</v>
      </c>
      <c r="D110" s="112" t="s">
        <v>257</v>
      </c>
      <c r="E110" s="113"/>
      <c r="F110" s="113">
        <v>43934</v>
      </c>
      <c r="G110" s="114" t="s">
        <v>108</v>
      </c>
      <c r="H110" s="114" t="s">
        <v>109</v>
      </c>
      <c r="I110" s="122">
        <v>4276349</v>
      </c>
      <c r="J110" s="121" t="s">
        <v>250</v>
      </c>
      <c r="K110" s="616"/>
    </row>
    <row r="111" ht="15.75" s="93" customFormat="1">
      <c r="B111" s="114"/>
      <c r="C111" s="111">
        <f t="shared" si="3"/>
        <v>6</v>
      </c>
      <c r="D111" s="112" t="s">
        <v>258</v>
      </c>
      <c r="E111" s="113"/>
      <c r="F111" s="113">
        <v>43934</v>
      </c>
      <c r="G111" s="114" t="s">
        <v>108</v>
      </c>
      <c r="H111" s="114" t="s">
        <v>109</v>
      </c>
      <c r="I111" s="122">
        <v>4276349</v>
      </c>
      <c r="J111" s="121" t="s">
        <v>250</v>
      </c>
      <c r="K111" s="616"/>
    </row>
    <row r="112" ht="15.75" s="93" customFormat="1">
      <c r="B112" s="114"/>
      <c r="C112" s="111">
        <f t="shared" si="3"/>
        <v>7</v>
      </c>
      <c r="D112" s="112" t="s">
        <v>259</v>
      </c>
      <c r="E112" s="113"/>
      <c r="F112" s="113">
        <v>43934</v>
      </c>
      <c r="G112" s="114" t="s">
        <v>108</v>
      </c>
      <c r="H112" s="114" t="s">
        <v>109</v>
      </c>
      <c r="I112" s="122">
        <v>4276349</v>
      </c>
      <c r="J112" s="121" t="s">
        <v>250</v>
      </c>
      <c r="K112" s="616"/>
    </row>
    <row r="113" ht="15.75" s="93" customFormat="1">
      <c r="B113" s="114"/>
      <c r="C113" s="111">
        <f t="shared" si="3"/>
        <v>8</v>
      </c>
      <c r="D113" s="112" t="s">
        <v>180</v>
      </c>
      <c r="E113" s="113"/>
      <c r="F113" s="113">
        <v>43934</v>
      </c>
      <c r="G113" s="114" t="s">
        <v>108</v>
      </c>
      <c r="H113" s="114" t="s">
        <v>109</v>
      </c>
      <c r="I113" s="122">
        <v>4276349</v>
      </c>
      <c r="J113" s="121" t="s">
        <v>250</v>
      </c>
      <c r="K113" s="616"/>
    </row>
    <row r="114" ht="15.75" s="93" customFormat="1">
      <c r="B114" s="114"/>
      <c r="C114" s="111">
        <f t="shared" si="3"/>
        <v>9</v>
      </c>
      <c r="D114" s="112" t="s">
        <v>202</v>
      </c>
      <c r="E114" s="113"/>
      <c r="F114" s="113">
        <v>43934</v>
      </c>
      <c r="G114" s="114" t="s">
        <v>108</v>
      </c>
      <c r="H114" s="114" t="s">
        <v>109</v>
      </c>
      <c r="I114" s="122">
        <v>4276349</v>
      </c>
      <c r="J114" s="121" t="s">
        <v>250</v>
      </c>
      <c r="K114" s="616"/>
    </row>
    <row r="115" ht="15.75" s="93" customFormat="1">
      <c r="B115" s="114"/>
      <c r="C115" s="111">
        <f t="shared" si="3"/>
        <v>10</v>
      </c>
      <c r="D115" s="112" t="s">
        <v>260</v>
      </c>
      <c r="E115" s="113"/>
      <c r="F115" s="113">
        <v>43941</v>
      </c>
      <c r="G115" s="114" t="s">
        <v>108</v>
      </c>
      <c r="H115" s="114" t="s">
        <v>109</v>
      </c>
      <c r="I115" s="122">
        <v>4276349</v>
      </c>
      <c r="J115" s="121" t="s">
        <v>250</v>
      </c>
      <c r="K115" s="616"/>
    </row>
    <row r="116" ht="15.75" s="93" customFormat="1">
      <c r="B116" s="114"/>
      <c r="C116" s="111">
        <f t="shared" si="3"/>
        <v>11</v>
      </c>
      <c r="D116" s="112" t="s">
        <v>261</v>
      </c>
      <c r="E116" s="113"/>
      <c r="F116" s="113">
        <v>43951</v>
      </c>
      <c r="G116" s="114" t="s">
        <v>108</v>
      </c>
      <c r="H116" s="114" t="s">
        <v>109</v>
      </c>
      <c r="I116" s="122">
        <v>4276349</v>
      </c>
      <c r="J116" s="121" t="s">
        <v>253</v>
      </c>
      <c r="K116" s="616"/>
    </row>
    <row r="117" ht="15.75" s="93" customFormat="1">
      <c r="B117" s="114"/>
      <c r="C117" s="111">
        <f t="shared" si="3"/>
        <v>12</v>
      </c>
      <c r="D117" s="112" t="s">
        <v>262</v>
      </c>
      <c r="E117" s="113"/>
      <c r="F117" s="113">
        <v>43951</v>
      </c>
      <c r="G117" s="114" t="s">
        <v>108</v>
      </c>
      <c r="H117" s="114" t="s">
        <v>109</v>
      </c>
      <c r="I117" s="122">
        <v>4276349</v>
      </c>
      <c r="J117" s="121" t="s">
        <v>253</v>
      </c>
      <c r="K117" s="616"/>
    </row>
    <row r="118" ht="15.75" s="93" customFormat="1">
      <c r="B118" s="114"/>
      <c r="C118" s="111">
        <f t="shared" si="3"/>
        <v>13</v>
      </c>
      <c r="D118" s="112" t="s">
        <v>263</v>
      </c>
      <c r="E118" s="113"/>
      <c r="F118" s="113">
        <v>43951</v>
      </c>
      <c r="G118" s="114" t="s">
        <v>154</v>
      </c>
      <c r="H118" s="114" t="s">
        <v>111</v>
      </c>
      <c r="I118" s="122">
        <v>4589709</v>
      </c>
      <c r="J118" s="121" t="s">
        <v>253</v>
      </c>
      <c r="K118" s="616"/>
    </row>
    <row r="119" ht="15.75" s="93" customFormat="1">
      <c r="B119" s="114"/>
      <c r="C119" s="111">
        <f t="shared" si="3"/>
        <v>14</v>
      </c>
      <c r="D119" s="112" t="s">
        <v>264</v>
      </c>
      <c r="E119" s="113"/>
      <c r="F119" s="113">
        <v>43951</v>
      </c>
      <c r="G119" s="114" t="s">
        <v>154</v>
      </c>
      <c r="H119" s="114" t="s">
        <v>111</v>
      </c>
      <c r="I119" s="122">
        <v>4589709</v>
      </c>
      <c r="J119" s="121" t="s">
        <v>253</v>
      </c>
      <c r="K119" s="616"/>
    </row>
    <row r="120" ht="15.75" s="93" customFormat="1">
      <c r="B120" s="114"/>
      <c r="C120" s="111">
        <f t="shared" si="3"/>
        <v>15</v>
      </c>
      <c r="D120" s="112" t="s">
        <v>265</v>
      </c>
      <c r="E120" s="113"/>
      <c r="F120" s="113">
        <v>43941</v>
      </c>
      <c r="G120" s="114" t="s">
        <v>126</v>
      </c>
      <c r="H120" s="114" t="s">
        <v>127</v>
      </c>
      <c r="I120" s="122">
        <v>4498962</v>
      </c>
      <c r="J120" s="121" t="s">
        <v>266</v>
      </c>
      <c r="K120" s="616"/>
    </row>
    <row r="121" ht="15.75" s="93" customFormat="1">
      <c r="B121" s="114"/>
      <c r="C121" s="111">
        <f t="shared" si="3"/>
        <v>16</v>
      </c>
      <c r="D121" s="112" t="s">
        <v>267</v>
      </c>
      <c r="E121" s="113"/>
      <c r="F121" s="113">
        <v>43951</v>
      </c>
      <c r="G121" s="114" t="s">
        <v>126</v>
      </c>
      <c r="H121" s="114" t="s">
        <v>127</v>
      </c>
      <c r="I121" s="122">
        <v>4498962</v>
      </c>
      <c r="J121" s="121" t="s">
        <v>253</v>
      </c>
      <c r="K121" s="616"/>
    </row>
    <row r="122" ht="15.75" s="93" customFormat="1">
      <c r="B122" s="114"/>
      <c r="C122" s="111">
        <f t="shared" si="3"/>
        <v>17</v>
      </c>
      <c r="D122" s="112" t="s">
        <v>268</v>
      </c>
      <c r="E122" s="113"/>
      <c r="F122" s="113">
        <v>43951</v>
      </c>
      <c r="G122" s="114" t="s">
        <v>126</v>
      </c>
      <c r="H122" s="114" t="s">
        <v>127</v>
      </c>
      <c r="I122" s="122">
        <v>4498962</v>
      </c>
      <c r="J122" s="121" t="s">
        <v>253</v>
      </c>
      <c r="K122" s="616"/>
    </row>
    <row r="123" ht="15.75" s="93" customFormat="1">
      <c r="B123" s="114"/>
      <c r="C123" s="111">
        <f t="shared" si="3"/>
        <v>18</v>
      </c>
      <c r="D123" s="112" t="s">
        <v>269</v>
      </c>
      <c r="E123" s="113"/>
      <c r="F123" s="113">
        <v>43937</v>
      </c>
      <c r="G123" s="114" t="s">
        <v>126</v>
      </c>
      <c r="H123" s="114" t="s">
        <v>127</v>
      </c>
      <c r="I123" s="122">
        <v>4498962</v>
      </c>
      <c r="J123" s="121" t="s">
        <v>250</v>
      </c>
      <c r="K123" s="616"/>
    </row>
    <row r="124" ht="15.75" s="93" customFormat="1">
      <c r="B124" s="114"/>
      <c r="C124" s="111">
        <f t="shared" si="3"/>
        <v>19</v>
      </c>
      <c r="D124" s="112" t="s">
        <v>70</v>
      </c>
      <c r="E124" s="113"/>
      <c r="F124" s="113">
        <v>43937</v>
      </c>
      <c r="G124" s="114" t="s">
        <v>126</v>
      </c>
      <c r="H124" s="114" t="s">
        <v>127</v>
      </c>
      <c r="I124" s="122">
        <v>4498962</v>
      </c>
      <c r="J124" s="121" t="s">
        <v>250</v>
      </c>
      <c r="K124" s="616"/>
    </row>
    <row r="125" ht="15.75" s="93" customFormat="1">
      <c r="B125" s="114"/>
      <c r="C125" s="111">
        <f t="shared" si="3"/>
        <v>20</v>
      </c>
      <c r="D125" s="112" t="s">
        <v>270</v>
      </c>
      <c r="E125" s="113"/>
      <c r="F125" s="113">
        <v>43930</v>
      </c>
      <c r="G125" s="114" t="s">
        <v>130</v>
      </c>
      <c r="H125" s="114" t="s">
        <v>129</v>
      </c>
      <c r="I125" s="122">
        <v>4498962</v>
      </c>
      <c r="J125" s="121" t="s">
        <v>250</v>
      </c>
      <c r="K125" s="616"/>
    </row>
    <row r="126" ht="15.75" s="93" customFormat="1">
      <c r="B126" s="114"/>
      <c r="C126" s="111">
        <f t="shared" si="3"/>
        <v>21</v>
      </c>
      <c r="D126" s="112" t="s">
        <v>194</v>
      </c>
      <c r="E126" s="113"/>
      <c r="F126" s="113">
        <v>43930</v>
      </c>
      <c r="G126" s="114" t="s">
        <v>130</v>
      </c>
      <c r="H126" s="114" t="s">
        <v>129</v>
      </c>
      <c r="I126" s="122">
        <v>4498962</v>
      </c>
      <c r="J126" s="121" t="s">
        <v>250</v>
      </c>
      <c r="K126" s="616"/>
    </row>
    <row r="127" ht="15.75" s="93" customFormat="1">
      <c r="B127" s="114"/>
      <c r="C127" s="111">
        <f t="shared" si="3"/>
        <v>22</v>
      </c>
      <c r="D127" s="112" t="s">
        <v>271</v>
      </c>
      <c r="E127" s="113"/>
      <c r="F127" s="113">
        <v>43951</v>
      </c>
      <c r="G127" s="114" t="s">
        <v>130</v>
      </c>
      <c r="H127" s="114" t="s">
        <v>129</v>
      </c>
      <c r="I127" s="122">
        <v>4498962</v>
      </c>
      <c r="J127" s="121" t="s">
        <v>272</v>
      </c>
      <c r="K127" s="616"/>
    </row>
    <row r="128" ht="15.75" s="93" customFormat="1">
      <c r="B128" s="114"/>
      <c r="C128" s="111">
        <f t="shared" si="3"/>
        <v>23</v>
      </c>
      <c r="D128" s="112" t="s">
        <v>273</v>
      </c>
      <c r="E128" s="113"/>
      <c r="F128" s="113">
        <v>43951</v>
      </c>
      <c r="G128" s="114" t="s">
        <v>130</v>
      </c>
      <c r="H128" s="114" t="s">
        <v>129</v>
      </c>
      <c r="I128" s="122">
        <v>4498962</v>
      </c>
      <c r="J128" s="121" t="s">
        <v>250</v>
      </c>
      <c r="K128" s="616"/>
    </row>
    <row r="129" ht="15.75" s="93" customFormat="1">
      <c r="B129" s="114"/>
      <c r="C129" s="111">
        <f t="shared" si="3"/>
        <v>24</v>
      </c>
      <c r="D129" s="112" t="s">
        <v>274</v>
      </c>
      <c r="E129" s="113"/>
      <c r="F129" s="113">
        <v>43951</v>
      </c>
      <c r="G129" s="114" t="s">
        <v>130</v>
      </c>
      <c r="H129" s="114" t="s">
        <v>129</v>
      </c>
      <c r="I129" s="122">
        <v>4498962</v>
      </c>
      <c r="J129" s="121" t="s">
        <v>250</v>
      </c>
      <c r="K129" s="616"/>
    </row>
    <row r="130" ht="15.75" s="93" customFormat="1">
      <c r="B130" s="114"/>
      <c r="C130" s="111">
        <f t="shared" si="3"/>
        <v>25</v>
      </c>
      <c r="D130" s="112" t="s">
        <v>275</v>
      </c>
      <c r="E130" s="113"/>
      <c r="F130" s="113">
        <v>43951</v>
      </c>
      <c r="G130" s="114" t="s">
        <v>130</v>
      </c>
      <c r="H130" s="114" t="s">
        <v>129</v>
      </c>
      <c r="I130" s="122">
        <v>4498962</v>
      </c>
      <c r="J130" s="121" t="s">
        <v>250</v>
      </c>
      <c r="K130" s="616"/>
    </row>
    <row r="131" ht="15.75" s="93" customFormat="1">
      <c r="B131" s="114"/>
      <c r="C131" s="111">
        <f t="shared" si="3"/>
        <v>26</v>
      </c>
      <c r="D131" s="112" t="s">
        <v>276</v>
      </c>
      <c r="E131" s="113"/>
      <c r="F131" s="113">
        <v>43936</v>
      </c>
      <c r="G131" s="114" t="s">
        <v>130</v>
      </c>
      <c r="H131" s="114" t="s">
        <v>129</v>
      </c>
      <c r="I131" s="122">
        <v>4498962</v>
      </c>
      <c r="J131" s="121" t="s">
        <v>250</v>
      </c>
      <c r="K131" s="616"/>
    </row>
    <row r="132" ht="15.75" s="93" customFormat="1">
      <c r="B132" s="114"/>
      <c r="C132" s="111">
        <f t="shared" si="3"/>
        <v>27</v>
      </c>
      <c r="D132" s="112" t="s">
        <v>277</v>
      </c>
      <c r="E132" s="113"/>
      <c r="F132" s="113">
        <v>43936</v>
      </c>
      <c r="G132" s="114" t="s">
        <v>130</v>
      </c>
      <c r="H132" s="114" t="s">
        <v>129</v>
      </c>
      <c r="I132" s="122">
        <v>4498962</v>
      </c>
      <c r="J132" s="121" t="s">
        <v>250</v>
      </c>
      <c r="K132" s="616"/>
    </row>
    <row r="133" ht="15.75" s="93" customFormat="1">
      <c r="B133" s="114"/>
      <c r="C133" s="111">
        <f t="shared" si="3"/>
        <v>28</v>
      </c>
      <c r="D133" s="112" t="s">
        <v>278</v>
      </c>
      <c r="E133" s="113"/>
      <c r="F133" s="113">
        <v>43936</v>
      </c>
      <c r="G133" s="114" t="s">
        <v>130</v>
      </c>
      <c r="H133" s="114" t="s">
        <v>129</v>
      </c>
      <c r="I133" s="122">
        <v>4498962</v>
      </c>
      <c r="J133" s="121" t="s">
        <v>250</v>
      </c>
      <c r="K133" s="616"/>
    </row>
    <row r="134" ht="15.75" s="93" customFormat="1">
      <c r="B134" s="114"/>
      <c r="C134" s="111">
        <f t="shared" si="3"/>
        <v>29</v>
      </c>
      <c r="D134" s="112" t="s">
        <v>279</v>
      </c>
      <c r="E134" s="113"/>
      <c r="F134" s="113">
        <v>43936</v>
      </c>
      <c r="G134" s="114" t="s">
        <v>130</v>
      </c>
      <c r="H134" s="114" t="s">
        <v>129</v>
      </c>
      <c r="I134" s="122">
        <v>4498962</v>
      </c>
      <c r="J134" s="121" t="s">
        <v>250</v>
      </c>
      <c r="K134" s="616"/>
    </row>
    <row r="135" ht="15.75" s="93" customFormat="1">
      <c r="B135" s="114"/>
      <c r="C135" s="111">
        <f t="shared" si="3"/>
        <v>30</v>
      </c>
      <c r="D135" s="112" t="s">
        <v>213</v>
      </c>
      <c r="E135" s="113"/>
      <c r="F135" s="113">
        <v>43936</v>
      </c>
      <c r="G135" s="114" t="s">
        <v>130</v>
      </c>
      <c r="H135" s="114" t="s">
        <v>129</v>
      </c>
      <c r="I135" s="122">
        <v>4498962</v>
      </c>
      <c r="J135" s="121" t="s">
        <v>250</v>
      </c>
      <c r="K135" s="616"/>
    </row>
    <row r="136" ht="15.75" s="93" customFormat="1">
      <c r="B136" s="114"/>
      <c r="C136" s="111">
        <f t="shared" si="3"/>
        <v>31</v>
      </c>
      <c r="D136" s="112" t="s">
        <v>215</v>
      </c>
      <c r="E136" s="113"/>
      <c r="F136" s="113">
        <v>43936</v>
      </c>
      <c r="G136" s="114" t="s">
        <v>130</v>
      </c>
      <c r="H136" s="114" t="s">
        <v>129</v>
      </c>
      <c r="I136" s="122">
        <v>4498962</v>
      </c>
      <c r="J136" s="121" t="s">
        <v>250</v>
      </c>
      <c r="K136" s="616"/>
    </row>
    <row r="137" ht="15.75" s="93" customFormat="1">
      <c r="B137" s="114"/>
      <c r="C137" s="111">
        <f t="shared" si="3"/>
        <v>32</v>
      </c>
      <c r="D137" s="112" t="s">
        <v>193</v>
      </c>
      <c r="E137" s="113"/>
      <c r="F137" s="113">
        <v>43936</v>
      </c>
      <c r="G137" s="114" t="s">
        <v>130</v>
      </c>
      <c r="H137" s="114" t="s">
        <v>129</v>
      </c>
      <c r="I137" s="122">
        <v>4498962</v>
      </c>
      <c r="J137" s="121" t="s">
        <v>250</v>
      </c>
      <c r="K137" s="616"/>
    </row>
    <row r="138" ht="15.75" s="93" customFormat="1">
      <c r="B138" s="114"/>
      <c r="C138" s="111">
        <f t="shared" si="3"/>
        <v>33</v>
      </c>
      <c r="D138" s="112" t="s">
        <v>218</v>
      </c>
      <c r="E138" s="113"/>
      <c r="F138" s="113">
        <v>43936</v>
      </c>
      <c r="G138" s="114" t="s">
        <v>130</v>
      </c>
      <c r="H138" s="114" t="s">
        <v>129</v>
      </c>
      <c r="I138" s="122">
        <v>4498962</v>
      </c>
      <c r="J138" s="121" t="s">
        <v>250</v>
      </c>
      <c r="K138" s="616"/>
    </row>
    <row r="139" ht="15.75" s="93" customFormat="1">
      <c r="B139" s="114"/>
      <c r="C139" s="111">
        <f t="shared" si="3"/>
        <v>34</v>
      </c>
      <c r="D139" s="112" t="s">
        <v>219</v>
      </c>
      <c r="E139" s="113"/>
      <c r="F139" s="113">
        <v>43936</v>
      </c>
      <c r="G139" s="114" t="s">
        <v>130</v>
      </c>
      <c r="H139" s="114" t="s">
        <v>129</v>
      </c>
      <c r="I139" s="122">
        <v>4498962</v>
      </c>
      <c r="J139" s="121" t="s">
        <v>250</v>
      </c>
      <c r="K139" s="616"/>
    </row>
    <row r="140" ht="15.75" s="93" customFormat="1">
      <c r="B140" s="114"/>
      <c r="C140" s="111">
        <f t="shared" si="3"/>
        <v>35</v>
      </c>
      <c r="D140" s="112" t="s">
        <v>220</v>
      </c>
      <c r="E140" s="113"/>
      <c r="F140" s="113">
        <v>43936</v>
      </c>
      <c r="G140" s="114" t="s">
        <v>130</v>
      </c>
      <c r="H140" s="114" t="s">
        <v>129</v>
      </c>
      <c r="I140" s="122">
        <v>4498962</v>
      </c>
      <c r="J140" s="121" t="s">
        <v>250</v>
      </c>
      <c r="K140" s="616"/>
    </row>
    <row r="141" ht="15.75" s="93" customFormat="1">
      <c r="B141" s="114"/>
      <c r="C141" s="111">
        <f t="shared" si="3"/>
        <v>36</v>
      </c>
      <c r="D141" s="112" t="s">
        <v>217</v>
      </c>
      <c r="E141" s="113"/>
      <c r="F141" s="113">
        <v>43936</v>
      </c>
      <c r="G141" s="114" t="s">
        <v>130</v>
      </c>
      <c r="H141" s="114" t="s">
        <v>129</v>
      </c>
      <c r="I141" s="122">
        <v>4498962</v>
      </c>
      <c r="J141" s="121" t="s">
        <v>250</v>
      </c>
      <c r="K141" s="616"/>
    </row>
    <row r="142" ht="15.75" s="93" customFormat="1">
      <c r="B142" s="114"/>
      <c r="C142" s="111">
        <f t="shared" si="3"/>
        <v>37</v>
      </c>
      <c r="D142" s="112" t="s">
        <v>221</v>
      </c>
      <c r="E142" s="113"/>
      <c r="F142" s="113">
        <v>43936</v>
      </c>
      <c r="G142" s="114" t="s">
        <v>130</v>
      </c>
      <c r="H142" s="114" t="s">
        <v>129</v>
      </c>
      <c r="I142" s="122">
        <v>4498962</v>
      </c>
      <c r="J142" s="121" t="s">
        <v>250</v>
      </c>
      <c r="K142" s="616"/>
    </row>
    <row r="143" ht="15.75" s="93" customFormat="1">
      <c r="B143" s="114"/>
      <c r="C143" s="111">
        <f t="shared" si="3"/>
        <v>38</v>
      </c>
      <c r="D143" s="112" t="s">
        <v>223</v>
      </c>
      <c r="E143" s="113"/>
      <c r="F143" s="113">
        <v>43936</v>
      </c>
      <c r="G143" s="114" t="s">
        <v>130</v>
      </c>
      <c r="H143" s="114" t="s">
        <v>129</v>
      </c>
      <c r="I143" s="122">
        <v>4498962</v>
      </c>
      <c r="J143" s="121" t="s">
        <v>250</v>
      </c>
      <c r="K143" s="616"/>
    </row>
    <row r="144" ht="15.75" s="93" customFormat="1">
      <c r="B144" s="114"/>
      <c r="C144" s="111">
        <f t="shared" si="3"/>
        <v>39</v>
      </c>
      <c r="D144" s="112" t="s">
        <v>224</v>
      </c>
      <c r="E144" s="113"/>
      <c r="F144" s="113">
        <v>43936</v>
      </c>
      <c r="G144" s="114" t="s">
        <v>130</v>
      </c>
      <c r="H144" s="114" t="s">
        <v>129</v>
      </c>
      <c r="I144" s="122">
        <v>4498962</v>
      </c>
      <c r="J144" s="121" t="s">
        <v>250</v>
      </c>
      <c r="K144" s="616"/>
    </row>
    <row r="145" ht="15.75" s="93" customFormat="1">
      <c r="B145" s="114"/>
      <c r="C145" s="111">
        <f t="shared" si="3"/>
        <v>40</v>
      </c>
      <c r="D145" s="112" t="s">
        <v>280</v>
      </c>
      <c r="E145" s="113"/>
      <c r="F145" s="113">
        <v>43936</v>
      </c>
      <c r="G145" s="114" t="s">
        <v>130</v>
      </c>
      <c r="H145" s="114" t="s">
        <v>129</v>
      </c>
      <c r="I145" s="122">
        <v>4498962</v>
      </c>
      <c r="J145" s="121" t="s">
        <v>250</v>
      </c>
      <c r="K145" s="617"/>
    </row>
    <row r="146" ht="15.75" s="94" customFormat="1">
      <c r="B146" s="115"/>
      <c r="C146" s="116"/>
      <c r="D146" s="117"/>
      <c r="E146" s="118"/>
      <c r="F146" s="118"/>
      <c r="G146" s="115"/>
      <c r="H146" s="115"/>
      <c r="I146" s="123"/>
      <c r="J146" s="124"/>
      <c r="K146" s="127"/>
    </row>
    <row r="147" ht="18" customHeight="1" s="95" customFormat="1">
      <c r="B147" s="128"/>
      <c r="C147" s="111"/>
      <c r="D147" s="112" t="s">
        <v>281</v>
      </c>
      <c r="E147" s="113"/>
      <c r="F147" s="113">
        <v>43982</v>
      </c>
      <c r="G147" s="128" t="s">
        <v>106</v>
      </c>
      <c r="H147" s="128" t="s">
        <v>107</v>
      </c>
      <c r="I147" s="139">
        <v>4594325</v>
      </c>
      <c r="J147" s="140" t="s">
        <v>272</v>
      </c>
      <c r="K147" s="618" t="s">
        <v>282</v>
      </c>
    </row>
    <row r="148" ht="18" customHeight="1" s="95" customFormat="1">
      <c r="B148" s="128"/>
      <c r="C148" s="111"/>
      <c r="D148" s="112" t="s">
        <v>283</v>
      </c>
      <c r="E148" s="113">
        <v>43984</v>
      </c>
      <c r="F148" s="113"/>
      <c r="G148" s="128" t="s">
        <v>106</v>
      </c>
      <c r="H148" s="128" t="s">
        <v>107</v>
      </c>
      <c r="I148" s="139">
        <v>4594325</v>
      </c>
      <c r="J148" s="140"/>
      <c r="K148" s="619"/>
    </row>
    <row r="149" ht="18" customHeight="1" s="95" customFormat="1">
      <c r="B149" s="128"/>
      <c r="C149" s="111"/>
      <c r="D149" s="129" t="s">
        <v>284</v>
      </c>
      <c r="E149" s="113"/>
      <c r="F149" s="113">
        <v>43982</v>
      </c>
      <c r="G149" s="128" t="s">
        <v>285</v>
      </c>
      <c r="H149" s="128" t="s">
        <v>113</v>
      </c>
      <c r="I149" s="139">
        <v>3139275</v>
      </c>
      <c r="J149" s="140" t="s">
        <v>272</v>
      </c>
      <c r="K149" s="619"/>
    </row>
    <row r="150" ht="18" customHeight="1" s="95" customFormat="1">
      <c r="B150" s="128"/>
      <c r="C150" s="111"/>
      <c r="D150" s="130" t="s">
        <v>286</v>
      </c>
      <c r="E150" s="113">
        <v>43985</v>
      </c>
      <c r="F150" s="113"/>
      <c r="G150" s="128" t="s">
        <v>285</v>
      </c>
      <c r="H150" s="128" t="s">
        <v>113</v>
      </c>
      <c r="I150" s="139">
        <v>3139275</v>
      </c>
      <c r="J150" s="140"/>
      <c r="K150" s="619"/>
    </row>
    <row r="151" ht="18" customHeight="1" s="95" customFormat="1">
      <c r="B151" s="128"/>
      <c r="C151" s="111"/>
      <c r="D151" s="112" t="s">
        <v>287</v>
      </c>
      <c r="E151" s="113">
        <v>43972</v>
      </c>
      <c r="F151" s="113"/>
      <c r="G151" s="128" t="s">
        <v>112</v>
      </c>
      <c r="H151" s="128" t="s">
        <v>113</v>
      </c>
      <c r="I151" s="139">
        <v>2219487.67</v>
      </c>
      <c r="J151" s="140"/>
      <c r="K151" s="619"/>
    </row>
    <row r="152" ht="18" customHeight="1" s="95" customFormat="1">
      <c r="B152" s="128"/>
      <c r="C152" s="111"/>
      <c r="D152" s="112" t="s">
        <v>288</v>
      </c>
      <c r="E152" s="113"/>
      <c r="F152" s="113">
        <v>43982</v>
      </c>
      <c r="G152" s="128" t="s">
        <v>106</v>
      </c>
      <c r="H152" s="128" t="s">
        <v>113</v>
      </c>
      <c r="I152" s="139">
        <v>4594325</v>
      </c>
      <c r="J152" s="140" t="s">
        <v>272</v>
      </c>
      <c r="K152" s="619"/>
    </row>
    <row r="153" ht="18" customHeight="1" s="95" customFormat="1">
      <c r="B153" s="128"/>
      <c r="C153" s="111"/>
      <c r="D153" s="112" t="s">
        <v>289</v>
      </c>
      <c r="E153" s="113">
        <v>43922</v>
      </c>
      <c r="F153" s="113"/>
      <c r="G153" s="128" t="s">
        <v>106</v>
      </c>
      <c r="H153" s="128" t="s">
        <v>113</v>
      </c>
      <c r="I153" s="139">
        <v>4594325</v>
      </c>
      <c r="J153" s="140"/>
      <c r="K153" s="619"/>
    </row>
    <row r="154" ht="18" customHeight="1" s="95" customFormat="1">
      <c r="B154" s="128"/>
      <c r="C154" s="111"/>
      <c r="D154" s="112" t="s">
        <v>254</v>
      </c>
      <c r="E154" s="113"/>
      <c r="F154" s="113">
        <v>43979</v>
      </c>
      <c r="G154" s="128" t="s">
        <v>114</v>
      </c>
      <c r="H154" s="128" t="s">
        <v>113</v>
      </c>
      <c r="I154" s="139">
        <v>4498962</v>
      </c>
      <c r="J154" s="140" t="s">
        <v>272</v>
      </c>
      <c r="K154" s="619"/>
    </row>
    <row r="155" ht="18" customHeight="1" s="95" customFormat="1">
      <c r="B155" s="128"/>
      <c r="C155" s="111"/>
      <c r="D155" s="112" t="s">
        <v>290</v>
      </c>
      <c r="E155" s="113">
        <v>43971</v>
      </c>
      <c r="F155" s="113"/>
      <c r="G155" s="128" t="s">
        <v>115</v>
      </c>
      <c r="H155" s="128" t="s">
        <v>113</v>
      </c>
      <c r="I155" s="139">
        <v>3623779</v>
      </c>
      <c r="J155" s="140"/>
      <c r="K155" s="619"/>
    </row>
    <row r="156" ht="18" customHeight="1" s="95" customFormat="1">
      <c r="B156" s="128"/>
      <c r="C156" s="111"/>
      <c r="D156" s="112" t="s">
        <v>291</v>
      </c>
      <c r="E156" s="113">
        <v>43971</v>
      </c>
      <c r="F156" s="113"/>
      <c r="G156" s="128" t="s">
        <v>115</v>
      </c>
      <c r="H156" s="128" t="s">
        <v>113</v>
      </c>
      <c r="I156" s="139">
        <v>3623779</v>
      </c>
      <c r="J156" s="140"/>
      <c r="K156" s="619"/>
    </row>
    <row r="157" ht="18" customHeight="1" s="95" customFormat="1">
      <c r="B157" s="128"/>
      <c r="C157" s="111"/>
      <c r="D157" s="112" t="s">
        <v>292</v>
      </c>
      <c r="E157" s="113">
        <v>43972</v>
      </c>
      <c r="F157" s="113"/>
      <c r="G157" s="128" t="s">
        <v>115</v>
      </c>
      <c r="H157" s="128" t="s">
        <v>113</v>
      </c>
      <c r="I157" s="139">
        <v>3623779</v>
      </c>
      <c r="J157" s="140"/>
      <c r="K157" s="619"/>
    </row>
    <row r="158" ht="18" customHeight="1" s="95" customFormat="1">
      <c r="B158" s="128"/>
      <c r="C158" s="111"/>
      <c r="D158" s="112" t="s">
        <v>293</v>
      </c>
      <c r="E158" s="113">
        <v>43972</v>
      </c>
      <c r="F158" s="113"/>
      <c r="G158" s="128" t="s">
        <v>115</v>
      </c>
      <c r="H158" s="128" t="s">
        <v>113</v>
      </c>
      <c r="I158" s="139">
        <v>3623779</v>
      </c>
      <c r="J158" s="140"/>
      <c r="K158" s="619"/>
    </row>
    <row r="159" ht="18" customHeight="1" s="95" customFormat="1">
      <c r="B159" s="128"/>
      <c r="C159" s="111"/>
      <c r="D159" s="112" t="s">
        <v>294</v>
      </c>
      <c r="E159" s="113">
        <v>43973</v>
      </c>
      <c r="F159" s="113"/>
      <c r="G159" s="128" t="s">
        <v>115</v>
      </c>
      <c r="H159" s="128" t="s">
        <v>113</v>
      </c>
      <c r="I159" s="139">
        <v>3623779</v>
      </c>
      <c r="J159" s="140"/>
      <c r="K159" s="619"/>
    </row>
    <row r="160" ht="18" customHeight="1" s="95" customFormat="1">
      <c r="B160" s="128"/>
      <c r="C160" s="111"/>
      <c r="D160" s="112" t="s">
        <v>295</v>
      </c>
      <c r="E160" s="113">
        <v>43973</v>
      </c>
      <c r="F160" s="113"/>
      <c r="G160" s="128" t="s">
        <v>115</v>
      </c>
      <c r="H160" s="128" t="s">
        <v>113</v>
      </c>
      <c r="I160" s="139">
        <v>3623779</v>
      </c>
      <c r="J160" s="140"/>
      <c r="K160" s="619"/>
    </row>
    <row r="161" ht="18" customHeight="1" s="95" customFormat="1">
      <c r="B161" s="128"/>
      <c r="C161" s="111"/>
      <c r="D161" s="112" t="s">
        <v>296</v>
      </c>
      <c r="E161" s="113">
        <v>43981</v>
      </c>
      <c r="F161" s="113"/>
      <c r="G161" s="128" t="s">
        <v>115</v>
      </c>
      <c r="H161" s="128" t="s">
        <v>113</v>
      </c>
      <c r="I161" s="139">
        <v>3623779</v>
      </c>
      <c r="J161" s="140"/>
      <c r="K161" s="619"/>
    </row>
    <row r="162" ht="18" customHeight="1" s="95" customFormat="1">
      <c r="B162" s="128"/>
      <c r="C162" s="111"/>
      <c r="D162" s="112" t="s">
        <v>297</v>
      </c>
      <c r="E162" s="113"/>
      <c r="F162" s="113">
        <v>43982</v>
      </c>
      <c r="G162" s="128" t="s">
        <v>126</v>
      </c>
      <c r="H162" s="128" t="s">
        <v>127</v>
      </c>
      <c r="I162" s="139">
        <v>4498962</v>
      </c>
      <c r="J162" s="140" t="s">
        <v>272</v>
      </c>
      <c r="K162" s="619"/>
    </row>
    <row r="163" ht="18" customHeight="1" s="95" customFormat="1">
      <c r="B163" s="128"/>
      <c r="C163" s="111"/>
      <c r="D163" s="112" t="s">
        <v>298</v>
      </c>
      <c r="E163" s="113"/>
      <c r="F163" s="113">
        <v>43982</v>
      </c>
      <c r="G163" s="128" t="s">
        <v>129</v>
      </c>
      <c r="H163" s="128" t="s">
        <v>130</v>
      </c>
      <c r="I163" s="139">
        <v>4498962</v>
      </c>
      <c r="J163" s="140" t="s">
        <v>272</v>
      </c>
      <c r="K163" s="619"/>
    </row>
    <row r="164" ht="18" customHeight="1" s="95" customFormat="1">
      <c r="B164" s="128"/>
      <c r="C164" s="111"/>
      <c r="D164" s="112" t="s">
        <v>210</v>
      </c>
      <c r="E164" s="113"/>
      <c r="F164" s="113">
        <v>43982</v>
      </c>
      <c r="G164" s="128" t="s">
        <v>129</v>
      </c>
      <c r="H164" s="128" t="s">
        <v>130</v>
      </c>
      <c r="I164" s="139">
        <v>4498962</v>
      </c>
      <c r="J164" s="140" t="s">
        <v>272</v>
      </c>
      <c r="K164" s="619"/>
    </row>
    <row r="165" ht="15.75" s="93" customFormat="1">
      <c r="B165" s="114"/>
      <c r="C165" s="111"/>
      <c r="D165" s="112"/>
      <c r="E165" s="113"/>
      <c r="F165" s="113"/>
      <c r="G165" s="114"/>
      <c r="H165" s="114"/>
      <c r="I165" s="122"/>
      <c r="J165" s="121"/>
      <c r="K165" s="141"/>
    </row>
    <row r="166" ht="15.75" customHeight="1" s="93" customFormat="1">
      <c r="B166" s="114"/>
      <c r="C166" s="111"/>
      <c r="D166" s="112" t="s">
        <v>299</v>
      </c>
      <c r="E166" s="113">
        <v>44004</v>
      </c>
      <c r="F166" s="113"/>
      <c r="G166" s="114" t="s">
        <v>106</v>
      </c>
      <c r="H166" s="114" t="s">
        <v>300</v>
      </c>
      <c r="I166" s="122">
        <v>4594325</v>
      </c>
      <c r="J166" s="121" t="s">
        <v>301</v>
      </c>
      <c r="K166" s="620" t="s">
        <v>302</v>
      </c>
    </row>
    <row r="167" ht="15.75" s="93" customFormat="1">
      <c r="B167" s="114"/>
      <c r="C167" s="111"/>
      <c r="D167" s="112" t="s">
        <v>37</v>
      </c>
      <c r="E167" s="113">
        <v>44020</v>
      </c>
      <c r="F167" s="113"/>
      <c r="G167" s="114" t="s">
        <v>39</v>
      </c>
      <c r="H167" s="114" t="s">
        <v>40</v>
      </c>
      <c r="I167" s="122">
        <v>4498962</v>
      </c>
      <c r="J167" s="121" t="s">
        <v>301</v>
      </c>
      <c r="K167" s="611"/>
    </row>
    <row r="168" ht="15.75" s="93" customFormat="1">
      <c r="B168" s="114"/>
      <c r="C168" s="111"/>
      <c r="D168" s="112" t="s">
        <v>303</v>
      </c>
      <c r="E168" s="113"/>
      <c r="F168" s="113">
        <v>43983</v>
      </c>
      <c r="G168" s="114" t="s">
        <v>115</v>
      </c>
      <c r="H168" s="114" t="s">
        <v>115</v>
      </c>
      <c r="I168" s="122">
        <v>3623779</v>
      </c>
      <c r="J168" s="140" t="s">
        <v>272</v>
      </c>
      <c r="K168" s="611"/>
    </row>
    <row r="169" ht="15.75" s="93" customFormat="1">
      <c r="B169" s="114"/>
      <c r="C169" s="111"/>
      <c r="D169" s="112" t="s">
        <v>193</v>
      </c>
      <c r="E169" s="113">
        <v>44020</v>
      </c>
      <c r="F169" s="113"/>
      <c r="G169" s="114" t="s">
        <v>129</v>
      </c>
      <c r="H169" s="114" t="s">
        <v>128</v>
      </c>
      <c r="I169" s="122">
        <v>4276349</v>
      </c>
      <c r="J169" s="121" t="s">
        <v>301</v>
      </c>
      <c r="K169" s="611"/>
    </row>
    <row r="170" ht="15.75" s="93" customFormat="1">
      <c r="B170" s="114"/>
      <c r="C170" s="111"/>
      <c r="D170" s="112"/>
      <c r="E170" s="113"/>
      <c r="F170" s="113"/>
      <c r="G170" s="114"/>
      <c r="H170" s="114"/>
      <c r="I170" s="122"/>
      <c r="J170" s="121"/>
      <c r="K170" s="611"/>
    </row>
    <row r="171" ht="15.75" s="96" customFormat="1">
      <c r="B171" s="115"/>
      <c r="C171" s="116"/>
      <c r="D171" s="117"/>
      <c r="E171" s="118"/>
      <c r="F171" s="118"/>
      <c r="G171" s="115"/>
      <c r="H171" s="115"/>
      <c r="I171" s="123"/>
      <c r="J171" s="124"/>
      <c r="K171" s="142"/>
    </row>
    <row r="172" ht="15.75" customHeight="1" s="93" customFormat="1">
      <c r="B172" s="114"/>
      <c r="C172" s="111"/>
      <c r="D172" s="112" t="s">
        <v>304</v>
      </c>
      <c r="E172" s="113"/>
      <c r="F172" s="113">
        <v>44012</v>
      </c>
      <c r="G172" s="114" t="s">
        <v>305</v>
      </c>
      <c r="H172" s="114" t="s">
        <v>110</v>
      </c>
      <c r="I172" s="122">
        <v>4589709</v>
      </c>
      <c r="J172" s="121" t="s">
        <v>272</v>
      </c>
      <c r="K172" s="621" t="s">
        <v>306</v>
      </c>
    </row>
    <row r="173" ht="15.75" s="93" customFormat="1">
      <c r="B173" s="114"/>
      <c r="C173" s="111"/>
      <c r="D173" s="112" t="s">
        <v>264</v>
      </c>
      <c r="E173" s="113">
        <v>44033</v>
      </c>
      <c r="F173" s="113"/>
      <c r="G173" s="114" t="s">
        <v>305</v>
      </c>
      <c r="H173" s="114" t="s">
        <v>110</v>
      </c>
      <c r="I173" s="122">
        <v>4589709</v>
      </c>
      <c r="J173" s="121" t="s">
        <v>301</v>
      </c>
      <c r="K173" s="621"/>
    </row>
    <row r="174" ht="15.75" s="93" customFormat="1">
      <c r="B174" s="114"/>
      <c r="C174" s="111"/>
      <c r="D174" s="112" t="s">
        <v>307</v>
      </c>
      <c r="E174" s="113">
        <v>44046</v>
      </c>
      <c r="F174" s="113"/>
      <c r="G174" s="114" t="s">
        <v>305</v>
      </c>
      <c r="H174" s="114" t="s">
        <v>110</v>
      </c>
      <c r="I174" s="122">
        <v>4589709</v>
      </c>
      <c r="J174" s="121" t="s">
        <v>301</v>
      </c>
      <c r="K174" s="621"/>
    </row>
    <row r="175" ht="15.75" s="93" customFormat="1">
      <c r="B175" s="114"/>
      <c r="C175" s="111"/>
      <c r="D175" s="112" t="s">
        <v>157</v>
      </c>
      <c r="E175" s="113"/>
      <c r="F175" s="113">
        <v>44043</v>
      </c>
      <c r="G175" s="114" t="s">
        <v>305</v>
      </c>
      <c r="H175" s="114" t="s">
        <v>110</v>
      </c>
      <c r="I175" s="122">
        <v>4589709</v>
      </c>
      <c r="J175" s="121"/>
      <c r="K175" s="621"/>
    </row>
    <row r="176" ht="15.75" s="93" customFormat="1">
      <c r="B176" s="114"/>
      <c r="C176" s="111"/>
      <c r="D176" s="112" t="s">
        <v>308</v>
      </c>
      <c r="E176" s="113"/>
      <c r="F176" s="113">
        <v>44050</v>
      </c>
      <c r="G176" s="114" t="s">
        <v>115</v>
      </c>
      <c r="H176" s="114" t="s">
        <v>113</v>
      </c>
      <c r="I176" s="122"/>
      <c r="J176" s="121" t="s">
        <v>309</v>
      </c>
      <c r="K176" s="621"/>
    </row>
    <row r="177" ht="15.75" s="93" customFormat="1">
      <c r="B177" s="114"/>
      <c r="C177" s="111"/>
      <c r="D177" s="112" t="s">
        <v>310</v>
      </c>
      <c r="E177" s="113"/>
      <c r="F177" s="113">
        <v>44043</v>
      </c>
      <c r="G177" s="114" t="s">
        <v>106</v>
      </c>
      <c r="H177" s="114" t="s">
        <v>107</v>
      </c>
      <c r="I177" s="122">
        <v>4594325</v>
      </c>
      <c r="J177" s="121"/>
      <c r="K177" s="621"/>
    </row>
    <row r="178" ht="14.25" customHeight="1" s="96" customFormat="1">
      <c r="B178" s="131"/>
      <c r="C178" s="132"/>
      <c r="D178" s="133"/>
      <c r="E178" s="134"/>
      <c r="F178" s="134"/>
      <c r="G178" s="131"/>
      <c r="H178" s="131"/>
      <c r="I178" s="143"/>
      <c r="J178" s="144"/>
      <c r="K178" s="622"/>
    </row>
    <row r="179" ht="16.5" customHeight="1" s="96" customFormat="1">
      <c r="B179" s="135"/>
      <c r="C179" s="136"/>
      <c r="D179" s="137"/>
      <c r="E179" s="138"/>
      <c r="F179" s="138"/>
      <c r="G179" s="135"/>
      <c r="H179" s="135"/>
      <c r="I179" s="145"/>
      <c r="J179" s="146"/>
      <c r="K179" s="623" t="s">
        <v>311</v>
      </c>
    </row>
    <row r="180" ht="15.75" s="96" customFormat="1">
      <c r="B180" s="114"/>
      <c r="C180" s="111" t="s">
        <v>312</v>
      </c>
      <c r="D180" s="112" t="s">
        <v>313</v>
      </c>
      <c r="E180" s="113">
        <v>44075</v>
      </c>
      <c r="F180" s="113"/>
      <c r="G180" s="114" t="s">
        <v>107</v>
      </c>
      <c r="H180" s="114" t="s">
        <v>314</v>
      </c>
      <c r="I180" s="122">
        <v>4594325</v>
      </c>
      <c r="J180" s="121"/>
      <c r="K180" s="624"/>
    </row>
    <row r="181" ht="15.75" s="96" customFormat="1">
      <c r="B181" s="114"/>
      <c r="C181" s="111" t="s">
        <v>315</v>
      </c>
      <c r="D181" s="112" t="s">
        <v>283</v>
      </c>
      <c r="E181" s="113"/>
      <c r="F181" s="113">
        <v>44074</v>
      </c>
      <c r="G181" s="114" t="s">
        <v>107</v>
      </c>
      <c r="H181" s="114" t="s">
        <v>314</v>
      </c>
      <c r="I181" s="122">
        <v>4594325</v>
      </c>
      <c r="J181" s="121"/>
      <c r="K181" s="624"/>
    </row>
    <row r="182" ht="15.75" s="96" customFormat="1">
      <c r="B182" s="114"/>
      <c r="C182" s="111" t="s">
        <v>316</v>
      </c>
      <c r="D182" s="112" t="s">
        <v>317</v>
      </c>
      <c r="E182" s="113"/>
      <c r="F182" s="113">
        <v>44075</v>
      </c>
      <c r="G182" s="114" t="s">
        <v>305</v>
      </c>
      <c r="H182" s="114" t="s">
        <v>314</v>
      </c>
      <c r="I182" s="122">
        <v>4589709</v>
      </c>
      <c r="J182" s="121"/>
      <c r="K182" s="624"/>
    </row>
    <row r="183" ht="15.75" s="96" customFormat="1">
      <c r="B183" s="114"/>
      <c r="C183" s="111" t="s">
        <v>318</v>
      </c>
      <c r="D183" s="112" t="s">
        <v>319</v>
      </c>
      <c r="E183" s="113">
        <v>44076</v>
      </c>
      <c r="F183" s="113"/>
      <c r="G183" s="114" t="s">
        <v>114</v>
      </c>
      <c r="H183" s="114" t="s">
        <v>113</v>
      </c>
      <c r="I183" s="122">
        <v>4498962</v>
      </c>
      <c r="J183" s="121"/>
      <c r="K183" s="624"/>
    </row>
    <row r="184" ht="15.75" s="96" customFormat="1">
      <c r="B184" s="114"/>
      <c r="C184" s="111" t="s">
        <v>320</v>
      </c>
      <c r="D184" s="112" t="s">
        <v>321</v>
      </c>
      <c r="E184" s="113">
        <v>44069</v>
      </c>
      <c r="F184" s="113"/>
      <c r="G184" s="114" t="s">
        <v>129</v>
      </c>
      <c r="H184" s="114" t="s">
        <v>130</v>
      </c>
      <c r="I184" s="122">
        <v>4498962</v>
      </c>
      <c r="J184" s="121"/>
      <c r="K184" s="624"/>
    </row>
    <row r="185" ht="15.75" s="96" customFormat="1">
      <c r="B185" s="114"/>
      <c r="C185" s="111" t="s">
        <v>322</v>
      </c>
      <c r="D185" s="112" t="s">
        <v>323</v>
      </c>
      <c r="E185" s="113">
        <v>44083</v>
      </c>
      <c r="F185" s="113"/>
      <c r="G185" s="114" t="s">
        <v>129</v>
      </c>
      <c r="H185" s="114" t="s">
        <v>130</v>
      </c>
      <c r="I185" s="122">
        <v>4498962</v>
      </c>
      <c r="J185" s="121"/>
      <c r="K185" s="624"/>
    </row>
    <row r="186" ht="15.75" s="96" customFormat="1">
      <c r="B186" s="114"/>
      <c r="C186" s="111" t="s">
        <v>324</v>
      </c>
      <c r="D186" s="112" t="s">
        <v>325</v>
      </c>
      <c r="E186" s="113"/>
      <c r="F186" s="113">
        <v>44067</v>
      </c>
      <c r="G186" s="114" t="s">
        <v>129</v>
      </c>
      <c r="H186" s="114" t="s">
        <v>130</v>
      </c>
      <c r="I186" s="122">
        <v>4498962</v>
      </c>
      <c r="J186" s="121"/>
      <c r="K186" s="624"/>
    </row>
    <row r="187" ht="10.5" customHeight="1" s="96" customFormat="1">
      <c r="B187" s="115"/>
      <c r="C187" s="116"/>
      <c r="D187" s="117"/>
      <c r="E187" s="118"/>
      <c r="F187" s="118"/>
      <c r="G187" s="115"/>
      <c r="H187" s="115"/>
      <c r="I187" s="123"/>
      <c r="J187" s="124"/>
      <c r="K187" s="147"/>
    </row>
    <row r="188" ht="15.75" customHeight="1" s="96" customFormat="1">
      <c r="B188" s="114"/>
      <c r="C188" s="111"/>
      <c r="D188" s="112"/>
      <c r="E188" s="113"/>
      <c r="F188" s="113"/>
      <c r="G188" s="114"/>
      <c r="H188" s="114"/>
      <c r="I188" s="122"/>
      <c r="J188" s="121"/>
      <c r="K188" s="611" t="s">
        <v>326</v>
      </c>
    </row>
    <row r="189" ht="15.75" s="96" customFormat="1">
      <c r="B189" s="114"/>
      <c r="C189" s="111" t="s">
        <v>327</v>
      </c>
      <c r="D189" s="112" t="s">
        <v>299</v>
      </c>
      <c r="E189" s="113"/>
      <c r="F189" s="113">
        <v>44099</v>
      </c>
      <c r="G189" s="114" t="s">
        <v>106</v>
      </c>
      <c r="H189" s="114" t="s">
        <v>107</v>
      </c>
      <c r="I189" s="122">
        <v>4498962</v>
      </c>
      <c r="J189" s="121"/>
      <c r="K189" s="611"/>
    </row>
    <row r="190" ht="15.75" s="96" customFormat="1">
      <c r="B190" s="114"/>
      <c r="C190" s="111" t="s">
        <v>69</v>
      </c>
      <c r="D190" s="112" t="s">
        <v>70</v>
      </c>
      <c r="E190" s="113">
        <v>44090</v>
      </c>
      <c r="F190" s="113"/>
      <c r="G190" s="114" t="s">
        <v>39</v>
      </c>
      <c r="H190" s="114" t="s">
        <v>40</v>
      </c>
      <c r="I190" s="122">
        <v>4498962</v>
      </c>
      <c r="J190" s="121"/>
      <c r="K190" s="611"/>
    </row>
    <row r="191" ht="15.75" s="96" customFormat="1">
      <c r="B191" s="114"/>
      <c r="C191" s="111" t="s">
        <v>328</v>
      </c>
      <c r="D191" s="112" t="s">
        <v>329</v>
      </c>
      <c r="E191" s="113">
        <v>44095</v>
      </c>
      <c r="F191" s="113"/>
      <c r="G191" s="114" t="s">
        <v>154</v>
      </c>
      <c r="H191" s="114" t="s">
        <v>111</v>
      </c>
      <c r="I191" s="122">
        <v>4589709</v>
      </c>
      <c r="J191" s="121"/>
      <c r="K191" s="611"/>
    </row>
    <row r="192" ht="15.75" s="96" customFormat="1">
      <c r="B192" s="114"/>
      <c r="C192" s="111" t="s">
        <v>330</v>
      </c>
      <c r="D192" s="112" t="s">
        <v>331</v>
      </c>
      <c r="E192" s="113">
        <v>44091</v>
      </c>
      <c r="F192" s="113"/>
      <c r="G192" s="114" t="s">
        <v>154</v>
      </c>
      <c r="H192" s="114" t="s">
        <v>111</v>
      </c>
      <c r="I192" s="122">
        <v>4589709</v>
      </c>
      <c r="J192" s="121"/>
      <c r="K192" s="611"/>
    </row>
    <row r="193" ht="15.75" s="96" customFormat="1">
      <c r="B193" s="114"/>
      <c r="C193" s="111" t="s">
        <v>332</v>
      </c>
      <c r="D193" s="112" t="s">
        <v>333</v>
      </c>
      <c r="E193" s="113">
        <v>44092</v>
      </c>
      <c r="F193" s="113"/>
      <c r="G193" s="114" t="s">
        <v>154</v>
      </c>
      <c r="H193" s="114" t="s">
        <v>111</v>
      </c>
      <c r="I193" s="122">
        <v>4589709</v>
      </c>
      <c r="J193" s="121"/>
      <c r="K193" s="611"/>
    </row>
    <row r="194" ht="15.75" s="96" customFormat="1">
      <c r="B194" s="114"/>
      <c r="C194" s="111" t="s">
        <v>334</v>
      </c>
      <c r="D194" s="112" t="s">
        <v>218</v>
      </c>
      <c r="E194" s="113">
        <v>44090</v>
      </c>
      <c r="F194" s="113"/>
      <c r="G194" s="114" t="s">
        <v>154</v>
      </c>
      <c r="H194" s="114" t="s">
        <v>111</v>
      </c>
      <c r="I194" s="122">
        <v>4589709</v>
      </c>
      <c r="J194" s="121"/>
      <c r="K194" s="611"/>
    </row>
    <row r="195" ht="15.75" s="96" customFormat="1">
      <c r="B195" s="114"/>
      <c r="C195" s="111" t="s">
        <v>335</v>
      </c>
      <c r="D195" s="112" t="s">
        <v>336</v>
      </c>
      <c r="E195" s="113">
        <v>44106</v>
      </c>
      <c r="F195" s="113"/>
      <c r="G195" s="114" t="s">
        <v>115</v>
      </c>
      <c r="H195" s="114" t="s">
        <v>113</v>
      </c>
      <c r="I195" s="122">
        <v>3623779</v>
      </c>
      <c r="J195" s="121"/>
      <c r="K195" s="611"/>
    </row>
    <row r="196" ht="15.75" s="96" customFormat="1">
      <c r="B196" s="114"/>
      <c r="C196" s="111" t="s">
        <v>337</v>
      </c>
      <c r="D196" s="112" t="s">
        <v>338</v>
      </c>
      <c r="E196" s="113">
        <v>44109</v>
      </c>
      <c r="F196" s="113"/>
      <c r="G196" s="114" t="s">
        <v>115</v>
      </c>
      <c r="H196" s="114" t="s">
        <v>113</v>
      </c>
      <c r="I196" s="122">
        <v>3623779</v>
      </c>
      <c r="J196" s="121"/>
      <c r="K196" s="611"/>
    </row>
    <row r="197" ht="15.75" s="96" customFormat="1">
      <c r="B197" s="114"/>
      <c r="C197" s="111" t="s">
        <v>339</v>
      </c>
      <c r="D197" s="112" t="s">
        <v>340</v>
      </c>
      <c r="E197" s="113"/>
      <c r="F197" s="113">
        <v>44104</v>
      </c>
      <c r="G197" s="114" t="s">
        <v>130</v>
      </c>
      <c r="H197" s="114" t="s">
        <v>129</v>
      </c>
      <c r="I197" s="122">
        <v>4498962</v>
      </c>
      <c r="J197" s="121" t="s">
        <v>341</v>
      </c>
      <c r="K197" s="611"/>
    </row>
    <row r="198" ht="15.75" s="96" customFormat="1">
      <c r="B198" s="114"/>
      <c r="C198" s="111" t="s">
        <v>342</v>
      </c>
      <c r="D198" s="112" t="s">
        <v>343</v>
      </c>
      <c r="E198" s="113"/>
      <c r="F198" s="113">
        <v>44104</v>
      </c>
      <c r="G198" s="114" t="s">
        <v>130</v>
      </c>
      <c r="H198" s="114" t="s">
        <v>129</v>
      </c>
      <c r="I198" s="122">
        <v>4498962</v>
      </c>
      <c r="J198" s="121" t="s">
        <v>341</v>
      </c>
      <c r="K198" s="611"/>
    </row>
    <row r="199" ht="15.75" s="96" customFormat="1">
      <c r="B199" s="114"/>
      <c r="C199" s="111" t="s">
        <v>344</v>
      </c>
      <c r="D199" s="112" t="s">
        <v>345</v>
      </c>
      <c r="E199" s="113"/>
      <c r="F199" s="113">
        <v>44101</v>
      </c>
      <c r="G199" s="114" t="s">
        <v>130</v>
      </c>
      <c r="H199" s="114" t="s">
        <v>129</v>
      </c>
      <c r="I199" s="122">
        <v>4498962</v>
      </c>
      <c r="J199" s="121"/>
      <c r="K199" s="611"/>
    </row>
    <row r="200" ht="15.75" s="96" customFormat="1">
      <c r="B200" s="114"/>
      <c r="C200" s="111" t="s">
        <v>346</v>
      </c>
      <c r="D200" s="112" t="s">
        <v>192</v>
      </c>
      <c r="E200" s="113"/>
      <c r="F200" s="113">
        <v>44099</v>
      </c>
      <c r="G200" s="114" t="s">
        <v>128</v>
      </c>
      <c r="H200" s="114" t="s">
        <v>129</v>
      </c>
      <c r="I200" s="122">
        <v>4276349</v>
      </c>
      <c r="J200" s="121"/>
      <c r="K200" s="611"/>
    </row>
    <row r="201" ht="15.75" s="96" customFormat="1">
      <c r="B201" s="114"/>
      <c r="C201" s="111" t="s">
        <v>347</v>
      </c>
      <c r="D201" s="112" t="s">
        <v>187</v>
      </c>
      <c r="E201" s="113"/>
      <c r="F201" s="113">
        <v>44109</v>
      </c>
      <c r="G201" s="114" t="s">
        <v>130</v>
      </c>
      <c r="H201" s="114" t="s">
        <v>131</v>
      </c>
      <c r="I201" s="122">
        <v>4498962</v>
      </c>
      <c r="J201" s="121"/>
      <c r="K201" s="611"/>
    </row>
    <row r="202" ht="10.5" customHeight="1" s="96" customFormat="1">
      <c r="B202" s="115"/>
      <c r="C202" s="116"/>
      <c r="D202" s="117"/>
      <c r="E202" s="118"/>
      <c r="F202" s="118"/>
      <c r="G202" s="115"/>
      <c r="H202" s="115"/>
      <c r="I202" s="123"/>
      <c r="J202" s="124"/>
      <c r="K202" s="152"/>
    </row>
    <row r="203" ht="15.75" customHeight="1" s="93" customFormat="1">
      <c r="B203" s="114"/>
      <c r="C203" s="111"/>
      <c r="D203" s="112" t="s">
        <v>348</v>
      </c>
      <c r="E203" s="113"/>
      <c r="F203" s="113">
        <v>44135</v>
      </c>
      <c r="G203" s="114" t="s">
        <v>39</v>
      </c>
      <c r="H203" s="114" t="s">
        <v>40</v>
      </c>
      <c r="I203" s="122">
        <v>4498962</v>
      </c>
      <c r="J203" s="121"/>
      <c r="K203" s="611" t="s">
        <v>349</v>
      </c>
    </row>
    <row r="204" ht="15.75" s="93" customFormat="1">
      <c r="B204" s="114"/>
      <c r="C204" s="111"/>
      <c r="D204" s="112" t="s">
        <v>350</v>
      </c>
      <c r="E204" s="113"/>
      <c r="F204" s="113">
        <v>44135</v>
      </c>
      <c r="G204" s="114" t="s">
        <v>39</v>
      </c>
      <c r="H204" s="114" t="s">
        <v>40</v>
      </c>
      <c r="I204" s="122">
        <v>4498962</v>
      </c>
      <c r="J204" s="121"/>
      <c r="K204" s="611"/>
    </row>
    <row r="205" ht="15.75" s="93" customFormat="1">
      <c r="B205" s="114"/>
      <c r="C205" s="111"/>
      <c r="D205" s="112" t="s">
        <v>329</v>
      </c>
      <c r="E205" s="113"/>
      <c r="F205" s="113">
        <v>44135</v>
      </c>
      <c r="G205" s="114" t="s">
        <v>154</v>
      </c>
      <c r="H205" s="114" t="s">
        <v>111</v>
      </c>
      <c r="I205" s="122">
        <v>4589709</v>
      </c>
      <c r="J205" s="121"/>
      <c r="K205" s="611"/>
    </row>
    <row r="206" ht="15.75" s="93" customFormat="1">
      <c r="B206" s="114"/>
      <c r="C206" s="111"/>
      <c r="D206" s="112" t="s">
        <v>264</v>
      </c>
      <c r="E206" s="113"/>
      <c r="F206" s="113">
        <v>44135</v>
      </c>
      <c r="G206" s="114" t="s">
        <v>154</v>
      </c>
      <c r="H206" s="114" t="s">
        <v>111</v>
      </c>
      <c r="I206" s="122">
        <v>4589709</v>
      </c>
      <c r="J206" s="121"/>
      <c r="K206" s="611"/>
    </row>
    <row r="207" ht="15.75" s="93" customFormat="1">
      <c r="B207" s="114"/>
      <c r="C207" s="111"/>
      <c r="D207" s="112" t="s">
        <v>351</v>
      </c>
      <c r="E207" s="113">
        <v>44125</v>
      </c>
      <c r="F207" s="113"/>
      <c r="G207" s="114" t="s">
        <v>112</v>
      </c>
      <c r="H207" s="114" t="s">
        <v>113</v>
      </c>
      <c r="I207" s="122">
        <v>2219487.67</v>
      </c>
      <c r="J207" s="121"/>
      <c r="K207" s="611"/>
    </row>
    <row r="208" ht="15.75" s="93" customFormat="1">
      <c r="B208" s="114"/>
      <c r="C208" s="111"/>
      <c r="D208" s="112" t="s">
        <v>352</v>
      </c>
      <c r="E208" s="113">
        <v>44125</v>
      </c>
      <c r="F208" s="113"/>
      <c r="G208" s="114" t="s">
        <v>112</v>
      </c>
      <c r="H208" s="114" t="s">
        <v>113</v>
      </c>
      <c r="I208" s="122">
        <v>2219487.67</v>
      </c>
      <c r="J208" s="121"/>
      <c r="K208" s="611"/>
    </row>
    <row r="209" ht="15.75" s="93" customFormat="1">
      <c r="B209" s="114"/>
      <c r="C209" s="111"/>
      <c r="D209" s="112" t="s">
        <v>353</v>
      </c>
      <c r="E209" s="113">
        <v>44139</v>
      </c>
      <c r="F209" s="113"/>
      <c r="G209" s="114" t="s">
        <v>112</v>
      </c>
      <c r="H209" s="114" t="s">
        <v>113</v>
      </c>
      <c r="I209" s="122">
        <v>2219487.67</v>
      </c>
      <c r="J209" s="121"/>
      <c r="K209" s="611"/>
    </row>
    <row r="210" ht="15.75" s="93" customFormat="1">
      <c r="B210" s="114"/>
      <c r="C210" s="111"/>
      <c r="D210" s="112" t="s">
        <v>354</v>
      </c>
      <c r="E210" s="113">
        <v>44140</v>
      </c>
      <c r="F210" s="113"/>
      <c r="G210" s="114" t="s">
        <v>112</v>
      </c>
      <c r="H210" s="114" t="s">
        <v>113</v>
      </c>
      <c r="I210" s="122">
        <v>2219487.67</v>
      </c>
      <c r="J210" s="121"/>
      <c r="K210" s="611"/>
    </row>
    <row r="211" ht="15.75" s="93" customFormat="1">
      <c r="B211" s="114"/>
      <c r="C211" s="111"/>
      <c r="D211" s="112" t="s">
        <v>248</v>
      </c>
      <c r="E211" s="113"/>
      <c r="F211" s="113">
        <v>44135</v>
      </c>
      <c r="G211" s="114" t="s">
        <v>130</v>
      </c>
      <c r="H211" s="114" t="s">
        <v>131</v>
      </c>
      <c r="I211" s="122">
        <v>4498962</v>
      </c>
      <c r="J211" s="121"/>
      <c r="K211" s="611"/>
    </row>
    <row r="212" ht="15.75" s="93" customFormat="1">
      <c r="B212" s="114"/>
      <c r="C212" s="111"/>
      <c r="D212" s="112" t="s">
        <v>355</v>
      </c>
      <c r="E212" s="113"/>
      <c r="F212" s="113">
        <v>44135</v>
      </c>
      <c r="G212" s="114" t="s">
        <v>130</v>
      </c>
      <c r="H212" s="114" t="s">
        <v>131</v>
      </c>
      <c r="I212" s="122">
        <v>4498962</v>
      </c>
      <c r="J212" s="121"/>
      <c r="K212" s="611"/>
    </row>
    <row r="213" ht="15.75" s="93" customFormat="1">
      <c r="B213" s="114"/>
      <c r="C213" s="111"/>
      <c r="D213" s="112" t="s">
        <v>356</v>
      </c>
      <c r="E213" s="113"/>
      <c r="F213" s="113">
        <v>44135</v>
      </c>
      <c r="G213" s="114" t="s">
        <v>130</v>
      </c>
      <c r="H213" s="114" t="s">
        <v>131</v>
      </c>
      <c r="I213" s="122">
        <v>4498962</v>
      </c>
      <c r="J213" s="121"/>
      <c r="K213" s="611"/>
    </row>
    <row r="214" ht="15.75" s="93" customFormat="1">
      <c r="B214" s="114"/>
      <c r="C214" s="111"/>
      <c r="D214" s="112" t="s">
        <v>357</v>
      </c>
      <c r="E214" s="113"/>
      <c r="F214" s="113">
        <v>44135</v>
      </c>
      <c r="G214" s="114" t="s">
        <v>130</v>
      </c>
      <c r="H214" s="114" t="s">
        <v>131</v>
      </c>
      <c r="I214" s="122">
        <v>4498962</v>
      </c>
      <c r="J214" s="121"/>
      <c r="K214" s="611"/>
    </row>
    <row r="215" ht="17.25" customHeight="1" s="96" customFormat="1">
      <c r="B215" s="115"/>
      <c r="C215" s="116"/>
      <c r="D215" s="117"/>
      <c r="E215" s="118"/>
      <c r="F215" s="118"/>
      <c r="G215" s="115"/>
      <c r="H215" s="115"/>
      <c r="I215" s="123"/>
      <c r="J215" s="124"/>
      <c r="K215" s="152"/>
    </row>
    <row r="216" ht="15.75" customHeight="1" s="96" customFormat="1">
      <c r="B216" s="148"/>
      <c r="C216" s="149"/>
      <c r="D216" s="150" t="s">
        <v>281</v>
      </c>
      <c r="E216" s="151">
        <v>44166</v>
      </c>
      <c r="F216" s="151"/>
      <c r="G216" s="148" t="s">
        <v>106</v>
      </c>
      <c r="H216" s="148" t="s">
        <v>107</v>
      </c>
      <c r="I216" s="153">
        <v>4594325</v>
      </c>
      <c r="J216" s="154"/>
      <c r="K216" s="612" t="s">
        <v>358</v>
      </c>
    </row>
    <row r="217" ht="15.75" s="96" customFormat="1">
      <c r="B217" s="148"/>
      <c r="C217" s="149"/>
      <c r="D217" s="150" t="s">
        <v>359</v>
      </c>
      <c r="E217" s="151"/>
      <c r="F217" s="151">
        <v>44165</v>
      </c>
      <c r="G217" s="148" t="s">
        <v>106</v>
      </c>
      <c r="H217" s="148" t="s">
        <v>107</v>
      </c>
      <c r="I217" s="153">
        <v>4594325</v>
      </c>
      <c r="J217" s="154"/>
      <c r="K217" s="612"/>
    </row>
    <row r="218" ht="15.75" s="96" customFormat="1">
      <c r="B218" s="148"/>
      <c r="C218" s="149"/>
      <c r="D218" s="150" t="s">
        <v>260</v>
      </c>
      <c r="E218" s="151">
        <v>44166</v>
      </c>
      <c r="F218" s="151"/>
      <c r="G218" s="148" t="s">
        <v>108</v>
      </c>
      <c r="H218" s="148" t="s">
        <v>360</v>
      </c>
      <c r="I218" s="153">
        <v>4276349</v>
      </c>
      <c r="J218" s="154"/>
      <c r="K218" s="612"/>
    </row>
    <row r="219" ht="15.75" s="96" customFormat="1">
      <c r="B219" s="148"/>
      <c r="C219" s="149"/>
      <c r="D219" s="150" t="s">
        <v>361</v>
      </c>
      <c r="E219" s="151">
        <v>44170</v>
      </c>
      <c r="F219" s="151"/>
      <c r="G219" s="148" t="s">
        <v>112</v>
      </c>
      <c r="H219" s="148" t="s">
        <v>113</v>
      </c>
      <c r="I219" s="153">
        <v>2219487.67</v>
      </c>
      <c r="J219" s="154"/>
      <c r="K219" s="612"/>
    </row>
    <row r="220" ht="15.75" s="96" customFormat="1">
      <c r="B220" s="148"/>
      <c r="C220" s="149"/>
      <c r="D220" s="150" t="s">
        <v>362</v>
      </c>
      <c r="E220" s="151">
        <v>44170</v>
      </c>
      <c r="F220" s="151"/>
      <c r="G220" s="148" t="s">
        <v>112</v>
      </c>
      <c r="H220" s="148" t="s">
        <v>113</v>
      </c>
      <c r="I220" s="153">
        <v>2219487.67</v>
      </c>
      <c r="J220" s="154"/>
      <c r="K220" s="612"/>
    </row>
    <row r="221" ht="15.75" s="96" customFormat="1">
      <c r="B221" s="148"/>
      <c r="C221" s="149"/>
      <c r="D221" s="150" t="s">
        <v>363</v>
      </c>
      <c r="E221" s="151">
        <v>44155</v>
      </c>
      <c r="F221" s="151"/>
      <c r="G221" s="148" t="s">
        <v>115</v>
      </c>
      <c r="H221" s="148" t="s">
        <v>113</v>
      </c>
      <c r="I221" s="153">
        <v>3623779</v>
      </c>
      <c r="J221" s="154"/>
      <c r="K221" s="612"/>
    </row>
    <row r="222" ht="15.75" s="96" customFormat="1">
      <c r="B222" s="148"/>
      <c r="C222" s="149"/>
      <c r="D222" s="150" t="s">
        <v>364</v>
      </c>
      <c r="E222" s="151">
        <v>44155</v>
      </c>
      <c r="F222" s="151"/>
      <c r="G222" s="148" t="s">
        <v>115</v>
      </c>
      <c r="H222" s="148" t="s">
        <v>113</v>
      </c>
      <c r="I222" s="153">
        <v>3623779</v>
      </c>
      <c r="J222" s="154"/>
      <c r="K222" s="612"/>
    </row>
    <row r="223" ht="15.75" s="96" customFormat="1">
      <c r="B223" s="148"/>
      <c r="C223" s="149"/>
      <c r="D223" s="150" t="s">
        <v>365</v>
      </c>
      <c r="E223" s="151">
        <v>44169</v>
      </c>
      <c r="F223" s="151"/>
      <c r="G223" s="148" t="s">
        <v>115</v>
      </c>
      <c r="H223" s="148" t="s">
        <v>113</v>
      </c>
      <c r="I223" s="153">
        <v>3623779</v>
      </c>
      <c r="J223" s="154"/>
      <c r="K223" s="612"/>
    </row>
    <row r="224" ht="15.75" s="96" customFormat="1">
      <c r="B224" s="148"/>
      <c r="C224" s="149"/>
      <c r="D224" s="150" t="s">
        <v>366</v>
      </c>
      <c r="E224" s="151">
        <v>44169</v>
      </c>
      <c r="F224" s="151"/>
      <c r="G224" s="148" t="s">
        <v>115</v>
      </c>
      <c r="H224" s="148" t="s">
        <v>113</v>
      </c>
      <c r="I224" s="153">
        <v>3623779</v>
      </c>
      <c r="J224" s="154"/>
      <c r="K224" s="612"/>
    </row>
    <row r="225" ht="15.75" s="96" customFormat="1">
      <c r="B225" s="148"/>
      <c r="C225" s="149"/>
      <c r="D225" s="150" t="s">
        <v>367</v>
      </c>
      <c r="E225" s="151">
        <v>44169</v>
      </c>
      <c r="F225" s="151"/>
      <c r="G225" s="148" t="s">
        <v>115</v>
      </c>
      <c r="H225" s="148" t="s">
        <v>113</v>
      </c>
      <c r="I225" s="153">
        <v>3623779</v>
      </c>
      <c r="J225" s="154"/>
      <c r="K225" s="612"/>
    </row>
    <row r="226" ht="15.75" s="96" customFormat="1">
      <c r="B226" s="148"/>
      <c r="C226" s="149"/>
      <c r="D226" s="150" t="s">
        <v>368</v>
      </c>
      <c r="E226" s="151">
        <v>44169</v>
      </c>
      <c r="F226" s="151">
        <v>44173</v>
      </c>
      <c r="G226" s="148" t="s">
        <v>115</v>
      </c>
      <c r="H226" s="148" t="s">
        <v>113</v>
      </c>
      <c r="I226" s="153">
        <v>3623779</v>
      </c>
      <c r="J226" s="154"/>
      <c r="K226" s="612"/>
    </row>
    <row r="227" ht="15.75" s="96" customFormat="1">
      <c r="B227" s="148"/>
      <c r="C227" s="149"/>
      <c r="D227" s="150" t="s">
        <v>369</v>
      </c>
      <c r="E227" s="151">
        <v>44169</v>
      </c>
      <c r="F227" s="151"/>
      <c r="G227" s="148" t="s">
        <v>115</v>
      </c>
      <c r="H227" s="148" t="s">
        <v>113</v>
      </c>
      <c r="I227" s="153">
        <v>3623779</v>
      </c>
      <c r="J227" s="154"/>
      <c r="K227" s="612"/>
    </row>
    <row r="228" ht="15.75" s="96" customFormat="1">
      <c r="B228" s="148"/>
      <c r="C228" s="149"/>
      <c r="D228" s="150" t="s">
        <v>370</v>
      </c>
      <c r="E228" s="151">
        <v>44169</v>
      </c>
      <c r="F228" s="151"/>
      <c r="G228" s="148" t="s">
        <v>115</v>
      </c>
      <c r="H228" s="148" t="s">
        <v>113</v>
      </c>
      <c r="I228" s="153">
        <v>3623779</v>
      </c>
      <c r="J228" s="154"/>
      <c r="K228" s="612"/>
    </row>
    <row r="229" ht="15.75" s="96" customFormat="1">
      <c r="B229" s="148"/>
      <c r="C229" s="149"/>
      <c r="D229" s="150" t="s">
        <v>371</v>
      </c>
      <c r="E229" s="151">
        <v>44174</v>
      </c>
      <c r="F229" s="151"/>
      <c r="G229" s="148" t="s">
        <v>115</v>
      </c>
      <c r="H229" s="148" t="s">
        <v>113</v>
      </c>
      <c r="I229" s="153">
        <v>3623779</v>
      </c>
      <c r="J229" s="154"/>
      <c r="K229" s="612"/>
    </row>
    <row r="230" ht="15.75" s="96" customFormat="1">
      <c r="B230" s="148"/>
      <c r="C230" s="149"/>
      <c r="D230" s="150" t="s">
        <v>372</v>
      </c>
      <c r="E230" s="151">
        <v>44174</v>
      </c>
      <c r="F230" s="151"/>
      <c r="G230" s="148" t="s">
        <v>115</v>
      </c>
      <c r="H230" s="148" t="s">
        <v>113</v>
      </c>
      <c r="I230" s="153">
        <v>3623779</v>
      </c>
      <c r="J230" s="154"/>
      <c r="K230" s="612"/>
    </row>
    <row r="231" ht="15.75" s="96" customFormat="1">
      <c r="B231" s="148"/>
      <c r="C231" s="149"/>
      <c r="D231" s="150" t="s">
        <v>373</v>
      </c>
      <c r="E231" s="151">
        <v>44173</v>
      </c>
      <c r="F231" s="151"/>
      <c r="G231" s="148" t="s">
        <v>115</v>
      </c>
      <c r="H231" s="148" t="s">
        <v>113</v>
      </c>
      <c r="I231" s="153">
        <v>3623779</v>
      </c>
      <c r="J231" s="154"/>
      <c r="K231" s="612"/>
    </row>
    <row r="232" ht="15.75" s="96" customFormat="1">
      <c r="B232" s="148"/>
      <c r="C232" s="149"/>
      <c r="D232" s="150" t="s">
        <v>374</v>
      </c>
      <c r="E232" s="151">
        <v>44166</v>
      </c>
      <c r="F232" s="151"/>
      <c r="G232" s="148" t="s">
        <v>115</v>
      </c>
      <c r="H232" s="148" t="s">
        <v>113</v>
      </c>
      <c r="I232" s="153">
        <v>3623779</v>
      </c>
      <c r="J232" s="154"/>
      <c r="K232" s="612"/>
    </row>
    <row r="233" ht="15.75" s="96" customFormat="1">
      <c r="B233" s="148"/>
      <c r="C233" s="149"/>
      <c r="D233" s="150" t="s">
        <v>239</v>
      </c>
      <c r="E233" s="151"/>
      <c r="F233" s="151">
        <v>44137</v>
      </c>
      <c r="G233" s="148" t="s">
        <v>128</v>
      </c>
      <c r="H233" s="148" t="s">
        <v>129</v>
      </c>
      <c r="I233" s="153">
        <v>4276349</v>
      </c>
      <c r="J233" s="154"/>
      <c r="K233" s="612"/>
    </row>
    <row r="234" ht="15.75" s="96" customFormat="1">
      <c r="B234" s="148"/>
      <c r="C234" s="149"/>
      <c r="D234" s="150" t="s">
        <v>375</v>
      </c>
      <c r="E234" s="151"/>
      <c r="F234" s="151">
        <v>44168</v>
      </c>
      <c r="G234" s="148" t="s">
        <v>130</v>
      </c>
      <c r="H234" s="148" t="s">
        <v>129</v>
      </c>
      <c r="I234" s="153">
        <v>4498962</v>
      </c>
      <c r="J234" s="154"/>
      <c r="K234" s="612"/>
    </row>
    <row r="235" ht="15.75" s="96" customFormat="1">
      <c r="B235" s="148"/>
      <c r="C235" s="149"/>
      <c r="D235" s="150" t="s">
        <v>376</v>
      </c>
      <c r="E235" s="151"/>
      <c r="F235" s="151">
        <v>44148</v>
      </c>
      <c r="G235" s="148" t="s">
        <v>130</v>
      </c>
      <c r="H235" s="148" t="s">
        <v>131</v>
      </c>
      <c r="I235" s="153">
        <v>4498962</v>
      </c>
      <c r="J235" s="154"/>
      <c r="K235" s="612"/>
    </row>
    <row r="236" ht="15.75" s="96" customFormat="1">
      <c r="B236" s="148"/>
      <c r="C236" s="149"/>
      <c r="D236" s="150" t="s">
        <v>377</v>
      </c>
      <c r="E236" s="151">
        <v>44166</v>
      </c>
      <c r="F236" s="151"/>
      <c r="G236" s="148" t="s">
        <v>378</v>
      </c>
      <c r="H236" s="148" t="s">
        <v>113</v>
      </c>
      <c r="I236" s="153">
        <v>2264093</v>
      </c>
      <c r="J236" s="154"/>
      <c r="K236" s="612"/>
    </row>
    <row r="237" ht="15.75" s="96" customFormat="1">
      <c r="B237" s="148"/>
      <c r="C237" s="149"/>
      <c r="D237" s="150" t="s">
        <v>379</v>
      </c>
      <c r="E237" s="151">
        <v>44166</v>
      </c>
      <c r="F237" s="151"/>
      <c r="G237" s="148" t="s">
        <v>116</v>
      </c>
      <c r="H237" s="148" t="s">
        <v>113</v>
      </c>
      <c r="I237" s="153">
        <v>1961085</v>
      </c>
      <c r="J237" s="154"/>
      <c r="K237" s="612"/>
    </row>
    <row r="238" ht="17.25" customHeight="1" s="96" customFormat="1">
      <c r="B238" s="115"/>
      <c r="C238" s="116"/>
      <c r="D238" s="117"/>
      <c r="E238" s="118"/>
      <c r="F238" s="118"/>
      <c r="G238" s="115"/>
      <c r="H238" s="115"/>
      <c r="I238" s="123"/>
      <c r="J238" s="124"/>
      <c r="K238" s="152"/>
    </row>
    <row r="239" ht="15.75" s="96" customFormat="1">
      <c r="B239" s="148"/>
      <c r="C239" s="149"/>
      <c r="D239" s="150" t="s">
        <v>380</v>
      </c>
      <c r="E239" s="151"/>
      <c r="F239" s="151">
        <v>44196</v>
      </c>
      <c r="G239" s="148" t="s">
        <v>106</v>
      </c>
      <c r="H239" s="148" t="s">
        <v>107</v>
      </c>
      <c r="I239" s="153">
        <v>4798312</v>
      </c>
      <c r="J239" s="154"/>
      <c r="K239" s="613" t="s">
        <v>381</v>
      </c>
    </row>
    <row r="240" ht="15.75" s="96" customFormat="1">
      <c r="B240" s="148"/>
      <c r="C240" s="149" t="s">
        <v>42</v>
      </c>
      <c r="D240" s="150" t="s">
        <v>43</v>
      </c>
      <c r="E240" s="151">
        <v>44179</v>
      </c>
      <c r="F240" s="151"/>
      <c r="G240" s="148" t="s">
        <v>39</v>
      </c>
      <c r="H240" s="148" t="s">
        <v>40</v>
      </c>
      <c r="I240" s="153"/>
      <c r="J240" s="154"/>
      <c r="K240" s="613"/>
    </row>
    <row r="241" ht="15.75" s="96" customFormat="1">
      <c r="B241" s="148"/>
      <c r="C241" s="149" t="s">
        <v>382</v>
      </c>
      <c r="D241" s="150" t="s">
        <v>383</v>
      </c>
      <c r="E241" s="151">
        <v>44170</v>
      </c>
      <c r="F241" s="151"/>
      <c r="G241" s="148" t="s">
        <v>108</v>
      </c>
      <c r="H241" s="148" t="s">
        <v>109</v>
      </c>
      <c r="I241" s="153">
        <v>4791844</v>
      </c>
      <c r="J241" s="154"/>
      <c r="K241" s="613"/>
    </row>
    <row r="242" ht="15.75" s="96" customFormat="1">
      <c r="B242" s="148"/>
      <c r="C242" s="149" t="s">
        <v>384</v>
      </c>
      <c r="D242" s="150" t="s">
        <v>385</v>
      </c>
      <c r="E242" s="151">
        <v>44181</v>
      </c>
      <c r="F242" s="151"/>
      <c r="G242" s="148" t="s">
        <v>112</v>
      </c>
      <c r="H242" s="148" t="s">
        <v>113</v>
      </c>
      <c r="I242" s="153">
        <v>2271202</v>
      </c>
      <c r="J242" s="154"/>
      <c r="K242" s="613"/>
    </row>
    <row r="243" ht="15.75" s="96" customFormat="1">
      <c r="B243" s="148"/>
      <c r="C243" s="149" t="s">
        <v>386</v>
      </c>
      <c r="D243" s="150" t="s">
        <v>387</v>
      </c>
      <c r="E243" s="151">
        <v>44181</v>
      </c>
      <c r="F243" s="151"/>
      <c r="G243" s="148" t="s">
        <v>112</v>
      </c>
      <c r="H243" s="148" t="s">
        <v>113</v>
      </c>
      <c r="I243" s="153">
        <v>2271202</v>
      </c>
      <c r="J243" s="154"/>
      <c r="K243" s="613"/>
    </row>
    <row r="244" ht="15.75" s="96" customFormat="1">
      <c r="B244" s="148"/>
      <c r="C244" s="149" t="s">
        <v>388</v>
      </c>
      <c r="D244" s="150" t="s">
        <v>389</v>
      </c>
      <c r="E244" s="151">
        <v>44207</v>
      </c>
      <c r="F244" s="151"/>
      <c r="G244" s="148" t="s">
        <v>112</v>
      </c>
      <c r="H244" s="148" t="s">
        <v>113</v>
      </c>
      <c r="I244" s="153">
        <v>2271202</v>
      </c>
      <c r="J244" s="154"/>
      <c r="K244" s="613"/>
    </row>
    <row r="245" ht="15.75" s="96" customFormat="1">
      <c r="B245" s="148"/>
      <c r="C245" s="149" t="s">
        <v>390</v>
      </c>
      <c r="D245" s="150" t="s">
        <v>391</v>
      </c>
      <c r="E245" s="151">
        <v>44207</v>
      </c>
      <c r="F245" s="151"/>
      <c r="G245" s="148" t="s">
        <v>112</v>
      </c>
      <c r="H245" s="148" t="s">
        <v>113</v>
      </c>
      <c r="I245" s="153">
        <v>2271202</v>
      </c>
      <c r="J245" s="154"/>
      <c r="K245" s="613"/>
    </row>
    <row r="246" ht="15.75" s="96" customFormat="1">
      <c r="B246" s="148"/>
      <c r="C246" s="149" t="s">
        <v>392</v>
      </c>
      <c r="D246" s="150" t="s">
        <v>393</v>
      </c>
      <c r="E246" s="151">
        <v>44179</v>
      </c>
      <c r="F246" s="151"/>
      <c r="G246" s="148" t="s">
        <v>115</v>
      </c>
      <c r="H246" s="148" t="s">
        <v>182</v>
      </c>
      <c r="I246" s="153">
        <v>3742476</v>
      </c>
      <c r="J246" s="154"/>
      <c r="K246" s="613"/>
    </row>
    <row r="247" ht="15.75" s="96" customFormat="1">
      <c r="B247" s="148"/>
      <c r="C247" s="149" t="s">
        <v>394</v>
      </c>
      <c r="D247" s="150" t="s">
        <v>395</v>
      </c>
      <c r="E247" s="151">
        <v>44179</v>
      </c>
      <c r="F247" s="151"/>
      <c r="G247" s="148" t="s">
        <v>115</v>
      </c>
      <c r="H247" s="148" t="s">
        <v>182</v>
      </c>
      <c r="I247" s="153">
        <v>3742476</v>
      </c>
      <c r="J247" s="154"/>
      <c r="K247" s="613"/>
    </row>
    <row r="248" ht="15.75" s="96" customFormat="1">
      <c r="B248" s="148"/>
      <c r="C248" s="149" t="s">
        <v>396</v>
      </c>
      <c r="D248" s="150" t="s">
        <v>397</v>
      </c>
      <c r="E248" s="151">
        <v>44179</v>
      </c>
      <c r="F248" s="151"/>
      <c r="G248" s="148" t="s">
        <v>115</v>
      </c>
      <c r="H248" s="148" t="s">
        <v>182</v>
      </c>
      <c r="I248" s="153">
        <v>3742476</v>
      </c>
      <c r="J248" s="154"/>
      <c r="K248" s="613"/>
    </row>
    <row r="249" ht="15.75" s="96" customFormat="1">
      <c r="B249" s="148"/>
      <c r="C249" s="149" t="s">
        <v>398</v>
      </c>
      <c r="D249" s="150" t="s">
        <v>399</v>
      </c>
      <c r="E249" s="151">
        <v>44181</v>
      </c>
      <c r="F249" s="151"/>
      <c r="G249" s="148" t="s">
        <v>115</v>
      </c>
      <c r="H249" s="148" t="s">
        <v>182</v>
      </c>
      <c r="I249" s="153">
        <v>3742476</v>
      </c>
      <c r="J249" s="154"/>
      <c r="K249" s="613"/>
    </row>
    <row r="250" ht="15.75" s="96" customFormat="1">
      <c r="B250" s="148"/>
      <c r="C250" s="149" t="s">
        <v>400</v>
      </c>
      <c r="D250" s="150" t="s">
        <v>401</v>
      </c>
      <c r="E250" s="151">
        <v>44181</v>
      </c>
      <c r="F250" s="151"/>
      <c r="G250" s="148" t="s">
        <v>115</v>
      </c>
      <c r="H250" s="148" t="s">
        <v>182</v>
      </c>
      <c r="I250" s="153">
        <v>3742476</v>
      </c>
      <c r="J250" s="154"/>
      <c r="K250" s="613"/>
    </row>
    <row r="251" ht="15.75" s="96" customFormat="1">
      <c r="B251" s="148"/>
      <c r="C251" s="149" t="s">
        <v>402</v>
      </c>
      <c r="D251" s="150" t="s">
        <v>403</v>
      </c>
      <c r="E251" s="151">
        <v>44181</v>
      </c>
      <c r="F251" s="151"/>
      <c r="G251" s="148" t="s">
        <v>115</v>
      </c>
      <c r="H251" s="148" t="s">
        <v>182</v>
      </c>
      <c r="I251" s="153">
        <v>3742476</v>
      </c>
      <c r="J251" s="154"/>
      <c r="K251" s="613"/>
    </row>
    <row r="252" ht="15.75" s="96" customFormat="1">
      <c r="B252" s="148"/>
      <c r="C252" s="149" t="s">
        <v>404</v>
      </c>
      <c r="D252" s="150" t="s">
        <v>405</v>
      </c>
      <c r="E252" s="151">
        <v>44181</v>
      </c>
      <c r="F252" s="151"/>
      <c r="G252" s="148" t="s">
        <v>115</v>
      </c>
      <c r="H252" s="148" t="s">
        <v>182</v>
      </c>
      <c r="I252" s="153">
        <v>3742476</v>
      </c>
      <c r="J252" s="154"/>
      <c r="K252" s="613"/>
    </row>
    <row r="253" ht="15.75" s="96" customFormat="1">
      <c r="B253" s="148"/>
      <c r="C253" s="149" t="s">
        <v>406</v>
      </c>
      <c r="D253" s="150" t="s">
        <v>407</v>
      </c>
      <c r="E253" s="151">
        <v>44179</v>
      </c>
      <c r="F253" s="151"/>
      <c r="G253" s="148" t="s">
        <v>115</v>
      </c>
      <c r="H253" s="148" t="s">
        <v>182</v>
      </c>
      <c r="I253" s="153">
        <v>3742476</v>
      </c>
      <c r="J253" s="154"/>
      <c r="K253" s="613"/>
    </row>
    <row r="254" ht="15.75" s="96" customFormat="1">
      <c r="B254" s="148"/>
      <c r="C254" s="149" t="s">
        <v>408</v>
      </c>
      <c r="D254" s="150" t="s">
        <v>409</v>
      </c>
      <c r="E254" s="151">
        <v>44179</v>
      </c>
      <c r="F254" s="151"/>
      <c r="G254" s="148" t="s">
        <v>115</v>
      </c>
      <c r="H254" s="148" t="s">
        <v>182</v>
      </c>
      <c r="I254" s="153">
        <v>3742476</v>
      </c>
      <c r="J254" s="154"/>
      <c r="K254" s="613"/>
    </row>
    <row r="255" ht="15.75" s="96" customFormat="1">
      <c r="B255" s="148"/>
      <c r="C255" s="149" t="s">
        <v>410</v>
      </c>
      <c r="D255" s="150" t="s">
        <v>411</v>
      </c>
      <c r="E255" s="151">
        <v>44179</v>
      </c>
      <c r="F255" s="151"/>
      <c r="G255" s="148" t="s">
        <v>115</v>
      </c>
      <c r="H255" s="148" t="s">
        <v>182</v>
      </c>
      <c r="I255" s="153">
        <v>3742476</v>
      </c>
      <c r="J255" s="154"/>
      <c r="K255" s="613"/>
    </row>
    <row r="256" ht="15.75" s="96" customFormat="1">
      <c r="B256" s="148"/>
      <c r="C256" s="149" t="s">
        <v>412</v>
      </c>
      <c r="D256" s="150" t="s">
        <v>413</v>
      </c>
      <c r="E256" s="151">
        <v>44179</v>
      </c>
      <c r="F256" s="151"/>
      <c r="G256" s="148" t="s">
        <v>115</v>
      </c>
      <c r="H256" s="148" t="s">
        <v>182</v>
      </c>
      <c r="I256" s="153">
        <v>3742476</v>
      </c>
      <c r="J256" s="154"/>
      <c r="K256" s="613"/>
    </row>
    <row r="257" ht="15.75" s="96" customFormat="1">
      <c r="B257" s="148"/>
      <c r="C257" s="149" t="s">
        <v>414</v>
      </c>
      <c r="D257" s="150" t="s">
        <v>415</v>
      </c>
      <c r="E257" s="151">
        <v>44179</v>
      </c>
      <c r="F257" s="151"/>
      <c r="G257" s="148" t="s">
        <v>115</v>
      </c>
      <c r="H257" s="148" t="s">
        <v>182</v>
      </c>
      <c r="I257" s="153">
        <v>3742476</v>
      </c>
      <c r="J257" s="154"/>
      <c r="K257" s="613"/>
    </row>
    <row r="258" ht="15.75" s="96" customFormat="1">
      <c r="B258" s="148"/>
      <c r="C258" s="149" t="s">
        <v>416</v>
      </c>
      <c r="D258" s="150" t="s">
        <v>417</v>
      </c>
      <c r="E258" s="151">
        <v>44181</v>
      </c>
      <c r="F258" s="151"/>
      <c r="G258" s="148" t="s">
        <v>115</v>
      </c>
      <c r="H258" s="148" t="s">
        <v>182</v>
      </c>
      <c r="I258" s="153">
        <v>3742476</v>
      </c>
      <c r="J258" s="154"/>
      <c r="K258" s="613"/>
    </row>
    <row r="259" ht="15.75" s="96" customFormat="1">
      <c r="B259" s="148"/>
      <c r="C259" s="149" t="s">
        <v>418</v>
      </c>
      <c r="D259" s="150" t="s">
        <v>419</v>
      </c>
      <c r="E259" s="151">
        <v>44183</v>
      </c>
      <c r="F259" s="151"/>
      <c r="G259" s="148" t="s">
        <v>115</v>
      </c>
      <c r="H259" s="148" t="s">
        <v>182</v>
      </c>
      <c r="I259" s="153">
        <v>3742476</v>
      </c>
      <c r="J259" s="154"/>
      <c r="K259" s="613"/>
    </row>
    <row r="260" ht="15.75" s="96" customFormat="1">
      <c r="B260" s="148"/>
      <c r="C260" s="149" t="s">
        <v>420</v>
      </c>
      <c r="D260" s="150" t="s">
        <v>421</v>
      </c>
      <c r="E260" s="151">
        <v>44187</v>
      </c>
      <c r="F260" s="151"/>
      <c r="G260" s="148" t="s">
        <v>115</v>
      </c>
      <c r="H260" s="148" t="s">
        <v>182</v>
      </c>
      <c r="I260" s="153">
        <v>3742476</v>
      </c>
      <c r="J260" s="154"/>
      <c r="K260" s="613"/>
    </row>
    <row r="261" ht="15.75" s="96" customFormat="1">
      <c r="B261" s="148"/>
      <c r="C261" s="149" t="s">
        <v>422</v>
      </c>
      <c r="D261" s="150" t="s">
        <v>423</v>
      </c>
      <c r="E261" s="151">
        <v>44188</v>
      </c>
      <c r="F261" s="151"/>
      <c r="G261" s="148" t="s">
        <v>115</v>
      </c>
      <c r="H261" s="148" t="s">
        <v>182</v>
      </c>
      <c r="I261" s="153">
        <v>3742476</v>
      </c>
      <c r="J261" s="154"/>
      <c r="K261" s="613"/>
    </row>
    <row r="262" ht="15.75" s="96" customFormat="1">
      <c r="B262" s="148"/>
      <c r="C262" s="149" t="s">
        <v>424</v>
      </c>
      <c r="D262" s="150" t="s">
        <v>425</v>
      </c>
      <c r="E262" s="151">
        <v>44188</v>
      </c>
      <c r="F262" s="151"/>
      <c r="G262" s="148" t="s">
        <v>115</v>
      </c>
      <c r="H262" s="148" t="s">
        <v>182</v>
      </c>
      <c r="I262" s="153">
        <v>3742476</v>
      </c>
      <c r="J262" s="154"/>
      <c r="K262" s="613"/>
    </row>
    <row r="263" ht="15.75" s="96" customFormat="1">
      <c r="B263" s="148"/>
      <c r="C263" s="149" t="s">
        <v>426</v>
      </c>
      <c r="D263" s="150" t="s">
        <v>427</v>
      </c>
      <c r="E263" s="151">
        <v>44188</v>
      </c>
      <c r="F263" s="151"/>
      <c r="G263" s="148" t="s">
        <v>115</v>
      </c>
      <c r="H263" s="148" t="s">
        <v>182</v>
      </c>
      <c r="I263" s="153">
        <v>3742476</v>
      </c>
      <c r="J263" s="154"/>
      <c r="K263" s="613"/>
    </row>
    <row r="264" ht="15.75" s="96" customFormat="1">
      <c r="B264" s="148"/>
      <c r="C264" s="149" t="s">
        <v>428</v>
      </c>
      <c r="D264" s="150" t="s">
        <v>429</v>
      </c>
      <c r="E264" s="151">
        <v>44188</v>
      </c>
      <c r="F264" s="151"/>
      <c r="G264" s="148" t="s">
        <v>115</v>
      </c>
      <c r="H264" s="148" t="s">
        <v>182</v>
      </c>
      <c r="I264" s="153">
        <v>3742476</v>
      </c>
      <c r="J264" s="154"/>
      <c r="K264" s="613"/>
    </row>
    <row r="265" ht="15.75" s="96" customFormat="1">
      <c r="B265" s="148"/>
      <c r="C265" s="149" t="s">
        <v>430</v>
      </c>
      <c r="D265" s="150" t="s">
        <v>431</v>
      </c>
      <c r="E265" s="151">
        <v>44205</v>
      </c>
      <c r="F265" s="151"/>
      <c r="G265" s="148" t="s">
        <v>115</v>
      </c>
      <c r="H265" s="148" t="s">
        <v>182</v>
      </c>
      <c r="I265" s="153">
        <v>3742476</v>
      </c>
      <c r="J265" s="154"/>
      <c r="K265" s="613"/>
    </row>
    <row r="266" ht="15.75" s="96" customFormat="1">
      <c r="B266" s="148"/>
      <c r="C266" s="149"/>
      <c r="D266" s="150" t="s">
        <v>432</v>
      </c>
      <c r="E266" s="151"/>
      <c r="F266" s="151">
        <v>44181</v>
      </c>
      <c r="G266" s="148" t="s">
        <v>115</v>
      </c>
      <c r="H266" s="148" t="s">
        <v>182</v>
      </c>
      <c r="I266" s="153">
        <v>3742476</v>
      </c>
      <c r="J266" s="154"/>
      <c r="K266" s="613"/>
    </row>
    <row r="267" ht="15.75" s="96" customFormat="1">
      <c r="B267" s="148"/>
      <c r="C267" s="149"/>
      <c r="D267" s="150" t="s">
        <v>433</v>
      </c>
      <c r="E267" s="151"/>
      <c r="F267" s="151">
        <v>44183</v>
      </c>
      <c r="G267" s="148" t="s">
        <v>115</v>
      </c>
      <c r="H267" s="148" t="s">
        <v>182</v>
      </c>
      <c r="I267" s="153">
        <v>3742476</v>
      </c>
      <c r="J267" s="154"/>
      <c r="K267" s="613"/>
    </row>
    <row r="268" ht="15.75" s="96" customFormat="1">
      <c r="B268" s="148"/>
      <c r="C268" s="149"/>
      <c r="D268" s="150" t="s">
        <v>434</v>
      </c>
      <c r="E268" s="151"/>
      <c r="F268" s="151">
        <v>44183</v>
      </c>
      <c r="G268" s="148" t="s">
        <v>115</v>
      </c>
      <c r="H268" s="148" t="s">
        <v>182</v>
      </c>
      <c r="I268" s="153">
        <v>3742476</v>
      </c>
      <c r="J268" s="154"/>
      <c r="K268" s="613"/>
    </row>
    <row r="269" ht="15.75" s="96" customFormat="1">
      <c r="B269" s="148"/>
      <c r="C269" s="149" t="s">
        <v>435</v>
      </c>
      <c r="D269" s="150" t="s">
        <v>373</v>
      </c>
      <c r="E269" s="151"/>
      <c r="F269" s="151">
        <v>44196</v>
      </c>
      <c r="G269" s="148" t="s">
        <v>115</v>
      </c>
      <c r="H269" s="148" t="s">
        <v>182</v>
      </c>
      <c r="I269" s="153">
        <v>3742476</v>
      </c>
      <c r="J269" s="154"/>
      <c r="K269" s="613"/>
    </row>
    <row r="270" ht="15.75" s="96" customFormat="1">
      <c r="B270" s="148"/>
      <c r="C270" s="149" t="s">
        <v>436</v>
      </c>
      <c r="D270" s="150" t="s">
        <v>209</v>
      </c>
      <c r="E270" s="151"/>
      <c r="F270" s="151">
        <v>44196</v>
      </c>
      <c r="G270" s="148" t="s">
        <v>115</v>
      </c>
      <c r="H270" s="148" t="s">
        <v>182</v>
      </c>
      <c r="I270" s="153">
        <v>3742476</v>
      </c>
      <c r="J270" s="154"/>
      <c r="K270" s="613"/>
    </row>
    <row r="271" ht="15.75" s="96" customFormat="1">
      <c r="B271" s="148"/>
      <c r="C271" s="149" t="s">
        <v>437</v>
      </c>
      <c r="D271" s="150" t="s">
        <v>372</v>
      </c>
      <c r="E271" s="151"/>
      <c r="F271" s="151">
        <v>44177</v>
      </c>
      <c r="G271" s="148" t="s">
        <v>115</v>
      </c>
      <c r="H271" s="148" t="s">
        <v>182</v>
      </c>
      <c r="I271" s="153">
        <v>3742476</v>
      </c>
      <c r="J271" s="154"/>
      <c r="K271" s="613"/>
    </row>
    <row r="272" ht="15.75" s="96" customFormat="1">
      <c r="B272" s="148"/>
      <c r="C272" s="149" t="s">
        <v>438</v>
      </c>
      <c r="D272" s="150" t="s">
        <v>439</v>
      </c>
      <c r="E272" s="151"/>
      <c r="F272" s="151">
        <v>44206</v>
      </c>
      <c r="G272" s="148" t="s">
        <v>115</v>
      </c>
      <c r="H272" s="148" t="s">
        <v>182</v>
      </c>
      <c r="I272" s="153">
        <v>3742476</v>
      </c>
      <c r="J272" s="154"/>
      <c r="K272" s="613"/>
    </row>
    <row r="273" ht="15.75" s="96" customFormat="1">
      <c r="B273" s="148"/>
      <c r="C273" s="149"/>
      <c r="D273" s="150" t="s">
        <v>368</v>
      </c>
      <c r="E273" s="151"/>
      <c r="F273" s="151">
        <v>44172</v>
      </c>
      <c r="G273" s="148" t="s">
        <v>115</v>
      </c>
      <c r="H273" s="148" t="s">
        <v>182</v>
      </c>
      <c r="I273" s="153">
        <v>3742476</v>
      </c>
      <c r="J273" s="154"/>
      <c r="K273" s="613"/>
    </row>
    <row r="274" ht="15.75" s="96" customFormat="1">
      <c r="B274" s="148"/>
      <c r="C274" s="149" t="s">
        <v>440</v>
      </c>
      <c r="D274" s="150" t="s">
        <v>325</v>
      </c>
      <c r="E274" s="151">
        <v>44197</v>
      </c>
      <c r="F274" s="151"/>
      <c r="G274" s="148" t="s">
        <v>168</v>
      </c>
      <c r="H274" s="148" t="s">
        <v>129</v>
      </c>
      <c r="I274" s="153">
        <v>4791844</v>
      </c>
      <c r="J274" s="154"/>
      <c r="K274" s="613"/>
    </row>
    <row r="275" ht="15.75" s="96" customFormat="1">
      <c r="B275" s="148"/>
      <c r="C275" s="149" t="s">
        <v>441</v>
      </c>
      <c r="D275" s="150" t="s">
        <v>442</v>
      </c>
      <c r="E275" s="151"/>
      <c r="F275" s="151">
        <v>44193</v>
      </c>
      <c r="G275" s="148" t="s">
        <v>168</v>
      </c>
      <c r="H275" s="148" t="s">
        <v>129</v>
      </c>
      <c r="I275" s="153">
        <v>4791844</v>
      </c>
      <c r="J275" s="154"/>
      <c r="K275" s="613"/>
    </row>
    <row r="276" ht="15.75" s="96" customFormat="1">
      <c r="B276" s="148"/>
      <c r="C276" s="149" t="s">
        <v>443</v>
      </c>
      <c r="D276" s="150" t="s">
        <v>375</v>
      </c>
      <c r="E276" s="151"/>
      <c r="F276" s="151">
        <v>44168</v>
      </c>
      <c r="G276" s="148" t="s">
        <v>168</v>
      </c>
      <c r="H276" s="148" t="s">
        <v>129</v>
      </c>
      <c r="I276" s="153">
        <v>4791844</v>
      </c>
      <c r="J276" s="154"/>
      <c r="K276" s="613"/>
    </row>
    <row r="277" ht="15.75" s="96" customFormat="1">
      <c r="B277" s="148"/>
      <c r="C277" s="149" t="s">
        <v>444</v>
      </c>
      <c r="D277" s="150" t="s">
        <v>445</v>
      </c>
      <c r="E277" s="151"/>
      <c r="F277" s="151">
        <v>44196</v>
      </c>
      <c r="G277" s="148" t="s">
        <v>130</v>
      </c>
      <c r="H277" s="148" t="s">
        <v>131</v>
      </c>
      <c r="I277" s="153">
        <v>4791844</v>
      </c>
      <c r="J277" s="154"/>
      <c r="K277" s="613"/>
    </row>
    <row r="278" ht="15.75" s="96" customFormat="1">
      <c r="B278" s="148"/>
      <c r="C278" s="149" t="s">
        <v>446</v>
      </c>
      <c r="D278" s="150" t="s">
        <v>447</v>
      </c>
      <c r="E278" s="151">
        <v>44166</v>
      </c>
      <c r="F278" s="151"/>
      <c r="G278" s="148" t="s">
        <v>117</v>
      </c>
      <c r="H278" s="148" t="s">
        <v>113</v>
      </c>
      <c r="I278" s="153">
        <v>1961085</v>
      </c>
      <c r="J278" s="154"/>
      <c r="K278" s="613"/>
    </row>
    <row r="279" ht="15.75" s="96" customFormat="1">
      <c r="B279" s="148"/>
      <c r="C279" s="149" t="s">
        <v>448</v>
      </c>
      <c r="D279" s="150" t="s">
        <v>449</v>
      </c>
      <c r="E279" s="151">
        <v>44189</v>
      </c>
      <c r="F279" s="151"/>
      <c r="G279" s="148" t="s">
        <v>118</v>
      </c>
      <c r="H279" s="148" t="s">
        <v>113</v>
      </c>
      <c r="I279" s="153">
        <v>2534799</v>
      </c>
      <c r="J279" s="154"/>
      <c r="K279" s="613"/>
    </row>
    <row r="280" ht="15.75" s="96" customFormat="1">
      <c r="B280" s="148"/>
      <c r="C280" s="149" t="s">
        <v>450</v>
      </c>
      <c r="D280" s="150" t="s">
        <v>451</v>
      </c>
      <c r="E280" s="151">
        <v>44189</v>
      </c>
      <c r="F280" s="151"/>
      <c r="G280" s="148" t="s">
        <v>378</v>
      </c>
      <c r="H280" s="148" t="s">
        <v>113</v>
      </c>
      <c r="I280" s="153">
        <v>2264093</v>
      </c>
      <c r="J280" s="154"/>
      <c r="K280" s="613"/>
    </row>
    <row r="281" ht="15.75" s="96" customFormat="1">
      <c r="B281" s="148"/>
      <c r="C281" s="149" t="s">
        <v>452</v>
      </c>
      <c r="D281" s="150" t="s">
        <v>453</v>
      </c>
      <c r="E281" s="151">
        <v>44193</v>
      </c>
      <c r="F281" s="151"/>
      <c r="G281" s="148" t="s">
        <v>378</v>
      </c>
      <c r="H281" s="148" t="s">
        <v>113</v>
      </c>
      <c r="I281" s="153">
        <v>2264093</v>
      </c>
      <c r="J281" s="154"/>
      <c r="K281" s="613"/>
    </row>
    <row r="282" ht="17.25" customHeight="1" s="96" customFormat="1">
      <c r="B282" s="115"/>
      <c r="C282" s="116"/>
      <c r="D282" s="117"/>
      <c r="E282" s="118"/>
      <c r="F282" s="118"/>
      <c r="G282" s="115"/>
      <c r="H282" s="115"/>
      <c r="I282" s="123"/>
      <c r="J282" s="124"/>
      <c r="K282" s="152"/>
    </row>
    <row r="283" ht="15.75" customHeight="1" s="96" customFormat="1">
      <c r="B283" s="148"/>
      <c r="C283" s="149" t="s">
        <v>454</v>
      </c>
      <c r="D283" s="150" t="s">
        <v>455</v>
      </c>
      <c r="E283" s="151"/>
      <c r="F283" s="151">
        <v>44227</v>
      </c>
      <c r="G283" s="148" t="s">
        <v>108</v>
      </c>
      <c r="H283" s="148" t="s">
        <v>109</v>
      </c>
      <c r="I283" s="153">
        <v>4416186.548</v>
      </c>
      <c r="J283" s="154"/>
      <c r="K283" s="614" t="s">
        <v>456</v>
      </c>
    </row>
    <row r="284" ht="15.75" s="96" customFormat="1">
      <c r="B284" s="148"/>
      <c r="C284" s="149" t="s">
        <v>382</v>
      </c>
      <c r="D284" s="150" t="s">
        <v>383</v>
      </c>
      <c r="E284" s="151"/>
      <c r="F284" s="151">
        <v>44227</v>
      </c>
      <c r="G284" s="148" t="s">
        <v>108</v>
      </c>
      <c r="H284" s="148" t="s">
        <v>109</v>
      </c>
      <c r="I284" s="153">
        <v>4416186.548</v>
      </c>
      <c r="J284" s="154"/>
      <c r="K284" s="614"/>
    </row>
    <row r="285" ht="15.75" s="96" customFormat="1">
      <c r="B285" s="148"/>
      <c r="C285" s="149" t="s">
        <v>457</v>
      </c>
      <c r="D285" s="150" t="s">
        <v>362</v>
      </c>
      <c r="E285" s="151"/>
      <c r="F285" s="151">
        <v>44212</v>
      </c>
      <c r="G285" s="148" t="s">
        <v>112</v>
      </c>
      <c r="H285" s="148" t="s">
        <v>113</v>
      </c>
      <c r="I285" s="153">
        <v>2271202</v>
      </c>
      <c r="J285" s="154"/>
      <c r="K285" s="614"/>
    </row>
    <row r="286" ht="15.75" s="96" customFormat="1">
      <c r="B286" s="148"/>
      <c r="C286" s="149" t="s">
        <v>458</v>
      </c>
      <c r="D286" s="150" t="s">
        <v>459</v>
      </c>
      <c r="E286" s="151">
        <v>44212</v>
      </c>
      <c r="F286" s="151"/>
      <c r="G286" s="148" t="s">
        <v>112</v>
      </c>
      <c r="H286" s="148" t="s">
        <v>113</v>
      </c>
      <c r="I286" s="153">
        <v>2271202</v>
      </c>
      <c r="J286" s="154"/>
      <c r="K286" s="614"/>
    </row>
    <row r="287" ht="15.75" s="96" customFormat="1">
      <c r="B287" s="148"/>
      <c r="C287" s="149" t="s">
        <v>460</v>
      </c>
      <c r="D287" s="150" t="s">
        <v>461</v>
      </c>
      <c r="E287" s="151">
        <v>44223</v>
      </c>
      <c r="F287" s="151"/>
      <c r="G287" s="148" t="s">
        <v>112</v>
      </c>
      <c r="H287" s="148" t="s">
        <v>113</v>
      </c>
      <c r="I287" s="153">
        <v>2271202</v>
      </c>
      <c r="J287" s="154"/>
      <c r="K287" s="614"/>
    </row>
    <row r="288" ht="15.75" s="96" customFormat="1">
      <c r="B288" s="148"/>
      <c r="C288" s="149">
        <v>1820</v>
      </c>
      <c r="D288" s="150" t="s">
        <v>462</v>
      </c>
      <c r="F288" s="151">
        <v>44237</v>
      </c>
      <c r="G288" s="148" t="s">
        <v>114</v>
      </c>
      <c r="H288" s="148" t="s">
        <v>113</v>
      </c>
      <c r="I288" s="153">
        <v>4791844</v>
      </c>
      <c r="J288" s="154"/>
      <c r="K288" s="614"/>
    </row>
    <row r="289" ht="15.75" s="96" customFormat="1">
      <c r="B289" s="148"/>
      <c r="C289" s="149" t="s">
        <v>463</v>
      </c>
      <c r="D289" s="150" t="s">
        <v>464</v>
      </c>
      <c r="E289" s="151">
        <v>44235</v>
      </c>
      <c r="F289" s="151">
        <v>44237</v>
      </c>
      <c r="G289" s="148" t="s">
        <v>114</v>
      </c>
      <c r="H289" s="148" t="s">
        <v>113</v>
      </c>
      <c r="I289" s="153">
        <v>4791844</v>
      </c>
      <c r="J289" s="154"/>
      <c r="K289" s="614"/>
    </row>
    <row r="290" ht="15.75" s="96" customFormat="1">
      <c r="B290" s="148"/>
      <c r="C290" s="149" t="s">
        <v>465</v>
      </c>
      <c r="D290" s="150" t="s">
        <v>466</v>
      </c>
      <c r="E290" s="151">
        <v>44224</v>
      </c>
      <c r="F290" s="151"/>
      <c r="G290" s="148" t="s">
        <v>115</v>
      </c>
      <c r="H290" s="148" t="s">
        <v>113</v>
      </c>
      <c r="I290" s="153">
        <v>3742476</v>
      </c>
      <c r="J290" s="154"/>
      <c r="K290" s="614"/>
    </row>
    <row r="291" ht="15.75" s="96" customFormat="1">
      <c r="B291" s="148"/>
      <c r="C291" s="149" t="s">
        <v>467</v>
      </c>
      <c r="D291" s="150" t="s">
        <v>468</v>
      </c>
      <c r="E291" s="151">
        <v>44232</v>
      </c>
      <c r="F291" s="151"/>
      <c r="G291" s="148" t="s">
        <v>115</v>
      </c>
      <c r="H291" s="148" t="s">
        <v>113</v>
      </c>
      <c r="I291" s="153">
        <v>3742476</v>
      </c>
      <c r="J291" s="154"/>
      <c r="K291" s="614"/>
    </row>
    <row r="292" ht="15.75" s="96" customFormat="1">
      <c r="B292" s="148"/>
      <c r="C292" s="149" t="s">
        <v>469</v>
      </c>
      <c r="D292" s="150" t="s">
        <v>470</v>
      </c>
      <c r="E292" s="151">
        <v>44232</v>
      </c>
      <c r="F292" s="151"/>
      <c r="G292" s="148" t="s">
        <v>115</v>
      </c>
      <c r="H292" s="148" t="s">
        <v>113</v>
      </c>
      <c r="I292" s="153">
        <v>3742476</v>
      </c>
      <c r="J292" s="154"/>
      <c r="K292" s="614"/>
    </row>
    <row r="293" ht="15.75" s="96" customFormat="1">
      <c r="B293" s="148"/>
      <c r="C293" s="149" t="s">
        <v>471</v>
      </c>
      <c r="D293" s="150" t="s">
        <v>472</v>
      </c>
      <c r="E293" s="151">
        <v>44237</v>
      </c>
      <c r="F293" s="151"/>
      <c r="G293" s="148" t="s">
        <v>115</v>
      </c>
      <c r="H293" s="148" t="s">
        <v>113</v>
      </c>
      <c r="I293" s="153">
        <v>3742476</v>
      </c>
      <c r="J293" s="154"/>
      <c r="K293" s="614"/>
    </row>
    <row r="294" ht="15.75" s="96" customFormat="1">
      <c r="B294" s="148"/>
      <c r="C294" s="149" t="s">
        <v>473</v>
      </c>
      <c r="D294" s="150" t="s">
        <v>474</v>
      </c>
      <c r="E294" s="151">
        <v>44237</v>
      </c>
      <c r="F294" s="151"/>
      <c r="G294" s="148" t="s">
        <v>115</v>
      </c>
      <c r="H294" s="148" t="s">
        <v>113</v>
      </c>
      <c r="I294" s="153">
        <v>3742476</v>
      </c>
      <c r="J294" s="154"/>
      <c r="K294" s="614"/>
    </row>
    <row r="295" ht="15.75" s="96" customFormat="1">
      <c r="B295" s="148"/>
      <c r="C295" s="149" t="s">
        <v>475</v>
      </c>
      <c r="D295" s="150" t="s">
        <v>476</v>
      </c>
      <c r="E295" s="151">
        <v>44237</v>
      </c>
      <c r="F295" s="151"/>
      <c r="G295" s="148" t="s">
        <v>115</v>
      </c>
      <c r="H295" s="148" t="s">
        <v>113</v>
      </c>
      <c r="I295" s="153">
        <v>3742476</v>
      </c>
      <c r="J295" s="154"/>
      <c r="K295" s="614"/>
    </row>
    <row r="296" ht="15.75" s="96" customFormat="1">
      <c r="B296" s="148"/>
      <c r="C296" s="149" t="s">
        <v>477</v>
      </c>
      <c r="D296" s="150" t="s">
        <v>377</v>
      </c>
      <c r="E296" s="151"/>
      <c r="F296" s="151">
        <v>44212</v>
      </c>
      <c r="G296" s="148" t="s">
        <v>378</v>
      </c>
      <c r="H296" s="148" t="s">
        <v>113</v>
      </c>
      <c r="I296" s="153">
        <v>2264093</v>
      </c>
      <c r="J296" s="154"/>
      <c r="K296" s="614"/>
    </row>
    <row r="297" ht="15.75" s="96" customFormat="1">
      <c r="B297" s="148"/>
      <c r="C297" s="149" t="s">
        <v>478</v>
      </c>
      <c r="D297" s="150" t="s">
        <v>479</v>
      </c>
      <c r="E297" s="151">
        <v>44228</v>
      </c>
      <c r="F297" s="151"/>
      <c r="G297" s="148" t="s">
        <v>121</v>
      </c>
      <c r="H297" s="148" t="s">
        <v>113</v>
      </c>
      <c r="I297" s="153">
        <v>3241929.67</v>
      </c>
      <c r="J297" s="154"/>
      <c r="K297" s="614"/>
    </row>
    <row r="298" ht="15.75" s="96" customFormat="1">
      <c r="B298" s="148"/>
      <c r="C298" s="149" t="s">
        <v>480</v>
      </c>
      <c r="D298" s="150" t="s">
        <v>481</v>
      </c>
      <c r="E298" s="151">
        <v>44228</v>
      </c>
      <c r="F298" s="151"/>
      <c r="G298" s="148" t="s">
        <v>124</v>
      </c>
      <c r="H298" s="148" t="s">
        <v>482</v>
      </c>
      <c r="I298" s="153">
        <v>4791844</v>
      </c>
      <c r="J298" s="154"/>
      <c r="K298" s="614"/>
    </row>
    <row r="299" ht="15.75" s="96" customFormat="1">
      <c r="B299" s="148"/>
      <c r="C299" s="149" t="s">
        <v>483</v>
      </c>
      <c r="D299" s="150" t="s">
        <v>484</v>
      </c>
      <c r="E299" s="151">
        <v>44231</v>
      </c>
      <c r="F299" s="151"/>
      <c r="G299" s="148" t="s">
        <v>130</v>
      </c>
      <c r="H299" s="148" t="s">
        <v>129</v>
      </c>
      <c r="I299" s="153">
        <v>4791844</v>
      </c>
      <c r="J299" s="154"/>
      <c r="K299" s="614"/>
    </row>
    <row r="300" ht="15.75" s="96" customFormat="1">
      <c r="B300" s="148"/>
      <c r="C300" s="149" t="s">
        <v>485</v>
      </c>
      <c r="D300" s="150" t="s">
        <v>486</v>
      </c>
      <c r="E300" s="151">
        <v>44211</v>
      </c>
      <c r="F300" s="151"/>
      <c r="G300" s="148" t="s">
        <v>130</v>
      </c>
      <c r="H300" s="148" t="s">
        <v>129</v>
      </c>
      <c r="I300" s="153">
        <v>4791844</v>
      </c>
      <c r="J300" s="154" t="s">
        <v>487</v>
      </c>
      <c r="K300" s="614"/>
    </row>
    <row r="301" ht="17.25" customHeight="1" s="96" customFormat="1">
      <c r="B301" s="115"/>
      <c r="C301" s="116"/>
      <c r="D301" s="117"/>
      <c r="E301" s="118"/>
      <c r="F301" s="118"/>
      <c r="G301" s="115"/>
      <c r="H301" s="115"/>
      <c r="I301" s="123"/>
      <c r="J301" s="124"/>
      <c r="K301" s="152"/>
    </row>
    <row r="302" ht="15.75" s="96" customFormat="1">
      <c r="B302" s="148"/>
      <c r="C302" s="149" t="s">
        <v>488</v>
      </c>
      <c r="D302" s="150" t="s">
        <v>489</v>
      </c>
      <c r="E302" s="151">
        <v>44253</v>
      </c>
      <c r="F302" s="151"/>
      <c r="G302" s="148" t="s">
        <v>112</v>
      </c>
      <c r="H302" s="148" t="s">
        <v>113</v>
      </c>
      <c r="I302" s="153">
        <v>2271202</v>
      </c>
      <c r="J302" s="154"/>
      <c r="K302" s="610" t="s">
        <v>490</v>
      </c>
    </row>
    <row r="303" ht="15.75" s="96" customFormat="1">
      <c r="B303" s="148"/>
      <c r="C303" s="149" t="s">
        <v>491</v>
      </c>
      <c r="D303" s="150" t="s">
        <v>492</v>
      </c>
      <c r="E303" s="151">
        <v>44256</v>
      </c>
      <c r="F303" s="151"/>
      <c r="G303" s="148" t="s">
        <v>112</v>
      </c>
      <c r="H303" s="148" t="s">
        <v>113</v>
      </c>
      <c r="I303" s="153">
        <v>2271202</v>
      </c>
      <c r="J303" s="154"/>
      <c r="K303" s="610"/>
    </row>
    <row r="304" ht="15.75" s="96" customFormat="1">
      <c r="B304" s="148"/>
      <c r="C304" s="149" t="s">
        <v>493</v>
      </c>
      <c r="D304" s="150" t="s">
        <v>494</v>
      </c>
      <c r="E304" s="151">
        <v>44265</v>
      </c>
      <c r="F304" s="151"/>
      <c r="G304" s="148" t="s">
        <v>112</v>
      </c>
      <c r="H304" s="148" t="s">
        <v>113</v>
      </c>
      <c r="I304" s="153">
        <v>2271202</v>
      </c>
      <c r="J304" s="154"/>
      <c r="K304" s="610"/>
    </row>
    <row r="305" ht="15.75" s="96" customFormat="1">
      <c r="B305" s="148"/>
      <c r="C305" s="149" t="s">
        <v>495</v>
      </c>
      <c r="D305" s="150" t="s">
        <v>496</v>
      </c>
      <c r="E305" s="151">
        <v>44249</v>
      </c>
      <c r="F305" s="151"/>
      <c r="G305" s="148" t="s">
        <v>114</v>
      </c>
      <c r="H305" s="148" t="s">
        <v>113</v>
      </c>
      <c r="I305" s="153">
        <v>4498962</v>
      </c>
      <c r="J305" s="154"/>
      <c r="K305" s="610"/>
    </row>
    <row r="306" ht="15.75" s="96" customFormat="1">
      <c r="B306" s="148"/>
      <c r="C306" s="149" t="s">
        <v>497</v>
      </c>
      <c r="D306" s="150" t="s">
        <v>498</v>
      </c>
      <c r="E306" s="151">
        <v>44244</v>
      </c>
      <c r="F306" s="151"/>
      <c r="G306" s="148" t="s">
        <v>115</v>
      </c>
      <c r="H306" s="148" t="s">
        <v>113</v>
      </c>
      <c r="I306" s="153">
        <v>3742476</v>
      </c>
      <c r="J306" s="154"/>
      <c r="K306" s="610"/>
    </row>
    <row r="307" ht="15.75" s="96" customFormat="1">
      <c r="B307" s="148"/>
      <c r="C307" s="149" t="s">
        <v>499</v>
      </c>
      <c r="D307" s="150" t="s">
        <v>500</v>
      </c>
      <c r="E307" s="151">
        <v>44246</v>
      </c>
      <c r="F307" s="151"/>
      <c r="G307" s="148" t="s">
        <v>115</v>
      </c>
      <c r="H307" s="148" t="s">
        <v>113</v>
      </c>
      <c r="I307" s="153">
        <v>3742476</v>
      </c>
      <c r="J307" s="154"/>
      <c r="K307" s="610"/>
    </row>
    <row r="308" ht="15.75" s="96" customFormat="1">
      <c r="B308" s="148"/>
      <c r="C308" s="149" t="s">
        <v>501</v>
      </c>
      <c r="D308" s="150" t="s">
        <v>502</v>
      </c>
      <c r="E308" s="151">
        <v>44246</v>
      </c>
      <c r="F308" s="151"/>
      <c r="G308" s="148" t="s">
        <v>115</v>
      </c>
      <c r="H308" s="148" t="s">
        <v>113</v>
      </c>
      <c r="I308" s="153">
        <v>3742476</v>
      </c>
      <c r="J308" s="154"/>
      <c r="K308" s="610"/>
    </row>
    <row r="309" ht="15.75" s="96" customFormat="1">
      <c r="B309" s="148"/>
      <c r="C309" s="149" t="s">
        <v>503</v>
      </c>
      <c r="D309" s="150" t="s">
        <v>504</v>
      </c>
      <c r="E309" s="151">
        <v>44246</v>
      </c>
      <c r="F309" s="151"/>
      <c r="G309" s="148" t="s">
        <v>115</v>
      </c>
      <c r="H309" s="148" t="s">
        <v>113</v>
      </c>
      <c r="I309" s="153">
        <v>3742476</v>
      </c>
      <c r="J309" s="154"/>
      <c r="K309" s="610"/>
    </row>
    <row r="310" ht="15.75" s="96" customFormat="1">
      <c r="B310" s="148"/>
      <c r="C310" s="149" t="s">
        <v>505</v>
      </c>
      <c r="D310" s="150" t="s">
        <v>506</v>
      </c>
      <c r="E310" s="151">
        <v>44251</v>
      </c>
      <c r="F310" s="151"/>
      <c r="G310" s="148" t="s">
        <v>115</v>
      </c>
      <c r="H310" s="148" t="s">
        <v>113</v>
      </c>
      <c r="I310" s="153">
        <v>3742476</v>
      </c>
      <c r="J310" s="154"/>
      <c r="K310" s="610"/>
    </row>
    <row r="311" ht="15.75" s="96" customFormat="1">
      <c r="B311" s="148"/>
      <c r="C311" s="149" t="s">
        <v>507</v>
      </c>
      <c r="D311" s="150" t="s">
        <v>508</v>
      </c>
      <c r="E311" s="151">
        <v>44251</v>
      </c>
      <c r="F311" s="151"/>
      <c r="G311" s="148" t="s">
        <v>115</v>
      </c>
      <c r="H311" s="148" t="s">
        <v>113</v>
      </c>
      <c r="I311" s="153">
        <v>3742476</v>
      </c>
      <c r="J311" s="154"/>
      <c r="K311" s="610"/>
    </row>
    <row r="312" ht="15.75" s="96" customFormat="1">
      <c r="B312" s="148"/>
      <c r="C312" s="149" t="s">
        <v>509</v>
      </c>
      <c r="D312" s="150" t="s">
        <v>510</v>
      </c>
      <c r="E312" s="151">
        <v>44251</v>
      </c>
      <c r="F312" s="151"/>
      <c r="G312" s="148" t="s">
        <v>115</v>
      </c>
      <c r="H312" s="148" t="s">
        <v>113</v>
      </c>
      <c r="I312" s="153">
        <v>3742476</v>
      </c>
      <c r="J312" s="154"/>
      <c r="K312" s="610"/>
    </row>
    <row r="313" ht="15.75" s="96" customFormat="1">
      <c r="B313" s="148"/>
      <c r="C313" s="149" t="s">
        <v>511</v>
      </c>
      <c r="D313" s="150" t="s">
        <v>512</v>
      </c>
      <c r="E313" s="151">
        <v>44251</v>
      </c>
      <c r="F313" s="151"/>
      <c r="G313" s="148" t="s">
        <v>115</v>
      </c>
      <c r="H313" s="148" t="s">
        <v>113</v>
      </c>
      <c r="I313" s="153">
        <v>3742476</v>
      </c>
      <c r="J313" s="154"/>
      <c r="K313" s="610"/>
    </row>
    <row r="314" ht="15.75" s="96" customFormat="1">
      <c r="B314" s="148"/>
      <c r="C314" s="149" t="s">
        <v>513</v>
      </c>
      <c r="D314" s="150" t="s">
        <v>514</v>
      </c>
      <c r="E314" s="151">
        <v>44251</v>
      </c>
      <c r="F314" s="151"/>
      <c r="G314" s="148" t="s">
        <v>115</v>
      </c>
      <c r="H314" s="148" t="s">
        <v>113</v>
      </c>
      <c r="I314" s="153">
        <v>3742476</v>
      </c>
      <c r="J314" s="154"/>
      <c r="K314" s="610"/>
    </row>
    <row r="315" ht="15.75" s="96" customFormat="1">
      <c r="B315" s="148"/>
      <c r="C315" s="149" t="s">
        <v>515</v>
      </c>
      <c r="D315" s="150" t="s">
        <v>516</v>
      </c>
      <c r="E315" s="151">
        <v>44251</v>
      </c>
      <c r="F315" s="151"/>
      <c r="G315" s="148" t="s">
        <v>115</v>
      </c>
      <c r="H315" s="148" t="s">
        <v>113</v>
      </c>
      <c r="I315" s="153">
        <v>3742476</v>
      </c>
      <c r="J315" s="154"/>
      <c r="K315" s="610"/>
    </row>
    <row r="316" ht="15.75" s="96" customFormat="1">
      <c r="B316" s="148"/>
      <c r="C316" s="149" t="s">
        <v>517</v>
      </c>
      <c r="D316" s="150" t="s">
        <v>518</v>
      </c>
      <c r="E316" s="151">
        <v>44251</v>
      </c>
      <c r="F316" s="151"/>
      <c r="G316" s="148" t="s">
        <v>115</v>
      </c>
      <c r="H316" s="148" t="s">
        <v>113</v>
      </c>
      <c r="I316" s="153">
        <v>3742476</v>
      </c>
      <c r="J316" s="154"/>
      <c r="K316" s="610"/>
    </row>
    <row r="317" ht="15.75" s="96" customFormat="1">
      <c r="B317" s="148"/>
      <c r="C317" s="149" t="s">
        <v>519</v>
      </c>
      <c r="D317" s="150" t="s">
        <v>520</v>
      </c>
      <c r="E317" s="151">
        <v>44251</v>
      </c>
      <c r="F317" s="151"/>
      <c r="G317" s="148" t="s">
        <v>115</v>
      </c>
      <c r="H317" s="148" t="s">
        <v>113</v>
      </c>
      <c r="I317" s="153">
        <v>3742476</v>
      </c>
      <c r="J317" s="154"/>
      <c r="K317" s="610"/>
    </row>
    <row r="318" ht="15.75" s="96" customFormat="1">
      <c r="B318" s="148"/>
      <c r="C318" s="149" t="s">
        <v>521</v>
      </c>
      <c r="D318" s="150" t="s">
        <v>522</v>
      </c>
      <c r="E318" s="151">
        <v>44261</v>
      </c>
      <c r="F318" s="151"/>
      <c r="G318" s="148" t="s">
        <v>115</v>
      </c>
      <c r="H318" s="148" t="s">
        <v>113</v>
      </c>
      <c r="I318" s="153">
        <v>3742476</v>
      </c>
      <c r="J318" s="154"/>
      <c r="K318" s="610"/>
    </row>
    <row r="319" ht="15.75" s="96" customFormat="1">
      <c r="B319" s="148"/>
      <c r="C319" s="149" t="s">
        <v>523</v>
      </c>
      <c r="D319" s="150" t="s">
        <v>524</v>
      </c>
      <c r="E319" s="151">
        <v>44266</v>
      </c>
      <c r="F319" s="151"/>
      <c r="G319" s="148" t="s">
        <v>115</v>
      </c>
      <c r="H319" s="148" t="s">
        <v>113</v>
      </c>
      <c r="I319" s="153">
        <v>3742476</v>
      </c>
      <c r="J319" s="154"/>
      <c r="K319" s="610"/>
    </row>
    <row r="320" ht="15.75" s="96" customFormat="1">
      <c r="B320" s="148"/>
      <c r="C320" s="149" t="s">
        <v>525</v>
      </c>
      <c r="D320" s="150" t="s">
        <v>526</v>
      </c>
      <c r="E320" s="151">
        <v>44266</v>
      </c>
      <c r="F320" s="151"/>
      <c r="G320" s="148" t="s">
        <v>115</v>
      </c>
      <c r="H320" s="148" t="s">
        <v>113</v>
      </c>
      <c r="I320" s="153">
        <v>3742476</v>
      </c>
      <c r="J320" s="154"/>
      <c r="K320" s="610"/>
    </row>
    <row r="321" ht="15.75" s="96" customFormat="1">
      <c r="B321" s="148"/>
      <c r="C321" s="149" t="s">
        <v>527</v>
      </c>
      <c r="D321" s="150" t="s">
        <v>528</v>
      </c>
      <c r="E321" s="151">
        <v>44266</v>
      </c>
      <c r="F321" s="151"/>
      <c r="G321" s="148" t="s">
        <v>115</v>
      </c>
      <c r="H321" s="148" t="s">
        <v>113</v>
      </c>
      <c r="I321" s="153">
        <v>3742476</v>
      </c>
      <c r="J321" s="154"/>
      <c r="K321" s="610"/>
    </row>
    <row r="322" ht="15.75" s="96" customFormat="1">
      <c r="B322" s="148"/>
      <c r="C322" s="149" t="s">
        <v>529</v>
      </c>
      <c r="D322" s="150" t="s">
        <v>374</v>
      </c>
      <c r="E322" s="151"/>
      <c r="F322" s="151"/>
      <c r="G322" s="148" t="s">
        <v>115</v>
      </c>
      <c r="H322" s="148" t="s">
        <v>113</v>
      </c>
      <c r="I322" s="153">
        <v>3742476</v>
      </c>
      <c r="J322" s="154"/>
      <c r="K322" s="610"/>
    </row>
    <row r="323" ht="15.75" s="96" customFormat="1">
      <c r="B323" s="148"/>
      <c r="C323" s="149" t="s">
        <v>414</v>
      </c>
      <c r="D323" s="150" t="s">
        <v>415</v>
      </c>
      <c r="E323" s="151"/>
      <c r="F323" s="151"/>
      <c r="G323" s="148" t="s">
        <v>115</v>
      </c>
      <c r="H323" s="148" t="s">
        <v>113</v>
      </c>
      <c r="I323" s="153">
        <v>3742476</v>
      </c>
      <c r="J323" s="154"/>
      <c r="K323" s="610"/>
    </row>
    <row r="324" ht="15.75" s="96" customFormat="1">
      <c r="B324" s="148"/>
      <c r="C324" s="149" t="s">
        <v>530</v>
      </c>
      <c r="D324" s="150" t="s">
        <v>531</v>
      </c>
      <c r="E324" s="151"/>
      <c r="F324" s="151">
        <v>44258</v>
      </c>
      <c r="G324" s="148" t="s">
        <v>168</v>
      </c>
      <c r="H324" s="148" t="s">
        <v>129</v>
      </c>
      <c r="I324" s="153">
        <v>4791844</v>
      </c>
      <c r="J324" s="154"/>
      <c r="K324" s="610"/>
    </row>
    <row r="325" ht="15.75" s="96" customFormat="1">
      <c r="B325" s="148"/>
      <c r="C325" s="149" t="s">
        <v>532</v>
      </c>
      <c r="D325" s="150" t="s">
        <v>533</v>
      </c>
      <c r="E325" s="151"/>
      <c r="F325" s="151">
        <v>44230</v>
      </c>
      <c r="G325" s="148" t="s">
        <v>168</v>
      </c>
      <c r="H325" s="148" t="s">
        <v>129</v>
      </c>
      <c r="I325" s="153">
        <v>4791844</v>
      </c>
      <c r="J325" s="154"/>
      <c r="K325" s="610"/>
    </row>
    <row r="326" ht="15.75" s="96" customFormat="1">
      <c r="B326" s="148"/>
      <c r="C326" s="149"/>
      <c r="D326" s="150"/>
      <c r="E326" s="151"/>
      <c r="F326" s="151"/>
      <c r="G326" s="148"/>
      <c r="H326" s="148"/>
      <c r="I326" s="153"/>
      <c r="J326" s="154"/>
      <c r="K326" s="157"/>
    </row>
    <row r="327" ht="15.75" s="96" customFormat="1">
      <c r="B327" s="148"/>
      <c r="C327" s="149"/>
      <c r="D327" s="150"/>
      <c r="E327" s="151"/>
      <c r="F327" s="151"/>
      <c r="G327" s="148"/>
      <c r="H327" s="148"/>
      <c r="I327" s="153"/>
      <c r="J327" s="154"/>
      <c r="K327" s="157"/>
    </row>
    <row r="328" ht="15.75" s="96" customFormat="1">
      <c r="B328" s="148"/>
      <c r="C328" s="149"/>
      <c r="D328" s="150"/>
      <c r="E328" s="151"/>
      <c r="F328" s="151"/>
      <c r="G328" s="148"/>
      <c r="H328" s="148"/>
      <c r="I328" s="153"/>
      <c r="J328" s="154"/>
      <c r="K328" s="157"/>
    </row>
    <row r="329" ht="15.75" s="96" customFormat="1">
      <c r="B329" s="148"/>
      <c r="C329" s="149"/>
      <c r="D329" s="150"/>
      <c r="E329" s="151"/>
      <c r="F329" s="151"/>
      <c r="G329" s="148"/>
      <c r="H329" s="148"/>
      <c r="I329" s="153"/>
      <c r="J329" s="154"/>
      <c r="K329" s="157"/>
    </row>
    <row r="330" ht="15.75" s="96" customFormat="1">
      <c r="B330" s="148"/>
      <c r="C330" s="149"/>
      <c r="D330" s="150"/>
      <c r="E330" s="151"/>
      <c r="F330" s="151"/>
      <c r="G330" s="148"/>
      <c r="H330" s="148"/>
      <c r="I330" s="153"/>
      <c r="J330" s="154"/>
      <c r="K330" s="157"/>
    </row>
    <row r="331" ht="15.75" s="96" customFormat="1">
      <c r="B331" s="148"/>
      <c r="C331" s="149"/>
      <c r="D331" s="150"/>
      <c r="E331" s="151"/>
      <c r="F331" s="151"/>
      <c r="G331" s="148"/>
      <c r="H331" s="148"/>
      <c r="I331" s="153"/>
      <c r="J331" s="154"/>
      <c r="K331" s="157"/>
    </row>
    <row r="332" ht="15.75" s="96" customFormat="1">
      <c r="B332" s="148"/>
      <c r="C332" s="149"/>
      <c r="D332" s="150"/>
      <c r="E332" s="151"/>
      <c r="F332" s="151"/>
      <c r="G332" s="148"/>
      <c r="H332" s="148"/>
      <c r="I332" s="153"/>
      <c r="J332" s="154"/>
      <c r="K332" s="157"/>
    </row>
    <row r="333" ht="15.75" s="96" customFormat="1">
      <c r="B333" s="148"/>
      <c r="C333" s="149"/>
      <c r="D333" s="150"/>
      <c r="E333" s="151"/>
      <c r="F333" s="151"/>
      <c r="G333" s="148"/>
      <c r="H333" s="148"/>
      <c r="I333" s="153"/>
      <c r="J333" s="154"/>
      <c r="K333" s="157"/>
    </row>
    <row r="334" ht="15.75" s="96" customFormat="1">
      <c r="B334" s="148"/>
      <c r="C334" s="149"/>
      <c r="D334" s="150"/>
      <c r="E334" s="151"/>
      <c r="F334" s="151"/>
      <c r="G334" s="148"/>
      <c r="H334" s="148"/>
      <c r="I334" s="153"/>
      <c r="J334" s="154"/>
      <c r="K334" s="157"/>
    </row>
    <row r="335" ht="15.75" s="96" customFormat="1">
      <c r="B335" s="148"/>
      <c r="C335" s="149"/>
      <c r="D335" s="150"/>
      <c r="E335" s="151"/>
      <c r="F335" s="151"/>
      <c r="G335" s="148"/>
      <c r="H335" s="148"/>
      <c r="I335" s="153"/>
      <c r="J335" s="154"/>
      <c r="K335" s="157"/>
    </row>
    <row r="336" ht="15.75" s="96" customFormat="1">
      <c r="B336" s="148"/>
      <c r="C336" s="149"/>
      <c r="D336" s="150"/>
      <c r="E336" s="151"/>
      <c r="F336" s="151"/>
      <c r="G336" s="148"/>
      <c r="H336" s="148"/>
      <c r="I336" s="153"/>
      <c r="J336" s="154"/>
      <c r="K336" s="157"/>
    </row>
    <row r="337" ht="15.75" s="96" customFormat="1">
      <c r="B337" s="148"/>
      <c r="C337" s="149"/>
      <c r="D337" s="150"/>
      <c r="E337" s="151"/>
      <c r="F337" s="151"/>
      <c r="G337" s="148"/>
      <c r="H337" s="148"/>
      <c r="I337" s="153"/>
      <c r="J337" s="154"/>
      <c r="K337" s="157"/>
    </row>
    <row r="338" ht="15.75" s="96" customFormat="1">
      <c r="B338" s="148"/>
      <c r="C338" s="149"/>
      <c r="D338" s="150"/>
      <c r="E338" s="151"/>
      <c r="F338" s="151"/>
      <c r="G338" s="148"/>
      <c r="H338" s="148"/>
      <c r="I338" s="153"/>
      <c r="J338" s="154"/>
      <c r="K338" s="157"/>
    </row>
    <row r="339" ht="15.75" s="96" customFormat="1">
      <c r="B339" s="148"/>
      <c r="C339" s="149"/>
      <c r="D339" s="150"/>
      <c r="E339" s="151"/>
      <c r="F339" s="151"/>
      <c r="G339" s="148"/>
      <c r="H339" s="148"/>
      <c r="I339" s="153"/>
      <c r="J339" s="154"/>
      <c r="K339" s="157"/>
    </row>
    <row r="340" ht="15.75" s="96" customFormat="1">
      <c r="B340" s="148"/>
      <c r="C340" s="149"/>
      <c r="D340" s="150"/>
      <c r="E340" s="151"/>
      <c r="F340" s="151"/>
      <c r="G340" s="148"/>
      <c r="H340" s="148"/>
      <c r="I340" s="153"/>
      <c r="J340" s="154"/>
      <c r="K340" s="157"/>
    </row>
    <row r="341" ht="15.75" s="96" customFormat="1">
      <c r="B341" s="148"/>
      <c r="C341" s="149"/>
      <c r="D341" s="150"/>
      <c r="E341" s="151"/>
      <c r="F341" s="151"/>
      <c r="G341" s="148"/>
      <c r="H341" s="148"/>
      <c r="I341" s="153"/>
      <c r="J341" s="154"/>
      <c r="K341" s="158"/>
    </row>
    <row r="342" ht="15.75">
      <c r="B342" s="155" t="s">
        <v>534</v>
      </c>
    </row>
    <row r="343">
      <c r="B343" s="97" t="s">
        <v>535</v>
      </c>
    </row>
    <row r="344">
      <c r="B344" s="97" t="s">
        <v>536</v>
      </c>
    </row>
    <row r="345">
      <c r="B345" s="97" t="s">
        <v>537</v>
      </c>
    </row>
    <row r="346">
      <c r="B346" s="156" t="s">
        <v>538</v>
      </c>
    </row>
  </sheetData>
  <mergeCells>
    <mergeCell ref="G7:H7"/>
    <mergeCell ref="B7:B8"/>
    <mergeCell ref="C7:C8"/>
    <mergeCell ref="D7:D8"/>
    <mergeCell ref="E7:E8"/>
    <mergeCell ref="F7:F8"/>
    <mergeCell ref="K7:K8"/>
    <mergeCell ref="K9:K32"/>
    <mergeCell ref="K34:K53"/>
    <mergeCell ref="K55:K98"/>
    <mergeCell ref="K100:K105"/>
    <mergeCell ref="K106:K145"/>
    <mergeCell ref="K147:K164"/>
    <mergeCell ref="K166:K170"/>
    <mergeCell ref="K172:K178"/>
    <mergeCell ref="K179:K186"/>
    <mergeCell ref="K302:K325"/>
    <mergeCell ref="K188:K201"/>
    <mergeCell ref="K203:K214"/>
    <mergeCell ref="K216:K237"/>
    <mergeCell ref="K239:K281"/>
    <mergeCell ref="K283:K300"/>
  </mergeCells>
  <pageMargins left="0.12" right="0.12" top="0.75" bottom="0.75" header="0.3" footer="0.3"/>
  <pageSetup paperSize="9" scale="90" orientation="portrait"/>
  <headerFooter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V60"/>
  <sheetViews>
    <sheetView zoomScale="55" zoomScaleNormal="55" workbookViewId="0">
      <selection activeCell="W15" sqref="W15"/>
    </sheetView>
  </sheetViews>
  <sheetFormatPr defaultColWidth="9.140625" defaultRowHeight="15"/>
  <cols>
    <col min="1" max="1" width="29.5703125" customWidth="1" style="1"/>
    <col min="2" max="2" width="2" customWidth="1" style="1"/>
    <col min="3" max="3" width="7.5703125" customWidth="1" style="1"/>
    <col min="4" max="4" width="11.28515625" customWidth="1" style="1"/>
    <col min="5" max="5" width="29.140625" customWidth="1" style="1"/>
    <col min="6" max="6" width="26.85546875" customWidth="1" style="1"/>
    <col min="7" max="7" width="24.28515625" customWidth="1" style="2"/>
    <col min="8" max="8" width="21.28515625" customWidth="1" style="2"/>
    <col min="9" max="9" width="25.85546875" customWidth="1" style="2"/>
    <col min="10" max="10" width="25.28515625" customWidth="1" style="2"/>
    <col min="11" max="11" width="11.28515625" customWidth="1" style="1"/>
    <col min="12" max="12" width="4.7109375" customWidth="1" style="2"/>
    <col min="13" max="13" width="13.28515625" customWidth="1" style="1"/>
    <col min="14" max="14" width="21.85546875" customWidth="1" style="1"/>
    <col min="15" max="17" width="9.140625" customWidth="1" style="1"/>
    <col min="18" max="18" width="15.42578125" customWidth="1" style="1"/>
    <col min="19" max="19" width="20.28515625" customWidth="1" style="3"/>
    <col min="20" max="20" width="11.5703125" customWidth="1" style="1"/>
    <col min="21" max="21" width="12.5703125" customWidth="1" style="1"/>
    <col min="22" max="16384" width="9.140625" customWidth="1" style="1"/>
  </cols>
  <sheetData>
    <row r="1" ht="27" customHeight="1">
      <c r="A1" s="45"/>
      <c r="B1" s="45"/>
      <c r="C1" s="45"/>
      <c r="D1" s="45"/>
      <c r="E1" s="45"/>
      <c r="F1" s="45"/>
      <c r="G1" s="674" t="s">
        <v>78</v>
      </c>
      <c r="H1" s="4"/>
      <c r="I1" s="4" t="s">
        <v>79</v>
      </c>
      <c r="J1" s="4"/>
    </row>
    <row r="2">
      <c r="A2" s="46" t="s">
        <v>80</v>
      </c>
      <c r="B2" s="46" t="s">
        <v>81</v>
      </c>
      <c r="C2" s="46" t="s">
        <v>82</v>
      </c>
      <c r="D2" s="46"/>
      <c r="E2" s="47"/>
      <c r="F2" s="45"/>
      <c r="H2" s="5"/>
      <c r="I2" s="6" t="s">
        <v>83</v>
      </c>
      <c r="J2" s="5"/>
    </row>
    <row r="3">
      <c r="A3" s="46" t="s">
        <v>84</v>
      </c>
      <c r="B3" s="46" t="s">
        <v>81</v>
      </c>
      <c r="C3" s="646" t="e">
        <f>+#REF!</f>
        <v>#REF!</v>
      </c>
      <c r="D3" s="646"/>
      <c r="E3" s="646"/>
      <c r="F3" s="45"/>
      <c r="H3" s="7"/>
      <c r="I3" s="8" t="s">
        <v>85</v>
      </c>
      <c r="J3" s="7"/>
    </row>
    <row r="4">
      <c r="A4" s="45"/>
      <c r="B4" s="45"/>
      <c r="C4" s="45"/>
      <c r="D4" s="45"/>
      <c r="E4" s="45"/>
      <c r="F4" s="45"/>
      <c r="H4" s="9"/>
      <c r="I4" s="10" t="s">
        <v>86</v>
      </c>
      <c r="J4" s="9"/>
    </row>
    <row r="5">
      <c r="A5" s="45"/>
      <c r="B5" s="45"/>
      <c r="C5" s="45"/>
      <c r="D5" s="45"/>
      <c r="E5" s="45"/>
      <c r="F5" s="45"/>
      <c r="H5" s="9"/>
      <c r="I5" s="10" t="s">
        <v>87</v>
      </c>
      <c r="J5" s="9"/>
    </row>
    <row r="6" ht="12.75" customHeight="1">
      <c r="A6" s="48" t="s">
        <v>88</v>
      </c>
      <c r="B6" s="45"/>
      <c r="C6" s="45"/>
      <c r="D6" s="45"/>
      <c r="E6" s="45"/>
      <c r="F6" s="45"/>
      <c r="H6" s="9"/>
      <c r="I6" s="10" t="s">
        <v>89</v>
      </c>
      <c r="J6" s="9"/>
    </row>
    <row r="7" ht="12.75" customHeight="1">
      <c r="A7" s="49"/>
      <c r="B7" s="45"/>
      <c r="C7" s="45"/>
      <c r="D7" s="45"/>
      <c r="E7" s="45"/>
      <c r="F7" s="45"/>
      <c r="H7" s="9"/>
      <c r="I7" s="10" t="s">
        <v>90</v>
      </c>
      <c r="J7" s="9"/>
    </row>
    <row r="8" ht="18" customHeight="1">
      <c r="A8" s="50" t="s">
        <v>7</v>
      </c>
      <c r="B8" s="45"/>
      <c r="C8" s="45"/>
      <c r="D8" s="45"/>
      <c r="E8" s="45"/>
      <c r="F8" s="45"/>
      <c r="H8" s="9"/>
      <c r="I8" s="10" t="s">
        <v>91</v>
      </c>
      <c r="J8" s="9"/>
    </row>
    <row r="9" ht="18" customHeight="1" s="11" customFormat="1">
      <c r="A9" s="51" t="s">
        <v>92</v>
      </c>
      <c r="F9" s="52"/>
      <c r="G9" s="53"/>
      <c r="H9" s="53"/>
      <c r="I9" s="53"/>
      <c r="J9" s="53"/>
      <c r="L9" s="53"/>
      <c r="S9" s="89"/>
    </row>
    <row r="10" ht="18" customHeight="1" s="11" customFormat="1">
      <c r="A10" s="54" t="s">
        <v>93</v>
      </c>
      <c r="F10" s="55"/>
      <c r="G10" s="53"/>
      <c r="H10" s="53"/>
      <c r="I10" s="53"/>
      <c r="J10" s="53"/>
      <c r="L10" s="53"/>
      <c r="S10" s="89"/>
    </row>
    <row r="11" ht="18" customHeight="1" s="11" customFormat="1">
      <c r="A11" s="54" t="s">
        <v>94</v>
      </c>
      <c r="B11" s="56"/>
      <c r="C11" s="56"/>
      <c r="D11" s="56"/>
      <c r="E11" s="56"/>
      <c r="F11" s="56"/>
      <c r="G11" s="53"/>
      <c r="H11" s="53"/>
      <c r="I11" s="53"/>
      <c r="J11" s="53"/>
      <c r="L11" s="53"/>
      <c r="S11" s="89"/>
    </row>
    <row r="12" ht="18" customHeight="1" s="11" customFormat="1">
      <c r="A12" s="50" t="s">
        <v>95</v>
      </c>
      <c r="B12" s="52"/>
      <c r="C12" s="52"/>
      <c r="D12" s="52"/>
      <c r="E12" s="52"/>
      <c r="F12" s="52"/>
      <c r="G12" s="53"/>
      <c r="H12" s="53"/>
      <c r="I12" s="53"/>
      <c r="J12" s="53"/>
      <c r="L12" s="53"/>
      <c r="S12" s="89"/>
    </row>
    <row r="13" ht="18" customHeight="1" s="11" customFormat="1">
      <c r="A13" s="50" t="s">
        <v>96</v>
      </c>
      <c r="B13" s="52"/>
      <c r="C13" s="52"/>
      <c r="D13" s="52"/>
      <c r="E13" s="52"/>
      <c r="F13" s="52"/>
      <c r="G13" s="53"/>
      <c r="H13" s="53"/>
      <c r="I13" s="53"/>
      <c r="J13" s="53"/>
      <c r="K13" s="57"/>
      <c r="L13" s="53"/>
      <c r="M13" s="57"/>
      <c r="S13" s="89"/>
    </row>
    <row r="14" ht="15.75" s="11" customFormat="1">
      <c r="A14" s="50"/>
      <c r="B14" s="52"/>
      <c r="C14" s="52"/>
      <c r="D14" s="52"/>
      <c r="E14" s="52"/>
      <c r="F14" s="52"/>
      <c r="G14" s="53"/>
      <c r="H14" s="53"/>
      <c r="I14" s="53"/>
      <c r="J14" s="53"/>
      <c r="K14" s="57"/>
      <c r="L14" s="53"/>
      <c r="M14" s="57"/>
      <c r="S14" s="89"/>
    </row>
    <row r="15" ht="15.75" s="11" customFormat="1">
      <c r="A15" s="57"/>
      <c r="B15" s="57"/>
      <c r="C15" s="57"/>
      <c r="D15" s="57"/>
      <c r="E15" s="57"/>
      <c r="F15" s="57"/>
      <c r="G15" s="53"/>
      <c r="H15" s="53"/>
      <c r="I15" s="53"/>
      <c r="J15" s="53"/>
      <c r="K15" s="57"/>
      <c r="L15" s="53"/>
      <c r="M15" s="57"/>
      <c r="S15" s="89"/>
    </row>
    <row r="16" ht="15.75" s="44" customFormat="1">
      <c r="A16" s="647" t="s">
        <v>97</v>
      </c>
      <c r="B16" s="647"/>
      <c r="C16" s="647"/>
      <c r="D16" s="647"/>
      <c r="E16" s="647"/>
      <c r="F16" s="58"/>
      <c r="G16" s="648" t="s">
        <v>98</v>
      </c>
      <c r="H16" s="648"/>
      <c r="I16" s="648"/>
      <c r="J16" s="648"/>
      <c r="K16" s="77"/>
      <c r="L16" s="53"/>
      <c r="M16" s="77"/>
      <c r="S16" s="90"/>
    </row>
    <row r="17" ht="15.75" s="11" customFormat="1">
      <c r="A17" s="643" t="s">
        <v>99</v>
      </c>
      <c r="B17" s="644"/>
      <c r="C17" s="645"/>
      <c r="D17" s="61" t="s">
        <v>23</v>
      </c>
      <c r="E17" s="62" t="s">
        <v>100</v>
      </c>
      <c r="F17" s="62" t="s">
        <v>101</v>
      </c>
      <c r="G17" s="63" t="s">
        <v>102</v>
      </c>
      <c r="H17" s="63" t="s">
        <v>103</v>
      </c>
      <c r="I17" s="63" t="s">
        <v>104</v>
      </c>
      <c r="J17" s="63" t="s">
        <v>105</v>
      </c>
      <c r="K17" s="57"/>
      <c r="L17" s="53"/>
      <c r="M17" s="57"/>
      <c r="S17" s="89"/>
    </row>
    <row r="18" hidden="1" ht="15.75" s="44" customFormat="1">
      <c r="A18" s="643"/>
      <c r="B18" s="644"/>
      <c r="C18" s="645"/>
      <c r="D18" s="61">
        <v>1</v>
      </c>
      <c r="E18" s="445" t="s">
        <v>106</v>
      </c>
      <c r="F18" s="445" t="s">
        <v>107</v>
      </c>
      <c r="G18" s="65"/>
      <c r="H18" s="65"/>
      <c r="I18" s="65"/>
      <c r="J18" s="65">
        <f>SUM(G18:I18)</f>
        <v>0</v>
      </c>
      <c r="K18" s="77"/>
      <c r="L18" s="78"/>
      <c r="M18" s="79">
        <f>+I18*10%</f>
        <v>0</v>
      </c>
      <c r="N18" s="80">
        <f>+J18+M18</f>
        <v>0</v>
      </c>
      <c r="R18" s="82">
        <f>+I18*10%</f>
        <v>0</v>
      </c>
      <c r="S18" s="91">
        <f>+R18+J18</f>
        <v>0</v>
      </c>
      <c r="T18" s="82"/>
      <c r="U18" s="82"/>
    </row>
    <row r="19" hidden="1" ht="15.75" s="11" customFormat="1">
      <c r="A19" s="643"/>
      <c r="B19" s="644"/>
      <c r="C19" s="645"/>
      <c r="D19" s="61">
        <v>2</v>
      </c>
      <c r="E19" s="445" t="s">
        <v>39</v>
      </c>
      <c r="F19" s="445" t="s">
        <v>40</v>
      </c>
      <c r="G19" s="65"/>
      <c r="H19" s="65"/>
      <c r="I19" s="65"/>
      <c r="J19" s="65">
        <f ref="J19:J40" t="shared" si="0">SUM(G19:I19)</f>
        <v>0</v>
      </c>
      <c r="K19" s="79"/>
      <c r="L19" s="53"/>
      <c r="M19" s="79">
        <f ref="M19:M36" t="shared" si="1">+I19*10%</f>
        <v>0</v>
      </c>
      <c r="N19" s="81">
        <f ref="N19:N36" t="shared" si="2">+J19+M19</f>
        <v>0</v>
      </c>
      <c r="R19" s="82">
        <f ref="R19:R36" t="shared" si="3">+I19*10%</f>
        <v>0</v>
      </c>
      <c r="S19" s="91">
        <f ref="S19:S36" t="shared" si="4">+R19+J19</f>
        <v>0</v>
      </c>
      <c r="T19" s="82"/>
      <c r="U19" s="82"/>
      <c r="V19" s="82"/>
    </row>
    <row r="20" hidden="1" ht="15.75" s="11" customFormat="1">
      <c r="A20" s="643"/>
      <c r="B20" s="644"/>
      <c r="C20" s="645"/>
      <c r="D20" s="61">
        <v>3</v>
      </c>
      <c r="E20" s="445" t="s">
        <v>108</v>
      </c>
      <c r="F20" s="445" t="s">
        <v>109</v>
      </c>
      <c r="G20" s="65"/>
      <c r="H20" s="65"/>
      <c r="I20" s="65"/>
      <c r="J20" s="65">
        <f t="shared" si="0"/>
        <v>0</v>
      </c>
      <c r="K20" s="79"/>
      <c r="L20" s="53"/>
      <c r="M20" s="79">
        <f t="shared" si="1"/>
        <v>0</v>
      </c>
      <c r="N20" s="81">
        <f t="shared" si="2"/>
        <v>0</v>
      </c>
      <c r="R20" s="82">
        <f t="shared" si="3"/>
        <v>0</v>
      </c>
      <c r="S20" s="91">
        <f t="shared" si="4"/>
        <v>0</v>
      </c>
      <c r="T20" s="82"/>
      <c r="U20" s="82"/>
      <c r="V20" s="82"/>
    </row>
    <row r="21" hidden="1" ht="15.75" s="11" customFormat="1">
      <c r="A21" s="643"/>
      <c r="B21" s="644"/>
      <c r="C21" s="645"/>
      <c r="D21" s="61">
        <v>1</v>
      </c>
      <c r="E21" s="445" t="s">
        <v>110</v>
      </c>
      <c r="F21" s="445" t="s">
        <v>111</v>
      </c>
      <c r="G21" s="65"/>
      <c r="H21" s="65"/>
      <c r="I21" s="65"/>
      <c r="J21" s="65">
        <f t="shared" si="0"/>
        <v>0</v>
      </c>
      <c r="K21" s="79"/>
      <c r="L21" s="53"/>
      <c r="M21" s="79">
        <f t="shared" si="1"/>
        <v>0</v>
      </c>
      <c r="N21" s="81">
        <f t="shared" si="2"/>
        <v>0</v>
      </c>
      <c r="R21" s="82">
        <f t="shared" si="3"/>
        <v>0</v>
      </c>
      <c r="S21" s="91">
        <f t="shared" si="4"/>
        <v>0</v>
      </c>
      <c r="T21" s="82"/>
      <c r="U21" s="82"/>
    </row>
    <row r="22" ht="15.75" s="11" customFormat="1">
      <c r="A22" s="643"/>
      <c r="B22" s="644"/>
      <c r="C22" s="645"/>
      <c r="D22" s="61">
        <v>1</v>
      </c>
      <c r="E22" s="445" t="s">
        <v>112</v>
      </c>
      <c r="F22" s="445" t="s">
        <v>113</v>
      </c>
      <c r="G22" s="65"/>
      <c r="H22" s="65"/>
      <c r="I22" s="65"/>
      <c r="J22" s="65">
        <f t="shared" si="0"/>
        <v>0</v>
      </c>
      <c r="K22" s="79"/>
      <c r="L22" s="53"/>
      <c r="M22" s="79">
        <f t="shared" si="1"/>
        <v>0</v>
      </c>
      <c r="N22" s="81">
        <f t="shared" si="2"/>
        <v>0</v>
      </c>
      <c r="R22" s="82">
        <f t="shared" si="3"/>
        <v>0</v>
      </c>
      <c r="S22" s="91">
        <f t="shared" si="4"/>
        <v>0</v>
      </c>
      <c r="T22" s="82"/>
      <c r="U22" s="82"/>
      <c r="V22" s="82"/>
    </row>
    <row r="23" hidden="1" ht="15.75" s="11" customFormat="1">
      <c r="A23" s="643"/>
      <c r="B23" s="644"/>
      <c r="C23" s="645"/>
      <c r="D23" s="61">
        <v>6</v>
      </c>
      <c r="E23" s="445" t="s">
        <v>106</v>
      </c>
      <c r="F23" s="445" t="s">
        <v>113</v>
      </c>
      <c r="G23" s="65"/>
      <c r="H23" s="65"/>
      <c r="I23" s="65"/>
      <c r="J23" s="65">
        <f t="shared" si="0"/>
        <v>0</v>
      </c>
      <c r="K23" s="79"/>
      <c r="L23" s="53"/>
      <c r="M23" s="79">
        <f t="shared" si="1"/>
        <v>0</v>
      </c>
      <c r="N23" s="81">
        <f t="shared" si="2"/>
        <v>0</v>
      </c>
      <c r="R23" s="82">
        <f t="shared" si="3"/>
        <v>0</v>
      </c>
      <c r="S23" s="91">
        <f t="shared" si="4"/>
        <v>0</v>
      </c>
      <c r="T23" s="82"/>
      <c r="U23" s="82"/>
    </row>
    <row r="24" ht="15.75" s="11" customFormat="1">
      <c r="A24" s="643"/>
      <c r="B24" s="644"/>
      <c r="C24" s="645"/>
      <c r="D24" s="61">
        <v>2</v>
      </c>
      <c r="E24" s="445" t="s">
        <v>114</v>
      </c>
      <c r="F24" s="445" t="s">
        <v>113</v>
      </c>
      <c r="G24" s="65"/>
      <c r="H24" s="65"/>
      <c r="I24" s="65"/>
      <c r="J24" s="65">
        <f t="shared" si="0"/>
        <v>0</v>
      </c>
      <c r="K24" s="79"/>
      <c r="L24" s="53"/>
      <c r="M24" s="79">
        <f t="shared" si="1"/>
        <v>0</v>
      </c>
      <c r="N24" s="81">
        <f t="shared" si="2"/>
        <v>0</v>
      </c>
      <c r="R24" s="82">
        <f t="shared" si="3"/>
        <v>0</v>
      </c>
      <c r="S24" s="91">
        <f t="shared" si="4"/>
        <v>0</v>
      </c>
      <c r="T24" s="82"/>
      <c r="U24" s="82"/>
    </row>
    <row r="25" ht="15.75" s="11" customFormat="1">
      <c r="A25" s="643"/>
      <c r="B25" s="644"/>
      <c r="C25" s="645"/>
      <c r="D25" s="61">
        <v>3</v>
      </c>
      <c r="E25" s="445" t="s">
        <v>115</v>
      </c>
      <c r="F25" s="445" t="s">
        <v>113</v>
      </c>
      <c r="G25" s="65"/>
      <c r="H25" s="65"/>
      <c r="I25" s="65"/>
      <c r="J25" s="65">
        <f t="shared" si="0"/>
        <v>0</v>
      </c>
      <c r="K25" s="79"/>
      <c r="L25" s="53"/>
      <c r="M25" s="79">
        <f t="shared" si="1"/>
        <v>0</v>
      </c>
      <c r="N25" s="81">
        <f t="shared" si="2"/>
        <v>0</v>
      </c>
      <c r="R25" s="82">
        <f t="shared" si="3"/>
        <v>0</v>
      </c>
      <c r="S25" s="91">
        <f t="shared" si="4"/>
        <v>0</v>
      </c>
      <c r="T25" s="82"/>
      <c r="U25" s="82"/>
      <c r="V25" s="82"/>
    </row>
    <row r="26" hidden="1" ht="15.75" s="11" customFormat="1">
      <c r="A26" s="643"/>
      <c r="B26" s="644"/>
      <c r="C26" s="645"/>
      <c r="D26" s="61">
        <v>9</v>
      </c>
      <c r="E26" s="445" t="s">
        <v>116</v>
      </c>
      <c r="F26" s="445" t="s">
        <v>113</v>
      </c>
      <c r="G26" s="65"/>
      <c r="H26" s="65"/>
      <c r="I26" s="65"/>
      <c r="J26" s="65">
        <f t="shared" si="0"/>
        <v>0</v>
      </c>
      <c r="K26" s="79"/>
      <c r="L26" s="53"/>
      <c r="M26" s="79">
        <f t="shared" si="1"/>
        <v>0</v>
      </c>
      <c r="N26" s="81">
        <f t="shared" si="2"/>
        <v>0</v>
      </c>
      <c r="R26" s="82">
        <f t="shared" si="3"/>
        <v>0</v>
      </c>
      <c r="S26" s="91">
        <f t="shared" si="4"/>
        <v>0</v>
      </c>
      <c r="T26" s="82"/>
      <c r="U26" s="82"/>
    </row>
    <row r="27" hidden="1" ht="15.75" s="11" customFormat="1">
      <c r="A27" s="643"/>
      <c r="B27" s="644"/>
      <c r="C27" s="645"/>
      <c r="D27" s="61">
        <v>10</v>
      </c>
      <c r="E27" s="445" t="s">
        <v>117</v>
      </c>
      <c r="F27" s="445" t="s">
        <v>113</v>
      </c>
      <c r="G27" s="65"/>
      <c r="H27" s="65"/>
      <c r="I27" s="65"/>
      <c r="J27" s="65">
        <f t="shared" si="0"/>
        <v>0</v>
      </c>
      <c r="K27" s="79"/>
      <c r="L27" s="53"/>
      <c r="M27" s="79">
        <f t="shared" si="1"/>
        <v>0</v>
      </c>
      <c r="N27" s="81">
        <f t="shared" si="2"/>
        <v>0</v>
      </c>
      <c r="R27" s="82">
        <f t="shared" si="3"/>
        <v>0</v>
      </c>
      <c r="S27" s="91">
        <f t="shared" si="4"/>
        <v>0</v>
      </c>
      <c r="T27" s="82"/>
      <c r="U27" s="82"/>
    </row>
    <row r="28" hidden="1" ht="15.75" s="11" customFormat="1">
      <c r="A28" s="59"/>
      <c r="B28" s="60"/>
      <c r="C28" s="61"/>
      <c r="D28" s="61">
        <v>11</v>
      </c>
      <c r="E28" s="445" t="s">
        <v>118</v>
      </c>
      <c r="F28" s="445" t="s">
        <v>113</v>
      </c>
      <c r="G28" s="65"/>
      <c r="H28" s="65"/>
      <c r="I28" s="65"/>
      <c r="J28" s="65">
        <f t="shared" si="0"/>
        <v>0</v>
      </c>
      <c r="K28" s="79"/>
      <c r="L28" s="53"/>
      <c r="M28" s="79"/>
      <c r="N28" s="81"/>
      <c r="R28" s="82"/>
      <c r="S28" s="91"/>
      <c r="T28" s="82"/>
      <c r="U28" s="82"/>
    </row>
    <row r="29" hidden="1" ht="15.75" s="11" customFormat="1">
      <c r="A29" s="643"/>
      <c r="B29" s="644"/>
      <c r="C29" s="645"/>
      <c r="D29" s="61">
        <v>12</v>
      </c>
      <c r="E29" s="445" t="s">
        <v>119</v>
      </c>
      <c r="F29" s="445" t="s">
        <v>113</v>
      </c>
      <c r="G29" s="65"/>
      <c r="H29" s="65"/>
      <c r="I29" s="65"/>
      <c r="J29" s="65">
        <f t="shared" si="0"/>
        <v>0</v>
      </c>
      <c r="K29" s="79"/>
      <c r="L29" s="53"/>
      <c r="M29" s="79">
        <f>+I29*10%</f>
        <v>0</v>
      </c>
      <c r="N29" s="81">
        <f>+J29+M29</f>
        <v>0</v>
      </c>
      <c r="R29" s="82">
        <f>+I29*10%</f>
        <v>0</v>
      </c>
      <c r="S29" s="91">
        <f>+R29+J29</f>
        <v>0</v>
      </c>
      <c r="T29" s="82"/>
      <c r="U29" s="82"/>
    </row>
    <row r="30" hidden="1" ht="15.75" s="11" customFormat="1">
      <c r="A30" s="643"/>
      <c r="B30" s="644"/>
      <c r="C30" s="645"/>
      <c r="D30" s="61">
        <v>13</v>
      </c>
      <c r="E30" s="445" t="s">
        <v>120</v>
      </c>
      <c r="F30" s="445" t="s">
        <v>113</v>
      </c>
      <c r="G30" s="65"/>
      <c r="H30" s="65"/>
      <c r="I30" s="65"/>
      <c r="J30" s="65">
        <f t="shared" si="0"/>
        <v>0</v>
      </c>
      <c r="K30" s="79"/>
      <c r="L30" s="53"/>
      <c r="M30" s="79">
        <f>+I30*10%</f>
        <v>0</v>
      </c>
      <c r="N30" s="81">
        <f>+J30+M30</f>
        <v>0</v>
      </c>
      <c r="R30" s="82">
        <f>+I30*10%</f>
        <v>0</v>
      </c>
      <c r="S30" s="91">
        <f>+R30+J30</f>
        <v>0</v>
      </c>
      <c r="T30" s="82"/>
      <c r="U30" s="82"/>
      <c r="V30" s="82"/>
    </row>
    <row r="31" hidden="1" ht="15.75" s="11" customFormat="1">
      <c r="A31" s="59"/>
      <c r="B31" s="60"/>
      <c r="C31" s="61"/>
      <c r="D31" s="61">
        <v>14</v>
      </c>
      <c r="E31" s="445" t="s">
        <v>121</v>
      </c>
      <c r="F31" s="445" t="s">
        <v>113</v>
      </c>
      <c r="G31" s="65"/>
      <c r="H31" s="65"/>
      <c r="I31" s="65"/>
      <c r="J31" s="65">
        <f t="shared" si="0"/>
        <v>0</v>
      </c>
      <c r="K31" s="79"/>
      <c r="L31" s="53"/>
      <c r="M31" s="79">
        <f>+I31*10%</f>
        <v>0</v>
      </c>
      <c r="N31" s="81">
        <f>+J31+M31</f>
        <v>0</v>
      </c>
      <c r="R31" s="82">
        <f>+I31*10%</f>
        <v>0</v>
      </c>
      <c r="S31" s="91">
        <f>+R31+J31</f>
        <v>0</v>
      </c>
      <c r="T31" s="82"/>
      <c r="U31" s="82"/>
    </row>
    <row r="32" hidden="1" ht="15.75" s="11" customFormat="1">
      <c r="A32" s="643"/>
      <c r="B32" s="644"/>
      <c r="C32" s="645"/>
      <c r="D32" s="61">
        <v>15</v>
      </c>
      <c r="E32" s="445" t="s">
        <v>122</v>
      </c>
      <c r="F32" s="445" t="s">
        <v>113</v>
      </c>
      <c r="G32" s="65"/>
      <c r="H32" s="65"/>
      <c r="I32" s="65"/>
      <c r="J32" s="65">
        <f t="shared" si="0"/>
        <v>0</v>
      </c>
      <c r="K32" s="79"/>
      <c r="L32" s="53"/>
      <c r="M32" s="79">
        <f t="shared" si="1"/>
        <v>0</v>
      </c>
      <c r="N32" s="81">
        <f t="shared" si="2"/>
        <v>0</v>
      </c>
      <c r="R32" s="82">
        <f t="shared" si="3"/>
        <v>0</v>
      </c>
      <c r="S32" s="91">
        <f t="shared" si="4"/>
        <v>0</v>
      </c>
      <c r="T32" s="82"/>
      <c r="U32" s="82"/>
    </row>
    <row r="33" hidden="1" ht="15.75" s="11" customFormat="1">
      <c r="A33" s="643"/>
      <c r="B33" s="644"/>
      <c r="C33" s="645"/>
      <c r="D33" s="61">
        <v>16</v>
      </c>
      <c r="E33" s="445" t="s">
        <v>123</v>
      </c>
      <c r="F33" s="445" t="s">
        <v>113</v>
      </c>
      <c r="G33" s="65"/>
      <c r="H33" s="65"/>
      <c r="I33" s="65"/>
      <c r="J33" s="65">
        <f t="shared" si="0"/>
        <v>0</v>
      </c>
      <c r="K33" s="79"/>
      <c r="L33" s="53"/>
      <c r="M33" s="79">
        <f t="shared" si="1"/>
        <v>0</v>
      </c>
      <c r="N33" s="81">
        <f t="shared" si="2"/>
        <v>0</v>
      </c>
      <c r="R33" s="82">
        <f t="shared" si="3"/>
        <v>0</v>
      </c>
      <c r="S33" s="91">
        <f t="shared" si="4"/>
        <v>0</v>
      </c>
      <c r="T33" s="82"/>
      <c r="U33" s="82"/>
    </row>
    <row r="34" hidden="1" ht="15.75" s="11" customFormat="1">
      <c r="A34" s="643"/>
      <c r="B34" s="644"/>
      <c r="C34" s="645"/>
      <c r="D34" s="61">
        <v>17</v>
      </c>
      <c r="E34" s="445" t="s">
        <v>115</v>
      </c>
      <c r="F34" s="445" t="s">
        <v>40</v>
      </c>
      <c r="G34" s="65"/>
      <c r="H34" s="65"/>
      <c r="I34" s="65"/>
      <c r="J34" s="65">
        <f t="shared" si="0"/>
        <v>0</v>
      </c>
      <c r="K34" s="79"/>
      <c r="L34" s="53"/>
      <c r="M34" s="79">
        <f t="shared" si="1"/>
        <v>0</v>
      </c>
      <c r="N34" s="81">
        <f t="shared" si="2"/>
        <v>0</v>
      </c>
      <c r="R34" s="82">
        <f t="shared" si="3"/>
        <v>0</v>
      </c>
      <c r="S34" s="91">
        <f t="shared" si="4"/>
        <v>0</v>
      </c>
      <c r="T34" s="82"/>
      <c r="U34" s="82"/>
    </row>
    <row r="35" hidden="1" ht="15.75" s="11" customFormat="1">
      <c r="A35" s="643"/>
      <c r="B35" s="644"/>
      <c r="C35" s="645"/>
      <c r="D35" s="61">
        <v>18</v>
      </c>
      <c r="E35" s="445" t="s">
        <v>124</v>
      </c>
      <c r="F35" s="445" t="s">
        <v>125</v>
      </c>
      <c r="G35" s="65"/>
      <c r="H35" s="65"/>
      <c r="I35" s="65"/>
      <c r="J35" s="65">
        <f t="shared" si="0"/>
        <v>0</v>
      </c>
      <c r="K35" s="79"/>
      <c r="L35" s="53"/>
      <c r="M35" s="79">
        <f t="shared" si="1"/>
        <v>0</v>
      </c>
      <c r="N35" s="81">
        <f t="shared" si="2"/>
        <v>0</v>
      </c>
      <c r="R35" s="82">
        <f t="shared" si="3"/>
        <v>0</v>
      </c>
      <c r="S35" s="91">
        <f t="shared" si="4"/>
        <v>0</v>
      </c>
      <c r="T35" s="82"/>
      <c r="U35" s="82"/>
    </row>
    <row r="36" hidden="1" ht="15.75" s="11" customFormat="1">
      <c r="A36" s="643"/>
      <c r="B36" s="644"/>
      <c r="C36" s="645"/>
      <c r="D36" s="61">
        <v>19</v>
      </c>
      <c r="E36" s="445" t="s">
        <v>126</v>
      </c>
      <c r="F36" s="445" t="s">
        <v>127</v>
      </c>
      <c r="G36" s="65"/>
      <c r="H36" s="65"/>
      <c r="I36" s="65"/>
      <c r="J36" s="65">
        <f t="shared" si="0"/>
        <v>0</v>
      </c>
      <c r="K36" s="79"/>
      <c r="L36" s="53"/>
      <c r="M36" s="79">
        <f t="shared" si="1"/>
        <v>0</v>
      </c>
      <c r="N36" s="81">
        <f t="shared" si="2"/>
        <v>0</v>
      </c>
      <c r="R36" s="82">
        <f t="shared" si="3"/>
        <v>0</v>
      </c>
      <c r="S36" s="91">
        <f t="shared" si="4"/>
        <v>0</v>
      </c>
      <c r="T36" s="82"/>
      <c r="U36" s="82"/>
    </row>
    <row r="37" hidden="1" ht="15.75" s="11" customFormat="1">
      <c r="A37" s="59"/>
      <c r="B37" s="60"/>
      <c r="C37" s="61"/>
      <c r="D37" s="61">
        <v>20</v>
      </c>
      <c r="E37" s="64" t="s">
        <v>128</v>
      </c>
      <c r="F37" s="64" t="s">
        <v>129</v>
      </c>
      <c r="G37" s="65"/>
      <c r="H37" s="65"/>
      <c r="I37" s="65"/>
      <c r="J37" s="65">
        <f t="shared" si="0"/>
        <v>0</v>
      </c>
      <c r="K37" s="79"/>
      <c r="L37" s="53"/>
      <c r="M37" s="79"/>
      <c r="N37" s="82"/>
      <c r="R37" s="89"/>
      <c r="S37" s="89"/>
    </row>
    <row r="38" ht="15.75" s="11" customFormat="1">
      <c r="A38" s="59"/>
      <c r="B38" s="60"/>
      <c r="C38" s="61"/>
      <c r="D38" s="61">
        <v>4</v>
      </c>
      <c r="E38" s="64" t="s">
        <v>130</v>
      </c>
      <c r="F38" s="64" t="s">
        <v>129</v>
      </c>
      <c r="G38" s="65"/>
      <c r="H38" s="65"/>
      <c r="I38" s="65"/>
      <c r="J38" s="65">
        <f t="shared" si="0"/>
        <v>0</v>
      </c>
      <c r="K38" s="79"/>
      <c r="L38" s="53"/>
      <c r="M38" s="79">
        <f>+I38*10%</f>
        <v>0</v>
      </c>
      <c r="N38" s="81">
        <f>+J38+M38</f>
        <v>0</v>
      </c>
      <c r="R38" s="89"/>
      <c r="S38" s="89"/>
    </row>
    <row r="39" hidden="1" ht="15.75" s="11" customFormat="1">
      <c r="A39" s="643"/>
      <c r="B39" s="644"/>
      <c r="C39" s="645"/>
      <c r="D39" s="61">
        <v>22</v>
      </c>
      <c r="E39" s="64" t="s">
        <v>130</v>
      </c>
      <c r="F39" s="64" t="s">
        <v>131</v>
      </c>
      <c r="G39" s="65"/>
      <c r="H39" s="65"/>
      <c r="I39" s="65"/>
      <c r="J39" s="65">
        <f t="shared" si="0"/>
        <v>0</v>
      </c>
      <c r="K39" s="57"/>
      <c r="L39" s="53"/>
      <c r="M39" s="57"/>
      <c r="N39" s="83">
        <f>SUM(N18:N32)</f>
        <v>0</v>
      </c>
      <c r="R39" s="89"/>
      <c r="S39" s="89"/>
    </row>
    <row r="40" ht="15.75" s="11" customFormat="1">
      <c r="A40" s="643"/>
      <c r="B40" s="644"/>
      <c r="C40" s="645"/>
      <c r="D40" s="61"/>
      <c r="E40" s="64"/>
      <c r="F40" s="64"/>
      <c r="G40" s="65"/>
      <c r="H40" s="65"/>
      <c r="I40" s="65"/>
      <c r="J40" s="65">
        <f t="shared" si="0"/>
        <v>0</v>
      </c>
      <c r="K40" s="79"/>
      <c r="L40" s="53"/>
      <c r="M40" s="79"/>
      <c r="S40" s="89"/>
    </row>
    <row r="41" ht="15.75" s="44" customFormat="1">
      <c r="A41" s="639" t="s">
        <v>71</v>
      </c>
      <c r="B41" s="640"/>
      <c r="C41" s="640"/>
      <c r="D41" s="640"/>
      <c r="E41" s="641"/>
      <c r="F41" s="66"/>
      <c r="G41" s="67">
        <f>SUM(G18:G40)</f>
        <v>0</v>
      </c>
      <c r="H41" s="67">
        <f>SUM(H18:H40)</f>
        <v>0</v>
      </c>
      <c r="I41" s="67">
        <f>SUM(I18:I40)</f>
        <v>0</v>
      </c>
      <c r="J41" s="67">
        <f>SUM(J18:J40)</f>
        <v>0</v>
      </c>
      <c r="K41" s="77"/>
      <c r="L41" s="78"/>
      <c r="M41" s="84"/>
      <c r="S41" s="90"/>
    </row>
    <row r="42" ht="15.75" s="11" customFormat="1">
      <c r="A42" s="68"/>
      <c r="B42" s="68"/>
      <c r="C42" s="68"/>
      <c r="D42" s="68"/>
      <c r="E42" s="69"/>
      <c r="F42" s="69"/>
      <c r="G42" s="12"/>
      <c r="H42" s="12"/>
      <c r="I42" s="12"/>
      <c r="J42" s="12"/>
      <c r="K42" s="85">
        <f>SUM(K19:K41)</f>
        <v>0</v>
      </c>
      <c r="L42" s="53"/>
      <c r="M42" s="86"/>
      <c r="S42" s="89"/>
    </row>
    <row r="43" ht="15.75" s="11" customFormat="1">
      <c r="A43" s="639" t="s">
        <v>18</v>
      </c>
      <c r="B43" s="640"/>
      <c r="C43" s="640"/>
      <c r="D43" s="640"/>
      <c r="E43" s="641"/>
      <c r="F43" s="66"/>
      <c r="G43" s="67">
        <f>G41+H41</f>
        <v>0</v>
      </c>
      <c r="H43" s="12"/>
      <c r="I43" s="12"/>
      <c r="J43" s="12"/>
      <c r="K43" s="85"/>
      <c r="L43" s="53"/>
      <c r="M43" s="86"/>
      <c r="S43" s="89"/>
    </row>
    <row r="44" ht="15.75" s="11" customFormat="1">
      <c r="A44" s="639" t="s">
        <v>14</v>
      </c>
      <c r="B44" s="640"/>
      <c r="C44" s="640"/>
      <c r="D44" s="640"/>
      <c r="E44" s="641"/>
      <c r="F44" s="66"/>
      <c r="G44" s="67">
        <f>I41</f>
        <v>0</v>
      </c>
      <c r="H44" s="12"/>
      <c r="I44" s="12"/>
      <c r="J44" s="12"/>
      <c r="K44" s="85"/>
      <c r="L44" s="53"/>
      <c r="M44" s="86"/>
      <c r="S44" s="89"/>
    </row>
    <row r="45" ht="15.75" s="11" customFormat="1">
      <c r="A45" s="639" t="s">
        <v>132</v>
      </c>
      <c r="B45" s="640"/>
      <c r="C45" s="640"/>
      <c r="D45" s="640"/>
      <c r="E45" s="642"/>
      <c r="F45" s="66"/>
      <c r="G45" s="13">
        <f>+ROUNDDOWN(G44*10%,0)</f>
        <v>0</v>
      </c>
      <c r="H45" s="70"/>
      <c r="I45" s="87"/>
      <c r="J45" s="70"/>
      <c r="K45" s="85"/>
      <c r="L45" s="53"/>
      <c r="M45" s="79"/>
      <c r="S45" s="89"/>
    </row>
    <row r="46" ht="15.75" s="11" customFormat="1">
      <c r="A46" s="639" t="s">
        <v>71</v>
      </c>
      <c r="B46" s="640"/>
      <c r="C46" s="640"/>
      <c r="D46" s="640"/>
      <c r="E46" s="642"/>
      <c r="F46" s="66"/>
      <c r="G46" s="67">
        <f>G43+G44+G45</f>
        <v>0</v>
      </c>
      <c r="H46" s="71"/>
      <c r="I46" s="88" t="e">
        <f>+#REF!</f>
        <v>#REF!</v>
      </c>
      <c r="J46" s="71"/>
      <c r="K46" s="85"/>
      <c r="L46" s="53"/>
      <c r="M46" s="57"/>
      <c r="S46" s="89"/>
    </row>
    <row r="47" ht="15.75" s="11" customFormat="1">
      <c r="A47" s="72"/>
      <c r="B47" s="72"/>
      <c r="C47" s="72"/>
      <c r="D47" s="72"/>
      <c r="E47" s="72"/>
      <c r="F47" s="72"/>
      <c r="G47" s="53"/>
      <c r="H47" s="53"/>
      <c r="I47" s="53"/>
      <c r="J47" s="53"/>
      <c r="K47" s="57"/>
      <c r="L47" s="53"/>
      <c r="M47" s="57"/>
      <c r="S47" s="89"/>
    </row>
    <row r="48" ht="15.75" s="11" customFormat="1">
      <c r="A48" s="73" t="s">
        <v>133</v>
      </c>
      <c r="B48" s="74"/>
      <c r="C48" s="73"/>
      <c r="D48" s="73"/>
      <c r="E48" s="72"/>
      <c r="F48" s="72"/>
      <c r="G48" s="53"/>
      <c r="H48" s="53"/>
      <c r="I48" s="53"/>
      <c r="J48" s="53"/>
      <c r="K48" s="57"/>
      <c r="L48" s="53"/>
      <c r="M48" s="57"/>
      <c r="S48" s="89"/>
    </row>
    <row r="49" ht="15.75" s="11" customFormat="1">
      <c r="A49" s="74"/>
      <c r="B49" s="72"/>
      <c r="C49" s="75" t="s">
        <v>134</v>
      </c>
      <c r="D49" s="75"/>
      <c r="E49" s="72"/>
      <c r="F49" s="72"/>
      <c r="G49" s="53"/>
      <c r="H49" s="53"/>
      <c r="I49" s="76"/>
      <c r="J49" s="53"/>
      <c r="K49" s="57"/>
      <c r="L49" s="53"/>
      <c r="S49" s="89"/>
    </row>
    <row r="50" ht="15.75" s="11" customFormat="1">
      <c r="A50" s="74"/>
      <c r="B50" s="72"/>
      <c r="C50" s="75" t="s">
        <v>135</v>
      </c>
      <c r="D50" s="75"/>
      <c r="E50" s="72"/>
      <c r="F50" s="72"/>
      <c r="H50" s="76"/>
      <c r="I50" s="76"/>
      <c r="J50" s="76"/>
      <c r="K50" s="57"/>
      <c r="L50" s="53"/>
      <c r="S50" s="89"/>
    </row>
    <row r="51" ht="15.75" s="11" customFormat="1">
      <c r="A51" s="74"/>
      <c r="B51" s="72"/>
      <c r="C51" s="75" t="s">
        <v>136</v>
      </c>
      <c r="D51" s="75"/>
      <c r="E51" s="72"/>
      <c r="F51" s="72"/>
      <c r="H51" s="76"/>
      <c r="I51" s="76"/>
      <c r="J51" s="76"/>
      <c r="K51" s="57"/>
      <c r="L51" s="53"/>
      <c r="S51" s="89"/>
    </row>
    <row r="52" ht="15.75" s="11" customFormat="1">
      <c r="A52" s="74"/>
      <c r="B52" s="72"/>
      <c r="C52" s="75" t="s">
        <v>137</v>
      </c>
      <c r="D52" s="75"/>
      <c r="E52" s="72"/>
      <c r="F52" s="72"/>
      <c r="H52" s="76"/>
      <c r="I52" s="76"/>
      <c r="J52" s="76"/>
      <c r="K52" s="57"/>
      <c r="L52" s="53"/>
      <c r="S52" s="89"/>
    </row>
    <row r="53" ht="15.75" s="11" customFormat="1">
      <c r="A53" s="74"/>
      <c r="B53" s="72"/>
      <c r="C53" s="75"/>
      <c r="D53" s="75"/>
      <c r="E53" s="72"/>
      <c r="F53" s="72"/>
      <c r="H53" s="76"/>
      <c r="I53" s="76"/>
      <c r="J53" s="76"/>
      <c r="K53" s="57"/>
      <c r="L53" s="53"/>
      <c r="S53" s="89"/>
    </row>
    <row r="54" ht="15.75" s="11" customFormat="1">
      <c r="A54" s="74"/>
      <c r="B54" s="72"/>
      <c r="C54" s="75"/>
      <c r="D54" s="75"/>
      <c r="E54" s="72"/>
      <c r="F54" s="72"/>
      <c r="H54" s="76"/>
      <c r="I54" s="76"/>
      <c r="J54" s="76"/>
      <c r="K54" s="57"/>
      <c r="L54" s="53"/>
      <c r="S54" s="89"/>
    </row>
    <row r="55" ht="15.75" s="11" customFormat="1">
      <c r="A55" s="72"/>
      <c r="B55" s="72"/>
      <c r="C55" s="72"/>
      <c r="D55" s="72"/>
      <c r="E55" s="72"/>
      <c r="F55" s="72"/>
      <c r="H55" s="76"/>
      <c r="I55" s="76"/>
      <c r="J55" s="76"/>
      <c r="K55" s="57"/>
      <c r="L55" s="53"/>
      <c r="S55" s="89"/>
    </row>
    <row r="56" ht="15.75" s="11" customFormat="1">
      <c r="A56" s="72"/>
      <c r="B56" s="72"/>
      <c r="C56" s="72"/>
      <c r="D56" s="72"/>
      <c r="E56" s="72"/>
      <c r="F56" s="72"/>
      <c r="H56" s="76"/>
      <c r="I56" s="76" t="s">
        <v>138</v>
      </c>
      <c r="J56" s="76"/>
      <c r="K56" s="57"/>
      <c r="L56" s="53"/>
      <c r="S56" s="89"/>
    </row>
    <row r="57" ht="15.75" s="11" customFormat="1">
      <c r="A57" s="72"/>
      <c r="B57" s="72"/>
      <c r="C57" s="72"/>
      <c r="D57" s="72"/>
      <c r="E57" s="72"/>
      <c r="F57" s="72"/>
      <c r="H57" s="76"/>
      <c r="I57" s="76" t="s">
        <v>139</v>
      </c>
      <c r="J57" s="76"/>
      <c r="K57" s="57"/>
      <c r="L57" s="53"/>
      <c r="S57" s="89"/>
    </row>
    <row r="58">
      <c r="A58" s="45"/>
      <c r="B58" s="45"/>
      <c r="C58" s="45"/>
      <c r="D58" s="45"/>
      <c r="E58" s="45"/>
      <c r="F58" s="45"/>
      <c r="G58" s="1"/>
      <c r="H58" s="14"/>
      <c r="I58" s="14"/>
      <c r="J58" s="14"/>
      <c r="K58" s="45"/>
    </row>
    <row r="59">
      <c r="A59" s="45"/>
      <c r="B59" s="45"/>
      <c r="C59" s="45"/>
      <c r="D59" s="45"/>
      <c r="E59" s="45"/>
      <c r="F59" s="45"/>
      <c r="G59" s="1"/>
      <c r="H59" s="14"/>
      <c r="I59" s="14"/>
      <c r="J59" s="14"/>
      <c r="K59" s="45"/>
    </row>
    <row r="60">
      <c r="K60" s="45"/>
    </row>
  </sheetData>
  <mergeCells>
    <mergeCell ref="C3:E3"/>
    <mergeCell ref="A16:E16"/>
    <mergeCell ref="G16:J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9:C29"/>
    <mergeCell ref="A30:C30"/>
    <mergeCell ref="A32:C32"/>
    <mergeCell ref="A33:C33"/>
    <mergeCell ref="A34:C34"/>
    <mergeCell ref="A35:C35"/>
    <mergeCell ref="A44:E44"/>
    <mergeCell ref="A45:E45"/>
    <mergeCell ref="A46:E46"/>
    <mergeCell ref="A36:C36"/>
    <mergeCell ref="A39:C39"/>
    <mergeCell ref="A40:C40"/>
    <mergeCell ref="A41:E41"/>
    <mergeCell ref="A43:E43"/>
  </mergeCells>
  <printOptions horizontalCentered="1"/>
  <pageMargins left="0.61" right="0.12" top="0.26" bottom="0.28000000000000003" header="0.19" footer="0.16"/>
  <pageSetup paperSize="9" scale="60" orientation="landscape" horizontalDpi="120" verticalDpi="72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Y23"/>
  <sheetViews>
    <sheetView workbookViewId="0">
      <selection activeCell="W15" sqref="W15"/>
    </sheetView>
  </sheetViews>
  <sheetFormatPr defaultColWidth="9.140625" defaultRowHeight="12.75"/>
  <cols>
    <col min="1" max="1" width="3.85546875" customWidth="1" style="15"/>
    <col min="2" max="2" width="18.85546875" customWidth="1" style="15"/>
    <col min="3" max="3" width="10.28515625" customWidth="1" style="15"/>
    <col min="4" max="4" width="14" customWidth="1" style="15"/>
    <col min="5" max="5" width="13" customWidth="1" style="15"/>
    <col min="6" max="6" width="11.140625" customWidth="1" style="15"/>
    <col min="7" max="7" width="12.42578125" customWidth="1" style="15"/>
    <col min="8" max="8" width="12.85546875" customWidth="1" style="15"/>
    <col min="9" max="9" width="13.7109375" customWidth="1" style="15"/>
    <col min="10" max="10" width="2.42578125" customWidth="1" style="15"/>
    <col min="11" max="11" width="7" customWidth="1" style="15"/>
    <col min="12" max="12" width="10.7109375" customWidth="1" style="15"/>
    <col min="13" max="13" width="5" customWidth="1" style="15"/>
    <col min="14" max="14" width="11.28515625" customWidth="1" style="16"/>
    <col min="15" max="15" width="14.7109375" customWidth="1" style="16"/>
    <col min="16" max="16" width="13.42578125" customWidth="1" style="16"/>
    <col min="17" max="17" width="13.85546875" customWidth="1" style="15"/>
    <col min="18" max="16384" width="9.140625" customWidth="1" style="15"/>
  </cols>
  <sheetData>
    <row r="1" ht="27">
      <c r="A1" s="658" t="s">
        <v>0</v>
      </c>
      <c r="B1" s="658"/>
      <c r="C1" s="658"/>
      <c r="D1" s="658"/>
      <c r="E1" s="658"/>
      <c r="F1" s="658"/>
      <c r="G1" s="675" t="s">
        <v>78</v>
      </c>
      <c r="H1" s="658"/>
      <c r="I1" s="658"/>
      <c r="J1" s="658"/>
      <c r="K1" s="658"/>
      <c r="L1" s="658"/>
      <c r="M1" s="658"/>
      <c r="N1" s="659"/>
      <c r="O1" s="659"/>
      <c r="P1" s="659"/>
      <c r="Q1" s="658"/>
      <c r="R1" s="40"/>
      <c r="S1" s="40"/>
      <c r="T1" s="40"/>
      <c r="U1" s="40"/>
      <c r="V1" s="40"/>
      <c r="W1" s="40"/>
      <c r="X1" s="40"/>
      <c r="Y1" s="40"/>
    </row>
    <row r="2" ht="18">
      <c r="A2" s="660" t="s">
        <v>598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1"/>
      <c r="O2" s="661"/>
      <c r="P2" s="661"/>
      <c r="Q2" s="660"/>
      <c r="R2" s="41"/>
      <c r="S2" s="41"/>
      <c r="T2" s="41"/>
      <c r="U2" s="41"/>
      <c r="V2" s="41"/>
      <c r="W2" s="41"/>
      <c r="X2" s="41"/>
      <c r="Y2" s="41"/>
    </row>
    <row r="3">
      <c r="A3" s="662" t="s">
        <v>599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3"/>
      <c r="O3" s="663"/>
      <c r="P3" s="663"/>
      <c r="Q3" s="662"/>
      <c r="R3" s="42"/>
      <c r="S3" s="42"/>
      <c r="T3" s="42"/>
      <c r="U3" s="42"/>
      <c r="V3" s="42"/>
      <c r="W3" s="42"/>
      <c r="X3" s="42"/>
      <c r="Y3" s="42"/>
    </row>
    <row r="4" ht="15">
      <c r="A4" s="662" t="s">
        <v>600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3"/>
      <c r="O4" s="663"/>
      <c r="P4" s="663"/>
      <c r="Q4" s="662"/>
      <c r="R4" s="42"/>
      <c r="S4" s="42"/>
      <c r="T4" s="42"/>
      <c r="U4" s="42"/>
      <c r="V4" s="42"/>
      <c r="W4" s="42"/>
      <c r="X4" s="42"/>
      <c r="Y4" s="42"/>
    </row>
    <row r="5">
      <c r="A5" s="17"/>
      <c r="B5" s="17"/>
      <c r="C5" s="17"/>
      <c r="D5" s="17"/>
      <c r="E5" s="17"/>
      <c r="F5" s="17"/>
      <c r="G5" s="17"/>
      <c r="H5" s="17"/>
      <c r="I5" s="29"/>
      <c r="J5" s="28"/>
      <c r="K5" s="17"/>
      <c r="L5" s="17"/>
      <c r="M5" s="17"/>
      <c r="N5" s="30"/>
      <c r="O5" s="30"/>
      <c r="P5" s="31"/>
      <c r="Q5" s="17"/>
    </row>
    <row r="6">
      <c r="A6" s="18"/>
      <c r="B6" s="18"/>
      <c r="C6" s="18"/>
      <c r="D6" s="18"/>
      <c r="E6" s="18"/>
      <c r="F6" s="18"/>
      <c r="G6" s="18"/>
      <c r="H6" s="18"/>
      <c r="I6" s="32"/>
      <c r="J6" s="28"/>
      <c r="K6" s="17"/>
      <c r="L6" s="17"/>
      <c r="M6" s="17"/>
      <c r="N6" s="30"/>
      <c r="O6" s="30"/>
      <c r="P6" s="31"/>
      <c r="Q6" s="17"/>
    </row>
    <row r="8" ht="18.75">
      <c r="A8" s="664" t="s">
        <v>601</v>
      </c>
      <c r="B8" s="664"/>
      <c r="C8" s="664"/>
      <c r="D8" s="664"/>
      <c r="E8" s="664"/>
      <c r="F8" s="664"/>
      <c r="G8" s="664"/>
      <c r="H8" s="664"/>
      <c r="I8" s="664"/>
      <c r="J8" s="664"/>
      <c r="K8" s="664"/>
      <c r="L8" s="664"/>
      <c r="M8" s="664"/>
      <c r="N8" s="665"/>
      <c r="O8" s="665"/>
      <c r="P8" s="666"/>
      <c r="Q8" s="664"/>
    </row>
    <row r="9">
      <c r="C9" s="19"/>
    </row>
    <row r="10">
      <c r="A10" s="657" t="s">
        <v>602</v>
      </c>
      <c r="B10" s="657" t="s">
        <v>603</v>
      </c>
      <c r="C10" s="654" t="s">
        <v>604</v>
      </c>
      <c r="D10" s="655"/>
      <c r="E10" s="655"/>
      <c r="F10" s="655"/>
      <c r="G10" s="655"/>
      <c r="H10" s="657" t="s">
        <v>605</v>
      </c>
      <c r="I10" s="657" t="s">
        <v>606</v>
      </c>
      <c r="J10" s="17"/>
      <c r="K10" s="653" t="s">
        <v>607</v>
      </c>
      <c r="L10" s="653"/>
      <c r="M10" s="653"/>
      <c r="N10" s="649" t="s">
        <v>608</v>
      </c>
      <c r="O10" s="649"/>
      <c r="P10" s="649" t="s">
        <v>609</v>
      </c>
      <c r="Q10" s="650" t="s">
        <v>71</v>
      </c>
    </row>
    <row r="11">
      <c r="A11" s="657"/>
      <c r="B11" s="657"/>
      <c r="C11" s="657" t="s">
        <v>610</v>
      </c>
      <c r="D11" s="654" t="s">
        <v>611</v>
      </c>
      <c r="E11" s="655"/>
      <c r="F11" s="655"/>
      <c r="G11" s="655"/>
      <c r="H11" s="657"/>
      <c r="I11" s="657"/>
      <c r="J11" s="17"/>
      <c r="K11" s="653"/>
      <c r="L11" s="653"/>
      <c r="M11" s="653"/>
      <c r="N11" s="649"/>
      <c r="O11" s="649"/>
      <c r="P11" s="649"/>
      <c r="Q11" s="651"/>
    </row>
    <row r="12" ht="25.5">
      <c r="A12" s="657"/>
      <c r="B12" s="657"/>
      <c r="C12" s="657"/>
      <c r="D12" s="20" t="s">
        <v>612</v>
      </c>
      <c r="E12" s="20" t="s">
        <v>613</v>
      </c>
      <c r="F12" s="20" t="s">
        <v>614</v>
      </c>
      <c r="G12" s="21" t="s">
        <v>615</v>
      </c>
      <c r="H12" s="657"/>
      <c r="I12" s="657"/>
      <c r="J12" s="17"/>
      <c r="K12" s="33" t="s">
        <v>616</v>
      </c>
      <c r="L12" s="33" t="s">
        <v>617</v>
      </c>
      <c r="M12" s="33" t="s">
        <v>71</v>
      </c>
      <c r="N12" s="34" t="s">
        <v>618</v>
      </c>
      <c r="O12" s="34" t="s">
        <v>125</v>
      </c>
      <c r="P12" s="649"/>
      <c r="Q12" s="652"/>
    </row>
    <row r="13">
      <c r="A13" s="22">
        <v>1</v>
      </c>
      <c r="B13" s="23" t="s">
        <v>619</v>
      </c>
      <c r="C13" s="24">
        <v>4498962</v>
      </c>
      <c r="D13" s="24">
        <v>500000</v>
      </c>
      <c r="E13" s="24"/>
      <c r="F13" s="24">
        <v>200000</v>
      </c>
      <c r="G13" s="24"/>
      <c r="H13" s="25">
        <f>SUM(C13:F13)</f>
        <v>5198962</v>
      </c>
      <c r="I13" s="25">
        <f>G13</f>
        <v>0</v>
      </c>
      <c r="J13" s="17"/>
      <c r="K13" s="22">
        <v>26</v>
      </c>
      <c r="L13" s="22"/>
      <c r="M13" s="22">
        <f>SUM(K13:L13)</f>
        <v>26</v>
      </c>
      <c r="N13" s="35">
        <f>+(M13/50)*H13</f>
        <v>2703460.24</v>
      </c>
      <c r="O13" s="36">
        <f>+H13-N13</f>
        <v>2495501.76</v>
      </c>
      <c r="P13" s="36">
        <f>I13</f>
        <v>0</v>
      </c>
      <c r="Q13" s="24">
        <f>SUM(N13:P13)</f>
        <v>5198962</v>
      </c>
    </row>
    <row r="14">
      <c r="A14" s="22"/>
      <c r="B14" s="23"/>
      <c r="C14" s="26"/>
      <c r="D14" s="26"/>
      <c r="E14" s="24"/>
      <c r="F14" s="24"/>
      <c r="G14" s="24"/>
      <c r="H14" s="25"/>
      <c r="I14" s="25"/>
      <c r="J14" s="17"/>
      <c r="K14" s="22"/>
      <c r="L14" s="22"/>
      <c r="M14" s="22"/>
      <c r="N14" s="35"/>
      <c r="O14" s="36"/>
      <c r="P14" s="36"/>
      <c r="Q14" s="24"/>
    </row>
    <row r="15">
      <c r="A15" s="23"/>
      <c r="B15" s="23"/>
      <c r="C15" s="24"/>
      <c r="D15" s="24"/>
      <c r="E15" s="24"/>
      <c r="F15" s="24"/>
      <c r="G15" s="24"/>
      <c r="H15" s="27">
        <f>SUM(H13:H14)</f>
        <v>5198962</v>
      </c>
      <c r="I15" s="27">
        <f>SUM(I13:I14)</f>
        <v>0</v>
      </c>
      <c r="J15" s="17"/>
      <c r="K15" s="656" t="s">
        <v>620</v>
      </c>
      <c r="L15" s="656"/>
      <c r="M15" s="656"/>
      <c r="N15" s="35">
        <f>SUM(N13:N14)</f>
        <v>2703460.24</v>
      </c>
      <c r="O15" s="37">
        <f>SUM(O13:O14)</f>
        <v>2495501.76</v>
      </c>
      <c r="P15" s="37">
        <f>SUM(P13:P14)</f>
        <v>0</v>
      </c>
      <c r="Q15" s="35">
        <f>SUM(Q13:Q14)</f>
        <v>5198962</v>
      </c>
    </row>
    <row r="16">
      <c r="A16" s="17"/>
      <c r="B16" s="17"/>
      <c r="C16" s="28"/>
      <c r="D16" s="28"/>
      <c r="E16" s="28"/>
      <c r="F16" s="28"/>
      <c r="G16" s="28"/>
      <c r="H16" s="28"/>
      <c r="I16" s="28"/>
      <c r="J16" s="17"/>
      <c r="K16" s="17"/>
      <c r="L16" s="17"/>
      <c r="M16" s="17"/>
      <c r="N16" s="30"/>
      <c r="O16" s="30"/>
      <c r="P16" s="31"/>
      <c r="Q16" s="43"/>
    </row>
    <row r="17">
      <c r="A17" s="17"/>
      <c r="B17" s="17"/>
      <c r="C17" s="28"/>
      <c r="D17" s="28"/>
      <c r="E17" s="28"/>
      <c r="F17" s="28"/>
      <c r="G17" s="28"/>
      <c r="H17" s="28"/>
      <c r="I17" s="28"/>
      <c r="J17" s="17"/>
      <c r="K17" s="17"/>
      <c r="L17" s="17"/>
      <c r="M17" s="17"/>
      <c r="N17" s="30"/>
      <c r="O17" s="446" t="s">
        <v>621</v>
      </c>
      <c r="P17" s="31"/>
    </row>
    <row r="18">
      <c r="A18" s="17"/>
      <c r="B18" s="17"/>
      <c r="C18" s="28"/>
      <c r="D18" s="28"/>
      <c r="E18" s="28"/>
      <c r="F18" s="28"/>
      <c r="G18" s="28"/>
      <c r="H18" s="28"/>
      <c r="I18" s="28"/>
      <c r="J18" s="17"/>
      <c r="K18" s="17"/>
      <c r="L18" s="17"/>
      <c r="M18" s="17"/>
      <c r="N18" s="30"/>
      <c r="O18" s="30" t="s">
        <v>622</v>
      </c>
      <c r="P18" s="31"/>
    </row>
    <row r="19">
      <c r="A19" s="17"/>
      <c r="B19" s="17"/>
      <c r="C19" s="28"/>
      <c r="D19" s="28"/>
      <c r="E19" s="28"/>
      <c r="F19" s="28"/>
      <c r="G19" s="28"/>
      <c r="H19" s="28"/>
      <c r="I19" s="28"/>
      <c r="J19" s="17"/>
      <c r="K19" s="17"/>
      <c r="L19" s="17"/>
      <c r="M19" s="17"/>
      <c r="N19" s="30"/>
      <c r="O19" s="30"/>
      <c r="P19" s="31"/>
      <c r="Q19" s="17"/>
    </row>
    <row r="20">
      <c r="J20" s="38"/>
    </row>
    <row r="22">
      <c r="J22" s="38"/>
    </row>
    <row r="23">
      <c r="J23" s="39"/>
    </row>
  </sheetData>
  <mergeCells>
    <mergeCell ref="A1:Q1"/>
    <mergeCell ref="A2:Q2"/>
    <mergeCell ref="A3:Q3"/>
    <mergeCell ref="A4:Q4"/>
    <mergeCell ref="A8:Q8"/>
    <mergeCell ref="K15:M15"/>
    <mergeCell ref="A10:A12"/>
    <mergeCell ref="B10:B12"/>
    <mergeCell ref="C11:C12"/>
    <mergeCell ref="H10:H12"/>
    <mergeCell ref="I10:I12"/>
    <mergeCell ref="P10:P12"/>
    <mergeCell ref="Q10:Q12"/>
    <mergeCell ref="K10:M11"/>
    <mergeCell ref="N10:O11"/>
    <mergeCell ref="C10:G10"/>
    <mergeCell ref="D11:G11"/>
  </mergeCells>
  <pageMargins left="0.86" right="0.18" top="0.75" bottom="0.75" header="0.3" footer="0.3"/>
  <pageSetup paperSize="9" scale="7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dimension ref="A1:AW63"/>
  <sheetViews>
    <sheetView zoomScale="85" zoomScaleNormal="85" workbookViewId="0">
      <pane xSplit="7" ySplit="6" topLeftCell="AE34" activePane="bottomRight" state="frozen"/>
      <selection pane="topRight"/>
      <selection pane="bottomLeft"/>
      <selection pane="bottomRight" activeCell="AE43" sqref="AE43"/>
    </sheetView>
  </sheetViews>
  <sheetFormatPr defaultColWidth="9.140625" defaultRowHeight="12"/>
  <cols>
    <col min="1" max="1" width="4.7109375" customWidth="1" style="325"/>
    <col min="2" max="2" width="4.7109375" customWidth="1" style="326"/>
    <col min="3" max="3" width="28.42578125" customWidth="1" style="327"/>
    <col min="4" max="4" width="13.42578125" customWidth="1" style="326"/>
    <col min="5" max="5" hidden="1" width="7.5703125" customWidth="1" style="326"/>
    <col min="6" max="6" hidden="1" width="9" customWidth="1" style="326"/>
    <col min="7" max="7" width="14.28515625" customWidth="1" style="328"/>
    <col min="8" max="11" width="10.5703125" customWidth="1" style="325"/>
    <col min="12" max="12" width="10.5703125" customWidth="1" style="328"/>
    <col min="13" max="13" width="13.140625" customWidth="1" style="325"/>
    <col min="14" max="18" width="10.5703125" customWidth="1" style="325"/>
    <col min="19" max="19" width="15" customWidth="1" style="325"/>
    <col min="20" max="20" width="9.7109375" customWidth="1" style="326"/>
    <col min="21" max="21" width="9.85546875" customWidth="1" style="326"/>
    <col min="22" max="22" width="12" customWidth="1" style="325"/>
    <col min="23" max="24" width="9.140625" customWidth="1" style="325"/>
    <col min="25" max="25" bestFit="1" width="4.42578125" customWidth="1" style="512"/>
    <col min="26" max="26" bestFit="1" width="5" customWidth="1" style="512"/>
    <col min="27" max="27" bestFit="1" width="24.5703125" customWidth="1" style="512"/>
    <col min="28" max="28" bestFit="1" width="10.28515625" customWidth="1" style="512"/>
    <col min="29" max="29" bestFit="1" width="14.140625" customWidth="1" style="512"/>
    <col min="30" max="30" bestFit="1" width="12.42578125" customWidth="1" style="480"/>
    <col min="31" max="31" bestFit="1" width="11.85546875" customWidth="1" style="480"/>
    <col min="32" max="32" bestFit="1" width="11.7109375" customWidth="1" style="480"/>
    <col min="33" max="33" width="13.5703125" customWidth="1" style="512"/>
    <col min="34" max="34" width="9.140625" customWidth="1" style="512"/>
    <col min="35" max="35" bestFit="1" width="12.28515625" customWidth="1" style="512"/>
    <col min="36" max="36" bestFit="1" width="11.42578125" customWidth="1" style="512"/>
    <col min="37" max="37" bestFit="1" width="14.140625" customWidth="1" style="512"/>
    <col min="38" max="38" width="9.140625" customWidth="1" style="512"/>
    <col min="39" max="39" bestFit="1" width="3.140625" customWidth="1" style="512"/>
    <col min="40" max="40" bestFit="1" width="5" customWidth="1" style="512"/>
    <col min="41" max="41" bestFit="1" width="24.5703125" customWidth="1" style="512"/>
    <col min="42" max="42" width="15.5703125" customWidth="1" style="512"/>
    <col min="43" max="16384" width="9.140625" customWidth="1" style="325"/>
  </cols>
  <sheetData>
    <row r="1" ht="12.75" s="252" customFormat="1">
      <c r="A1" s="330" t="s">
        <v>0</v>
      </c>
      <c r="B1" s="262"/>
      <c r="C1" s="331"/>
      <c r="D1" s="332"/>
      <c r="E1" s="332"/>
      <c r="F1" s="332"/>
      <c r="G1" s="333"/>
      <c r="L1" s="333"/>
      <c r="T1" s="332"/>
      <c r="U1" s="262"/>
      <c r="Y1" s="479"/>
      <c r="Z1" s="479"/>
      <c r="AA1" s="479"/>
      <c r="AB1" s="479"/>
      <c r="AC1" s="479"/>
      <c r="AD1" s="480"/>
      <c r="AE1" s="480"/>
      <c r="AF1" s="480"/>
      <c r="AG1" s="170"/>
      <c r="AH1" s="479"/>
      <c r="AI1" s="479"/>
      <c r="AJ1" s="479"/>
      <c r="AK1" s="479"/>
      <c r="AL1" s="479"/>
      <c r="AM1" s="479"/>
      <c r="AN1" s="479"/>
      <c r="AO1" s="479"/>
      <c r="AP1" s="479"/>
    </row>
    <row r="2" ht="12.75" s="252" customFormat="1">
      <c r="A2" s="330" t="s">
        <v>539</v>
      </c>
      <c r="B2" s="334"/>
      <c r="C2" s="335"/>
      <c r="D2" s="334"/>
      <c r="E2" s="334"/>
      <c r="F2" s="334"/>
      <c r="G2" s="336"/>
      <c r="H2" s="337"/>
      <c r="I2" s="337"/>
      <c r="J2" s="337"/>
      <c r="K2" s="337"/>
      <c r="L2" s="336"/>
      <c r="M2" s="336"/>
      <c r="N2" s="336"/>
      <c r="O2" s="336"/>
      <c r="P2" s="336"/>
      <c r="Q2" s="337"/>
      <c r="R2" s="337"/>
      <c r="S2" s="337"/>
      <c r="T2" s="334"/>
      <c r="U2" s="334"/>
      <c r="Y2" s="479"/>
      <c r="Z2" s="479"/>
      <c r="AA2" s="479"/>
      <c r="AB2" s="479"/>
      <c r="AC2" s="479"/>
      <c r="AD2" s="480"/>
      <c r="AE2" s="480"/>
      <c r="AF2" s="480"/>
      <c r="AG2" s="170"/>
      <c r="AH2" s="479"/>
      <c r="AI2" s="479"/>
      <c r="AJ2" s="479"/>
      <c r="AK2" s="479"/>
      <c r="AL2" s="479"/>
      <c r="AM2" s="479"/>
      <c r="AN2" s="479"/>
      <c r="AO2" s="479"/>
      <c r="AP2" s="479"/>
    </row>
    <row r="3" ht="12.75" s="252" customFormat="1">
      <c r="A3" s="330" t="str">
        <f>+'HMS KRW'!A3</f>
        <v>Periode Bulan Juli  2021</v>
      </c>
      <c r="B3" s="262"/>
      <c r="C3" s="331"/>
      <c r="D3" s="332"/>
      <c r="E3" s="332"/>
      <c r="F3" s="332"/>
      <c r="G3" s="333"/>
      <c r="L3" s="333"/>
      <c r="T3" s="332"/>
      <c r="U3" s="262"/>
      <c r="Y3" s="479"/>
      <c r="Z3" s="479"/>
      <c r="AA3" s="479"/>
      <c r="AB3" s="479"/>
      <c r="AC3" s="479"/>
      <c r="AD3" s="480"/>
      <c r="AE3" s="480"/>
      <c r="AF3" s="480"/>
      <c r="AG3" s="170"/>
      <c r="AH3" s="479"/>
      <c r="AI3" s="479"/>
      <c r="AJ3" s="479"/>
      <c r="AK3" s="479"/>
      <c r="AL3" s="479"/>
      <c r="AM3" s="479"/>
      <c r="AN3" s="479"/>
      <c r="AO3" s="479"/>
      <c r="AP3" s="479"/>
    </row>
    <row r="4" s="252" customFormat="1">
      <c r="A4" s="338"/>
      <c r="B4" s="262"/>
      <c r="C4" s="331"/>
      <c r="D4" s="332"/>
      <c r="E4" s="332"/>
      <c r="F4" s="332"/>
      <c r="G4" s="339">
        <v>2271202</v>
      </c>
      <c r="H4" s="272"/>
      <c r="L4" s="333"/>
      <c r="N4" s="292" t="s">
        <v>198</v>
      </c>
      <c r="T4" s="332"/>
      <c r="U4" s="262"/>
      <c r="Y4" s="479"/>
      <c r="Z4" s="479"/>
      <c r="AA4" s="479"/>
      <c r="AB4" s="479"/>
      <c r="AC4" s="479"/>
      <c r="AD4" s="481">
        <f>+G4</f>
        <v>2271202</v>
      </c>
      <c r="AE4" s="480"/>
      <c r="AF4" s="480"/>
      <c r="AG4" s="170"/>
      <c r="AH4" s="479"/>
      <c r="AI4" s="479"/>
      <c r="AJ4" s="479"/>
      <c r="AK4" s="479"/>
      <c r="AL4" s="479"/>
      <c r="AM4" s="479"/>
      <c r="AN4" s="479"/>
      <c r="AO4" s="479"/>
      <c r="AP4" s="479"/>
    </row>
    <row r="5" s="252" customFormat="1">
      <c r="A5" s="338"/>
      <c r="B5" s="262"/>
      <c r="C5" s="331"/>
      <c r="D5" s="332"/>
      <c r="E5" s="332"/>
      <c r="F5" s="332"/>
      <c r="G5" s="339"/>
      <c r="H5" s="272"/>
      <c r="L5" s="333"/>
      <c r="N5" s="292"/>
      <c r="T5" s="332"/>
      <c r="U5" s="262"/>
      <c r="Y5" s="479"/>
      <c r="Z5" s="479"/>
      <c r="AA5" s="479" t="str">
        <f>+E7</f>
        <v>CIREBON</v>
      </c>
      <c r="AB5" s="479"/>
      <c r="AC5" s="479"/>
      <c r="AD5" s="482"/>
      <c r="AE5" s="480"/>
      <c r="AF5" s="480"/>
      <c r="AG5" s="170"/>
      <c r="AH5" s="479"/>
      <c r="AI5" s="479"/>
      <c r="AJ5" s="479"/>
      <c r="AK5" s="479"/>
      <c r="AL5" s="479"/>
      <c r="AM5" s="479"/>
      <c r="AN5" s="479"/>
      <c r="AO5" s="479" t="str">
        <f ref="AO5:AO45" t="shared" si="0">+AA5</f>
        <v>CIREBON</v>
      </c>
      <c r="AP5" s="479"/>
    </row>
    <row r="6" ht="33.75" customHeight="1" s="254" customFormat="1">
      <c r="A6" s="344" t="s">
        <v>2</v>
      </c>
      <c r="B6" s="345" t="s">
        <v>3</v>
      </c>
      <c r="C6" s="345" t="s">
        <v>4</v>
      </c>
      <c r="D6" s="345" t="s">
        <v>5</v>
      </c>
      <c r="E6" s="345" t="s">
        <v>6</v>
      </c>
      <c r="F6" s="347" t="s">
        <v>7</v>
      </c>
      <c r="G6" s="348" t="s">
        <v>8</v>
      </c>
      <c r="H6" s="349" t="s">
        <v>9</v>
      </c>
      <c r="I6" s="370" t="s">
        <v>10</v>
      </c>
      <c r="J6" s="370" t="s">
        <v>11</v>
      </c>
      <c r="K6" s="371" t="s">
        <v>12</v>
      </c>
      <c r="L6" s="371" t="s">
        <v>13</v>
      </c>
      <c r="M6" s="372" t="s">
        <v>14</v>
      </c>
      <c r="N6" s="373" t="s">
        <v>15</v>
      </c>
      <c r="O6" s="374" t="s">
        <v>16</v>
      </c>
      <c r="P6" s="372" t="s">
        <v>540</v>
      </c>
      <c r="Q6" s="384" t="s">
        <v>18</v>
      </c>
      <c r="R6" s="385" t="s">
        <v>19</v>
      </c>
      <c r="S6" s="385" t="s">
        <v>20</v>
      </c>
      <c r="T6" s="385" t="s">
        <v>21</v>
      </c>
      <c r="U6" s="386" t="s">
        <v>22</v>
      </c>
      <c r="Y6" s="483" t="s">
        <v>23</v>
      </c>
      <c r="Z6" s="484" t="s">
        <v>24</v>
      </c>
      <c r="AA6" s="485" t="s">
        <v>25</v>
      </c>
      <c r="AB6" s="485" t="s">
        <v>26</v>
      </c>
      <c r="AC6" s="485" t="s">
        <v>27</v>
      </c>
      <c r="AD6" s="486" t="s">
        <v>28</v>
      </c>
      <c r="AE6" s="486" t="s">
        <v>29</v>
      </c>
      <c r="AF6" s="486" t="s">
        <v>30</v>
      </c>
      <c r="AG6" s="485" t="s">
        <v>31</v>
      </c>
      <c r="AH6" s="485" t="s">
        <v>32</v>
      </c>
      <c r="AI6" s="487" t="s">
        <v>33</v>
      </c>
      <c r="AJ6" s="487" t="s">
        <v>34</v>
      </c>
      <c r="AK6" s="487" t="s">
        <v>33</v>
      </c>
      <c r="AL6" s="163"/>
      <c r="AM6" s="488" t="str">
        <f ref="AM6:AN45" t="shared" si="1">+Y6</f>
        <v>NO</v>
      </c>
      <c r="AN6" s="489" t="str">
        <f t="shared" si="1"/>
        <v>NIK</v>
      </c>
      <c r="AO6" s="490" t="str">
        <f t="shared" si="0"/>
        <v>NAMA</v>
      </c>
      <c r="AP6" s="491" t="s">
        <v>35</v>
      </c>
    </row>
    <row r="7" ht="21" customHeight="1" s="252" customFormat="1">
      <c r="A7" s="313">
        <v>1</v>
      </c>
      <c r="B7" s="350" t="s">
        <v>541</v>
      </c>
      <c r="C7" s="362" t="s">
        <v>542</v>
      </c>
      <c r="D7" s="315" t="s">
        <v>38</v>
      </c>
      <c r="E7" s="315" t="s">
        <v>112</v>
      </c>
      <c r="F7" s="316" t="s">
        <v>182</v>
      </c>
      <c r="G7" s="351">
        <v>2271202</v>
      </c>
      <c r="H7" s="352">
        <f>+$G$4*4.89%</f>
        <v>111061.7778</v>
      </c>
      <c r="I7" s="375">
        <f>+$G$4*4%</f>
        <v>90848.08</v>
      </c>
      <c r="J7" s="375">
        <f>+$G$4*2%</f>
        <v>45424.04</v>
      </c>
      <c r="K7" s="375">
        <v>1667</v>
      </c>
      <c r="L7" s="317">
        <f>SUM(G7:K7)</f>
        <v>2520202.8978</v>
      </c>
      <c r="M7" s="317">
        <f>+L7*8%</f>
        <v>201616.231824</v>
      </c>
      <c r="N7" s="317">
        <f>500000+140000</f>
        <v>640000</v>
      </c>
      <c r="O7" s="317">
        <f>12000*26</f>
        <v>312000</v>
      </c>
      <c r="P7" s="317"/>
      <c r="Q7" s="388">
        <f>SUM(L7:P7)</f>
        <v>3673819.129624</v>
      </c>
      <c r="R7" s="389">
        <f>M7*0.1</f>
        <v>20161.6231824</v>
      </c>
      <c r="S7" s="390">
        <f>Q7+R7</f>
        <v>3693980.7528064</v>
      </c>
      <c r="T7" s="318">
        <v>44378</v>
      </c>
      <c r="U7" s="319">
        <v>44469</v>
      </c>
      <c r="V7" s="381" t="s">
        <v>543</v>
      </c>
      <c r="Y7" s="526">
        <f>+A7</f>
        <v>1</v>
      </c>
      <c r="Z7" s="527" t="str">
        <f>+B7</f>
        <v>1595</v>
      </c>
      <c r="AA7" s="528" t="str">
        <f>+C7</f>
        <v>YUSEP FAIZAL CORY </v>
      </c>
      <c r="AB7" s="527" t="str">
        <f>+VLOOKUP(B7,'[3] CIREBON-ANTERAJA '!$C$7:$AC$49,14,0)</f>
        <v>K</v>
      </c>
      <c r="AC7" s="529">
        <f>+G7+N7+O7+P7</f>
        <v>3223202</v>
      </c>
      <c r="AD7" s="530">
        <f>$AD$4*2%</f>
        <v>45424.04</v>
      </c>
      <c r="AE7" s="530">
        <f>$AD$4*1%</f>
        <v>22712.02</v>
      </c>
      <c r="AF7" s="530">
        <f>$AD$4*1%</f>
        <v>22712.02</v>
      </c>
      <c r="AG7" s="495">
        <f>(AC7-AD7-AE7-AF7)-IF(AB7="L",4500000,IF(AB7="K",4875000,IF(AB7="K1",5250000,IF(AB7="K2",5625000,IF(AB7="K3",6000000)))))</f>
        <v>-1742646.08</v>
      </c>
      <c r="AH7" s="495">
        <f ref="AH7:AH45" t="shared" si="2">+IF(AG7&gt;1,AG7*5%,0)</f>
        <v>0</v>
      </c>
      <c r="AI7" s="531">
        <f ref="AI7:AI45" t="shared" si="3">+AC7-AD7-AE7-AF7-AH7</f>
        <v>3132353.92</v>
      </c>
      <c r="AJ7" s="532"/>
      <c r="AK7" s="533">
        <f>+AI7-AJ7</f>
        <v>3132353.92</v>
      </c>
      <c r="AL7" s="534"/>
      <c r="AM7" s="535">
        <f t="shared" si="1"/>
        <v>1</v>
      </c>
      <c r="AN7" s="536" t="str">
        <f t="shared" si="1"/>
        <v>1595</v>
      </c>
      <c r="AO7" s="537" t="str">
        <f t="shared" si="0"/>
        <v>YUSEP FAIZAL CORY </v>
      </c>
      <c r="AP7" s="538">
        <f>+AK7</f>
        <v>3132353.92</v>
      </c>
      <c r="AQ7" s="252">
        <f>+VLOOKUP(C7,'[4]BANK DRIVER'!$C$125:$G$160,5,0)</f>
        <v>3132353.92</v>
      </c>
    </row>
    <row r="8" ht="21" customHeight="1" s="252" customFormat="1">
      <c r="A8" s="313">
        <f>+A7+1</f>
        <v>2</v>
      </c>
      <c r="B8" s="350" t="s">
        <v>544</v>
      </c>
      <c r="C8" s="362" t="s">
        <v>545</v>
      </c>
      <c r="D8" s="315" t="s">
        <v>38</v>
      </c>
      <c r="E8" s="315" t="s">
        <v>112</v>
      </c>
      <c r="F8" s="316" t="s">
        <v>182</v>
      </c>
      <c r="G8" s="351">
        <v>2271202</v>
      </c>
      <c r="H8" s="352">
        <f>+$G$4*4.89%</f>
        <v>111061.7778</v>
      </c>
      <c r="I8" s="375">
        <f>+$G$4*4%</f>
        <v>90848.08</v>
      </c>
      <c r="J8" s="375">
        <f>+$G$4*2%</f>
        <v>45424.04</v>
      </c>
      <c r="K8" s="375">
        <v>1667</v>
      </c>
      <c r="L8" s="317">
        <f>SUM(G8:K8)</f>
        <v>2520202.8978</v>
      </c>
      <c r="M8" s="317">
        <f>+L8*8%</f>
        <v>201616.231824</v>
      </c>
      <c r="N8" s="317">
        <f>500000+360000</f>
        <v>860000</v>
      </c>
      <c r="O8" s="317">
        <f>12000*26</f>
        <v>312000</v>
      </c>
      <c r="P8" s="317"/>
      <c r="Q8" s="389">
        <f>SUM(L8:P8)</f>
        <v>3893819.129624</v>
      </c>
      <c r="R8" s="389">
        <f>M8*0.1</f>
        <v>20161.6231824</v>
      </c>
      <c r="S8" s="390">
        <f>Q8+R8</f>
        <v>3913980.7528064</v>
      </c>
      <c r="T8" s="318">
        <v>44378</v>
      </c>
      <c r="U8" s="319">
        <v>44469</v>
      </c>
      <c r="V8" s="405" t="s">
        <v>546</v>
      </c>
      <c r="Y8" s="526">
        <f ref="Y8:AA23" t="shared" si="4">+A8</f>
        <v>2</v>
      </c>
      <c r="Z8" s="527" t="str">
        <f t="shared" si="4"/>
        <v>1975</v>
      </c>
      <c r="AA8" s="528" t="str">
        <f t="shared" si="4"/>
        <v>HARTONO</v>
      </c>
      <c r="AB8" s="527" t="str">
        <f>+VLOOKUP(B8,'[3] CIREBON-ANTERAJA '!$C$7:$AC$49,14,0)</f>
        <v>L</v>
      </c>
      <c r="AC8" s="529">
        <f ref="AC8:AC45" t="shared" si="5">+G8+N8+O8+P8</f>
        <v>3443202</v>
      </c>
      <c r="AD8" s="530">
        <f ref="AD8:AD44" t="shared" si="6">$AD$4*2%</f>
        <v>45424.04</v>
      </c>
      <c r="AE8" s="530">
        <f ref="AE8:AF23" t="shared" si="7">$AD$4*1%</f>
        <v>22712.02</v>
      </c>
      <c r="AF8" s="530">
        <f t="shared" si="7"/>
        <v>22712.02</v>
      </c>
      <c r="AG8" s="495">
        <f ref="AG8:AG45" t="shared" si="8">(AC8-AD8-AE8-AF8)-IF(AB8="L",4500000,IF(AB8="K",4875000,IF(AB8="K1",5250000,IF(AB8="K2",5625000,IF(AB8="K3",6000000)))))</f>
        <v>-1147646.08</v>
      </c>
      <c r="AH8" s="495">
        <f t="shared" si="2"/>
        <v>0</v>
      </c>
      <c r="AI8" s="531">
        <f t="shared" si="3"/>
        <v>3352353.92</v>
      </c>
      <c r="AJ8" s="532"/>
      <c r="AK8" s="533">
        <f ref="AK8:AK45" t="shared" si="9">+AI8-AJ8</f>
        <v>3352353.92</v>
      </c>
      <c r="AL8" s="534"/>
      <c r="AM8" s="535">
        <f t="shared" si="1"/>
        <v>2</v>
      </c>
      <c r="AN8" s="536" t="str">
        <f t="shared" si="1"/>
        <v>1975</v>
      </c>
      <c r="AO8" s="537" t="str">
        <f t="shared" si="0"/>
        <v>HARTONO</v>
      </c>
      <c r="AP8" s="538">
        <f ref="AP8:AP45" t="shared" si="10">+AK8</f>
        <v>3352353.92</v>
      </c>
      <c r="AQ8" s="252">
        <f>+VLOOKUP(C8,'[4]BANK DRIVER'!$C$125:$G$160,5,0)</f>
        <v>3352353.92</v>
      </c>
    </row>
    <row r="9" ht="19.5" customHeight="1" s="252" customFormat="1">
      <c r="A9" s="313">
        <f ref="A9:A12" t="shared" si="11">+A8+1</f>
        <v>3</v>
      </c>
      <c r="B9" s="442" t="s">
        <v>547</v>
      </c>
      <c r="C9" s="253" t="s">
        <v>548</v>
      </c>
      <c r="D9" s="315" t="s">
        <v>47</v>
      </c>
      <c r="E9" s="315" t="s">
        <v>115</v>
      </c>
      <c r="F9" s="316" t="s">
        <v>113</v>
      </c>
      <c r="G9" s="351">
        <v>2271202</v>
      </c>
      <c r="H9" s="352">
        <f ref="H9:H42" t="shared" si="12">+$G$4*4.89%</f>
        <v>111061.7778</v>
      </c>
      <c r="I9" s="375">
        <f ref="I9:I42" t="shared" si="13">+$G$4*4%</f>
        <v>90848.08</v>
      </c>
      <c r="J9" s="375">
        <f ref="J9:J42" t="shared" si="14">+$G$4*2%</f>
        <v>45424.04</v>
      </c>
      <c r="K9" s="375">
        <v>15000</v>
      </c>
      <c r="L9" s="317">
        <f ref="L9:L42" t="shared" si="15">SUM(G9:K9)</f>
        <v>2533535.8978</v>
      </c>
      <c r="M9" s="317">
        <f ref="M9:M42" t="shared" si="16">+L9*8%</f>
        <v>202682.871824</v>
      </c>
      <c r="N9" s="429">
        <v>800000</v>
      </c>
      <c r="O9" s="317"/>
      <c r="P9" s="317"/>
      <c r="Q9" s="389">
        <f ref="Q9:Q42" t="shared" si="17">SUM(L9:P9)</f>
        <v>3536218.769624</v>
      </c>
      <c r="R9" s="389">
        <f ref="R9:R42" t="shared" si="18">M9*0.1</f>
        <v>20268.287182400003</v>
      </c>
      <c r="S9" s="390">
        <f ref="S9:S42" t="shared" si="19">Q9+R9</f>
        <v>3556487.0568064</v>
      </c>
      <c r="T9" s="318">
        <v>44378</v>
      </c>
      <c r="U9" s="319">
        <v>44469</v>
      </c>
      <c r="V9" s="287"/>
      <c r="Y9" s="526">
        <f t="shared" si="4"/>
        <v>3</v>
      </c>
      <c r="Z9" s="527" t="str">
        <f t="shared" si="4"/>
        <v>2114</v>
      </c>
      <c r="AA9" s="528" t="str">
        <f t="shared" si="4"/>
        <v>ABDULLAH</v>
      </c>
      <c r="AB9" s="527" t="str">
        <f>+VLOOKUP(B9,'[3] CIREBON-ANTERAJA '!$C$7:$AC$49,14,0)</f>
        <v>K</v>
      </c>
      <c r="AC9" s="529">
        <f t="shared" si="5"/>
        <v>3071202</v>
      </c>
      <c r="AD9" s="530">
        <f t="shared" si="6"/>
        <v>45424.04</v>
      </c>
      <c r="AE9" s="530"/>
      <c r="AF9" s="530">
        <f t="shared" si="7"/>
        <v>22712.02</v>
      </c>
      <c r="AG9" s="495">
        <f t="shared" si="8"/>
        <v>-1871934.06</v>
      </c>
      <c r="AH9" s="495">
        <f t="shared" si="2"/>
        <v>0</v>
      </c>
      <c r="AI9" s="531">
        <f t="shared" si="3"/>
        <v>3003065.94</v>
      </c>
      <c r="AJ9" s="532"/>
      <c r="AK9" s="533">
        <f t="shared" si="9"/>
        <v>3003065.94</v>
      </c>
      <c r="AL9" s="534"/>
      <c r="AM9" s="535">
        <f t="shared" si="1"/>
        <v>3</v>
      </c>
      <c r="AN9" s="536" t="str">
        <f t="shared" si="1"/>
        <v>2114</v>
      </c>
      <c r="AO9" s="537" t="str">
        <f t="shared" si="0"/>
        <v>ABDULLAH</v>
      </c>
      <c r="AP9" s="538">
        <f t="shared" si="10"/>
        <v>3003065.94</v>
      </c>
      <c r="AQ9" s="252">
        <f>+VLOOKUP(C9,'[4]BANK DRIVER'!$C$125:$G$160,5,0)</f>
        <v>3003065.94</v>
      </c>
    </row>
    <row r="10" ht="19.5" customHeight="1" s="252" customFormat="1">
      <c r="A10" s="313" t="s">
        <v>549</v>
      </c>
      <c r="B10" s="667" t="s">
        <v>386</v>
      </c>
      <c r="C10" s="668" t="s">
        <v>387</v>
      </c>
      <c r="D10" s="315" t="s">
        <v>47</v>
      </c>
      <c r="E10" s="315" t="s">
        <v>112</v>
      </c>
      <c r="F10" s="316" t="s">
        <v>182</v>
      </c>
      <c r="G10" s="351">
        <v>2271202</v>
      </c>
      <c r="H10" s="352">
        <f t="shared" si="12"/>
        <v>111061.7778</v>
      </c>
      <c r="I10" s="375">
        <f t="shared" si="13"/>
        <v>90848.08</v>
      </c>
      <c r="J10" s="375">
        <f t="shared" si="14"/>
        <v>45424.04</v>
      </c>
      <c r="K10" s="375">
        <v>15000</v>
      </c>
      <c r="L10" s="317">
        <f t="shared" si="15"/>
        <v>2533535.8978</v>
      </c>
      <c r="M10" s="317">
        <f t="shared" si="16"/>
        <v>202682.871824</v>
      </c>
      <c r="N10" s="430">
        <v>1225000</v>
      </c>
      <c r="O10" s="317"/>
      <c r="P10" s="317"/>
      <c r="Q10" s="389">
        <f t="shared" si="17"/>
        <v>3961218.769624</v>
      </c>
      <c r="R10" s="389">
        <f t="shared" si="18"/>
        <v>20268.287182400003</v>
      </c>
      <c r="S10" s="390">
        <f t="shared" si="19"/>
        <v>3981487.0568064</v>
      </c>
      <c r="T10" s="318">
        <v>44378</v>
      </c>
      <c r="U10" s="319">
        <v>44408</v>
      </c>
      <c r="V10" s="287"/>
      <c r="Y10" s="526">
        <f t="shared" si="4"/>
        <v>4</v>
      </c>
      <c r="Z10" s="527" t="str">
        <f t="shared" si="4"/>
        <v>1705</v>
      </c>
      <c r="AA10" s="528" t="str">
        <f t="shared" si="4"/>
        <v>AHMAD ARIF SAFRIANTO </v>
      </c>
      <c r="AB10" s="527" t="str">
        <f>+VLOOKUP(B10,'[3] CIREBON-ANTERAJA '!$C$7:$AC$49,14,0)</f>
        <v>K</v>
      </c>
      <c r="AC10" s="529">
        <f t="shared" si="5"/>
        <v>3496202</v>
      </c>
      <c r="AD10" s="530">
        <f t="shared" si="6"/>
        <v>45424.04</v>
      </c>
      <c r="AE10" s="530">
        <f t="shared" si="7"/>
        <v>22712.02</v>
      </c>
      <c r="AF10" s="530">
        <f t="shared" si="7"/>
        <v>22712.02</v>
      </c>
      <c r="AG10" s="495">
        <f t="shared" si="8"/>
        <v>-1469646.08</v>
      </c>
      <c r="AH10" s="495">
        <f t="shared" si="2"/>
        <v>0</v>
      </c>
      <c r="AI10" s="531">
        <f t="shared" si="3"/>
        <v>3405353.92</v>
      </c>
      <c r="AJ10" s="532"/>
      <c r="AK10" s="533">
        <f t="shared" si="9"/>
        <v>3405353.92</v>
      </c>
      <c r="AL10" s="534"/>
      <c r="AM10" s="535">
        <f t="shared" si="1"/>
        <v>4</v>
      </c>
      <c r="AN10" s="536" t="str">
        <f t="shared" si="1"/>
        <v>1705</v>
      </c>
      <c r="AO10" s="537" t="str">
        <f t="shared" si="0"/>
        <v>AHMAD ARIF SAFRIANTO </v>
      </c>
      <c r="AP10" s="538">
        <f t="shared" si="10"/>
        <v>3405353.92</v>
      </c>
      <c r="AQ10" s="252">
        <f>+VLOOKUP(C10,'[4]BANK DRIVER'!$C$125:$G$160,5,0)</f>
        <v>3405353.92</v>
      </c>
    </row>
    <row r="11" ht="19.5" customHeight="1" s="252" customFormat="1">
      <c r="A11" s="313">
        <f t="shared" si="11"/>
        <v>5</v>
      </c>
      <c r="B11" s="350" t="s">
        <v>550</v>
      </c>
      <c r="C11" s="362" t="s">
        <v>551</v>
      </c>
      <c r="D11" s="315" t="s">
        <v>47</v>
      </c>
      <c r="E11" s="315" t="s">
        <v>112</v>
      </c>
      <c r="F11" s="316" t="s">
        <v>182</v>
      </c>
      <c r="G11" s="351">
        <v>2271202</v>
      </c>
      <c r="H11" s="352">
        <f t="shared" si="12"/>
        <v>111061.7778</v>
      </c>
      <c r="I11" s="375">
        <f t="shared" si="13"/>
        <v>90848.08</v>
      </c>
      <c r="J11" s="375">
        <f t="shared" si="14"/>
        <v>45424.04</v>
      </c>
      <c r="K11" s="375">
        <v>15000</v>
      </c>
      <c r="L11" s="317">
        <f t="shared" si="15"/>
        <v>2533535.8978</v>
      </c>
      <c r="M11" s="317">
        <f t="shared" si="16"/>
        <v>202682.871824</v>
      </c>
      <c r="N11" s="430">
        <v>1530000</v>
      </c>
      <c r="O11" s="317"/>
      <c r="P11" s="317"/>
      <c r="Q11" s="389">
        <f t="shared" si="17"/>
        <v>4266218.769624</v>
      </c>
      <c r="R11" s="389">
        <f t="shared" si="18"/>
        <v>20268.287182400003</v>
      </c>
      <c r="S11" s="390">
        <f t="shared" si="19"/>
        <v>4286487.0568064</v>
      </c>
      <c r="T11" s="318">
        <v>44378</v>
      </c>
      <c r="U11" s="319">
        <v>44469</v>
      </c>
      <c r="V11" s="287"/>
      <c r="Y11" s="526">
        <f t="shared" si="4"/>
        <v>5</v>
      </c>
      <c r="Z11" s="527" t="str">
        <f t="shared" si="4"/>
        <v>1976</v>
      </c>
      <c r="AA11" s="528" t="str">
        <f t="shared" si="4"/>
        <v>AHMAD RAHADIAN</v>
      </c>
      <c r="AB11" s="527" t="str">
        <f>+VLOOKUP(B11,'[3] CIREBON-ANTERAJA '!$C$7:$AC$49,14,0)</f>
        <v>K</v>
      </c>
      <c r="AC11" s="529">
        <f t="shared" si="5"/>
        <v>3801202</v>
      </c>
      <c r="AD11" s="530">
        <f t="shared" si="6"/>
        <v>45424.04</v>
      </c>
      <c r="AE11" s="530"/>
      <c r="AF11" s="530">
        <f t="shared" si="7"/>
        <v>22712.02</v>
      </c>
      <c r="AG11" s="495">
        <f t="shared" si="8"/>
        <v>-1141934.06</v>
      </c>
      <c r="AH11" s="495">
        <f t="shared" si="2"/>
        <v>0</v>
      </c>
      <c r="AI11" s="531">
        <f t="shared" si="3"/>
        <v>3733065.94</v>
      </c>
      <c r="AJ11" s="532"/>
      <c r="AK11" s="533">
        <f t="shared" si="9"/>
        <v>3733065.94</v>
      </c>
      <c r="AL11" s="534"/>
      <c r="AM11" s="535">
        <f t="shared" si="1"/>
        <v>5</v>
      </c>
      <c r="AN11" s="536" t="str">
        <f t="shared" si="1"/>
        <v>1976</v>
      </c>
      <c r="AO11" s="537" t="str">
        <f t="shared" si="0"/>
        <v>AHMAD RAHADIAN</v>
      </c>
      <c r="AP11" s="538">
        <f t="shared" si="10"/>
        <v>3733065.94</v>
      </c>
      <c r="AQ11" s="252">
        <f>+VLOOKUP(C11,'[4]BANK DRIVER'!$C$125:$G$160,5,0)</f>
        <v>3733065.94</v>
      </c>
    </row>
    <row r="12" ht="19.5" customHeight="1" s="252" customFormat="1">
      <c r="A12" s="313">
        <f t="shared" si="11"/>
        <v>6</v>
      </c>
      <c r="B12" s="350" t="s">
        <v>552</v>
      </c>
      <c r="C12" s="362" t="s">
        <v>553</v>
      </c>
      <c r="D12" s="315" t="s">
        <v>47</v>
      </c>
      <c r="E12" s="315" t="s">
        <v>112</v>
      </c>
      <c r="F12" s="316" t="s">
        <v>182</v>
      </c>
      <c r="G12" s="351">
        <v>2271202</v>
      </c>
      <c r="H12" s="352">
        <f t="shared" si="12"/>
        <v>111061.7778</v>
      </c>
      <c r="I12" s="375">
        <f t="shared" si="13"/>
        <v>90848.08</v>
      </c>
      <c r="J12" s="375">
        <f t="shared" si="14"/>
        <v>45424.04</v>
      </c>
      <c r="K12" s="375">
        <v>15000</v>
      </c>
      <c r="L12" s="317">
        <f t="shared" si="15"/>
        <v>2533535.8978</v>
      </c>
      <c r="M12" s="317">
        <f t="shared" si="16"/>
        <v>202682.871824</v>
      </c>
      <c r="N12" s="430">
        <v>2275000</v>
      </c>
      <c r="O12" s="317"/>
      <c r="P12" s="317"/>
      <c r="Q12" s="389">
        <f t="shared" si="17"/>
        <v>5011218.769624</v>
      </c>
      <c r="R12" s="389">
        <f t="shared" si="18"/>
        <v>20268.287182400003</v>
      </c>
      <c r="S12" s="390">
        <f t="shared" si="19"/>
        <v>5031487.0568064</v>
      </c>
      <c r="T12" s="318">
        <v>44378</v>
      </c>
      <c r="U12" s="319">
        <v>44469</v>
      </c>
      <c r="V12" s="287"/>
      <c r="Y12" s="526">
        <f t="shared" si="4"/>
        <v>6</v>
      </c>
      <c r="Z12" s="527" t="str">
        <f t="shared" si="4"/>
        <v>1945</v>
      </c>
      <c r="AA12" s="528" t="str">
        <f t="shared" si="4"/>
        <v>AJI SAPTAJI</v>
      </c>
      <c r="AB12" s="527" t="str">
        <f>+VLOOKUP(B12,'[3] CIREBON-ANTERAJA '!$C$7:$AC$49,14,0)</f>
        <v>K1</v>
      </c>
      <c r="AC12" s="529">
        <f t="shared" si="5"/>
        <v>4546202</v>
      </c>
      <c r="AD12" s="530">
        <f t="shared" si="6"/>
        <v>45424.04</v>
      </c>
      <c r="AE12" s="530">
        <f t="shared" si="7"/>
        <v>22712.02</v>
      </c>
      <c r="AF12" s="530">
        <f t="shared" si="7"/>
        <v>22712.02</v>
      </c>
      <c r="AG12" s="495">
        <f t="shared" si="8"/>
        <v>-794646.0799999991</v>
      </c>
      <c r="AH12" s="495">
        <f t="shared" si="2"/>
        <v>0</v>
      </c>
      <c r="AI12" s="531">
        <f t="shared" si="3"/>
        <v>4455353.920000001</v>
      </c>
      <c r="AJ12" s="532"/>
      <c r="AK12" s="533">
        <f t="shared" si="9"/>
        <v>4455353.920000001</v>
      </c>
      <c r="AL12" s="534"/>
      <c r="AM12" s="535">
        <f t="shared" si="1"/>
        <v>6</v>
      </c>
      <c r="AN12" s="536" t="str">
        <f t="shared" si="1"/>
        <v>1945</v>
      </c>
      <c r="AO12" s="537" t="str">
        <f t="shared" si="0"/>
        <v>AJI SAPTAJI</v>
      </c>
      <c r="AP12" s="538">
        <f t="shared" si="10"/>
        <v>4455353.920000001</v>
      </c>
      <c r="AQ12" s="252">
        <f>+VLOOKUP(C12,'[4]BANK DRIVER'!$C$125:$G$160,5,0)</f>
        <v>4455353.920000001</v>
      </c>
    </row>
    <row r="13" ht="19.5" customHeight="1" s="252" customFormat="1">
      <c r="A13" s="313">
        <f ref="A13:A45" t="shared" si="20">+A12+1</f>
        <v>7</v>
      </c>
      <c r="B13" s="350" t="s">
        <v>390</v>
      </c>
      <c r="C13" s="362" t="s">
        <v>391</v>
      </c>
      <c r="D13" s="315" t="s">
        <v>47</v>
      </c>
      <c r="E13" s="315" t="s">
        <v>112</v>
      </c>
      <c r="F13" s="316" t="s">
        <v>182</v>
      </c>
      <c r="G13" s="351">
        <v>2271202</v>
      </c>
      <c r="H13" s="352">
        <f t="shared" si="12"/>
        <v>111061.7778</v>
      </c>
      <c r="I13" s="375">
        <f t="shared" si="13"/>
        <v>90848.08</v>
      </c>
      <c r="J13" s="375">
        <f t="shared" si="14"/>
        <v>45424.04</v>
      </c>
      <c r="K13" s="375">
        <v>15000</v>
      </c>
      <c r="L13" s="317">
        <f t="shared" si="15"/>
        <v>2533535.8978</v>
      </c>
      <c r="M13" s="317">
        <f t="shared" si="16"/>
        <v>202682.871824</v>
      </c>
      <c r="N13" s="430">
        <v>2205000</v>
      </c>
      <c r="O13" s="317"/>
      <c r="P13" s="317"/>
      <c r="Q13" s="389">
        <f t="shared" si="17"/>
        <v>4941218.769624</v>
      </c>
      <c r="R13" s="389">
        <f t="shared" si="18"/>
        <v>20268.287182400003</v>
      </c>
      <c r="S13" s="390">
        <f t="shared" si="19"/>
        <v>4961487.0568064</v>
      </c>
      <c r="T13" s="318">
        <v>44378</v>
      </c>
      <c r="U13" s="319">
        <v>44408</v>
      </c>
      <c r="V13" s="287"/>
      <c r="Y13" s="526">
        <f t="shared" si="4"/>
        <v>7</v>
      </c>
      <c r="Z13" s="527" t="str">
        <f t="shared" si="4"/>
        <v>1707</v>
      </c>
      <c r="AA13" s="528" t="str">
        <f t="shared" si="4"/>
        <v>ALIF ANGGRIAN</v>
      </c>
      <c r="AB13" s="527" t="str">
        <f>+VLOOKUP(B13,'[3] CIREBON-ANTERAJA '!$C$7:$AC$49,14,0)</f>
        <v>L</v>
      </c>
      <c r="AC13" s="529">
        <f t="shared" si="5"/>
        <v>4476202</v>
      </c>
      <c r="AD13" s="530">
        <f t="shared" si="6"/>
        <v>45424.04</v>
      </c>
      <c r="AE13" s="530">
        <f t="shared" si="7"/>
        <v>22712.02</v>
      </c>
      <c r="AF13" s="530">
        <f t="shared" si="7"/>
        <v>22712.02</v>
      </c>
      <c r="AG13" s="495">
        <f t="shared" si="8"/>
        <v>-114646.07999999914</v>
      </c>
      <c r="AH13" s="495">
        <f t="shared" si="2"/>
        <v>0</v>
      </c>
      <c r="AI13" s="531">
        <f t="shared" si="3"/>
        <v>4385353.920000001</v>
      </c>
      <c r="AJ13" s="532"/>
      <c r="AK13" s="533">
        <f t="shared" si="9"/>
        <v>4385353.920000001</v>
      </c>
      <c r="AL13" s="534"/>
      <c r="AM13" s="535">
        <f t="shared" si="1"/>
        <v>7</v>
      </c>
      <c r="AN13" s="536" t="str">
        <f t="shared" si="1"/>
        <v>1707</v>
      </c>
      <c r="AO13" s="537" t="str">
        <f t="shared" si="0"/>
        <v>ALIF ANGGRIAN</v>
      </c>
      <c r="AP13" s="538">
        <f t="shared" si="10"/>
        <v>4385353.920000001</v>
      </c>
      <c r="AQ13" s="252">
        <f>+VLOOKUP(C13,'[4]BANK DRIVER'!$C$125:$G$160,5,0)</f>
        <v>4385353.920000001</v>
      </c>
    </row>
    <row r="14" ht="19.5" customHeight="1" s="252" customFormat="1">
      <c r="A14" s="313">
        <f t="shared" si="20"/>
        <v>8</v>
      </c>
      <c r="B14" s="350" t="s">
        <v>554</v>
      </c>
      <c r="C14" s="362" t="s">
        <v>361</v>
      </c>
      <c r="D14" s="315" t="s">
        <v>47</v>
      </c>
      <c r="E14" s="315" t="s">
        <v>112</v>
      </c>
      <c r="F14" s="316" t="s">
        <v>182</v>
      </c>
      <c r="G14" s="351">
        <v>2271202</v>
      </c>
      <c r="H14" s="352">
        <f t="shared" si="12"/>
        <v>111061.7778</v>
      </c>
      <c r="I14" s="375">
        <f t="shared" si="13"/>
        <v>90848.08</v>
      </c>
      <c r="J14" s="375">
        <f t="shared" si="14"/>
        <v>45424.04</v>
      </c>
      <c r="K14" s="375">
        <v>15000</v>
      </c>
      <c r="L14" s="317">
        <f t="shared" si="15"/>
        <v>2533535.8978</v>
      </c>
      <c r="M14" s="317">
        <f t="shared" si="16"/>
        <v>202682.871824</v>
      </c>
      <c r="N14" s="430">
        <v>1210000</v>
      </c>
      <c r="O14" s="317"/>
      <c r="P14" s="317"/>
      <c r="Q14" s="389">
        <f t="shared" si="17"/>
        <v>3946218.769624</v>
      </c>
      <c r="R14" s="389">
        <f t="shared" si="18"/>
        <v>20268.287182400003</v>
      </c>
      <c r="S14" s="390">
        <f t="shared" si="19"/>
        <v>3966487.0568064</v>
      </c>
      <c r="T14" s="318">
        <v>44378</v>
      </c>
      <c r="U14" s="319">
        <v>44469</v>
      </c>
      <c r="V14" s="287"/>
      <c r="Y14" s="526">
        <f t="shared" si="4"/>
        <v>8</v>
      </c>
      <c r="Z14" s="527" t="str">
        <f t="shared" si="4"/>
        <v>1464</v>
      </c>
      <c r="AA14" s="528" t="str">
        <f t="shared" si="4"/>
        <v>ANDI RUSTANDI </v>
      </c>
      <c r="AB14" s="527" t="str">
        <f>+VLOOKUP(B14,'[3] CIREBON-ANTERAJA '!$C$7:$AC$49,14,0)</f>
        <v>K</v>
      </c>
      <c r="AC14" s="529">
        <f t="shared" si="5"/>
        <v>3481202</v>
      </c>
      <c r="AD14" s="530">
        <f t="shared" si="6"/>
        <v>45424.04</v>
      </c>
      <c r="AE14" s="530">
        <f t="shared" si="7"/>
        <v>22712.02</v>
      </c>
      <c r="AF14" s="530">
        <f t="shared" si="7"/>
        <v>22712.02</v>
      </c>
      <c r="AG14" s="495">
        <f t="shared" si="8"/>
        <v>-1484646.08</v>
      </c>
      <c r="AH14" s="495">
        <f t="shared" si="2"/>
        <v>0</v>
      </c>
      <c r="AI14" s="531">
        <f t="shared" si="3"/>
        <v>3390353.92</v>
      </c>
      <c r="AJ14" s="532"/>
      <c r="AK14" s="533">
        <f t="shared" si="9"/>
        <v>3390353.92</v>
      </c>
      <c r="AL14" s="534"/>
      <c r="AM14" s="535">
        <f t="shared" si="1"/>
        <v>8</v>
      </c>
      <c r="AN14" s="536" t="str">
        <f t="shared" si="1"/>
        <v>1464</v>
      </c>
      <c r="AO14" s="537" t="str">
        <f t="shared" si="0"/>
        <v>ANDI RUSTANDI </v>
      </c>
      <c r="AP14" s="538">
        <f t="shared" si="10"/>
        <v>3390353.92</v>
      </c>
      <c r="AQ14" s="252">
        <f>+VLOOKUP(C14,'[4]BANK DRIVER'!$C$125:$G$160,5,0)</f>
        <v>3390353.92</v>
      </c>
    </row>
    <row r="15" ht="19.5" customHeight="1" s="252" customFormat="1">
      <c r="A15" s="313">
        <f t="shared" si="20"/>
        <v>9</v>
      </c>
      <c r="B15" s="350" t="s">
        <v>555</v>
      </c>
      <c r="C15" s="362" t="s">
        <v>287</v>
      </c>
      <c r="D15" s="315" t="s">
        <v>47</v>
      </c>
      <c r="E15" s="315" t="s">
        <v>112</v>
      </c>
      <c r="F15" s="316" t="s">
        <v>182</v>
      </c>
      <c r="G15" s="351">
        <v>2271202</v>
      </c>
      <c r="H15" s="352">
        <f t="shared" si="12"/>
        <v>111061.7778</v>
      </c>
      <c r="I15" s="375">
        <f t="shared" si="13"/>
        <v>90848.08</v>
      </c>
      <c r="J15" s="375">
        <f t="shared" si="14"/>
        <v>45424.04</v>
      </c>
      <c r="K15" s="375">
        <v>15000</v>
      </c>
      <c r="L15" s="317">
        <f t="shared" si="15"/>
        <v>2533535.8978</v>
      </c>
      <c r="M15" s="317">
        <f t="shared" si="16"/>
        <v>202682.871824</v>
      </c>
      <c r="N15" s="430">
        <v>1095000</v>
      </c>
      <c r="O15" s="317"/>
      <c r="P15" s="317"/>
      <c r="Q15" s="389">
        <f t="shared" si="17"/>
        <v>3831218.769624</v>
      </c>
      <c r="R15" s="389">
        <f t="shared" si="18"/>
        <v>20268.287182400003</v>
      </c>
      <c r="S15" s="390">
        <f t="shared" si="19"/>
        <v>3851487.0568064</v>
      </c>
      <c r="T15" s="318">
        <v>44378</v>
      </c>
      <c r="U15" s="319">
        <v>44469</v>
      </c>
      <c r="V15" s="287"/>
      <c r="Y15" s="526">
        <f t="shared" si="4"/>
        <v>9</v>
      </c>
      <c r="Z15" s="527" t="str">
        <f t="shared" si="4"/>
        <v>1143</v>
      </c>
      <c r="AA15" s="528" t="str">
        <f t="shared" si="4"/>
        <v>ARIF RAHMAN </v>
      </c>
      <c r="AB15" s="527" t="str">
        <f>+VLOOKUP(B15,'[3] CIREBON-ANTERAJA '!$C$7:$AC$49,14,0)</f>
        <v>K</v>
      </c>
      <c r="AC15" s="529">
        <f t="shared" si="5"/>
        <v>3366202</v>
      </c>
      <c r="AD15" s="530">
        <f t="shared" si="6"/>
        <v>45424.04</v>
      </c>
      <c r="AE15" s="530">
        <f t="shared" si="7"/>
        <v>22712.02</v>
      </c>
      <c r="AF15" s="530">
        <f t="shared" si="7"/>
        <v>22712.02</v>
      </c>
      <c r="AG15" s="495">
        <f t="shared" si="8"/>
        <v>-1599646.08</v>
      </c>
      <c r="AH15" s="495">
        <f t="shared" si="2"/>
        <v>0</v>
      </c>
      <c r="AI15" s="531">
        <f t="shared" si="3"/>
        <v>3275353.92</v>
      </c>
      <c r="AJ15" s="532"/>
      <c r="AK15" s="533">
        <f t="shared" si="9"/>
        <v>3275353.92</v>
      </c>
      <c r="AL15" s="534"/>
      <c r="AM15" s="535">
        <f t="shared" si="1"/>
        <v>9</v>
      </c>
      <c r="AN15" s="536" t="str">
        <f t="shared" si="1"/>
        <v>1143</v>
      </c>
      <c r="AO15" s="537" t="str">
        <f t="shared" si="0"/>
        <v>ARIF RAHMAN </v>
      </c>
      <c r="AP15" s="538">
        <f t="shared" si="10"/>
        <v>3275353.92</v>
      </c>
      <c r="AQ15" s="252">
        <f>+VLOOKUP(C15,'[4]BANK DRIVER'!$C$125:$G$160,5,0)</f>
        <v>3275353.92</v>
      </c>
    </row>
    <row r="16" ht="19.5" customHeight="1" s="252" customFormat="1">
      <c r="A16" s="313">
        <f t="shared" si="20"/>
        <v>10</v>
      </c>
      <c r="B16" s="350" t="s">
        <v>556</v>
      </c>
      <c r="C16" s="362" t="s">
        <v>557</v>
      </c>
      <c r="D16" s="315" t="s">
        <v>47</v>
      </c>
      <c r="E16" s="315" t="s">
        <v>112</v>
      </c>
      <c r="F16" s="316" t="s">
        <v>182</v>
      </c>
      <c r="G16" s="351">
        <v>2271202</v>
      </c>
      <c r="H16" s="352">
        <f t="shared" si="12"/>
        <v>111061.7778</v>
      </c>
      <c r="I16" s="375">
        <f t="shared" si="13"/>
        <v>90848.08</v>
      </c>
      <c r="J16" s="375">
        <f t="shared" si="14"/>
        <v>45424.04</v>
      </c>
      <c r="K16" s="375">
        <v>15000</v>
      </c>
      <c r="L16" s="317">
        <f t="shared" si="15"/>
        <v>2533535.8978</v>
      </c>
      <c r="M16" s="317">
        <f t="shared" si="16"/>
        <v>202682.871824</v>
      </c>
      <c r="N16" s="430">
        <v>1470000</v>
      </c>
      <c r="O16" s="317"/>
      <c r="P16" s="317"/>
      <c r="Q16" s="389">
        <f t="shared" si="17"/>
        <v>4206218.769624</v>
      </c>
      <c r="R16" s="389">
        <f t="shared" si="18"/>
        <v>20268.287182400003</v>
      </c>
      <c r="S16" s="390">
        <f t="shared" si="19"/>
        <v>4226487.0568064</v>
      </c>
      <c r="T16" s="318">
        <v>44378</v>
      </c>
      <c r="U16" s="319">
        <v>44469</v>
      </c>
      <c r="V16" s="287"/>
      <c r="Y16" s="526">
        <f t="shared" si="4"/>
        <v>10</v>
      </c>
      <c r="Z16" s="527" t="str">
        <f t="shared" si="4"/>
        <v>1972</v>
      </c>
      <c r="AA16" s="528" t="str">
        <f t="shared" si="4"/>
        <v>ASEP</v>
      </c>
      <c r="AB16" s="527" t="str">
        <f>+VLOOKUP(B16,'[3] CIREBON-ANTERAJA '!$C$7:$AC$49,14,0)</f>
        <v>K</v>
      </c>
      <c r="AC16" s="529">
        <f t="shared" si="5"/>
        <v>3741202</v>
      </c>
      <c r="AD16" s="530">
        <f t="shared" si="6"/>
        <v>45424.04</v>
      </c>
      <c r="AE16" s="530">
        <f t="shared" si="7"/>
        <v>22712.02</v>
      </c>
      <c r="AF16" s="530">
        <f t="shared" si="7"/>
        <v>22712.02</v>
      </c>
      <c r="AG16" s="495">
        <f t="shared" si="8"/>
        <v>-1224646.08</v>
      </c>
      <c r="AH16" s="495">
        <f t="shared" si="2"/>
        <v>0</v>
      </c>
      <c r="AI16" s="531">
        <f t="shared" si="3"/>
        <v>3650353.92</v>
      </c>
      <c r="AJ16" s="532"/>
      <c r="AK16" s="533">
        <f t="shared" si="9"/>
        <v>3650353.92</v>
      </c>
      <c r="AL16" s="534"/>
      <c r="AM16" s="535">
        <f t="shared" si="1"/>
        <v>10</v>
      </c>
      <c r="AN16" s="536" t="str">
        <f t="shared" si="1"/>
        <v>1972</v>
      </c>
      <c r="AO16" s="537" t="str">
        <f t="shared" si="0"/>
        <v>ASEP</v>
      </c>
      <c r="AP16" s="538">
        <f t="shared" si="10"/>
        <v>3650353.92</v>
      </c>
      <c r="AQ16" s="252">
        <f>+VLOOKUP(C16,'[4]BANK DRIVER'!$C$125:$G$160,5,0)</f>
        <v>3650353.92</v>
      </c>
    </row>
    <row r="17" ht="19.5" customHeight="1" s="252" customFormat="1">
      <c r="A17" s="313">
        <f t="shared" si="20"/>
        <v>11</v>
      </c>
      <c r="B17" s="350" t="s">
        <v>558</v>
      </c>
      <c r="C17" s="362" t="s">
        <v>354</v>
      </c>
      <c r="D17" s="315" t="s">
        <v>47</v>
      </c>
      <c r="E17" s="315" t="s">
        <v>112</v>
      </c>
      <c r="F17" s="316" t="s">
        <v>182</v>
      </c>
      <c r="G17" s="351">
        <v>2271202</v>
      </c>
      <c r="H17" s="352">
        <f t="shared" si="12"/>
        <v>111061.7778</v>
      </c>
      <c r="I17" s="375">
        <f t="shared" si="13"/>
        <v>90848.08</v>
      </c>
      <c r="J17" s="375">
        <f t="shared" si="14"/>
        <v>45424.04</v>
      </c>
      <c r="K17" s="375">
        <v>15000</v>
      </c>
      <c r="L17" s="317">
        <f t="shared" si="15"/>
        <v>2533535.8978</v>
      </c>
      <c r="M17" s="317">
        <f t="shared" si="16"/>
        <v>202682.871824</v>
      </c>
      <c r="N17" s="430">
        <v>1190000</v>
      </c>
      <c r="O17" s="317"/>
      <c r="P17" s="317"/>
      <c r="Q17" s="389">
        <f t="shared" si="17"/>
        <v>3926218.769624</v>
      </c>
      <c r="R17" s="389">
        <f t="shared" si="18"/>
        <v>20268.287182400003</v>
      </c>
      <c r="S17" s="390">
        <f t="shared" si="19"/>
        <v>3946487.0568064</v>
      </c>
      <c r="T17" s="318">
        <v>44348</v>
      </c>
      <c r="U17" s="319">
        <v>44439</v>
      </c>
      <c r="V17" s="287"/>
      <c r="Y17" s="526">
        <f t="shared" si="4"/>
        <v>11</v>
      </c>
      <c r="Z17" s="527" t="str">
        <f t="shared" si="4"/>
        <v>1463</v>
      </c>
      <c r="AA17" s="528" t="str">
        <f t="shared" si="4"/>
        <v>ASEP MUHAMAD HADI SUSANTO </v>
      </c>
      <c r="AB17" s="527" t="str">
        <f>+VLOOKUP(B17,'[3] CIREBON-ANTERAJA '!$C$7:$AC$49,14,0)</f>
        <v>L</v>
      </c>
      <c r="AC17" s="529">
        <f t="shared" si="5"/>
        <v>3461202</v>
      </c>
      <c r="AD17" s="530">
        <f t="shared" si="6"/>
        <v>45424.04</v>
      </c>
      <c r="AE17" s="530">
        <f t="shared" si="7"/>
        <v>22712.02</v>
      </c>
      <c r="AF17" s="530">
        <f t="shared" si="7"/>
        <v>22712.02</v>
      </c>
      <c r="AG17" s="495">
        <f t="shared" si="8"/>
        <v>-1129646.08</v>
      </c>
      <c r="AH17" s="495">
        <f t="shared" si="2"/>
        <v>0</v>
      </c>
      <c r="AI17" s="531">
        <f t="shared" si="3"/>
        <v>3370353.92</v>
      </c>
      <c r="AJ17" s="532"/>
      <c r="AK17" s="533">
        <f t="shared" si="9"/>
        <v>3370353.92</v>
      </c>
      <c r="AL17" s="534"/>
      <c r="AM17" s="535">
        <f t="shared" si="1"/>
        <v>11</v>
      </c>
      <c r="AN17" s="536" t="str">
        <f t="shared" si="1"/>
        <v>1463</v>
      </c>
      <c r="AO17" s="537" t="str">
        <f t="shared" si="0"/>
        <v>ASEP MUHAMAD HADI SUSANTO </v>
      </c>
      <c r="AP17" s="538">
        <f t="shared" si="10"/>
        <v>3370353.92</v>
      </c>
      <c r="AQ17" s="252">
        <f>+VLOOKUP(C17,'[4]BANK DRIVER'!$C$125:$G$160,5,0)</f>
        <v>3370353.92</v>
      </c>
    </row>
    <row r="18" ht="19.5" customHeight="1" s="252" customFormat="1">
      <c r="A18" s="313">
        <f t="shared" si="20"/>
        <v>12</v>
      </c>
      <c r="B18" s="350" t="s">
        <v>559</v>
      </c>
      <c r="C18" s="362" t="s">
        <v>560</v>
      </c>
      <c r="D18" s="315" t="s">
        <v>47</v>
      </c>
      <c r="E18" s="315" t="s">
        <v>112</v>
      </c>
      <c r="F18" s="316" t="s">
        <v>182</v>
      </c>
      <c r="G18" s="351">
        <v>2271202</v>
      </c>
      <c r="H18" s="352">
        <f t="shared" si="12"/>
        <v>111061.7778</v>
      </c>
      <c r="I18" s="375">
        <f t="shared" si="13"/>
        <v>90848.08</v>
      </c>
      <c r="J18" s="375">
        <f t="shared" si="14"/>
        <v>45424.04</v>
      </c>
      <c r="K18" s="375">
        <v>15000</v>
      </c>
      <c r="L18" s="317">
        <f t="shared" si="15"/>
        <v>2533535.8978</v>
      </c>
      <c r="M18" s="317">
        <f t="shared" si="16"/>
        <v>202682.871824</v>
      </c>
      <c r="N18" s="430">
        <v>750000</v>
      </c>
      <c r="O18" s="317"/>
      <c r="P18" s="317"/>
      <c r="Q18" s="389">
        <f t="shared" si="17"/>
        <v>3486218.769624</v>
      </c>
      <c r="R18" s="389">
        <f t="shared" si="18"/>
        <v>20268.287182400003</v>
      </c>
      <c r="S18" s="390">
        <f t="shared" si="19"/>
        <v>3506487.0568064</v>
      </c>
      <c r="T18" s="318">
        <v>44378</v>
      </c>
      <c r="U18" s="319">
        <v>44469</v>
      </c>
      <c r="V18" s="287"/>
      <c r="Y18" s="526">
        <f t="shared" si="4"/>
        <v>12</v>
      </c>
      <c r="Z18" s="527" t="str">
        <f t="shared" si="4"/>
        <v>1974</v>
      </c>
      <c r="AA18" s="528" t="str">
        <f t="shared" si="4"/>
        <v>ASEP PERMANA</v>
      </c>
      <c r="AB18" s="527" t="str">
        <f>+VLOOKUP(B18,'[3] CIREBON-ANTERAJA '!$C$7:$AC$49,14,0)</f>
        <v>L</v>
      </c>
      <c r="AC18" s="529">
        <f t="shared" si="5"/>
        <v>3021202</v>
      </c>
      <c r="AD18" s="530">
        <f t="shared" si="6"/>
        <v>45424.04</v>
      </c>
      <c r="AE18" s="530">
        <f t="shared" si="7"/>
        <v>22712.02</v>
      </c>
      <c r="AF18" s="530">
        <f t="shared" si="7"/>
        <v>22712.02</v>
      </c>
      <c r="AG18" s="495">
        <f t="shared" si="8"/>
        <v>-1569646.08</v>
      </c>
      <c r="AH18" s="495">
        <f t="shared" si="2"/>
        <v>0</v>
      </c>
      <c r="AI18" s="531">
        <f t="shared" si="3"/>
        <v>2930353.92</v>
      </c>
      <c r="AJ18" s="532"/>
      <c r="AK18" s="533">
        <f t="shared" si="9"/>
        <v>2930353.92</v>
      </c>
      <c r="AL18" s="534"/>
      <c r="AM18" s="535">
        <f t="shared" si="1"/>
        <v>12</v>
      </c>
      <c r="AN18" s="536" t="str">
        <f t="shared" si="1"/>
        <v>1974</v>
      </c>
      <c r="AO18" s="537" t="str">
        <f t="shared" si="0"/>
        <v>ASEP PERMANA</v>
      </c>
      <c r="AP18" s="538">
        <f t="shared" si="10"/>
        <v>2930353.92</v>
      </c>
      <c r="AQ18" s="252">
        <f>+VLOOKUP(C18,'[4]BANK DRIVER'!$C$125:$G$160,5,0)</f>
        <v>2930353.92</v>
      </c>
    </row>
    <row r="19" ht="19.5" customHeight="1" s="252" customFormat="1">
      <c r="A19" s="313">
        <f t="shared" si="20"/>
        <v>13</v>
      </c>
      <c r="B19" s="350" t="s">
        <v>561</v>
      </c>
      <c r="C19" s="362" t="s">
        <v>562</v>
      </c>
      <c r="D19" s="315" t="s">
        <v>47</v>
      </c>
      <c r="E19" s="315" t="s">
        <v>112</v>
      </c>
      <c r="F19" s="316" t="s">
        <v>182</v>
      </c>
      <c r="G19" s="351">
        <v>2271202</v>
      </c>
      <c r="H19" s="352">
        <f t="shared" si="12"/>
        <v>111061.7778</v>
      </c>
      <c r="I19" s="375">
        <f t="shared" si="13"/>
        <v>90848.08</v>
      </c>
      <c r="J19" s="375">
        <f t="shared" si="14"/>
        <v>45424.04</v>
      </c>
      <c r="K19" s="375">
        <v>15000</v>
      </c>
      <c r="L19" s="317">
        <f t="shared" si="15"/>
        <v>2533535.8978</v>
      </c>
      <c r="M19" s="317">
        <f t="shared" si="16"/>
        <v>202682.871824</v>
      </c>
      <c r="N19" s="430">
        <v>875000</v>
      </c>
      <c r="O19" s="317"/>
      <c r="P19" s="317"/>
      <c r="Q19" s="389">
        <f t="shared" si="17"/>
        <v>3611218.769624</v>
      </c>
      <c r="R19" s="389">
        <f t="shared" si="18"/>
        <v>20268.287182400003</v>
      </c>
      <c r="S19" s="390">
        <f t="shared" si="19"/>
        <v>3631487.0568064</v>
      </c>
      <c r="T19" s="318">
        <v>44378</v>
      </c>
      <c r="U19" s="319">
        <v>44469</v>
      </c>
      <c r="V19" s="287"/>
      <c r="Y19" s="526">
        <f t="shared" si="4"/>
        <v>13</v>
      </c>
      <c r="Z19" s="527" t="str">
        <f t="shared" si="4"/>
        <v>1998</v>
      </c>
      <c r="AA19" s="528" t="str">
        <f t="shared" si="4"/>
        <v>AYI SETIANA</v>
      </c>
      <c r="AB19" s="527" t="str">
        <f>+VLOOKUP(B19,'[3] CIREBON-ANTERAJA '!$C$7:$AC$49,14,0)</f>
        <v>K2</v>
      </c>
      <c r="AC19" s="529">
        <f t="shared" si="5"/>
        <v>3146202</v>
      </c>
      <c r="AD19" s="530">
        <f t="shared" si="6"/>
        <v>45424.04</v>
      </c>
      <c r="AE19" s="530">
        <f t="shared" si="7"/>
        <v>22712.02</v>
      </c>
      <c r="AF19" s="530">
        <f t="shared" si="7"/>
        <v>22712.02</v>
      </c>
      <c r="AG19" s="495">
        <f t="shared" si="8"/>
        <v>-2569646.08</v>
      </c>
      <c r="AH19" s="495">
        <f t="shared" si="2"/>
        <v>0</v>
      </c>
      <c r="AI19" s="531">
        <f t="shared" si="3"/>
        <v>3055353.92</v>
      </c>
      <c r="AJ19" s="532"/>
      <c r="AK19" s="533">
        <f t="shared" si="9"/>
        <v>3055353.92</v>
      </c>
      <c r="AL19" s="534"/>
      <c r="AM19" s="535">
        <f t="shared" si="1"/>
        <v>13</v>
      </c>
      <c r="AN19" s="536" t="str">
        <f t="shared" si="1"/>
        <v>1998</v>
      </c>
      <c r="AO19" s="537" t="str">
        <f t="shared" si="0"/>
        <v>AYI SETIANA</v>
      </c>
      <c r="AP19" s="538">
        <f t="shared" si="10"/>
        <v>3055353.92</v>
      </c>
      <c r="AQ19" s="252">
        <f>+VLOOKUP(C19,'[4]BANK DRIVER'!$C$125:$G$160,5,0)</f>
        <v>3055353.92</v>
      </c>
    </row>
    <row r="20" ht="19.5" customHeight="1" s="252" customFormat="1">
      <c r="A20" s="313">
        <f t="shared" si="20"/>
        <v>14</v>
      </c>
      <c r="B20" s="350" t="s">
        <v>460</v>
      </c>
      <c r="C20" s="362" t="s">
        <v>461</v>
      </c>
      <c r="D20" s="315" t="s">
        <v>47</v>
      </c>
      <c r="E20" s="315" t="s">
        <v>112</v>
      </c>
      <c r="F20" s="316" t="s">
        <v>182</v>
      </c>
      <c r="G20" s="351">
        <v>2271202</v>
      </c>
      <c r="H20" s="352">
        <f t="shared" si="12"/>
        <v>111061.7778</v>
      </c>
      <c r="I20" s="375">
        <f t="shared" si="13"/>
        <v>90848.08</v>
      </c>
      <c r="J20" s="375">
        <f t="shared" si="14"/>
        <v>45424.04</v>
      </c>
      <c r="K20" s="375">
        <v>15000</v>
      </c>
      <c r="L20" s="317">
        <f t="shared" si="15"/>
        <v>2533535.8978</v>
      </c>
      <c r="M20" s="317">
        <f t="shared" si="16"/>
        <v>202682.871824</v>
      </c>
      <c r="N20" s="430">
        <v>1785000</v>
      </c>
      <c r="O20" s="317"/>
      <c r="P20" s="317"/>
      <c r="Q20" s="389">
        <f t="shared" si="17"/>
        <v>4521218.769624</v>
      </c>
      <c r="R20" s="389">
        <f t="shared" si="18"/>
        <v>20268.287182400003</v>
      </c>
      <c r="S20" s="390">
        <f t="shared" si="19"/>
        <v>4541487.0568064</v>
      </c>
      <c r="T20" s="318">
        <v>44317</v>
      </c>
      <c r="U20" s="319">
        <v>44408</v>
      </c>
      <c r="V20" s="287"/>
      <c r="Y20" s="526">
        <f t="shared" si="4"/>
        <v>14</v>
      </c>
      <c r="Z20" s="527" t="str">
        <f t="shared" si="4"/>
        <v>1813</v>
      </c>
      <c r="AA20" s="528" t="str">
        <f t="shared" si="4"/>
        <v>CHAERUL UMAM</v>
      </c>
      <c r="AB20" s="527" t="str">
        <f>+VLOOKUP(B20,'[3] CIREBON-ANTERAJA '!$C$7:$AC$49,14,0)</f>
        <v>L</v>
      </c>
      <c r="AC20" s="529">
        <f t="shared" si="5"/>
        <v>4056202</v>
      </c>
      <c r="AD20" s="530">
        <f t="shared" si="6"/>
        <v>45424.04</v>
      </c>
      <c r="AE20" s="530">
        <f t="shared" si="7"/>
        <v>22712.02</v>
      </c>
      <c r="AF20" s="530">
        <f t="shared" si="7"/>
        <v>22712.02</v>
      </c>
      <c r="AG20" s="495">
        <f t="shared" si="8"/>
        <v>-534646.0800000001</v>
      </c>
      <c r="AH20" s="495">
        <f t="shared" si="2"/>
        <v>0</v>
      </c>
      <c r="AI20" s="531">
        <f t="shared" si="3"/>
        <v>3965353.92</v>
      </c>
      <c r="AJ20" s="532"/>
      <c r="AK20" s="533">
        <f t="shared" si="9"/>
        <v>3965353.92</v>
      </c>
      <c r="AL20" s="534"/>
      <c r="AM20" s="535">
        <f t="shared" si="1"/>
        <v>14</v>
      </c>
      <c r="AN20" s="536" t="str">
        <f t="shared" si="1"/>
        <v>1813</v>
      </c>
      <c r="AO20" s="537" t="str">
        <f t="shared" si="0"/>
        <v>CHAERUL UMAM</v>
      </c>
      <c r="AP20" s="538">
        <f t="shared" si="10"/>
        <v>3965353.92</v>
      </c>
      <c r="AQ20" s="252">
        <f>+VLOOKUP(C20,'[4]BANK DRIVER'!$C$125:$G$160,5,0)</f>
        <v>3965353.92</v>
      </c>
    </row>
    <row r="21" ht="19.5" customHeight="1" s="252" customFormat="1">
      <c r="A21" s="313">
        <f t="shared" si="20"/>
        <v>15</v>
      </c>
      <c r="B21" s="350" t="s">
        <v>563</v>
      </c>
      <c r="C21" s="362" t="s">
        <v>564</v>
      </c>
      <c r="D21" s="315" t="s">
        <v>47</v>
      </c>
      <c r="E21" s="315" t="s">
        <v>112</v>
      </c>
      <c r="F21" s="316" t="s">
        <v>182</v>
      </c>
      <c r="G21" s="351">
        <v>2271202</v>
      </c>
      <c r="H21" s="352">
        <f t="shared" si="12"/>
        <v>111061.7778</v>
      </c>
      <c r="I21" s="375">
        <f t="shared" si="13"/>
        <v>90848.08</v>
      </c>
      <c r="J21" s="375">
        <f t="shared" si="14"/>
        <v>45424.04</v>
      </c>
      <c r="K21" s="375">
        <v>15000</v>
      </c>
      <c r="L21" s="317">
        <f t="shared" si="15"/>
        <v>2533535.8978</v>
      </c>
      <c r="M21" s="317">
        <f t="shared" si="16"/>
        <v>202682.871824</v>
      </c>
      <c r="N21" s="430">
        <v>1785000</v>
      </c>
      <c r="O21" s="317"/>
      <c r="P21" s="317"/>
      <c r="Q21" s="389">
        <f t="shared" si="17"/>
        <v>4521218.769624</v>
      </c>
      <c r="R21" s="389">
        <f t="shared" si="18"/>
        <v>20268.287182400003</v>
      </c>
      <c r="S21" s="390">
        <f t="shared" si="19"/>
        <v>4541487.0568064</v>
      </c>
      <c r="T21" s="318">
        <v>44317</v>
      </c>
      <c r="U21" s="319">
        <v>44408</v>
      </c>
      <c r="V21" s="287"/>
      <c r="Y21" s="526">
        <f t="shared" si="4"/>
        <v>15</v>
      </c>
      <c r="Z21" s="527" t="str">
        <f t="shared" si="4"/>
        <v>1210</v>
      </c>
      <c r="AA21" s="528" t="str">
        <f t="shared" si="4"/>
        <v>DATA KARTIKA SUDRAJAT </v>
      </c>
      <c r="AB21" s="527" t="str">
        <f>+VLOOKUP(B21,'[3] CIREBON-ANTERAJA '!$C$7:$AC$49,14,0)</f>
        <v>K</v>
      </c>
      <c r="AC21" s="529">
        <f t="shared" si="5"/>
        <v>4056202</v>
      </c>
      <c r="AD21" s="530">
        <f t="shared" si="6"/>
        <v>45424.04</v>
      </c>
      <c r="AE21" s="530">
        <f t="shared" si="7"/>
        <v>22712.02</v>
      </c>
      <c r="AF21" s="530">
        <f t="shared" si="7"/>
        <v>22712.02</v>
      </c>
      <c r="AG21" s="495">
        <f t="shared" si="8"/>
        <v>-909646.0800000001</v>
      </c>
      <c r="AH21" s="495">
        <f t="shared" si="2"/>
        <v>0</v>
      </c>
      <c r="AI21" s="531">
        <f t="shared" si="3"/>
        <v>3965353.92</v>
      </c>
      <c r="AJ21" s="532"/>
      <c r="AK21" s="533">
        <f t="shared" si="9"/>
        <v>3965353.92</v>
      </c>
      <c r="AL21" s="534"/>
      <c r="AM21" s="535">
        <f t="shared" si="1"/>
        <v>15</v>
      </c>
      <c r="AN21" s="536" t="str">
        <f t="shared" si="1"/>
        <v>1210</v>
      </c>
      <c r="AO21" s="537" t="str">
        <f t="shared" si="0"/>
        <v>DATA KARTIKA SUDRAJAT </v>
      </c>
      <c r="AP21" s="538">
        <f t="shared" si="10"/>
        <v>3965353.92</v>
      </c>
      <c r="AQ21" s="252">
        <f>+VLOOKUP(C21,'[4]BANK DRIVER'!$C$125:$G$160,5,0)</f>
        <v>3965353.92</v>
      </c>
    </row>
    <row r="22" ht="19.5" customHeight="1" s="252" customFormat="1">
      <c r="A22" s="313">
        <f t="shared" si="20"/>
        <v>16</v>
      </c>
      <c r="B22" s="350" t="s">
        <v>565</v>
      </c>
      <c r="C22" s="362" t="s">
        <v>566</v>
      </c>
      <c r="D22" s="315" t="s">
        <v>47</v>
      </c>
      <c r="E22" s="315" t="s">
        <v>112</v>
      </c>
      <c r="F22" s="316" t="s">
        <v>182</v>
      </c>
      <c r="G22" s="351">
        <v>2271202</v>
      </c>
      <c r="H22" s="352">
        <f t="shared" si="12"/>
        <v>111061.7778</v>
      </c>
      <c r="I22" s="375">
        <f t="shared" si="13"/>
        <v>90848.08</v>
      </c>
      <c r="J22" s="375">
        <f t="shared" si="14"/>
        <v>45424.04</v>
      </c>
      <c r="K22" s="375">
        <v>15000</v>
      </c>
      <c r="L22" s="317">
        <f t="shared" si="15"/>
        <v>2533535.8978</v>
      </c>
      <c r="M22" s="317">
        <f t="shared" si="16"/>
        <v>202682.871824</v>
      </c>
      <c r="N22" s="430">
        <v>1820000</v>
      </c>
      <c r="O22" s="317"/>
      <c r="P22" s="317"/>
      <c r="Q22" s="389">
        <f t="shared" si="17"/>
        <v>4556218.769624</v>
      </c>
      <c r="R22" s="389">
        <f t="shared" si="18"/>
        <v>20268.287182400003</v>
      </c>
      <c r="S22" s="390">
        <f t="shared" si="19"/>
        <v>4576487.0568064</v>
      </c>
      <c r="T22" s="318">
        <v>44378</v>
      </c>
      <c r="U22" s="319">
        <v>44469</v>
      </c>
      <c r="V22" s="287"/>
      <c r="Y22" s="526">
        <f t="shared" si="4"/>
        <v>16</v>
      </c>
      <c r="Z22" s="527" t="str">
        <f t="shared" si="4"/>
        <v>1973</v>
      </c>
      <c r="AA22" s="528" t="str">
        <f t="shared" si="4"/>
        <v>DENI OKTIANA</v>
      </c>
      <c r="AB22" s="527" t="str">
        <f>+VLOOKUP(B22,'[3] CIREBON-ANTERAJA '!$C$7:$AC$49,14,0)</f>
        <v>K</v>
      </c>
      <c r="AC22" s="529">
        <f t="shared" si="5"/>
        <v>4091202</v>
      </c>
      <c r="AD22" s="530">
        <f t="shared" si="6"/>
        <v>45424.04</v>
      </c>
      <c r="AE22" s="530">
        <f t="shared" si="7"/>
        <v>22712.02</v>
      </c>
      <c r="AF22" s="530">
        <f t="shared" si="7"/>
        <v>22712.02</v>
      </c>
      <c r="AG22" s="495">
        <f t="shared" si="8"/>
        <v>-874646.0800000001</v>
      </c>
      <c r="AH22" s="495">
        <f t="shared" si="2"/>
        <v>0</v>
      </c>
      <c r="AI22" s="531">
        <f t="shared" si="3"/>
        <v>4000353.92</v>
      </c>
      <c r="AJ22" s="532"/>
      <c r="AK22" s="533">
        <f t="shared" si="9"/>
        <v>4000353.92</v>
      </c>
      <c r="AL22" s="534"/>
      <c r="AM22" s="535">
        <f t="shared" si="1"/>
        <v>16</v>
      </c>
      <c r="AN22" s="536" t="str">
        <f t="shared" si="1"/>
        <v>1973</v>
      </c>
      <c r="AO22" s="537" t="str">
        <f t="shared" si="0"/>
        <v>DENI OKTIANA</v>
      </c>
      <c r="AP22" s="538">
        <f t="shared" si="10"/>
        <v>4000353.92</v>
      </c>
      <c r="AQ22" s="252">
        <f>+VLOOKUP(C22,'[4]BANK DRIVER'!$C$125:$G$160,5,0)</f>
        <v>4000353.92</v>
      </c>
    </row>
    <row r="23" ht="19.5" customHeight="1" s="252" customFormat="1">
      <c r="A23" s="313">
        <f t="shared" si="20"/>
        <v>17</v>
      </c>
      <c r="B23" s="350" t="s">
        <v>567</v>
      </c>
      <c r="C23" s="362" t="s">
        <v>568</v>
      </c>
      <c r="D23" s="315" t="s">
        <v>47</v>
      </c>
      <c r="E23" s="315" t="s">
        <v>112</v>
      </c>
      <c r="F23" s="316" t="s">
        <v>182</v>
      </c>
      <c r="G23" s="351">
        <v>2271202</v>
      </c>
      <c r="H23" s="352">
        <f t="shared" si="12"/>
        <v>111061.7778</v>
      </c>
      <c r="I23" s="375">
        <f t="shared" si="13"/>
        <v>90848.08</v>
      </c>
      <c r="J23" s="375">
        <f t="shared" si="14"/>
        <v>45424.04</v>
      </c>
      <c r="K23" s="375">
        <v>15000</v>
      </c>
      <c r="L23" s="317">
        <f t="shared" si="15"/>
        <v>2533535.8978</v>
      </c>
      <c r="M23" s="317">
        <f t="shared" si="16"/>
        <v>202682.871824</v>
      </c>
      <c r="N23" s="430">
        <v>1960000</v>
      </c>
      <c r="O23" s="317"/>
      <c r="P23" s="317"/>
      <c r="Q23" s="389">
        <f t="shared" si="17"/>
        <v>4696218.769624</v>
      </c>
      <c r="R23" s="389">
        <f t="shared" si="18"/>
        <v>20268.287182400003</v>
      </c>
      <c r="S23" s="390">
        <f t="shared" si="19"/>
        <v>4716487.0568064</v>
      </c>
      <c r="T23" s="318">
        <v>44378</v>
      </c>
      <c r="U23" s="319">
        <v>44469</v>
      </c>
      <c r="V23" s="287"/>
      <c r="Y23" s="526">
        <f t="shared" si="4"/>
        <v>17</v>
      </c>
      <c r="Z23" s="527" t="str">
        <f t="shared" si="4"/>
        <v>1944</v>
      </c>
      <c r="AA23" s="528" t="str">
        <f t="shared" si="4"/>
        <v>EKA OLAS</v>
      </c>
      <c r="AB23" s="527" t="str">
        <f>+VLOOKUP(B23,'[3] CIREBON-ANTERAJA '!$C$7:$AC$49,14,0)</f>
        <v>K1</v>
      </c>
      <c r="AC23" s="529">
        <f t="shared" si="5"/>
        <v>4231202</v>
      </c>
      <c r="AD23" s="530">
        <f t="shared" si="6"/>
        <v>45424.04</v>
      </c>
      <c r="AE23" s="530">
        <f t="shared" si="7"/>
        <v>22712.02</v>
      </c>
      <c r="AF23" s="530">
        <f t="shared" si="7"/>
        <v>22712.02</v>
      </c>
      <c r="AG23" s="495">
        <f t="shared" si="8"/>
        <v>-1109646.08</v>
      </c>
      <c r="AH23" s="495">
        <f t="shared" si="2"/>
        <v>0</v>
      </c>
      <c r="AI23" s="531">
        <f t="shared" si="3"/>
        <v>4140353.92</v>
      </c>
      <c r="AJ23" s="532"/>
      <c r="AK23" s="533">
        <f t="shared" si="9"/>
        <v>4140353.92</v>
      </c>
      <c r="AL23" s="534"/>
      <c r="AM23" s="535">
        <f t="shared" si="1"/>
        <v>17</v>
      </c>
      <c r="AN23" s="536" t="str">
        <f t="shared" si="1"/>
        <v>1944</v>
      </c>
      <c r="AO23" s="537" t="str">
        <f t="shared" si="0"/>
        <v>EKA OLAS</v>
      </c>
      <c r="AP23" s="538">
        <f t="shared" si="10"/>
        <v>4140353.92</v>
      </c>
      <c r="AQ23" s="252">
        <f>+VLOOKUP(C23,'[4]BANK DRIVER'!$C$125:$G$160,5,0)</f>
        <v>4140353.92</v>
      </c>
    </row>
    <row r="24" ht="19.5" customHeight="1" s="252" customFormat="1">
      <c r="A24" s="313">
        <f t="shared" si="20"/>
        <v>18</v>
      </c>
      <c r="B24" s="350" t="s">
        <v>388</v>
      </c>
      <c r="C24" s="362" t="s">
        <v>389</v>
      </c>
      <c r="D24" s="315" t="s">
        <v>47</v>
      </c>
      <c r="E24" s="315" t="s">
        <v>112</v>
      </c>
      <c r="F24" s="316" t="s">
        <v>182</v>
      </c>
      <c r="G24" s="351">
        <v>2271202</v>
      </c>
      <c r="H24" s="352">
        <f t="shared" si="12"/>
        <v>111061.7778</v>
      </c>
      <c r="I24" s="375">
        <f t="shared" si="13"/>
        <v>90848.08</v>
      </c>
      <c r="J24" s="375">
        <f t="shared" si="14"/>
        <v>45424.04</v>
      </c>
      <c r="K24" s="375">
        <v>15000</v>
      </c>
      <c r="L24" s="317">
        <f t="shared" si="15"/>
        <v>2533535.8978</v>
      </c>
      <c r="M24" s="317">
        <f t="shared" si="16"/>
        <v>202682.871824</v>
      </c>
      <c r="N24" s="430">
        <v>1715000</v>
      </c>
      <c r="O24" s="317"/>
      <c r="P24" s="317"/>
      <c r="Q24" s="389">
        <f t="shared" si="17"/>
        <v>4451218.769624</v>
      </c>
      <c r="R24" s="389">
        <f t="shared" si="18"/>
        <v>20268.287182400003</v>
      </c>
      <c r="S24" s="390">
        <f t="shared" si="19"/>
        <v>4471487.0568064</v>
      </c>
      <c r="T24" s="318">
        <v>44378</v>
      </c>
      <c r="U24" s="319">
        <v>44408</v>
      </c>
      <c r="V24" s="287"/>
      <c r="Y24" s="526">
        <f ref="Y24:AA39" t="shared" si="21">+A24</f>
        <v>18</v>
      </c>
      <c r="Z24" s="527" t="str">
        <f t="shared" si="21"/>
        <v>1706</v>
      </c>
      <c r="AA24" s="528" t="str">
        <f t="shared" si="21"/>
        <v>ERDI RISTIADI</v>
      </c>
      <c r="AB24" s="527" t="str">
        <f>+VLOOKUP(B24,'[3] CIREBON-ANTERAJA '!$C$7:$AC$49,14,0)</f>
        <v>L</v>
      </c>
      <c r="AC24" s="529">
        <f t="shared" si="5"/>
        <v>3986202</v>
      </c>
      <c r="AD24" s="530">
        <f t="shared" si="6"/>
        <v>45424.04</v>
      </c>
      <c r="AE24" s="530">
        <f ref="AE24:AF39" t="shared" si="22">$AD$4*1%</f>
        <v>22712.02</v>
      </c>
      <c r="AF24" s="530">
        <f t="shared" si="22"/>
        <v>22712.02</v>
      </c>
      <c r="AG24" s="495">
        <f t="shared" si="8"/>
        <v>-604646.0800000001</v>
      </c>
      <c r="AH24" s="495">
        <f t="shared" si="2"/>
        <v>0</v>
      </c>
      <c r="AI24" s="531">
        <f t="shared" si="3"/>
        <v>3895353.92</v>
      </c>
      <c r="AJ24" s="532"/>
      <c r="AK24" s="533">
        <f t="shared" si="9"/>
        <v>3895353.92</v>
      </c>
      <c r="AL24" s="534"/>
      <c r="AM24" s="535">
        <f t="shared" si="1"/>
        <v>18</v>
      </c>
      <c r="AN24" s="536" t="str">
        <f t="shared" si="1"/>
        <v>1706</v>
      </c>
      <c r="AO24" s="537" t="str">
        <f t="shared" si="0"/>
        <v>ERDI RISTIADI</v>
      </c>
      <c r="AP24" s="538">
        <f t="shared" si="10"/>
        <v>3895353.92</v>
      </c>
      <c r="AQ24" s="252">
        <f>+VLOOKUP(C24,'[4]BANK DRIVER'!$C$125:$G$160,5,0)</f>
        <v>3895353.92</v>
      </c>
    </row>
    <row r="25" ht="19.5" customHeight="1" s="252" customFormat="1">
      <c r="A25" s="313">
        <f t="shared" si="20"/>
        <v>19</v>
      </c>
      <c r="B25" s="350" t="s">
        <v>569</v>
      </c>
      <c r="C25" s="362" t="s">
        <v>570</v>
      </c>
      <c r="D25" s="315" t="s">
        <v>47</v>
      </c>
      <c r="E25" s="315" t="s">
        <v>112</v>
      </c>
      <c r="F25" s="316" t="s">
        <v>182</v>
      </c>
      <c r="G25" s="351">
        <v>2271202</v>
      </c>
      <c r="H25" s="352">
        <f t="shared" si="12"/>
        <v>111061.7778</v>
      </c>
      <c r="I25" s="375">
        <f t="shared" si="13"/>
        <v>90848.08</v>
      </c>
      <c r="J25" s="375">
        <f t="shared" si="14"/>
        <v>45424.04</v>
      </c>
      <c r="K25" s="375">
        <v>15000</v>
      </c>
      <c r="L25" s="317">
        <f t="shared" si="15"/>
        <v>2533535.8978</v>
      </c>
      <c r="M25" s="317">
        <f t="shared" si="16"/>
        <v>202682.871824</v>
      </c>
      <c r="N25" s="430">
        <v>1355000</v>
      </c>
      <c r="O25" s="317"/>
      <c r="P25" s="317"/>
      <c r="Q25" s="389">
        <f t="shared" si="17"/>
        <v>4091218.769624</v>
      </c>
      <c r="R25" s="389">
        <f t="shared" si="18"/>
        <v>20268.287182400003</v>
      </c>
      <c r="S25" s="390">
        <f t="shared" si="19"/>
        <v>4111487.0568064</v>
      </c>
      <c r="T25" s="318">
        <v>44378</v>
      </c>
      <c r="U25" s="319">
        <v>44469</v>
      </c>
      <c r="V25" s="287"/>
      <c r="Y25" s="526">
        <f t="shared" si="21"/>
        <v>19</v>
      </c>
      <c r="Z25" s="527" t="str">
        <f t="shared" si="21"/>
        <v>2111</v>
      </c>
      <c r="AA25" s="528" t="str">
        <f t="shared" si="21"/>
        <v>FAJAR RAMADHAN</v>
      </c>
      <c r="AB25" s="527" t="str">
        <f>+VLOOKUP(B25,'[3] CIREBON-ANTERAJA '!$C$7:$AC$49,14,0)</f>
        <v>L</v>
      </c>
      <c r="AC25" s="529">
        <f t="shared" si="5"/>
        <v>3626202</v>
      </c>
      <c r="AD25" s="530">
        <f t="shared" si="6"/>
        <v>45424.04</v>
      </c>
      <c r="AE25" s="530">
        <f t="shared" si="22"/>
        <v>22712.02</v>
      </c>
      <c r="AF25" s="530">
        <f t="shared" si="22"/>
        <v>22712.02</v>
      </c>
      <c r="AG25" s="495">
        <f t="shared" si="8"/>
        <v>-964646.0800000001</v>
      </c>
      <c r="AH25" s="495">
        <f t="shared" si="2"/>
        <v>0</v>
      </c>
      <c r="AI25" s="531">
        <f t="shared" si="3"/>
        <v>3535353.92</v>
      </c>
      <c r="AJ25" s="532"/>
      <c r="AK25" s="533">
        <f t="shared" si="9"/>
        <v>3535353.92</v>
      </c>
      <c r="AL25" s="534"/>
      <c r="AM25" s="535">
        <f t="shared" si="1"/>
        <v>19</v>
      </c>
      <c r="AN25" s="536" t="str">
        <f t="shared" si="1"/>
        <v>2111</v>
      </c>
      <c r="AO25" s="537" t="str">
        <f t="shared" si="0"/>
        <v>FAJAR RAMADHAN</v>
      </c>
      <c r="AP25" s="538">
        <f t="shared" si="10"/>
        <v>3535353.92</v>
      </c>
      <c r="AQ25" s="252">
        <f>+VLOOKUP(C25,'[4]BANK DRIVER'!$C$125:$G$160,5,0)</f>
        <v>3535353.92</v>
      </c>
    </row>
    <row r="26" ht="19.5" customHeight="1" s="252" customFormat="1">
      <c r="A26" s="313">
        <f t="shared" si="20"/>
        <v>20</v>
      </c>
      <c r="B26" s="350" t="s">
        <v>458</v>
      </c>
      <c r="C26" s="362" t="s">
        <v>459</v>
      </c>
      <c r="D26" s="315" t="s">
        <v>47</v>
      </c>
      <c r="E26" s="315" t="s">
        <v>112</v>
      </c>
      <c r="F26" s="316" t="s">
        <v>182</v>
      </c>
      <c r="G26" s="351">
        <v>2271202</v>
      </c>
      <c r="H26" s="352">
        <f t="shared" si="12"/>
        <v>111061.7778</v>
      </c>
      <c r="I26" s="375">
        <f t="shared" si="13"/>
        <v>90848.08</v>
      </c>
      <c r="J26" s="375">
        <f t="shared" si="14"/>
        <v>45424.04</v>
      </c>
      <c r="K26" s="375">
        <v>15000</v>
      </c>
      <c r="L26" s="317">
        <f t="shared" si="15"/>
        <v>2533535.8978</v>
      </c>
      <c r="M26" s="317">
        <f t="shared" si="16"/>
        <v>202682.871824</v>
      </c>
      <c r="N26" s="430">
        <v>1540000</v>
      </c>
      <c r="O26" s="317"/>
      <c r="P26" s="317"/>
      <c r="Q26" s="389">
        <f t="shared" si="17"/>
        <v>4276218.769624</v>
      </c>
      <c r="R26" s="389">
        <f t="shared" si="18"/>
        <v>20268.287182400003</v>
      </c>
      <c r="S26" s="390">
        <f t="shared" si="19"/>
        <v>4296487.0568064</v>
      </c>
      <c r="T26" s="318">
        <v>44317</v>
      </c>
      <c r="U26" s="319">
        <v>44408</v>
      </c>
      <c r="V26" s="287"/>
      <c r="Y26" s="526">
        <f t="shared" si="21"/>
        <v>20</v>
      </c>
      <c r="Z26" s="527" t="str">
        <f t="shared" si="21"/>
        <v>1812</v>
      </c>
      <c r="AA26" s="528" t="str">
        <f t="shared" si="21"/>
        <v>FARID NUR SHOLIYADIE</v>
      </c>
      <c r="AB26" s="527" t="str">
        <f>+VLOOKUP(B26,'[3] CIREBON-ANTERAJA '!$C$7:$AC$49,14,0)</f>
        <v>K</v>
      </c>
      <c r="AC26" s="529">
        <f t="shared" si="5"/>
        <v>3811202</v>
      </c>
      <c r="AD26" s="530">
        <f t="shared" si="6"/>
        <v>45424.04</v>
      </c>
      <c r="AE26" s="530">
        <f t="shared" si="22"/>
        <v>22712.02</v>
      </c>
      <c r="AF26" s="530">
        <f t="shared" si="22"/>
        <v>22712.02</v>
      </c>
      <c r="AG26" s="495">
        <f t="shared" si="8"/>
        <v>-1154646.08</v>
      </c>
      <c r="AH26" s="495">
        <f t="shared" si="2"/>
        <v>0</v>
      </c>
      <c r="AI26" s="531">
        <f t="shared" si="3"/>
        <v>3720353.92</v>
      </c>
      <c r="AJ26" s="532"/>
      <c r="AK26" s="533">
        <f t="shared" si="9"/>
        <v>3720353.92</v>
      </c>
      <c r="AL26" s="534"/>
      <c r="AM26" s="535">
        <f t="shared" si="1"/>
        <v>20</v>
      </c>
      <c r="AN26" s="536" t="str">
        <f t="shared" si="1"/>
        <v>1812</v>
      </c>
      <c r="AO26" s="537" t="str">
        <f t="shared" si="0"/>
        <v>FARID NUR SHOLIYADIE</v>
      </c>
      <c r="AP26" s="538">
        <f t="shared" si="10"/>
        <v>3720353.92</v>
      </c>
      <c r="AQ26" s="252">
        <f>+VLOOKUP(C26,'[4]BANK DRIVER'!$C$125:$G$160,5,0)</f>
        <v>3720353.92</v>
      </c>
    </row>
    <row r="27" ht="19.5" customHeight="1" s="252" customFormat="1">
      <c r="A27" s="313">
        <f t="shared" si="20"/>
        <v>21</v>
      </c>
      <c r="B27" s="350" t="s">
        <v>491</v>
      </c>
      <c r="C27" s="362" t="s">
        <v>492</v>
      </c>
      <c r="D27" s="315" t="s">
        <v>47</v>
      </c>
      <c r="E27" s="315" t="s">
        <v>112</v>
      </c>
      <c r="F27" s="316" t="s">
        <v>182</v>
      </c>
      <c r="G27" s="351">
        <v>2271202</v>
      </c>
      <c r="H27" s="352">
        <f t="shared" si="12"/>
        <v>111061.7778</v>
      </c>
      <c r="I27" s="375">
        <f t="shared" si="13"/>
        <v>90848.08</v>
      </c>
      <c r="J27" s="375">
        <f t="shared" si="14"/>
        <v>45424.04</v>
      </c>
      <c r="K27" s="375">
        <v>15000</v>
      </c>
      <c r="L27" s="317">
        <f t="shared" si="15"/>
        <v>2533535.8978</v>
      </c>
      <c r="M27" s="317">
        <f t="shared" si="16"/>
        <v>202682.871824</v>
      </c>
      <c r="N27" s="430">
        <v>2135000</v>
      </c>
      <c r="O27" s="317"/>
      <c r="P27" s="317"/>
      <c r="Q27" s="389">
        <f t="shared" si="17"/>
        <v>4871218.769624</v>
      </c>
      <c r="R27" s="389">
        <f t="shared" si="18"/>
        <v>20268.287182400003</v>
      </c>
      <c r="S27" s="390">
        <f t="shared" si="19"/>
        <v>4891487.0568064</v>
      </c>
      <c r="T27" s="318">
        <v>44348</v>
      </c>
      <c r="U27" s="319">
        <v>44439</v>
      </c>
      <c r="V27" s="287"/>
      <c r="Y27" s="526">
        <f t="shared" si="21"/>
        <v>21</v>
      </c>
      <c r="Z27" s="527" t="str">
        <f t="shared" si="21"/>
        <v>1909</v>
      </c>
      <c r="AA27" s="528" t="str">
        <f t="shared" si="21"/>
        <v>HASAN</v>
      </c>
      <c r="AB27" s="527" t="str">
        <f>+VLOOKUP(B27,'[3] CIREBON-ANTERAJA '!$C$7:$AC$49,14,0)</f>
        <v>K</v>
      </c>
      <c r="AC27" s="529">
        <f t="shared" si="5"/>
        <v>4406202</v>
      </c>
      <c r="AD27" s="530">
        <f t="shared" si="6"/>
        <v>45424.04</v>
      </c>
      <c r="AE27" s="530"/>
      <c r="AF27" s="530">
        <f t="shared" si="22"/>
        <v>22712.02</v>
      </c>
      <c r="AG27" s="495">
        <f t="shared" si="8"/>
        <v>-536934.0599999996</v>
      </c>
      <c r="AH27" s="495">
        <f t="shared" si="2"/>
        <v>0</v>
      </c>
      <c r="AI27" s="531">
        <f t="shared" si="3"/>
        <v>4338065.94</v>
      </c>
      <c r="AJ27" s="532"/>
      <c r="AK27" s="533">
        <f t="shared" si="9"/>
        <v>4338065.94</v>
      </c>
      <c r="AL27" s="534"/>
      <c r="AM27" s="535">
        <f t="shared" si="1"/>
        <v>21</v>
      </c>
      <c r="AN27" s="536" t="str">
        <f t="shared" si="1"/>
        <v>1909</v>
      </c>
      <c r="AO27" s="537" t="str">
        <f t="shared" si="0"/>
        <v>HASAN</v>
      </c>
      <c r="AP27" s="538">
        <f t="shared" si="10"/>
        <v>4338065.94</v>
      </c>
      <c r="AQ27" s="252">
        <f>+VLOOKUP(C27,'[4]BANK DRIVER'!$C$125:$G$160,5,0)</f>
        <v>4338065.94</v>
      </c>
    </row>
    <row r="28" ht="19.5" customHeight="1" s="252" customFormat="1">
      <c r="A28" s="313">
        <f t="shared" si="20"/>
        <v>22</v>
      </c>
      <c r="B28" s="350" t="s">
        <v>493</v>
      </c>
      <c r="C28" s="362" t="s">
        <v>494</v>
      </c>
      <c r="D28" s="315" t="s">
        <v>47</v>
      </c>
      <c r="E28" s="315" t="s">
        <v>112</v>
      </c>
      <c r="F28" s="316" t="s">
        <v>182</v>
      </c>
      <c r="G28" s="351">
        <v>2271202</v>
      </c>
      <c r="H28" s="352">
        <f t="shared" si="12"/>
        <v>111061.7778</v>
      </c>
      <c r="I28" s="375">
        <f t="shared" si="13"/>
        <v>90848.08</v>
      </c>
      <c r="J28" s="375">
        <f t="shared" si="14"/>
        <v>45424.04</v>
      </c>
      <c r="K28" s="375">
        <v>15000</v>
      </c>
      <c r="L28" s="317">
        <f t="shared" si="15"/>
        <v>2533535.8978</v>
      </c>
      <c r="M28" s="317">
        <f t="shared" si="16"/>
        <v>202682.871824</v>
      </c>
      <c r="N28" s="430">
        <v>1135000</v>
      </c>
      <c r="O28" s="317"/>
      <c r="P28" s="317"/>
      <c r="Q28" s="389">
        <f t="shared" si="17"/>
        <v>3871218.769624</v>
      </c>
      <c r="R28" s="389">
        <f t="shared" si="18"/>
        <v>20268.287182400003</v>
      </c>
      <c r="S28" s="390">
        <f t="shared" si="19"/>
        <v>3891487.0568064</v>
      </c>
      <c r="T28" s="318">
        <v>44348</v>
      </c>
      <c r="U28" s="319">
        <v>44439</v>
      </c>
      <c r="V28" s="287"/>
      <c r="Y28" s="526">
        <f t="shared" si="21"/>
        <v>22</v>
      </c>
      <c r="Z28" s="527" t="str">
        <f t="shared" si="21"/>
        <v>1932</v>
      </c>
      <c r="AA28" s="528" t="str">
        <f t="shared" si="21"/>
        <v>JIHAD MAULANA</v>
      </c>
      <c r="AB28" s="527" t="str">
        <f>+VLOOKUP(B28,'[3] CIREBON-ANTERAJA '!$C$7:$AC$49,14,0)</f>
        <v>L</v>
      </c>
      <c r="AC28" s="529">
        <f t="shared" si="5"/>
        <v>3406202</v>
      </c>
      <c r="AD28" s="530">
        <f t="shared" si="6"/>
        <v>45424.04</v>
      </c>
      <c r="AE28" s="530">
        <f t="shared" si="22"/>
        <v>22712.02</v>
      </c>
      <c r="AF28" s="530">
        <f t="shared" si="22"/>
        <v>22712.02</v>
      </c>
      <c r="AG28" s="495">
        <f t="shared" si="8"/>
        <v>-1184646.08</v>
      </c>
      <c r="AH28" s="495">
        <f t="shared" si="2"/>
        <v>0</v>
      </c>
      <c r="AI28" s="531">
        <f t="shared" si="3"/>
        <v>3315353.92</v>
      </c>
      <c r="AJ28" s="532"/>
      <c r="AK28" s="533">
        <f t="shared" si="9"/>
        <v>3315353.92</v>
      </c>
      <c r="AL28" s="534"/>
      <c r="AM28" s="535">
        <f t="shared" si="1"/>
        <v>22</v>
      </c>
      <c r="AN28" s="536" t="str">
        <f t="shared" si="1"/>
        <v>1932</v>
      </c>
      <c r="AO28" s="537" t="str">
        <f t="shared" si="0"/>
        <v>JIHAD MAULANA</v>
      </c>
      <c r="AP28" s="538">
        <f t="shared" si="10"/>
        <v>3315353.92</v>
      </c>
      <c r="AQ28" s="252">
        <f>+VLOOKUP(C28,'[4]BANK DRIVER'!$C$125:$G$160,5,0)</f>
        <v>3315353.92</v>
      </c>
    </row>
    <row r="29" ht="19.5" customHeight="1" s="252" customFormat="1">
      <c r="A29" s="313">
        <f t="shared" si="20"/>
        <v>23</v>
      </c>
      <c r="B29" s="350" t="s">
        <v>571</v>
      </c>
      <c r="C29" s="362" t="s">
        <v>353</v>
      </c>
      <c r="D29" s="315" t="s">
        <v>47</v>
      </c>
      <c r="E29" s="315" t="s">
        <v>112</v>
      </c>
      <c r="F29" s="316" t="s">
        <v>182</v>
      </c>
      <c r="G29" s="351">
        <v>2271202</v>
      </c>
      <c r="H29" s="352">
        <f t="shared" si="12"/>
        <v>111061.7778</v>
      </c>
      <c r="I29" s="375">
        <f t="shared" si="13"/>
        <v>90848.08</v>
      </c>
      <c r="J29" s="375">
        <f t="shared" si="14"/>
        <v>45424.04</v>
      </c>
      <c r="K29" s="375">
        <v>15000</v>
      </c>
      <c r="L29" s="317">
        <f t="shared" si="15"/>
        <v>2533535.8978</v>
      </c>
      <c r="M29" s="317">
        <f t="shared" si="16"/>
        <v>202682.871824</v>
      </c>
      <c r="N29" s="430">
        <v>1470000</v>
      </c>
      <c r="O29" s="317"/>
      <c r="P29" s="317"/>
      <c r="Q29" s="389">
        <f t="shared" si="17"/>
        <v>4206218.769624</v>
      </c>
      <c r="R29" s="389">
        <f t="shared" si="18"/>
        <v>20268.287182400003</v>
      </c>
      <c r="S29" s="390">
        <f t="shared" si="19"/>
        <v>4226487.0568064</v>
      </c>
      <c r="T29" s="318">
        <v>44348</v>
      </c>
      <c r="U29" s="319">
        <v>44439</v>
      </c>
      <c r="V29" s="287"/>
      <c r="Y29" s="526">
        <f t="shared" si="21"/>
        <v>23</v>
      </c>
      <c r="Z29" s="527" t="str">
        <f t="shared" si="21"/>
        <v>1462</v>
      </c>
      <c r="AA29" s="528" t="str">
        <f t="shared" si="21"/>
        <v>JUNAEDI </v>
      </c>
      <c r="AB29" s="527" t="str">
        <f>+VLOOKUP(B29,'[3] CIREBON-ANTERAJA '!$C$7:$AC$49,14,0)</f>
        <v>K</v>
      </c>
      <c r="AC29" s="529">
        <f t="shared" si="5"/>
        <v>3741202</v>
      </c>
      <c r="AD29" s="530">
        <f t="shared" si="6"/>
        <v>45424.04</v>
      </c>
      <c r="AE29" s="530">
        <f t="shared" si="22"/>
        <v>22712.02</v>
      </c>
      <c r="AF29" s="530">
        <f t="shared" si="22"/>
        <v>22712.02</v>
      </c>
      <c r="AG29" s="495">
        <f t="shared" si="8"/>
        <v>-1224646.08</v>
      </c>
      <c r="AH29" s="495">
        <f t="shared" si="2"/>
        <v>0</v>
      </c>
      <c r="AI29" s="531">
        <f t="shared" si="3"/>
        <v>3650353.92</v>
      </c>
      <c r="AJ29" s="532"/>
      <c r="AK29" s="533">
        <f t="shared" si="9"/>
        <v>3650353.92</v>
      </c>
      <c r="AL29" s="534"/>
      <c r="AM29" s="535">
        <f t="shared" si="1"/>
        <v>23</v>
      </c>
      <c r="AN29" s="536" t="str">
        <f t="shared" si="1"/>
        <v>1462</v>
      </c>
      <c r="AO29" s="537" t="str">
        <f t="shared" si="0"/>
        <v>JUNAEDI </v>
      </c>
      <c r="AP29" s="538">
        <f t="shared" si="10"/>
        <v>3650353.92</v>
      </c>
      <c r="AQ29" s="252">
        <f>+VLOOKUP(C29,'[4]BANK DRIVER'!$C$125:$G$160,5,0)</f>
        <v>3650353.92</v>
      </c>
    </row>
    <row r="30" ht="19.5" customHeight="1" s="252" customFormat="1">
      <c r="A30" s="313">
        <f t="shared" si="20"/>
        <v>24</v>
      </c>
      <c r="B30" s="350" t="s">
        <v>572</v>
      </c>
      <c r="C30" s="362" t="s">
        <v>352</v>
      </c>
      <c r="D30" s="315" t="s">
        <v>47</v>
      </c>
      <c r="E30" s="315" t="s">
        <v>112</v>
      </c>
      <c r="F30" s="316" t="s">
        <v>182</v>
      </c>
      <c r="G30" s="351">
        <v>2271202</v>
      </c>
      <c r="H30" s="352">
        <f t="shared" si="12"/>
        <v>111061.7778</v>
      </c>
      <c r="I30" s="375">
        <f t="shared" si="13"/>
        <v>90848.08</v>
      </c>
      <c r="J30" s="375">
        <f t="shared" si="14"/>
        <v>45424.04</v>
      </c>
      <c r="K30" s="375">
        <v>15000</v>
      </c>
      <c r="L30" s="317">
        <f t="shared" si="15"/>
        <v>2533535.8978</v>
      </c>
      <c r="M30" s="317">
        <f t="shared" si="16"/>
        <v>202682.871824</v>
      </c>
      <c r="N30" s="430">
        <v>1185000</v>
      </c>
      <c r="O30" s="317"/>
      <c r="P30" s="317"/>
      <c r="Q30" s="389">
        <f t="shared" si="17"/>
        <v>3921218.769624</v>
      </c>
      <c r="R30" s="389">
        <f t="shared" si="18"/>
        <v>20268.287182400003</v>
      </c>
      <c r="S30" s="390">
        <f t="shared" si="19"/>
        <v>3941487.0568064</v>
      </c>
      <c r="T30" s="318">
        <v>44348</v>
      </c>
      <c r="U30" s="319">
        <v>44439</v>
      </c>
      <c r="V30" s="287"/>
      <c r="Y30" s="526">
        <f t="shared" si="21"/>
        <v>24</v>
      </c>
      <c r="Z30" s="527" t="str">
        <f t="shared" si="21"/>
        <v>1461</v>
      </c>
      <c r="AA30" s="528" t="str">
        <f t="shared" si="21"/>
        <v>KARTONO </v>
      </c>
      <c r="AB30" s="527" t="str">
        <f>+VLOOKUP(B30,'[3] CIREBON-ANTERAJA '!$C$7:$AC$49,14,0)</f>
        <v>K</v>
      </c>
      <c r="AC30" s="529">
        <f t="shared" si="5"/>
        <v>3456202</v>
      </c>
      <c r="AD30" s="530">
        <f t="shared" si="6"/>
        <v>45424.04</v>
      </c>
      <c r="AE30" s="530">
        <f t="shared" si="22"/>
        <v>22712.02</v>
      </c>
      <c r="AF30" s="530">
        <f t="shared" si="22"/>
        <v>22712.02</v>
      </c>
      <c r="AG30" s="495">
        <f t="shared" si="8"/>
        <v>-1509646.08</v>
      </c>
      <c r="AH30" s="495">
        <f t="shared" si="2"/>
        <v>0</v>
      </c>
      <c r="AI30" s="531">
        <f t="shared" si="3"/>
        <v>3365353.92</v>
      </c>
      <c r="AJ30" s="532"/>
      <c r="AK30" s="533">
        <f t="shared" si="9"/>
        <v>3365353.92</v>
      </c>
      <c r="AL30" s="534"/>
      <c r="AM30" s="535">
        <f t="shared" si="1"/>
        <v>24</v>
      </c>
      <c r="AN30" s="536" t="str">
        <f t="shared" si="1"/>
        <v>1461</v>
      </c>
      <c r="AO30" s="537" t="str">
        <f t="shared" si="0"/>
        <v>KARTONO </v>
      </c>
      <c r="AP30" s="538">
        <f t="shared" si="10"/>
        <v>3365353.92</v>
      </c>
      <c r="AQ30" s="252">
        <f>+VLOOKUP(C30,'[4]BANK DRIVER'!$C$125:$G$160,5,0)</f>
        <v>3365353.92</v>
      </c>
    </row>
    <row r="31" ht="19.5" customHeight="1" s="252" customFormat="1">
      <c r="A31" s="313">
        <f t="shared" si="20"/>
        <v>25</v>
      </c>
      <c r="B31" s="350" t="s">
        <v>573</v>
      </c>
      <c r="C31" s="362" t="s">
        <v>574</v>
      </c>
      <c r="D31" s="315" t="s">
        <v>47</v>
      </c>
      <c r="E31" s="315" t="s">
        <v>112</v>
      </c>
      <c r="F31" s="316" t="s">
        <v>182</v>
      </c>
      <c r="G31" s="351">
        <v>2271202</v>
      </c>
      <c r="H31" s="352">
        <f t="shared" si="12"/>
        <v>111061.7778</v>
      </c>
      <c r="I31" s="375">
        <f t="shared" si="13"/>
        <v>90848.08</v>
      </c>
      <c r="J31" s="375">
        <f t="shared" si="14"/>
        <v>45424.04</v>
      </c>
      <c r="K31" s="375">
        <v>15000</v>
      </c>
      <c r="L31" s="317">
        <f t="shared" si="15"/>
        <v>2533535.8978</v>
      </c>
      <c r="M31" s="317">
        <f t="shared" si="16"/>
        <v>202682.871824</v>
      </c>
      <c r="N31" s="430">
        <v>1925000</v>
      </c>
      <c r="O31" s="317"/>
      <c r="P31" s="317"/>
      <c r="Q31" s="389">
        <f t="shared" si="17"/>
        <v>4661218.769624</v>
      </c>
      <c r="R31" s="389">
        <f t="shared" si="18"/>
        <v>20268.287182400003</v>
      </c>
      <c r="S31" s="390">
        <f t="shared" si="19"/>
        <v>4681487.0568064</v>
      </c>
      <c r="T31" s="318">
        <v>44378</v>
      </c>
      <c r="U31" s="319">
        <v>44469</v>
      </c>
      <c r="V31" s="287"/>
      <c r="Y31" s="526">
        <f t="shared" si="21"/>
        <v>25</v>
      </c>
      <c r="Z31" s="527" t="str">
        <f t="shared" si="21"/>
        <v>1968</v>
      </c>
      <c r="AA31" s="528" t="str">
        <f t="shared" si="21"/>
        <v>MAMAN KARMAN</v>
      </c>
      <c r="AB31" s="527" t="str">
        <f>+VLOOKUP(B31,'[3] CIREBON-ANTERAJA '!$C$7:$AC$49,14,0)</f>
        <v>K1</v>
      </c>
      <c r="AC31" s="529">
        <f t="shared" si="5"/>
        <v>4196202</v>
      </c>
      <c r="AD31" s="530">
        <f t="shared" si="6"/>
        <v>45424.04</v>
      </c>
      <c r="AE31" s="530">
        <f t="shared" si="22"/>
        <v>22712.02</v>
      </c>
      <c r="AF31" s="530">
        <f t="shared" si="22"/>
        <v>22712.02</v>
      </c>
      <c r="AG31" s="495">
        <f t="shared" si="8"/>
        <v>-1144646.08</v>
      </c>
      <c r="AH31" s="495">
        <f t="shared" si="2"/>
        <v>0</v>
      </c>
      <c r="AI31" s="531">
        <f t="shared" si="3"/>
        <v>4105353.92</v>
      </c>
      <c r="AJ31" s="532"/>
      <c r="AK31" s="533">
        <f t="shared" si="9"/>
        <v>4105353.92</v>
      </c>
      <c r="AL31" s="534"/>
      <c r="AM31" s="535">
        <f t="shared" si="1"/>
        <v>25</v>
      </c>
      <c r="AN31" s="536" t="str">
        <f t="shared" si="1"/>
        <v>1968</v>
      </c>
      <c r="AO31" s="537" t="str">
        <f t="shared" si="0"/>
        <v>MAMAN KARMAN</v>
      </c>
      <c r="AP31" s="538">
        <f t="shared" si="10"/>
        <v>4105353.92</v>
      </c>
      <c r="AQ31" s="252">
        <f>+VLOOKUP(C31,'[4]BANK DRIVER'!$C$125:$G$160,5,0)</f>
        <v>4105353.92</v>
      </c>
    </row>
    <row r="32" ht="19.5" customHeight="1" s="252" customFormat="1">
      <c r="A32" s="313">
        <f t="shared" si="20"/>
        <v>26</v>
      </c>
      <c r="B32" s="350" t="s">
        <v>575</v>
      </c>
      <c r="C32" s="362" t="s">
        <v>351</v>
      </c>
      <c r="D32" s="315" t="s">
        <v>47</v>
      </c>
      <c r="E32" s="315" t="s">
        <v>112</v>
      </c>
      <c r="F32" s="316" t="s">
        <v>182</v>
      </c>
      <c r="G32" s="351">
        <v>2271202</v>
      </c>
      <c r="H32" s="352">
        <f t="shared" si="12"/>
        <v>111061.7778</v>
      </c>
      <c r="I32" s="375">
        <f t="shared" si="13"/>
        <v>90848.08</v>
      </c>
      <c r="J32" s="375">
        <f t="shared" si="14"/>
        <v>45424.04</v>
      </c>
      <c r="K32" s="375">
        <v>15000</v>
      </c>
      <c r="L32" s="317">
        <f t="shared" si="15"/>
        <v>2533535.8978</v>
      </c>
      <c r="M32" s="317">
        <f t="shared" si="16"/>
        <v>202682.871824</v>
      </c>
      <c r="N32" s="430">
        <v>1160000</v>
      </c>
      <c r="O32" s="317"/>
      <c r="P32" s="317"/>
      <c r="Q32" s="389">
        <f t="shared" si="17"/>
        <v>3896218.769624</v>
      </c>
      <c r="R32" s="389">
        <f t="shared" si="18"/>
        <v>20268.287182400003</v>
      </c>
      <c r="S32" s="390">
        <f t="shared" si="19"/>
        <v>3916487.0568064</v>
      </c>
      <c r="T32" s="318">
        <v>44348</v>
      </c>
      <c r="U32" s="319">
        <v>44439</v>
      </c>
      <c r="V32" s="287"/>
      <c r="Y32" s="526">
        <f t="shared" si="21"/>
        <v>26</v>
      </c>
      <c r="Z32" s="527" t="str">
        <f t="shared" si="21"/>
        <v>1460</v>
      </c>
      <c r="AA32" s="528" t="str">
        <f t="shared" si="21"/>
        <v>MOHAMMAD AL HAMIR </v>
      </c>
      <c r="AB32" s="527" t="str">
        <f>+VLOOKUP(B32,'[3] CIREBON-ANTERAJA '!$C$7:$AC$49,14,0)</f>
        <v>K</v>
      </c>
      <c r="AC32" s="529">
        <f t="shared" si="5"/>
        <v>3431202</v>
      </c>
      <c r="AD32" s="530">
        <f t="shared" si="6"/>
        <v>45424.04</v>
      </c>
      <c r="AE32" s="530">
        <f t="shared" si="22"/>
        <v>22712.02</v>
      </c>
      <c r="AF32" s="530">
        <f t="shared" si="22"/>
        <v>22712.02</v>
      </c>
      <c r="AG32" s="495">
        <f t="shared" si="8"/>
        <v>-1534646.08</v>
      </c>
      <c r="AH32" s="495">
        <f t="shared" si="2"/>
        <v>0</v>
      </c>
      <c r="AI32" s="531">
        <f t="shared" si="3"/>
        <v>3340353.92</v>
      </c>
      <c r="AJ32" s="532"/>
      <c r="AK32" s="533">
        <f t="shared" si="9"/>
        <v>3340353.92</v>
      </c>
      <c r="AL32" s="534"/>
      <c r="AM32" s="535">
        <f t="shared" si="1"/>
        <v>26</v>
      </c>
      <c r="AN32" s="536" t="str">
        <f t="shared" si="1"/>
        <v>1460</v>
      </c>
      <c r="AO32" s="537" t="str">
        <f t="shared" si="0"/>
        <v>MOHAMMAD AL HAMIR </v>
      </c>
      <c r="AP32" s="538">
        <f t="shared" si="10"/>
        <v>3340353.92</v>
      </c>
      <c r="AQ32" s="252">
        <f>+VLOOKUP(C32,'[4]BANK DRIVER'!$C$125:$G$160,5,0)</f>
        <v>3340353.92</v>
      </c>
    </row>
    <row r="33" ht="19.5" customHeight="1" s="252" customFormat="1">
      <c r="A33" s="313">
        <f t="shared" si="20"/>
        <v>27</v>
      </c>
      <c r="B33" s="350" t="s">
        <v>576</v>
      </c>
      <c r="C33" s="362" t="s">
        <v>577</v>
      </c>
      <c r="D33" s="315" t="s">
        <v>47</v>
      </c>
      <c r="E33" s="315" t="s">
        <v>112</v>
      </c>
      <c r="F33" s="316" t="s">
        <v>182</v>
      </c>
      <c r="G33" s="351">
        <v>2271202</v>
      </c>
      <c r="H33" s="352">
        <f t="shared" si="12"/>
        <v>111061.7778</v>
      </c>
      <c r="I33" s="375">
        <f t="shared" si="13"/>
        <v>90848.08</v>
      </c>
      <c r="J33" s="375">
        <f t="shared" si="14"/>
        <v>45424.04</v>
      </c>
      <c r="K33" s="375">
        <v>15000</v>
      </c>
      <c r="L33" s="317">
        <f t="shared" si="15"/>
        <v>2533535.8978</v>
      </c>
      <c r="M33" s="317">
        <f t="shared" si="16"/>
        <v>202682.871824</v>
      </c>
      <c r="N33" s="430">
        <v>1355000</v>
      </c>
      <c r="O33" s="317"/>
      <c r="P33" s="317"/>
      <c r="Q33" s="389">
        <f t="shared" si="17"/>
        <v>4091218.769624</v>
      </c>
      <c r="R33" s="389">
        <f t="shared" si="18"/>
        <v>20268.287182400003</v>
      </c>
      <c r="S33" s="390">
        <f t="shared" si="19"/>
        <v>4111487.0568064</v>
      </c>
      <c r="T33" s="318">
        <v>44378</v>
      </c>
      <c r="U33" s="319">
        <v>44469</v>
      </c>
      <c r="V33" s="287"/>
      <c r="Y33" s="526">
        <f t="shared" si="21"/>
        <v>27</v>
      </c>
      <c r="Z33" s="527" t="str">
        <f t="shared" si="21"/>
        <v>1994</v>
      </c>
      <c r="AA33" s="528" t="str">
        <f t="shared" si="21"/>
        <v>MUHAMMAD FIRMAN SUBRATA</v>
      </c>
      <c r="AB33" s="527" t="str">
        <f>+VLOOKUP(B33,'[3] CIREBON-ANTERAJA '!$C$7:$AC$49,14,0)</f>
        <v>K</v>
      </c>
      <c r="AC33" s="529">
        <f t="shared" si="5"/>
        <v>3626202</v>
      </c>
      <c r="AD33" s="530">
        <f t="shared" si="6"/>
        <v>45424.04</v>
      </c>
      <c r="AE33" s="530">
        <f t="shared" si="22"/>
        <v>22712.02</v>
      </c>
      <c r="AF33" s="530">
        <f t="shared" si="22"/>
        <v>22712.02</v>
      </c>
      <c r="AG33" s="495">
        <f t="shared" si="8"/>
        <v>-1339646.08</v>
      </c>
      <c r="AH33" s="495">
        <f t="shared" si="2"/>
        <v>0</v>
      </c>
      <c r="AI33" s="531">
        <f t="shared" si="3"/>
        <v>3535353.92</v>
      </c>
      <c r="AJ33" s="532"/>
      <c r="AK33" s="533">
        <f t="shared" si="9"/>
        <v>3535353.92</v>
      </c>
      <c r="AL33" s="534"/>
      <c r="AM33" s="535">
        <f t="shared" si="1"/>
        <v>27</v>
      </c>
      <c r="AN33" s="536" t="str">
        <f t="shared" si="1"/>
        <v>1994</v>
      </c>
      <c r="AO33" s="537" t="str">
        <f t="shared" si="0"/>
        <v>MUHAMMAD FIRMAN SUBRATA</v>
      </c>
      <c r="AP33" s="538">
        <f t="shared" si="10"/>
        <v>3535353.92</v>
      </c>
      <c r="AQ33" s="252">
        <f>+VLOOKUP(C33,'[4]BANK DRIVER'!$C$125:$G$160,5,0)</f>
        <v>3535353.92</v>
      </c>
    </row>
    <row r="34" ht="19.5" customHeight="1" s="252" customFormat="1">
      <c r="A34" s="313">
        <f t="shared" si="20"/>
        <v>28</v>
      </c>
      <c r="B34" s="350" t="s">
        <v>578</v>
      </c>
      <c r="C34" s="362" t="s">
        <v>579</v>
      </c>
      <c r="D34" s="315" t="s">
        <v>47</v>
      </c>
      <c r="E34" s="315" t="s">
        <v>112</v>
      </c>
      <c r="F34" s="316" t="s">
        <v>182</v>
      </c>
      <c r="G34" s="351">
        <v>2271202</v>
      </c>
      <c r="H34" s="352">
        <f t="shared" si="12"/>
        <v>111061.7778</v>
      </c>
      <c r="I34" s="375">
        <f t="shared" si="13"/>
        <v>90848.08</v>
      </c>
      <c r="J34" s="375">
        <f t="shared" si="14"/>
        <v>45424.04</v>
      </c>
      <c r="K34" s="375">
        <v>15000</v>
      </c>
      <c r="L34" s="317">
        <f t="shared" si="15"/>
        <v>2533535.8978</v>
      </c>
      <c r="M34" s="317">
        <f t="shared" si="16"/>
        <v>202682.871824</v>
      </c>
      <c r="N34" s="430">
        <v>1575000</v>
      </c>
      <c r="O34" s="317"/>
      <c r="P34" s="317"/>
      <c r="Q34" s="389">
        <f t="shared" si="17"/>
        <v>4311218.769624</v>
      </c>
      <c r="R34" s="389">
        <f t="shared" si="18"/>
        <v>20268.287182400003</v>
      </c>
      <c r="S34" s="390">
        <f t="shared" si="19"/>
        <v>4331487.0568064</v>
      </c>
      <c r="T34" s="318">
        <v>44378</v>
      </c>
      <c r="U34" s="319">
        <v>44469</v>
      </c>
      <c r="V34" s="287"/>
      <c r="Y34" s="526">
        <f t="shared" si="21"/>
        <v>28</v>
      </c>
      <c r="Z34" s="527" t="str">
        <f t="shared" si="21"/>
        <v>1996</v>
      </c>
      <c r="AA34" s="528" t="str">
        <f t="shared" si="21"/>
        <v>MUKHAMAD USIN</v>
      </c>
      <c r="AB34" s="527" t="str">
        <f>+VLOOKUP(B34,'[3] CIREBON-ANTERAJA '!$C$7:$AC$49,14,0)</f>
        <v>K2</v>
      </c>
      <c r="AC34" s="529">
        <f t="shared" si="5"/>
        <v>3846202</v>
      </c>
      <c r="AD34" s="530">
        <f t="shared" si="6"/>
        <v>45424.04</v>
      </c>
      <c r="AE34" s="530">
        <f t="shared" si="22"/>
        <v>22712.02</v>
      </c>
      <c r="AF34" s="530">
        <f t="shared" si="22"/>
        <v>22712.02</v>
      </c>
      <c r="AG34" s="495">
        <f t="shared" si="8"/>
        <v>-1869646.08</v>
      </c>
      <c r="AH34" s="495">
        <f t="shared" si="2"/>
        <v>0</v>
      </c>
      <c r="AI34" s="531">
        <f t="shared" si="3"/>
        <v>3755353.92</v>
      </c>
      <c r="AJ34" s="532"/>
      <c r="AK34" s="533">
        <f t="shared" si="9"/>
        <v>3755353.92</v>
      </c>
      <c r="AL34" s="534"/>
      <c r="AM34" s="535">
        <f t="shared" si="1"/>
        <v>28</v>
      </c>
      <c r="AN34" s="536" t="str">
        <f t="shared" si="1"/>
        <v>1996</v>
      </c>
      <c r="AO34" s="537" t="str">
        <f t="shared" si="0"/>
        <v>MUKHAMAD USIN</v>
      </c>
      <c r="AP34" s="538">
        <f t="shared" si="10"/>
        <v>3755353.92</v>
      </c>
      <c r="AQ34" s="252">
        <f>+VLOOKUP(C34,'[4]BANK DRIVER'!$C$125:$G$160,5,0)</f>
        <v>3755353.92</v>
      </c>
    </row>
    <row r="35" ht="19.5" customHeight="1" s="252" customFormat="1">
      <c r="A35" s="313">
        <f t="shared" si="20"/>
        <v>29</v>
      </c>
      <c r="B35" s="350" t="s">
        <v>580</v>
      </c>
      <c r="C35" s="362" t="s">
        <v>581</v>
      </c>
      <c r="D35" s="315" t="s">
        <v>47</v>
      </c>
      <c r="E35" s="315" t="s">
        <v>112</v>
      </c>
      <c r="F35" s="316" t="s">
        <v>182</v>
      </c>
      <c r="G35" s="351">
        <v>2271202</v>
      </c>
      <c r="H35" s="352">
        <f t="shared" si="12"/>
        <v>111061.7778</v>
      </c>
      <c r="I35" s="375">
        <f t="shared" si="13"/>
        <v>90848.08</v>
      </c>
      <c r="J35" s="375">
        <f t="shared" si="14"/>
        <v>45424.04</v>
      </c>
      <c r="K35" s="375">
        <v>15000</v>
      </c>
      <c r="L35" s="317">
        <f t="shared" si="15"/>
        <v>2533535.8978</v>
      </c>
      <c r="M35" s="317">
        <f t="shared" si="16"/>
        <v>202682.871824</v>
      </c>
      <c r="N35" s="430">
        <v>1270000</v>
      </c>
      <c r="O35" s="317"/>
      <c r="P35" s="317"/>
      <c r="Q35" s="389">
        <f t="shared" si="17"/>
        <v>4006218.769624</v>
      </c>
      <c r="R35" s="389">
        <f t="shared" si="18"/>
        <v>20268.287182400003</v>
      </c>
      <c r="S35" s="390">
        <f t="shared" si="19"/>
        <v>4026487.0568064</v>
      </c>
      <c r="T35" s="318">
        <v>44378</v>
      </c>
      <c r="U35" s="319">
        <v>44469</v>
      </c>
      <c r="V35" s="287"/>
      <c r="Y35" s="526">
        <f t="shared" si="21"/>
        <v>29</v>
      </c>
      <c r="Z35" s="527" t="str">
        <f t="shared" si="21"/>
        <v>2125</v>
      </c>
      <c r="AA35" s="528" t="str">
        <f t="shared" si="21"/>
        <v>OPAN SAYDIN</v>
      </c>
      <c r="AB35" s="527" t="s">
        <v>41</v>
      </c>
      <c r="AC35" s="529">
        <f t="shared" si="5"/>
        <v>3541202</v>
      </c>
      <c r="AD35" s="530">
        <f t="shared" si="6"/>
        <v>45424.04</v>
      </c>
      <c r="AE35" s="530">
        <f t="shared" si="22"/>
        <v>22712.02</v>
      </c>
      <c r="AF35" s="530">
        <f t="shared" si="22"/>
        <v>22712.02</v>
      </c>
      <c r="AG35" s="495">
        <f t="shared" si="8"/>
        <v>-1424646.08</v>
      </c>
      <c r="AH35" s="495">
        <f t="shared" si="2"/>
        <v>0</v>
      </c>
      <c r="AI35" s="531">
        <f t="shared" si="3"/>
        <v>3450353.92</v>
      </c>
      <c r="AJ35" s="532"/>
      <c r="AK35" s="533">
        <f t="shared" si="9"/>
        <v>3450353.92</v>
      </c>
      <c r="AL35" s="534"/>
      <c r="AM35" s="535">
        <f t="shared" si="1"/>
        <v>29</v>
      </c>
      <c r="AN35" s="536" t="str">
        <f t="shared" si="1"/>
        <v>2125</v>
      </c>
      <c r="AO35" s="537" t="str">
        <f t="shared" si="0"/>
        <v>OPAN SAYDIN</v>
      </c>
      <c r="AP35" s="538">
        <f t="shared" si="10"/>
        <v>3450353.92</v>
      </c>
      <c r="AQ35" s="252">
        <f>+VLOOKUP(C35,'[4]BANK DRIVER'!$C$125:$G$160,5,0)</f>
        <v>3450353.92</v>
      </c>
    </row>
    <row r="36" ht="19.5" customHeight="1" s="252" customFormat="1">
      <c r="A36" s="313">
        <f t="shared" si="20"/>
        <v>30</v>
      </c>
      <c r="B36" s="350" t="s">
        <v>582</v>
      </c>
      <c r="C36" s="362" t="s">
        <v>583</v>
      </c>
      <c r="D36" s="315" t="s">
        <v>47</v>
      </c>
      <c r="E36" s="315" t="s">
        <v>112</v>
      </c>
      <c r="F36" s="316" t="s">
        <v>182</v>
      </c>
      <c r="G36" s="351">
        <v>2271202</v>
      </c>
      <c r="H36" s="352">
        <f t="shared" si="12"/>
        <v>111061.7778</v>
      </c>
      <c r="I36" s="375">
        <f t="shared" si="13"/>
        <v>90848.08</v>
      </c>
      <c r="J36" s="375">
        <f t="shared" si="14"/>
        <v>45424.04</v>
      </c>
      <c r="K36" s="375">
        <v>15000</v>
      </c>
      <c r="L36" s="317">
        <f t="shared" si="15"/>
        <v>2533535.8978</v>
      </c>
      <c r="M36" s="317">
        <f t="shared" si="16"/>
        <v>202682.871824</v>
      </c>
      <c r="N36" s="430">
        <v>1995000</v>
      </c>
      <c r="O36" s="317"/>
      <c r="P36" s="317"/>
      <c r="Q36" s="389">
        <f t="shared" si="17"/>
        <v>4731218.769624</v>
      </c>
      <c r="R36" s="389">
        <f t="shared" si="18"/>
        <v>20268.287182400003</v>
      </c>
      <c r="S36" s="390">
        <f t="shared" si="19"/>
        <v>4751487.0568064</v>
      </c>
      <c r="T36" s="318">
        <v>44378</v>
      </c>
      <c r="U36" s="319">
        <v>44469</v>
      </c>
      <c r="V36" s="287"/>
      <c r="Y36" s="526">
        <f t="shared" si="21"/>
        <v>30</v>
      </c>
      <c r="Z36" s="527" t="str">
        <f t="shared" si="21"/>
        <v>1995</v>
      </c>
      <c r="AA36" s="528" t="str">
        <f t="shared" si="21"/>
        <v>RAHMAT HIDAYAT</v>
      </c>
      <c r="AB36" s="527" t="s">
        <v>44</v>
      </c>
      <c r="AC36" s="529">
        <f t="shared" si="5"/>
        <v>4266202</v>
      </c>
      <c r="AD36" s="530">
        <f t="shared" si="6"/>
        <v>45424.04</v>
      </c>
      <c r="AE36" s="530">
        <f t="shared" si="22"/>
        <v>22712.02</v>
      </c>
      <c r="AF36" s="530">
        <f t="shared" si="22"/>
        <v>22712.02</v>
      </c>
      <c r="AG36" s="495">
        <f t="shared" si="8"/>
        <v>-324646.0799999996</v>
      </c>
      <c r="AH36" s="495">
        <f t="shared" si="2"/>
        <v>0</v>
      </c>
      <c r="AI36" s="531">
        <f t="shared" si="3"/>
        <v>4175353.9200000004</v>
      </c>
      <c r="AJ36" s="532"/>
      <c r="AK36" s="533">
        <f t="shared" si="9"/>
        <v>4175353.9200000004</v>
      </c>
      <c r="AL36" s="534"/>
      <c r="AM36" s="535">
        <f t="shared" si="1"/>
        <v>30</v>
      </c>
      <c r="AN36" s="536" t="str">
        <f t="shared" si="1"/>
        <v>1995</v>
      </c>
      <c r="AO36" s="537" t="str">
        <f t="shared" si="0"/>
        <v>RAHMAT HIDAYAT</v>
      </c>
      <c r="AP36" s="538">
        <f t="shared" si="10"/>
        <v>4175353.9200000004</v>
      </c>
      <c r="AR36" s="252">
        <f>+VLOOKUP(C36,'[4]BANK LAIN'!$C$9:$G$13,5,0)</f>
        <v>4175353.9200000004</v>
      </c>
    </row>
    <row r="37" ht="19.5" customHeight="1" s="252" customFormat="1">
      <c r="A37" s="313">
        <f t="shared" si="20"/>
        <v>31</v>
      </c>
      <c r="B37" s="350" t="s">
        <v>584</v>
      </c>
      <c r="C37" s="362" t="s">
        <v>585</v>
      </c>
      <c r="D37" s="315" t="s">
        <v>47</v>
      </c>
      <c r="E37" s="315" t="s">
        <v>112</v>
      </c>
      <c r="F37" s="316" t="s">
        <v>182</v>
      </c>
      <c r="G37" s="351">
        <v>2271202</v>
      </c>
      <c r="H37" s="352">
        <f t="shared" si="12"/>
        <v>111061.7778</v>
      </c>
      <c r="I37" s="375">
        <f t="shared" si="13"/>
        <v>90848.08</v>
      </c>
      <c r="J37" s="375">
        <f t="shared" si="14"/>
        <v>45424.04</v>
      </c>
      <c r="K37" s="375">
        <v>15000</v>
      </c>
      <c r="L37" s="317">
        <f t="shared" si="15"/>
        <v>2533535.8978</v>
      </c>
      <c r="M37" s="317">
        <f t="shared" si="16"/>
        <v>202682.871824</v>
      </c>
      <c r="N37" s="430">
        <v>1260000</v>
      </c>
      <c r="O37" s="317"/>
      <c r="P37" s="317"/>
      <c r="Q37" s="389">
        <f t="shared" si="17"/>
        <v>3996218.769624</v>
      </c>
      <c r="R37" s="389">
        <f t="shared" si="18"/>
        <v>20268.287182400003</v>
      </c>
      <c r="S37" s="390">
        <f t="shared" si="19"/>
        <v>4016487.0568064</v>
      </c>
      <c r="T37" s="318">
        <v>44378</v>
      </c>
      <c r="U37" s="319">
        <v>44469</v>
      </c>
      <c r="V37" s="287"/>
      <c r="Y37" s="526">
        <f t="shared" si="21"/>
        <v>31</v>
      </c>
      <c r="Z37" s="527" t="str">
        <f t="shared" si="21"/>
        <v>1997</v>
      </c>
      <c r="AA37" s="528" t="str">
        <f t="shared" si="21"/>
        <v>RIZKY MULAWARMAN</v>
      </c>
      <c r="AB37" s="527" t="str">
        <f>+VLOOKUP(B37,'[3] CIREBON-ANTERAJA '!$C$7:$AC$49,14,0)</f>
        <v>L</v>
      </c>
      <c r="AC37" s="529">
        <f t="shared" si="5"/>
        <v>3531202</v>
      </c>
      <c r="AD37" s="530">
        <f t="shared" si="6"/>
        <v>45424.04</v>
      </c>
      <c r="AE37" s="530">
        <f t="shared" si="22"/>
        <v>22712.02</v>
      </c>
      <c r="AF37" s="530">
        <f t="shared" si="22"/>
        <v>22712.02</v>
      </c>
      <c r="AG37" s="495">
        <f t="shared" si="8"/>
        <v>-1059646.08</v>
      </c>
      <c r="AH37" s="495">
        <f t="shared" si="2"/>
        <v>0</v>
      </c>
      <c r="AI37" s="531">
        <f t="shared" si="3"/>
        <v>3440353.92</v>
      </c>
      <c r="AJ37" s="532"/>
      <c r="AK37" s="533">
        <f t="shared" si="9"/>
        <v>3440353.92</v>
      </c>
      <c r="AL37" s="534"/>
      <c r="AM37" s="535">
        <f t="shared" si="1"/>
        <v>31</v>
      </c>
      <c r="AN37" s="536" t="str">
        <f t="shared" si="1"/>
        <v>1997</v>
      </c>
      <c r="AO37" s="537" t="str">
        <f t="shared" si="0"/>
        <v>RIZKY MULAWARMAN</v>
      </c>
      <c r="AP37" s="538">
        <f t="shared" si="10"/>
        <v>3440353.92</v>
      </c>
      <c r="AR37" s="252" t="e">
        <f>+VLOOKUP(C37,'[4]BANK LAIN'!$C$9:$G$13,5,0)</f>
        <v>#N/A</v>
      </c>
    </row>
    <row r="38" ht="19.5" customHeight="1" s="252" customFormat="1">
      <c r="A38" s="313">
        <f t="shared" si="20"/>
        <v>32</v>
      </c>
      <c r="B38" s="350" t="s">
        <v>586</v>
      </c>
      <c r="C38" s="362" t="s">
        <v>587</v>
      </c>
      <c r="D38" s="315" t="s">
        <v>47</v>
      </c>
      <c r="E38" s="315" t="s">
        <v>112</v>
      </c>
      <c r="F38" s="316" t="s">
        <v>182</v>
      </c>
      <c r="G38" s="351">
        <v>2271202</v>
      </c>
      <c r="H38" s="352">
        <f t="shared" si="12"/>
        <v>111061.7778</v>
      </c>
      <c r="I38" s="375">
        <f t="shared" si="13"/>
        <v>90848.08</v>
      </c>
      <c r="J38" s="375">
        <f t="shared" si="14"/>
        <v>45424.04</v>
      </c>
      <c r="K38" s="375">
        <v>15000</v>
      </c>
      <c r="L38" s="317">
        <f t="shared" si="15"/>
        <v>2533535.8978</v>
      </c>
      <c r="M38" s="317">
        <f t="shared" si="16"/>
        <v>202682.871824</v>
      </c>
      <c r="N38" s="430">
        <v>2135000</v>
      </c>
      <c r="O38" s="317"/>
      <c r="P38" s="317"/>
      <c r="Q38" s="389">
        <f t="shared" si="17"/>
        <v>4871218.769624</v>
      </c>
      <c r="R38" s="389">
        <f t="shared" si="18"/>
        <v>20268.287182400003</v>
      </c>
      <c r="S38" s="390">
        <f t="shared" si="19"/>
        <v>4891487.0568064</v>
      </c>
      <c r="T38" s="318">
        <v>44378</v>
      </c>
      <c r="U38" s="319">
        <v>44469</v>
      </c>
      <c r="V38" s="287"/>
      <c r="Y38" s="526">
        <f t="shared" si="21"/>
        <v>32</v>
      </c>
      <c r="Z38" s="527" t="str">
        <f t="shared" si="21"/>
        <v>2126</v>
      </c>
      <c r="AA38" s="528" t="str">
        <f t="shared" si="21"/>
        <v>SUNANDI</v>
      </c>
      <c r="AB38" s="527" t="s">
        <v>41</v>
      </c>
      <c r="AC38" s="529">
        <f t="shared" si="5"/>
        <v>4406202</v>
      </c>
      <c r="AD38" s="530">
        <f t="shared" si="6"/>
        <v>45424.04</v>
      </c>
      <c r="AE38" s="530">
        <f t="shared" si="22"/>
        <v>22712.02</v>
      </c>
      <c r="AF38" s="530">
        <f t="shared" si="22"/>
        <v>22712.02</v>
      </c>
      <c r="AG38" s="495">
        <f t="shared" si="8"/>
        <v>-559646.0799999991</v>
      </c>
      <c r="AH38" s="495">
        <f t="shared" si="2"/>
        <v>0</v>
      </c>
      <c r="AI38" s="531">
        <f t="shared" si="3"/>
        <v>4315353.920000001</v>
      </c>
      <c r="AJ38" s="532"/>
      <c r="AK38" s="533">
        <f t="shared" si="9"/>
        <v>4315353.920000001</v>
      </c>
      <c r="AL38" s="534"/>
      <c r="AM38" s="535">
        <f t="shared" si="1"/>
        <v>32</v>
      </c>
      <c r="AN38" s="536" t="str">
        <f t="shared" si="1"/>
        <v>2126</v>
      </c>
      <c r="AO38" s="537" t="str">
        <f t="shared" si="0"/>
        <v>SUNANDI</v>
      </c>
      <c r="AP38" s="538">
        <f t="shared" si="10"/>
        <v>4315353.920000001</v>
      </c>
      <c r="AQ38" s="252">
        <f>+VLOOKUP(C38,'[4]BANK DRIVER'!$C$125:$G$160,5,0)</f>
        <v>4315353.920000001</v>
      </c>
    </row>
    <row r="39" ht="19.5" customHeight="1" s="252" customFormat="1">
      <c r="A39" s="313">
        <f t="shared" si="20"/>
        <v>33</v>
      </c>
      <c r="B39" s="350" t="s">
        <v>384</v>
      </c>
      <c r="C39" s="362" t="s">
        <v>385</v>
      </c>
      <c r="D39" s="315" t="s">
        <v>47</v>
      </c>
      <c r="E39" s="315" t="s">
        <v>112</v>
      </c>
      <c r="F39" s="316" t="s">
        <v>182</v>
      </c>
      <c r="G39" s="351">
        <v>2271202</v>
      </c>
      <c r="H39" s="352">
        <f t="shared" si="12"/>
        <v>111061.7778</v>
      </c>
      <c r="I39" s="375">
        <f t="shared" si="13"/>
        <v>90848.08</v>
      </c>
      <c r="J39" s="375">
        <f t="shared" si="14"/>
        <v>45424.04</v>
      </c>
      <c r="K39" s="375">
        <v>15000</v>
      </c>
      <c r="L39" s="317">
        <f t="shared" si="15"/>
        <v>2533535.8978</v>
      </c>
      <c r="M39" s="317">
        <f t="shared" si="16"/>
        <v>202682.871824</v>
      </c>
      <c r="N39" s="430">
        <v>1235000</v>
      </c>
      <c r="O39" s="317"/>
      <c r="P39" s="317"/>
      <c r="Q39" s="389">
        <f t="shared" si="17"/>
        <v>3971218.769624</v>
      </c>
      <c r="R39" s="389">
        <f t="shared" si="18"/>
        <v>20268.287182400003</v>
      </c>
      <c r="S39" s="390">
        <f t="shared" si="19"/>
        <v>3991487.0568064</v>
      </c>
      <c r="T39" s="318">
        <v>44378</v>
      </c>
      <c r="U39" s="319">
        <v>44408</v>
      </c>
      <c r="V39" s="287"/>
      <c r="Y39" s="526">
        <f t="shared" si="21"/>
        <v>33</v>
      </c>
      <c r="Z39" s="527" t="str">
        <f t="shared" si="21"/>
        <v>1704</v>
      </c>
      <c r="AA39" s="528" t="str">
        <f t="shared" si="21"/>
        <v>TEDDY SAPTAJI PERMANA T </v>
      </c>
      <c r="AB39" s="527" t="s">
        <v>41</v>
      </c>
      <c r="AC39" s="529">
        <f t="shared" si="5"/>
        <v>3506202</v>
      </c>
      <c r="AD39" s="530">
        <f t="shared" si="6"/>
        <v>45424.04</v>
      </c>
      <c r="AE39" s="530">
        <f t="shared" si="22"/>
        <v>22712.02</v>
      </c>
      <c r="AF39" s="530">
        <f t="shared" si="22"/>
        <v>22712.02</v>
      </c>
      <c r="AG39" s="495">
        <f t="shared" si="8"/>
        <v>-1459646.08</v>
      </c>
      <c r="AH39" s="495">
        <f t="shared" si="2"/>
        <v>0</v>
      </c>
      <c r="AI39" s="531">
        <f t="shared" si="3"/>
        <v>3415353.92</v>
      </c>
      <c r="AJ39" s="532"/>
      <c r="AK39" s="533">
        <f t="shared" si="9"/>
        <v>3415353.92</v>
      </c>
      <c r="AL39" s="534"/>
      <c r="AM39" s="535">
        <f t="shared" si="1"/>
        <v>33</v>
      </c>
      <c r="AN39" s="536" t="str">
        <f t="shared" si="1"/>
        <v>1704</v>
      </c>
      <c r="AO39" s="537" t="str">
        <f t="shared" si="0"/>
        <v>TEDDY SAPTAJI PERMANA T </v>
      </c>
      <c r="AP39" s="538">
        <f t="shared" si="10"/>
        <v>3415353.92</v>
      </c>
      <c r="AQ39" s="252">
        <f>+VLOOKUP(C39,'[4]BANK DRIVER'!$C$125:$G$160,5,0)</f>
        <v>3415353.92</v>
      </c>
    </row>
    <row r="40" ht="19.5" customHeight="1" s="252" customFormat="1">
      <c r="A40" s="313">
        <f t="shared" si="20"/>
        <v>34</v>
      </c>
      <c r="B40" s="350" t="s">
        <v>588</v>
      </c>
      <c r="C40" s="362" t="s">
        <v>589</v>
      </c>
      <c r="D40" s="315" t="s">
        <v>47</v>
      </c>
      <c r="E40" s="315" t="s">
        <v>112</v>
      </c>
      <c r="F40" s="316" t="s">
        <v>182</v>
      </c>
      <c r="G40" s="351">
        <v>2271202</v>
      </c>
      <c r="H40" s="352">
        <f t="shared" si="12"/>
        <v>111061.7778</v>
      </c>
      <c r="I40" s="375">
        <f t="shared" si="13"/>
        <v>90848.08</v>
      </c>
      <c r="J40" s="375">
        <f t="shared" si="14"/>
        <v>45424.04</v>
      </c>
      <c r="K40" s="375">
        <v>15000</v>
      </c>
      <c r="L40" s="317">
        <f t="shared" si="15"/>
        <v>2533535.8978</v>
      </c>
      <c r="M40" s="317">
        <f t="shared" si="16"/>
        <v>202682.871824</v>
      </c>
      <c r="N40" s="430">
        <v>770000</v>
      </c>
      <c r="O40" s="317"/>
      <c r="P40" s="317"/>
      <c r="Q40" s="389">
        <f t="shared" si="17"/>
        <v>3506218.769624</v>
      </c>
      <c r="R40" s="389">
        <f t="shared" si="18"/>
        <v>20268.287182400003</v>
      </c>
      <c r="S40" s="390">
        <f t="shared" si="19"/>
        <v>3526487.0568064</v>
      </c>
      <c r="T40" s="318">
        <v>44378</v>
      </c>
      <c r="U40" s="319">
        <v>44469</v>
      </c>
      <c r="V40" s="287"/>
      <c r="Y40" s="526">
        <f ref="Y40:AA45" t="shared" si="23">+A40</f>
        <v>34</v>
      </c>
      <c r="Z40" s="527" t="str">
        <f t="shared" si="23"/>
        <v>1102</v>
      </c>
      <c r="AA40" s="528" t="str">
        <f t="shared" si="23"/>
        <v>TESAR MARA</v>
      </c>
      <c r="AB40" s="527" t="str">
        <f>+VLOOKUP(B40,'[3] CIREBON-ANTERAJA '!$C$7:$AC$49,14,0)</f>
        <v>K</v>
      </c>
      <c r="AC40" s="529">
        <f t="shared" si="5"/>
        <v>3041202</v>
      </c>
      <c r="AD40" s="530">
        <f t="shared" si="6"/>
        <v>45424.04</v>
      </c>
      <c r="AE40" s="530">
        <f ref="AE40:AF44" t="shared" si="24">$AD$4*1%</f>
        <v>22712.02</v>
      </c>
      <c r="AF40" s="530">
        <f t="shared" si="24"/>
        <v>22712.02</v>
      </c>
      <c r="AG40" s="495">
        <f t="shared" si="8"/>
        <v>-1924646.08</v>
      </c>
      <c r="AH40" s="495">
        <f t="shared" si="2"/>
        <v>0</v>
      </c>
      <c r="AI40" s="531">
        <f t="shared" si="3"/>
        <v>2950353.92</v>
      </c>
      <c r="AJ40" s="532"/>
      <c r="AK40" s="533">
        <f t="shared" si="9"/>
        <v>2950353.92</v>
      </c>
      <c r="AL40" s="534"/>
      <c r="AM40" s="535">
        <f t="shared" si="1"/>
        <v>34</v>
      </c>
      <c r="AN40" s="536" t="str">
        <f t="shared" si="1"/>
        <v>1102</v>
      </c>
      <c r="AO40" s="537" t="str">
        <f t="shared" si="0"/>
        <v>TESAR MARA</v>
      </c>
      <c r="AP40" s="538">
        <f t="shared" si="10"/>
        <v>2950353.92</v>
      </c>
      <c r="AQ40" s="252">
        <f>+VLOOKUP(C40,'[4]BANK DRIVER'!$C$125:$G$160,5,0)</f>
        <v>2950353.92</v>
      </c>
    </row>
    <row r="41" ht="19.5" customHeight="1" s="252" customFormat="1">
      <c r="A41" s="313">
        <f t="shared" si="20"/>
        <v>35</v>
      </c>
      <c r="B41" s="350" t="s">
        <v>590</v>
      </c>
      <c r="C41" s="362" t="s">
        <v>591</v>
      </c>
      <c r="D41" s="315" t="s">
        <v>47</v>
      </c>
      <c r="E41" s="315" t="s">
        <v>112</v>
      </c>
      <c r="F41" s="316" t="s">
        <v>182</v>
      </c>
      <c r="G41" s="351">
        <v>2271202</v>
      </c>
      <c r="H41" s="352">
        <f t="shared" si="12"/>
        <v>111061.7778</v>
      </c>
      <c r="I41" s="375">
        <f t="shared" si="13"/>
        <v>90848.08</v>
      </c>
      <c r="J41" s="375">
        <f t="shared" si="14"/>
        <v>45424.04</v>
      </c>
      <c r="K41" s="375">
        <v>15000</v>
      </c>
      <c r="L41" s="317">
        <f t="shared" si="15"/>
        <v>2533535.8978</v>
      </c>
      <c r="M41" s="317">
        <f t="shared" si="16"/>
        <v>202682.871824</v>
      </c>
      <c r="N41" s="430">
        <v>1150000</v>
      </c>
      <c r="O41" s="317"/>
      <c r="P41" s="317"/>
      <c r="Q41" s="389">
        <f t="shared" si="17"/>
        <v>3886218.769624</v>
      </c>
      <c r="R41" s="389">
        <f t="shared" si="18"/>
        <v>20268.287182400003</v>
      </c>
      <c r="S41" s="390">
        <f t="shared" si="19"/>
        <v>3906487.0568064</v>
      </c>
      <c r="T41" s="318">
        <v>44317</v>
      </c>
      <c r="U41" s="319">
        <v>44408</v>
      </c>
      <c r="V41" s="287"/>
      <c r="Y41" s="526">
        <f t="shared" si="23"/>
        <v>35</v>
      </c>
      <c r="Z41" s="527" t="str">
        <f t="shared" si="23"/>
        <v>1211</v>
      </c>
      <c r="AA41" s="528" t="str">
        <f t="shared" si="23"/>
        <v>YAKUB </v>
      </c>
      <c r="AB41" s="527" t="str">
        <f>+VLOOKUP(B41,'[3] CIREBON-ANTERAJA '!$C$7:$AC$49,14,0)</f>
        <v>K</v>
      </c>
      <c r="AC41" s="529">
        <f t="shared" si="5"/>
        <v>3421202</v>
      </c>
      <c r="AD41" s="530">
        <f t="shared" si="6"/>
        <v>45424.04</v>
      </c>
      <c r="AE41" s="530">
        <f t="shared" si="24"/>
        <v>22712.02</v>
      </c>
      <c r="AF41" s="530">
        <f t="shared" si="24"/>
        <v>22712.02</v>
      </c>
      <c r="AG41" s="495">
        <f t="shared" si="8"/>
        <v>-1544646.08</v>
      </c>
      <c r="AH41" s="495">
        <f t="shared" si="2"/>
        <v>0</v>
      </c>
      <c r="AI41" s="531">
        <f t="shared" si="3"/>
        <v>3330353.92</v>
      </c>
      <c r="AJ41" s="532"/>
      <c r="AK41" s="533">
        <f t="shared" si="9"/>
        <v>3330353.92</v>
      </c>
      <c r="AL41" s="534"/>
      <c r="AM41" s="535">
        <f t="shared" si="1"/>
        <v>35</v>
      </c>
      <c r="AN41" s="536" t="str">
        <f t="shared" si="1"/>
        <v>1211</v>
      </c>
      <c r="AO41" s="537" t="str">
        <f t="shared" si="0"/>
        <v>YAKUB </v>
      </c>
      <c r="AP41" s="538">
        <f t="shared" si="10"/>
        <v>3330353.92</v>
      </c>
      <c r="AQ41" s="252">
        <f>+VLOOKUP(C41,'[4]BANK DRIVER'!$C$125:$G$160,5,0)</f>
        <v>3330353.92</v>
      </c>
    </row>
    <row r="42" ht="19.5" customHeight="1" s="252" customFormat="1">
      <c r="A42" s="313">
        <f t="shared" si="20"/>
        <v>36</v>
      </c>
      <c r="B42" s="245" t="s">
        <v>592</v>
      </c>
      <c r="C42" s="426" t="s">
        <v>234</v>
      </c>
      <c r="D42" s="315" t="s">
        <v>47</v>
      </c>
      <c r="E42" s="315" t="s">
        <v>112</v>
      </c>
      <c r="F42" s="316" t="s">
        <v>182</v>
      </c>
      <c r="G42" s="351">
        <v>2271202</v>
      </c>
      <c r="H42" s="352">
        <f t="shared" si="12"/>
        <v>111061.7778</v>
      </c>
      <c r="I42" s="375">
        <f t="shared" si="13"/>
        <v>90848.08</v>
      </c>
      <c r="J42" s="375">
        <f t="shared" si="14"/>
        <v>45424.04</v>
      </c>
      <c r="K42" s="375">
        <v>15000</v>
      </c>
      <c r="L42" s="317">
        <f t="shared" si="15"/>
        <v>2533535.8978</v>
      </c>
      <c r="M42" s="317">
        <f t="shared" si="16"/>
        <v>202682.871824</v>
      </c>
      <c r="N42" s="431">
        <v>1315000</v>
      </c>
      <c r="O42" s="317"/>
      <c r="P42" s="317"/>
      <c r="Q42" s="389">
        <f t="shared" si="17"/>
        <v>4051218.769624</v>
      </c>
      <c r="R42" s="389">
        <f t="shared" si="18"/>
        <v>20268.287182400003</v>
      </c>
      <c r="S42" s="390">
        <f t="shared" si="19"/>
        <v>4071487.0568064</v>
      </c>
      <c r="T42" s="318">
        <v>44378</v>
      </c>
      <c r="U42" s="319">
        <v>44469</v>
      </c>
      <c r="V42" s="287"/>
      <c r="Y42" s="526">
        <f t="shared" si="23"/>
        <v>36</v>
      </c>
      <c r="Z42" s="527" t="str">
        <f t="shared" si="23"/>
        <v>1101</v>
      </c>
      <c r="AA42" s="528" t="str">
        <f t="shared" si="23"/>
        <v>YANA RUSDIANA</v>
      </c>
      <c r="AB42" s="527" t="str">
        <f>+VLOOKUP(B42,'[3] CIREBON-ANTERAJA '!$C$7:$AC$49,14,0)</f>
        <v>K</v>
      </c>
      <c r="AC42" s="529">
        <f t="shared" si="5"/>
        <v>3586202</v>
      </c>
      <c r="AD42" s="530">
        <f t="shared" si="6"/>
        <v>45424.04</v>
      </c>
      <c r="AE42" s="530">
        <f t="shared" si="24"/>
        <v>22712.02</v>
      </c>
      <c r="AF42" s="530">
        <f t="shared" si="24"/>
        <v>22712.02</v>
      </c>
      <c r="AG42" s="495">
        <f t="shared" si="8"/>
        <v>-1379646.08</v>
      </c>
      <c r="AH42" s="495">
        <f t="shared" si="2"/>
        <v>0</v>
      </c>
      <c r="AI42" s="531">
        <f t="shared" si="3"/>
        <v>3495353.92</v>
      </c>
      <c r="AJ42" s="532"/>
      <c r="AK42" s="533">
        <f t="shared" si="9"/>
        <v>3495353.92</v>
      </c>
      <c r="AL42" s="534"/>
      <c r="AM42" s="535">
        <f t="shared" si="1"/>
        <v>36</v>
      </c>
      <c r="AN42" s="536" t="str">
        <f t="shared" si="1"/>
        <v>1101</v>
      </c>
      <c r="AO42" s="537" t="str">
        <f t="shared" si="0"/>
        <v>YANA RUSDIANA</v>
      </c>
      <c r="AP42" s="538">
        <f t="shared" si="10"/>
        <v>3495353.92</v>
      </c>
      <c r="AQ42" s="252">
        <f>+VLOOKUP(C42,'[4]BANK DRIVER'!$C$125:$G$160,5,0)</f>
        <v>3495353.92</v>
      </c>
    </row>
    <row r="43" ht="19.5" customHeight="1" s="252" customFormat="1">
      <c r="A43" s="313">
        <f t="shared" si="20"/>
        <v>37</v>
      </c>
      <c r="B43" s="350">
        <v>2150</v>
      </c>
      <c r="C43" s="362" t="s">
        <v>593</v>
      </c>
      <c r="D43" s="315" t="s">
        <v>47</v>
      </c>
      <c r="E43" s="315" t="s">
        <v>112</v>
      </c>
      <c r="F43" s="316" t="s">
        <v>182</v>
      </c>
      <c r="G43" s="351">
        <v>2271202</v>
      </c>
      <c r="H43" s="352">
        <f ref="H43:H44" t="shared" si="25">+$G$4*4.89%</f>
        <v>111061.7778</v>
      </c>
      <c r="I43" s="375">
        <f ref="I43:I44" t="shared" si="26">+$G$4*4%</f>
        <v>90848.08</v>
      </c>
      <c r="J43" s="375">
        <f ref="J43:J44" t="shared" si="27">+$G$4*2%</f>
        <v>45424.04</v>
      </c>
      <c r="K43" s="375">
        <v>15000</v>
      </c>
      <c r="L43" s="317">
        <f ref="L43:L45" t="shared" si="28">SUM(G43:K43)</f>
        <v>2533535.8978</v>
      </c>
      <c r="M43" s="317">
        <f ref="M43:M45" t="shared" si="29">+L43*8%</f>
        <v>202682.871824</v>
      </c>
      <c r="N43" s="430">
        <v>1100000</v>
      </c>
      <c r="O43" s="317"/>
      <c r="P43" s="317"/>
      <c r="Q43" s="389">
        <f ref="Q43:Q45" t="shared" si="30">SUM(L43:P43)</f>
        <v>3836218.769624</v>
      </c>
      <c r="R43" s="389">
        <f ref="R43:R45" t="shared" si="31">M43*0.1</f>
        <v>20268.287182400003</v>
      </c>
      <c r="S43" s="390">
        <f ref="S43:S45" t="shared" si="32">Q43+R43</f>
        <v>3856487.0568064</v>
      </c>
      <c r="T43" s="318">
        <v>44308</v>
      </c>
      <c r="U43" s="319">
        <v>44408</v>
      </c>
      <c r="V43" s="287"/>
      <c r="Y43" s="526">
        <f t="shared" si="23"/>
        <v>37</v>
      </c>
      <c r="Z43" s="527">
        <f t="shared" si="23"/>
        <v>2150</v>
      </c>
      <c r="AA43" s="528" t="str">
        <f t="shared" si="23"/>
        <v>MOHAMAD BASARI</v>
      </c>
      <c r="AB43" s="527" t="str">
        <f>+VLOOKUP(B43,'[3] CIREBON-ANTERAJA '!$C$7:$AC$49,14,0)</f>
        <v>L</v>
      </c>
      <c r="AC43" s="529">
        <f t="shared" si="5"/>
        <v>3371202</v>
      </c>
      <c r="AD43" s="530">
        <f t="shared" si="6"/>
        <v>45424.04</v>
      </c>
      <c r="AE43" s="530"/>
      <c r="AF43" s="530">
        <f t="shared" si="24"/>
        <v>22712.02</v>
      </c>
      <c r="AG43" s="495">
        <f t="shared" si="8"/>
        <v>-1196934.06</v>
      </c>
      <c r="AH43" s="495">
        <f t="shared" si="2"/>
        <v>0</v>
      </c>
      <c r="AI43" s="531">
        <f t="shared" si="3"/>
        <v>3303065.94</v>
      </c>
      <c r="AJ43" s="532"/>
      <c r="AK43" s="533">
        <f t="shared" si="9"/>
        <v>3303065.94</v>
      </c>
      <c r="AL43" s="534"/>
      <c r="AM43" s="535">
        <f t="shared" si="1"/>
        <v>37</v>
      </c>
      <c r="AN43" s="536">
        <f t="shared" si="1"/>
        <v>2150</v>
      </c>
      <c r="AO43" s="537" t="str">
        <f t="shared" si="0"/>
        <v>MOHAMAD BASARI</v>
      </c>
      <c r="AP43" s="538">
        <f t="shared" si="10"/>
        <v>3303065.94</v>
      </c>
      <c r="AQ43" s="252">
        <f>+VLOOKUP(C43,'[4]BANK DRIVER'!$C$125:$G$160,5,0)</f>
        <v>3303065.94</v>
      </c>
    </row>
    <row r="44" ht="19.5" customHeight="1" s="252" customFormat="1">
      <c r="A44" s="313">
        <f t="shared" si="20"/>
        <v>38</v>
      </c>
      <c r="B44" s="350">
        <v>2151</v>
      </c>
      <c r="C44" s="362" t="s">
        <v>594</v>
      </c>
      <c r="D44" s="315" t="s">
        <v>47</v>
      </c>
      <c r="E44" s="315" t="s">
        <v>112</v>
      </c>
      <c r="F44" s="316" t="s">
        <v>182</v>
      </c>
      <c r="G44" s="351">
        <v>2271202</v>
      </c>
      <c r="H44" s="352">
        <f t="shared" si="25"/>
        <v>111061.7778</v>
      </c>
      <c r="I44" s="375">
        <f t="shared" si="26"/>
        <v>90848.08</v>
      </c>
      <c r="J44" s="375">
        <f t="shared" si="27"/>
        <v>45424.04</v>
      </c>
      <c r="K44" s="375">
        <v>15000</v>
      </c>
      <c r="L44" s="317">
        <f t="shared" si="28"/>
        <v>2533535.8978</v>
      </c>
      <c r="M44" s="317">
        <f t="shared" si="29"/>
        <v>202682.871824</v>
      </c>
      <c r="N44" s="430">
        <v>1220000</v>
      </c>
      <c r="O44" s="317"/>
      <c r="P44" s="317"/>
      <c r="Q44" s="389">
        <f t="shared" si="30"/>
        <v>3956218.769624</v>
      </c>
      <c r="R44" s="389">
        <f t="shared" si="31"/>
        <v>20268.287182400003</v>
      </c>
      <c r="S44" s="390">
        <f t="shared" si="32"/>
        <v>3976487.0568064</v>
      </c>
      <c r="T44" s="318">
        <v>44308</v>
      </c>
      <c r="U44" s="319">
        <v>44408</v>
      </c>
      <c r="V44" s="287"/>
      <c r="Y44" s="539">
        <f t="shared" si="23"/>
        <v>38</v>
      </c>
      <c r="Z44" s="540">
        <f t="shared" si="23"/>
        <v>2151</v>
      </c>
      <c r="AA44" s="541" t="str">
        <f t="shared" si="23"/>
        <v>ANGGA SUDRAJAT</v>
      </c>
      <c r="AB44" s="540" t="str">
        <f>+VLOOKUP(B44,'[3] CIREBON-ANTERAJA '!$C$7:$AC$49,14,0)</f>
        <v>K</v>
      </c>
      <c r="AC44" s="529">
        <f t="shared" si="5"/>
        <v>3491202</v>
      </c>
      <c r="AD44" s="542">
        <f t="shared" si="6"/>
        <v>45424.04</v>
      </c>
      <c r="AE44" s="530">
        <f t="shared" si="24"/>
        <v>22712.02</v>
      </c>
      <c r="AF44" s="530">
        <f t="shared" si="24"/>
        <v>22712.02</v>
      </c>
      <c r="AG44" s="495">
        <f t="shared" si="8"/>
        <v>-1474646.08</v>
      </c>
      <c r="AH44" s="495">
        <f t="shared" si="2"/>
        <v>0</v>
      </c>
      <c r="AI44" s="543">
        <f t="shared" si="3"/>
        <v>3400353.92</v>
      </c>
      <c r="AJ44" s="543"/>
      <c r="AK44" s="544">
        <f t="shared" si="9"/>
        <v>3400353.92</v>
      </c>
      <c r="AL44" s="545"/>
      <c r="AM44" s="546">
        <f t="shared" si="1"/>
        <v>38</v>
      </c>
      <c r="AN44" s="547">
        <f t="shared" si="1"/>
        <v>2151</v>
      </c>
      <c r="AO44" s="548" t="str">
        <f t="shared" si="0"/>
        <v>ANGGA SUDRAJAT</v>
      </c>
      <c r="AP44" s="538">
        <f t="shared" si="10"/>
        <v>3400353.92</v>
      </c>
      <c r="AQ44" s="252">
        <f>+VLOOKUP(C44,'[4]BANK DRIVER'!$C$125:$G$160,5,0)</f>
        <v>3400353.92</v>
      </c>
    </row>
    <row r="45" ht="19.5" customHeight="1" s="323" customFormat="1">
      <c r="A45" s="313">
        <f t="shared" si="20"/>
        <v>39</v>
      </c>
      <c r="B45" s="427" t="s">
        <v>595</v>
      </c>
      <c r="C45" s="428" t="s">
        <v>596</v>
      </c>
      <c r="D45" s="407" t="s">
        <v>47</v>
      </c>
      <c r="E45" s="407" t="s">
        <v>112</v>
      </c>
      <c r="F45" s="408" t="s">
        <v>182</v>
      </c>
      <c r="G45" s="409"/>
      <c r="H45" s="410"/>
      <c r="I45" s="413"/>
      <c r="J45" s="413"/>
      <c r="K45" s="413"/>
      <c r="L45" s="414">
        <f t="shared" si="28"/>
        <v>0</v>
      </c>
      <c r="M45" s="414">
        <f t="shared" si="29"/>
        <v>0</v>
      </c>
      <c r="N45" s="414">
        <v>140000</v>
      </c>
      <c r="O45" s="414"/>
      <c r="P45" s="414"/>
      <c r="Q45" s="432">
        <f t="shared" si="30"/>
        <v>140000</v>
      </c>
      <c r="R45" s="432">
        <f t="shared" si="31"/>
        <v>0</v>
      </c>
      <c r="S45" s="433">
        <f t="shared" si="32"/>
        <v>140000</v>
      </c>
      <c r="T45" s="416">
        <v>44320</v>
      </c>
      <c r="U45" s="417">
        <v>44351</v>
      </c>
      <c r="V45" s="434" t="s">
        <v>597</v>
      </c>
      <c r="Y45" s="549">
        <f t="shared" si="23"/>
        <v>39</v>
      </c>
      <c r="Z45" s="550" t="str">
        <f t="shared" si="23"/>
        <v>2239</v>
      </c>
      <c r="AA45" s="551" t="str">
        <f t="shared" si="23"/>
        <v>EKO SETIAWAN</v>
      </c>
      <c r="AB45" s="550" t="str">
        <f>+VLOOKUP(B45,'[3] CIREBON-ANTERAJA '!$C$7:$AC$49,14,0)</f>
        <v>K</v>
      </c>
      <c r="AC45" s="529">
        <f t="shared" si="5"/>
        <v>140000</v>
      </c>
      <c r="AD45" s="552"/>
      <c r="AE45" s="552"/>
      <c r="AF45" s="552"/>
      <c r="AG45" s="495">
        <f t="shared" si="8"/>
        <v>-4735000</v>
      </c>
      <c r="AH45" s="495">
        <f t="shared" si="2"/>
        <v>0</v>
      </c>
      <c r="AI45" s="553">
        <f t="shared" si="3"/>
        <v>140000</v>
      </c>
      <c r="AJ45" s="553">
        <v>137500</v>
      </c>
      <c r="AK45" s="554">
        <f t="shared" si="9"/>
        <v>2500</v>
      </c>
      <c r="AL45" s="555"/>
      <c r="AM45" s="556">
        <f t="shared" si="1"/>
        <v>39</v>
      </c>
      <c r="AN45" s="557" t="str">
        <f t="shared" si="1"/>
        <v>2239</v>
      </c>
      <c r="AO45" s="558" t="str">
        <f t="shared" si="0"/>
        <v>EKO SETIAWAN</v>
      </c>
      <c r="AP45" s="559">
        <f t="shared" si="10"/>
        <v>2500</v>
      </c>
      <c r="AQ45" s="252">
        <f>+VLOOKUP(C45,'[4]BANK DRIVER'!$C$125:$G$161,5,0)</f>
        <v>2500</v>
      </c>
    </row>
    <row r="46" ht="18" customHeight="1" s="255" customFormat="1">
      <c r="A46" s="599" t="s">
        <v>71</v>
      </c>
      <c r="B46" s="600"/>
      <c r="C46" s="600"/>
      <c r="D46" s="600"/>
      <c r="E46" s="600"/>
      <c r="F46" s="601"/>
      <c r="G46" s="411">
        <f>SUM(G7:G45)</f>
        <v>86305676</v>
      </c>
      <c r="H46" s="411">
        <f ref="H46:S46" t="shared" si="33">SUM(H7:H45)</f>
        <v>4220347.556399997</v>
      </c>
      <c r="I46" s="411">
        <f t="shared" si="33"/>
        <v>3452227.0400000014</v>
      </c>
      <c r="J46" s="411">
        <f t="shared" si="33"/>
        <v>1726113.5200000007</v>
      </c>
      <c r="K46" s="411">
        <f t="shared" si="33"/>
        <v>543334</v>
      </c>
      <c r="L46" s="411">
        <f t="shared" si="33"/>
        <v>96247698.11639996</v>
      </c>
      <c r="M46" s="411">
        <f t="shared" si="33"/>
        <v>7699815.849312001</v>
      </c>
      <c r="N46" s="411">
        <f t="shared" si="33"/>
        <v>53615000</v>
      </c>
      <c r="O46" s="411">
        <f t="shared" si="33"/>
        <v>624000</v>
      </c>
      <c r="P46" s="411">
        <f t="shared" si="33"/>
        <v>0</v>
      </c>
      <c r="Q46" s="411">
        <f t="shared" si="33"/>
        <v>158186513.96571192</v>
      </c>
      <c r="R46" s="411">
        <f t="shared" si="33"/>
        <v>769981.5849312001</v>
      </c>
      <c r="S46" s="411">
        <f t="shared" si="33"/>
        <v>158956495.55064315</v>
      </c>
      <c r="T46" s="411"/>
      <c r="U46" s="401"/>
      <c r="Y46" s="504"/>
      <c r="Z46" s="505"/>
      <c r="AA46" s="506"/>
      <c r="AB46" s="505"/>
      <c r="AC46" s="507">
        <f>SUM(AC7:AC45)</f>
        <v>140544676</v>
      </c>
      <c r="AD46" s="507">
        <f ref="AD46:AK46" t="shared" si="34">SUM(AD7:AD45)</f>
        <v>1726113.5200000007</v>
      </c>
      <c r="AE46" s="507">
        <f t="shared" si="34"/>
        <v>772208.6800000003</v>
      </c>
      <c r="AF46" s="507">
        <f t="shared" si="34"/>
        <v>863056.7600000004</v>
      </c>
      <c r="AG46" s="507">
        <f t="shared" si="34"/>
        <v>-51441702.95999996</v>
      </c>
      <c r="AH46" s="507">
        <f t="shared" si="34"/>
        <v>0</v>
      </c>
      <c r="AI46" s="507">
        <f t="shared" si="34"/>
        <v>137183297.04000002</v>
      </c>
      <c r="AJ46" s="507">
        <f t="shared" si="34"/>
        <v>137500</v>
      </c>
      <c r="AK46" s="507">
        <f t="shared" si="34"/>
        <v>137045797.04000002</v>
      </c>
      <c r="AL46" s="508"/>
      <c r="AM46" s="509"/>
      <c r="AN46" s="510"/>
      <c r="AO46" s="511"/>
      <c r="AP46" s="507">
        <f ref="AP46:AR46" t="shared" si="35">SUM(AP7:AP45)</f>
        <v>137045797.04000002</v>
      </c>
      <c r="AQ46" s="507">
        <f t="shared" si="35"/>
        <v>129430089.20000003</v>
      </c>
      <c r="AR46" s="507" t="e">
        <f t="shared" si="35"/>
        <v>#N/A</v>
      </c>
      <c r="AS46" s="324"/>
      <c r="AT46" s="324"/>
      <c r="AU46" s="324"/>
      <c r="AV46" s="324"/>
      <c r="AW46" s="324"/>
    </row>
    <row r="47" s="324" customFormat="1">
      <c r="B47" s="332"/>
      <c r="C47" s="331"/>
      <c r="D47" s="332"/>
      <c r="E47" s="332"/>
      <c r="F47" s="332"/>
      <c r="G47" s="333"/>
      <c r="L47" s="333"/>
      <c r="T47" s="332"/>
      <c r="U47" s="332"/>
      <c r="Y47" s="512"/>
      <c r="Z47" s="512"/>
      <c r="AA47" s="512"/>
      <c r="AB47" s="512"/>
      <c r="AC47" s="513">
        <f>+AC46-G46-N46-O46-P46</f>
        <v>0</v>
      </c>
      <c r="AD47" s="480"/>
      <c r="AE47" s="480"/>
      <c r="AF47" s="480"/>
      <c r="AG47" s="512"/>
      <c r="AH47" s="512"/>
      <c r="AI47" s="512"/>
      <c r="AJ47" s="512"/>
      <c r="AK47" s="512"/>
      <c r="AL47" s="512"/>
      <c r="AM47" s="512"/>
      <c r="AN47" s="512"/>
      <c r="AO47" s="512"/>
      <c r="AP47" s="514" t="e">
        <f>+AP46-AQ46-AR46-AS46</f>
        <v>#N/A</v>
      </c>
    </row>
    <row r="48" s="324" customFormat="1">
      <c r="B48" s="332"/>
      <c r="C48" s="331"/>
      <c r="D48" s="332"/>
      <c r="E48" s="332"/>
      <c r="F48" s="332"/>
      <c r="G48" s="333"/>
      <c r="H48" s="415"/>
      <c r="L48" s="333"/>
      <c r="T48" s="332"/>
      <c r="U48" s="332"/>
      <c r="Y48" s="512"/>
      <c r="Z48" s="512"/>
      <c r="AA48" s="512"/>
      <c r="AB48" s="512"/>
      <c r="AC48" s="163" t="s">
        <v>72</v>
      </c>
      <c r="AD48" s="480">
        <f>+H46+J46+AD46+AF46</f>
        <v>8535631.356399998</v>
      </c>
      <c r="AE48" s="480"/>
      <c r="AF48" s="480"/>
      <c r="AG48" s="512"/>
      <c r="AH48" s="512"/>
      <c r="AI48" s="512"/>
      <c r="AJ48" s="512"/>
      <c r="AK48" s="512"/>
      <c r="AL48" s="512"/>
      <c r="AM48" s="512"/>
      <c r="AN48" s="512"/>
      <c r="AO48" s="512"/>
      <c r="AP48" s="512"/>
    </row>
    <row r="49" s="324" customFormat="1">
      <c r="B49" s="332"/>
      <c r="C49" s="331"/>
      <c r="D49" s="332"/>
      <c r="E49" s="332"/>
      <c r="F49" s="332"/>
      <c r="G49" s="333"/>
      <c r="L49" s="333"/>
      <c r="T49" s="332"/>
      <c r="U49" s="332"/>
      <c r="Y49" s="512"/>
      <c r="Z49" s="512"/>
      <c r="AA49" s="512"/>
      <c r="AB49" s="512"/>
      <c r="AC49" s="167" t="s">
        <v>29</v>
      </c>
      <c r="AD49" s="480">
        <f>+I46+AE46</f>
        <v>4224435.720000002</v>
      </c>
      <c r="AE49" s="480"/>
      <c r="AF49" s="480"/>
      <c r="AG49" s="512"/>
      <c r="AH49" s="512"/>
      <c r="AI49" s="512"/>
      <c r="AJ49" s="512"/>
      <c r="AK49" s="512"/>
      <c r="AL49" s="512"/>
      <c r="AM49" s="512"/>
      <c r="AN49" s="512"/>
      <c r="AO49" s="512"/>
      <c r="AP49" s="512"/>
    </row>
    <row r="50" s="324" customFormat="1">
      <c r="B50" s="332"/>
      <c r="C50" s="331"/>
      <c r="D50" s="332"/>
      <c r="E50" s="332"/>
      <c r="F50" s="332"/>
      <c r="G50" s="333"/>
      <c r="L50" s="333"/>
      <c r="T50" s="332"/>
      <c r="U50" s="332"/>
      <c r="Y50" s="512"/>
      <c r="Z50" s="512"/>
      <c r="AA50" s="512"/>
      <c r="AB50" s="512"/>
      <c r="AC50" s="167" t="s">
        <v>73</v>
      </c>
      <c r="AD50" s="480">
        <f>+K46</f>
        <v>543334</v>
      </c>
      <c r="AE50" s="480"/>
      <c r="AF50" s="480"/>
      <c r="AG50" s="512"/>
      <c r="AH50" s="512"/>
      <c r="AI50" s="512"/>
      <c r="AJ50" s="512"/>
      <c r="AK50" s="512"/>
      <c r="AL50" s="512"/>
      <c r="AM50" s="512"/>
      <c r="AN50" s="512"/>
      <c r="AO50" s="512"/>
      <c r="AP50" s="512"/>
    </row>
    <row r="51" s="324" customFormat="1">
      <c r="B51" s="332"/>
      <c r="C51" s="331"/>
      <c r="D51" s="332"/>
      <c r="E51" s="332"/>
      <c r="F51" s="332"/>
      <c r="G51" s="333"/>
      <c r="L51" s="333"/>
      <c r="T51" s="332"/>
      <c r="U51" s="332"/>
      <c r="Y51" s="512"/>
      <c r="Z51" s="512"/>
      <c r="AA51" s="512"/>
      <c r="AB51" s="512"/>
      <c r="AC51" s="167" t="s">
        <v>32</v>
      </c>
      <c r="AD51" s="480">
        <f>+AH46</f>
        <v>0</v>
      </c>
      <c r="AE51" s="480"/>
      <c r="AF51" s="480"/>
      <c r="AG51" s="512"/>
      <c r="AH51" s="512"/>
      <c r="AI51" s="512"/>
      <c r="AJ51" s="512"/>
      <c r="AK51" s="512"/>
      <c r="AL51" s="512"/>
      <c r="AM51" s="512"/>
      <c r="AN51" s="512"/>
      <c r="AO51" s="512"/>
      <c r="AP51" s="512"/>
    </row>
    <row r="52" s="324" customFormat="1">
      <c r="B52" s="332"/>
      <c r="C52" s="331"/>
      <c r="D52" s="332"/>
      <c r="E52" s="332"/>
      <c r="F52" s="332"/>
      <c r="G52" s="333"/>
      <c r="L52" s="333"/>
      <c r="T52" s="332"/>
      <c r="U52" s="332"/>
      <c r="Y52" s="512"/>
      <c r="Z52" s="512"/>
      <c r="AA52" s="512"/>
      <c r="AB52" s="512"/>
      <c r="AC52" s="167" t="s">
        <v>74</v>
      </c>
      <c r="AD52" s="480">
        <f>+AJ46</f>
        <v>137500</v>
      </c>
      <c r="AE52" s="480"/>
      <c r="AF52" s="480"/>
      <c r="AG52" s="512"/>
      <c r="AH52" s="512"/>
      <c r="AI52" s="512"/>
      <c r="AJ52" s="512"/>
      <c r="AK52" s="512"/>
      <c r="AL52" s="512"/>
      <c r="AM52" s="512"/>
      <c r="AN52" s="512"/>
      <c r="AO52" s="512"/>
      <c r="AP52" s="512"/>
    </row>
    <row r="53" s="324" customFormat="1">
      <c r="B53" s="332"/>
      <c r="C53" s="331"/>
      <c r="D53" s="332"/>
      <c r="E53" s="332"/>
      <c r="F53" s="332"/>
      <c r="G53" s="333"/>
      <c r="L53" s="333"/>
      <c r="T53" s="332"/>
      <c r="U53" s="332"/>
      <c r="Y53" s="512"/>
      <c r="Z53" s="512"/>
      <c r="AA53" s="512"/>
      <c r="AB53" s="512"/>
      <c r="AC53" s="167" t="s">
        <v>75</v>
      </c>
      <c r="AD53" s="480">
        <f>+M46</f>
        <v>7699815.849312001</v>
      </c>
      <c r="AE53" s="480"/>
      <c r="AF53" s="480"/>
      <c r="AG53" s="512"/>
      <c r="AH53" s="512"/>
      <c r="AI53" s="512"/>
      <c r="AJ53" s="512"/>
      <c r="AK53" s="512"/>
      <c r="AL53" s="512"/>
      <c r="AM53" s="512"/>
      <c r="AN53" s="512"/>
      <c r="AO53" s="512"/>
      <c r="AP53" s="512"/>
    </row>
    <row r="54" s="324" customFormat="1">
      <c r="B54" s="332"/>
      <c r="F54" s="412"/>
      <c r="Y54" s="512"/>
      <c r="Z54" s="512"/>
      <c r="AA54" s="512"/>
      <c r="AB54" s="512"/>
      <c r="AC54" s="167" t="s">
        <v>19</v>
      </c>
      <c r="AD54" s="480">
        <f>+R46</f>
        <v>769981.5849312001</v>
      </c>
      <c r="AE54" s="480"/>
      <c r="AF54" s="480"/>
      <c r="AG54" s="512"/>
      <c r="AH54" s="512"/>
      <c r="AI54" s="512"/>
      <c r="AJ54" s="512"/>
      <c r="AK54" s="512"/>
      <c r="AL54" s="512"/>
      <c r="AM54" s="512"/>
      <c r="AN54" s="512"/>
      <c r="AO54" s="512"/>
      <c r="AP54" s="512"/>
    </row>
    <row r="55" s="324" customFormat="1">
      <c r="B55" s="332"/>
      <c r="F55" s="412"/>
      <c r="Y55" s="512"/>
      <c r="Z55" s="512"/>
      <c r="AA55" s="512"/>
      <c r="AB55" s="512"/>
      <c r="AC55" s="512" t="s">
        <v>76</v>
      </c>
      <c r="AD55" s="480">
        <f>+AP46</f>
        <v>137045797.04000002</v>
      </c>
      <c r="AE55" s="480"/>
      <c r="AF55" s="480"/>
      <c r="AG55" s="512"/>
      <c r="AH55" s="512"/>
      <c r="AI55" s="512"/>
      <c r="AJ55" s="512"/>
      <c r="AK55" s="512"/>
      <c r="AL55" s="512"/>
      <c r="AM55" s="512"/>
      <c r="AN55" s="512"/>
      <c r="AO55" s="512"/>
      <c r="AP55" s="512"/>
      <c r="AQ55" s="325"/>
      <c r="AR55" s="325"/>
      <c r="AS55" s="325"/>
      <c r="AT55" s="325"/>
      <c r="AU55" s="325"/>
      <c r="AV55" s="325"/>
      <c r="AW55" s="325"/>
    </row>
    <row r="56" s="324" customFormat="1">
      <c r="B56" s="332"/>
      <c r="F56" s="412"/>
      <c r="Y56" s="512"/>
      <c r="Z56" s="512"/>
      <c r="AA56" s="512"/>
      <c r="AB56" s="512"/>
      <c r="AC56" s="512" t="s">
        <v>77</v>
      </c>
      <c r="AD56" s="480">
        <f>SUM(AD48:AD55)</f>
        <v>158956495.5506432</v>
      </c>
      <c r="AE56" s="480"/>
      <c r="AF56" s="480"/>
      <c r="AG56" s="512"/>
      <c r="AH56" s="512"/>
      <c r="AI56" s="512"/>
      <c r="AJ56" s="512"/>
      <c r="AK56" s="512"/>
      <c r="AL56" s="512"/>
      <c r="AM56" s="512"/>
      <c r="AN56" s="512"/>
      <c r="AO56" s="512"/>
      <c r="AP56" s="512"/>
      <c r="AQ56" s="325"/>
      <c r="AR56" s="325"/>
      <c r="AS56" s="325"/>
      <c r="AT56" s="325"/>
      <c r="AU56" s="325"/>
      <c r="AV56" s="325"/>
      <c r="AW56" s="325"/>
    </row>
    <row r="57" s="324" customFormat="1">
      <c r="B57" s="332"/>
      <c r="F57" s="412"/>
      <c r="Y57" s="512"/>
      <c r="Z57" s="512"/>
      <c r="AA57" s="512"/>
      <c r="AB57" s="512"/>
      <c r="AC57" s="512"/>
      <c r="AD57" s="480">
        <f>+AD56-S46</f>
        <v>0</v>
      </c>
      <c r="AE57" s="480"/>
      <c r="AF57" s="480"/>
      <c r="AG57" s="512"/>
      <c r="AH57" s="512"/>
      <c r="AI57" s="512"/>
      <c r="AJ57" s="512"/>
      <c r="AK57" s="512"/>
      <c r="AL57" s="512"/>
      <c r="AM57" s="512"/>
      <c r="AN57" s="512"/>
      <c r="AO57" s="512"/>
      <c r="AP57" s="512"/>
      <c r="AQ57" s="325"/>
      <c r="AR57" s="325"/>
      <c r="AS57" s="325"/>
      <c r="AT57" s="325"/>
      <c r="AU57" s="325"/>
      <c r="AV57" s="325"/>
      <c r="AW57" s="325"/>
    </row>
    <row r="58" s="324" customFormat="1">
      <c r="B58" s="332"/>
      <c r="F58" s="412"/>
      <c r="Y58" s="512"/>
      <c r="Z58" s="512"/>
      <c r="AA58" s="512"/>
      <c r="AB58" s="512"/>
      <c r="AC58" s="512"/>
      <c r="AD58" s="480"/>
      <c r="AE58" s="480"/>
      <c r="AF58" s="480"/>
      <c r="AG58" s="512"/>
      <c r="AH58" s="512"/>
      <c r="AI58" s="512"/>
      <c r="AJ58" s="512"/>
      <c r="AK58" s="512"/>
      <c r="AL58" s="512"/>
      <c r="AM58" s="512"/>
      <c r="AN58" s="512"/>
      <c r="AO58" s="512"/>
      <c r="AP58" s="512"/>
      <c r="AQ58" s="325"/>
      <c r="AR58" s="325"/>
      <c r="AS58" s="325"/>
      <c r="AT58" s="325"/>
      <c r="AU58" s="325"/>
      <c r="AV58" s="325"/>
      <c r="AW58" s="325"/>
    </row>
    <row r="59" s="324" customFormat="1">
      <c r="B59" s="332"/>
      <c r="F59" s="412"/>
      <c r="Y59" s="512"/>
      <c r="Z59" s="512"/>
      <c r="AA59" s="512"/>
      <c r="AB59" s="512"/>
      <c r="AC59" s="512"/>
      <c r="AD59" s="480"/>
      <c r="AE59" s="480"/>
      <c r="AF59" s="480"/>
      <c r="AG59" s="512"/>
      <c r="AH59" s="512"/>
      <c r="AI59" s="512"/>
      <c r="AJ59" s="512"/>
      <c r="AK59" s="512"/>
      <c r="AL59" s="512"/>
      <c r="AM59" s="512"/>
      <c r="AN59" s="512"/>
      <c r="AO59" s="512"/>
      <c r="AP59" s="512"/>
      <c r="AQ59" s="325"/>
      <c r="AR59" s="325"/>
      <c r="AS59" s="325"/>
      <c r="AT59" s="325"/>
      <c r="AU59" s="325"/>
      <c r="AV59" s="325"/>
      <c r="AW59" s="325"/>
    </row>
    <row r="60">
      <c r="C60" s="325"/>
      <c r="D60" s="325"/>
      <c r="E60" s="325"/>
      <c r="F60" s="435"/>
      <c r="G60" s="325"/>
      <c r="L60" s="325"/>
      <c r="T60" s="325"/>
      <c r="U60" s="325"/>
    </row>
    <row r="61">
      <c r="C61" s="325"/>
      <c r="D61" s="325"/>
      <c r="E61" s="325"/>
      <c r="F61" s="435"/>
      <c r="G61" s="325"/>
      <c r="L61" s="325"/>
      <c r="T61" s="325"/>
      <c r="U61" s="325"/>
    </row>
    <row r="62">
      <c r="C62" s="325"/>
      <c r="D62" s="325"/>
      <c r="E62" s="325"/>
      <c r="F62" s="435"/>
      <c r="G62" s="325"/>
      <c r="L62" s="325"/>
      <c r="T62" s="325"/>
      <c r="U62" s="325"/>
    </row>
    <row r="63">
      <c r="C63" s="325"/>
      <c r="D63" s="325"/>
      <c r="E63" s="325"/>
      <c r="F63" s="435"/>
      <c r="G63" s="325"/>
      <c r="L63" s="325"/>
      <c r="T63" s="325"/>
      <c r="U63" s="325"/>
    </row>
  </sheetData>
  <sortState ref="A12:X46">
    <sortCondition ref="C12:C46"/>
  </sortState>
  <mergeCells>
    <mergeCell ref="A46:F46"/>
  </mergeCells>
  <conditionalFormatting sqref="AD53">
    <cfRule type="containsText" dxfId="92" priority="1" operator="containsText" text="SALAH">
      <formula>NOT(ISERROR(SEARCH("SALAH",AD53)))</formula>
    </cfRule>
    <cfRule type="containsText" dxfId="93" priority="2" operator="containsText" text="SALAH">
      <formula>NOT(ISERROR(SEARCH("SALAH",AD53)))</formula>
    </cfRule>
  </conditionalFormatting>
  <conditionalFormatting sqref="AD50">
    <cfRule type="containsText" dxfId="92" priority="3" operator="containsText" text="SALAH">
      <formula>NOT(ISERROR(SEARCH("SALAH",AD50)))</formula>
    </cfRule>
    <cfRule type="containsText" dxfId="93" priority="4" operator="containsText" text="SALAH">
      <formula>NOT(ISERROR(SEARCH("SALAH",AD50)))</formula>
    </cfRule>
  </conditionalFormatting>
  <printOptions horizontalCentered="1"/>
  <pageMargins left="0" right="0" top="0.5" bottom="0.5" header="0.3" footer="0.3"/>
  <pageSetup paperSize="9" scale="65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AW39"/>
  <sheetViews>
    <sheetView zoomScale="70" zoomScaleNormal="70" workbookViewId="0">
      <pane xSplit="7" ySplit="6" topLeftCell="AB7" activePane="bottomRight" state="frozen"/>
      <selection pane="topRight"/>
      <selection pane="bottomLeft"/>
      <selection pane="bottomRight" activeCell="AE15" sqref="AE15"/>
    </sheetView>
  </sheetViews>
  <sheetFormatPr defaultColWidth="9.140625" defaultRowHeight="12"/>
  <cols>
    <col min="1" max="1" width="4.85546875" customWidth="1" style="257"/>
    <col min="2" max="2" width="4.85546875" customWidth="1" style="258"/>
    <col min="3" max="3" width="23.42578125" customWidth="1" style="259"/>
    <col min="4" max="4" width="16.42578125" customWidth="1" style="258"/>
    <col min="5" max="6" hidden="1" width="7.7109375" customWidth="1" style="258"/>
    <col min="7" max="7" width="13.28515625" customWidth="1" style="260"/>
    <col min="8" max="8" width="10.140625" customWidth="1" style="257"/>
    <col min="9" max="9" width="12.42578125" customWidth="1" style="257"/>
    <col min="10" max="10" width="10.140625" customWidth="1" style="257"/>
    <col min="11" max="11" width="10.7109375" customWidth="1" style="257"/>
    <col min="12" max="12" width="13.28515625" customWidth="1" style="260"/>
    <col min="13" max="13" width="12.140625" customWidth="1" style="257"/>
    <col min="14" max="14" width="13.28515625" customWidth="1" style="257"/>
    <col min="15" max="15" width="11.140625" customWidth="1" style="257"/>
    <col min="16" max="16" hidden="1" width="12.42578125" customWidth="1" style="257"/>
    <col min="17" max="17" width="8.7109375" customWidth="1" style="257"/>
    <col min="18" max="18" width="12.5703125" customWidth="1" style="257"/>
    <col min="19" max="19" width="10.140625" customWidth="1" style="257"/>
    <col min="20" max="20" width="13.28515625" customWidth="1" style="257"/>
    <col min="21" max="21" width="8.5703125" customWidth="1" style="258"/>
    <col min="22" max="22" width="8.42578125" customWidth="1" style="258"/>
    <col min="23" max="23" width="8.7109375" customWidth="1" style="257"/>
    <col min="24" max="24" width="9.140625" customWidth="1" style="257"/>
    <col min="25" max="25" bestFit="1" width="4.28515625" customWidth="1" style="512"/>
    <col min="26" max="26" bestFit="1" width="4.85546875" customWidth="1" style="512"/>
    <col min="27" max="27" bestFit="1" width="24.5703125" customWidth="1" style="512"/>
    <col min="28" max="28" bestFit="1" width="10.28515625" customWidth="1" style="512"/>
    <col min="29" max="29" bestFit="1" width="14" customWidth="1" style="512"/>
    <col min="30" max="30" bestFit="1" width="12.28515625" customWidth="1" style="480"/>
    <col min="31" max="31" bestFit="1" width="11.7109375" customWidth="1" style="480"/>
    <col min="32" max="32" bestFit="1" width="11.5703125" customWidth="1" style="480"/>
    <col min="33" max="33" width="13.5703125" customWidth="1" style="512"/>
    <col min="34" max="34" width="9.140625" customWidth="1" style="512"/>
    <col min="35" max="35" bestFit="1" width="12.140625" customWidth="1" style="512"/>
    <col min="36" max="36" bestFit="1" width="11.42578125" customWidth="1" style="512"/>
    <col min="37" max="37" bestFit="1" width="14" customWidth="1" style="512"/>
    <col min="38" max="38" width="9.140625" customWidth="1" style="512"/>
    <col min="39" max="39" bestFit="1" width="3" customWidth="1" style="512"/>
    <col min="40" max="40" bestFit="1" width="4.42578125" customWidth="1" style="512"/>
    <col min="41" max="41" bestFit="1" width="24.5703125" customWidth="1" style="512"/>
    <col min="42" max="42" width="15.5703125" customWidth="1" style="512"/>
    <col min="43" max="16384" width="9.140625" customWidth="1" style="257"/>
  </cols>
  <sheetData>
    <row r="1" ht="12.75" s="252" customFormat="1">
      <c r="A1" s="261" t="s">
        <v>0</v>
      </c>
      <c r="B1" s="262"/>
      <c r="C1" s="263"/>
      <c r="D1" s="264"/>
      <c r="E1" s="264"/>
      <c r="F1" s="264"/>
      <c r="G1" s="265"/>
      <c r="L1" s="265"/>
      <c r="U1" s="264"/>
      <c r="V1" s="262"/>
      <c r="Y1" s="479"/>
      <c r="Z1" s="479"/>
      <c r="AA1" s="479"/>
      <c r="AB1" s="479"/>
      <c r="AC1" s="479"/>
      <c r="AD1" s="480"/>
      <c r="AE1" s="480"/>
      <c r="AF1" s="480"/>
      <c r="AG1" s="170"/>
      <c r="AH1" s="479"/>
      <c r="AI1" s="479"/>
      <c r="AJ1" s="479"/>
      <c r="AK1" s="479"/>
      <c r="AL1" s="479"/>
      <c r="AM1" s="479"/>
      <c r="AN1" s="479"/>
      <c r="AO1" s="479"/>
      <c r="AP1" s="479"/>
    </row>
    <row r="2" ht="12.75" s="252" customFormat="1">
      <c r="A2" s="261" t="s">
        <v>623</v>
      </c>
      <c r="B2" s="266"/>
      <c r="C2" s="267"/>
      <c r="D2" s="266"/>
      <c r="E2" s="266"/>
      <c r="F2" s="266"/>
      <c r="G2" s="268"/>
      <c r="H2" s="269"/>
      <c r="I2" s="269"/>
      <c r="J2" s="269"/>
      <c r="K2" s="269"/>
      <c r="L2" s="268"/>
      <c r="M2" s="268"/>
      <c r="N2" s="268"/>
      <c r="O2" s="268"/>
      <c r="P2" s="268"/>
      <c r="Q2" s="268"/>
      <c r="R2" s="269"/>
      <c r="S2" s="269"/>
      <c r="T2" s="269"/>
      <c r="U2" s="266"/>
      <c r="V2" s="266"/>
      <c r="Y2" s="479"/>
      <c r="Z2" s="479"/>
      <c r="AA2" s="479"/>
      <c r="AB2" s="479"/>
      <c r="AC2" s="479"/>
      <c r="AD2" s="480"/>
      <c r="AE2" s="480"/>
      <c r="AF2" s="480"/>
      <c r="AG2" s="170"/>
      <c r="AH2" s="479"/>
      <c r="AI2" s="479"/>
      <c r="AJ2" s="479"/>
      <c r="AK2" s="479"/>
      <c r="AL2" s="479"/>
      <c r="AM2" s="479"/>
      <c r="AN2" s="479"/>
      <c r="AO2" s="479"/>
      <c r="AP2" s="479"/>
    </row>
    <row r="3" ht="12.75" s="252" customFormat="1">
      <c r="A3" s="261" t="str">
        <f>+'HMS KRW'!A3</f>
        <v>Periode Bulan Juli  2021</v>
      </c>
      <c r="B3" s="262"/>
      <c r="C3" s="263"/>
      <c r="D3" s="264"/>
      <c r="E3" s="264"/>
      <c r="F3" s="264"/>
      <c r="G3" s="265"/>
      <c r="L3" s="265"/>
      <c r="U3" s="264"/>
      <c r="V3" s="262"/>
      <c r="Y3" s="479"/>
      <c r="Z3" s="479"/>
      <c r="AA3" s="479"/>
      <c r="AB3" s="479"/>
      <c r="AC3" s="479"/>
      <c r="AD3" s="480"/>
      <c r="AE3" s="480"/>
      <c r="AF3" s="480"/>
      <c r="AG3" s="170"/>
      <c r="AH3" s="479"/>
      <c r="AI3" s="479"/>
      <c r="AJ3" s="479"/>
      <c r="AK3" s="479"/>
      <c r="AL3" s="479"/>
      <c r="AM3" s="479"/>
      <c r="AN3" s="479"/>
      <c r="AO3" s="479"/>
      <c r="AP3" s="479"/>
    </row>
    <row r="4" s="252" customFormat="1">
      <c r="A4" s="270"/>
      <c r="B4" s="262"/>
      <c r="C4" s="263"/>
      <c r="D4" s="264"/>
      <c r="E4" s="264"/>
      <c r="F4" s="264"/>
      <c r="G4" s="271">
        <v>4791844</v>
      </c>
      <c r="H4" s="272"/>
      <c r="L4" s="265"/>
      <c r="N4" s="292" t="s">
        <v>198</v>
      </c>
      <c r="U4" s="264"/>
      <c r="V4" s="262"/>
      <c r="Y4" s="479"/>
      <c r="Z4" s="479"/>
      <c r="AA4" s="479"/>
      <c r="AB4" s="479"/>
      <c r="AC4" s="479"/>
      <c r="AD4" s="481">
        <f>+G4</f>
        <v>4791844</v>
      </c>
      <c r="AE4" s="480"/>
      <c r="AF4" s="480"/>
      <c r="AG4" s="170"/>
      <c r="AH4" s="479"/>
      <c r="AI4" s="479"/>
      <c r="AJ4" s="479"/>
      <c r="AK4" s="479"/>
      <c r="AL4" s="479"/>
      <c r="AM4" s="479"/>
      <c r="AN4" s="479"/>
      <c r="AO4" s="479"/>
      <c r="AP4" s="479"/>
    </row>
    <row r="5" ht="10.5" customHeight="1" s="253" customFormat="1">
      <c r="A5" s="273"/>
      <c r="B5" s="273"/>
      <c r="C5" s="273"/>
      <c r="D5" s="273"/>
      <c r="E5" s="273"/>
      <c r="F5" s="274"/>
      <c r="G5" s="275"/>
      <c r="H5" s="276"/>
      <c r="I5" s="293"/>
      <c r="J5" s="293"/>
      <c r="K5" s="294"/>
      <c r="L5" s="294"/>
      <c r="M5" s="295"/>
      <c r="N5" s="296"/>
      <c r="O5" s="297"/>
      <c r="P5" s="297"/>
      <c r="Q5" s="295"/>
      <c r="R5" s="305"/>
      <c r="S5" s="306"/>
      <c r="T5" s="306"/>
      <c r="U5" s="306"/>
      <c r="V5" s="306"/>
      <c r="Y5" s="479"/>
      <c r="Z5" s="479"/>
      <c r="AA5" s="479" t="str">
        <f>+E7</f>
        <v>BEKASI</v>
      </c>
      <c r="AB5" s="479"/>
      <c r="AC5" s="479"/>
      <c r="AD5" s="482"/>
      <c r="AE5" s="480"/>
      <c r="AF5" s="480"/>
      <c r="AG5" s="170"/>
      <c r="AH5" s="479"/>
      <c r="AI5" s="479"/>
      <c r="AJ5" s="479"/>
      <c r="AK5" s="479"/>
      <c r="AL5" s="479"/>
      <c r="AM5" s="479"/>
      <c r="AN5" s="479"/>
      <c r="AO5" s="479" t="str">
        <f ref="AO5:AO15" t="shared" si="0">+AA5</f>
        <v>BEKASI</v>
      </c>
      <c r="AP5" s="479"/>
    </row>
    <row r="6" ht="29.25" customHeight="1" s="254" customFormat="1">
      <c r="A6" s="277" t="s">
        <v>2</v>
      </c>
      <c r="B6" s="278" t="s">
        <v>3</v>
      </c>
      <c r="C6" s="278" t="s">
        <v>4</v>
      </c>
      <c r="D6" s="278" t="s">
        <v>5</v>
      </c>
      <c r="E6" s="278" t="s">
        <v>6</v>
      </c>
      <c r="F6" s="279" t="s">
        <v>7</v>
      </c>
      <c r="G6" s="280" t="s">
        <v>8</v>
      </c>
      <c r="H6" s="281" t="s">
        <v>9</v>
      </c>
      <c r="I6" s="298" t="s">
        <v>10</v>
      </c>
      <c r="J6" s="298" t="s">
        <v>11</v>
      </c>
      <c r="K6" s="299" t="s">
        <v>12</v>
      </c>
      <c r="L6" s="299" t="s">
        <v>13</v>
      </c>
      <c r="M6" s="300" t="s">
        <v>14</v>
      </c>
      <c r="N6" s="301" t="s">
        <v>15</v>
      </c>
      <c r="O6" s="302" t="s">
        <v>16</v>
      </c>
      <c r="P6" s="302" t="s">
        <v>624</v>
      </c>
      <c r="Q6" s="300" t="s">
        <v>625</v>
      </c>
      <c r="R6" s="307" t="s">
        <v>18</v>
      </c>
      <c r="S6" s="308" t="s">
        <v>19</v>
      </c>
      <c r="T6" s="308" t="s">
        <v>20</v>
      </c>
      <c r="U6" s="308" t="s">
        <v>21</v>
      </c>
      <c r="V6" s="309" t="s">
        <v>22</v>
      </c>
      <c r="Y6" s="483" t="s">
        <v>23</v>
      </c>
      <c r="Z6" s="484" t="s">
        <v>24</v>
      </c>
      <c r="AA6" s="485" t="s">
        <v>25</v>
      </c>
      <c r="AB6" s="485" t="s">
        <v>26</v>
      </c>
      <c r="AC6" s="485" t="s">
        <v>27</v>
      </c>
      <c r="AD6" s="486" t="s">
        <v>28</v>
      </c>
      <c r="AE6" s="486" t="s">
        <v>29</v>
      </c>
      <c r="AF6" s="486" t="s">
        <v>30</v>
      </c>
      <c r="AG6" s="485" t="s">
        <v>31</v>
      </c>
      <c r="AH6" s="485" t="s">
        <v>32</v>
      </c>
      <c r="AI6" s="487" t="s">
        <v>33</v>
      </c>
      <c r="AJ6" s="487" t="s">
        <v>34</v>
      </c>
      <c r="AK6" s="487" t="s">
        <v>33</v>
      </c>
      <c r="AL6" s="163"/>
      <c r="AM6" s="488" t="str">
        <f ref="AM6:AN15" t="shared" si="1">+Y6</f>
        <v>NO</v>
      </c>
      <c r="AN6" s="489" t="str">
        <f t="shared" si="1"/>
        <v>NIK</v>
      </c>
      <c r="AO6" s="490" t="str">
        <f t="shared" si="0"/>
        <v>NAMA</v>
      </c>
      <c r="AP6" s="491" t="s">
        <v>35</v>
      </c>
    </row>
    <row r="7" ht="18" customHeight="1" s="161" customFormat="1">
      <c r="A7" s="181">
        <v>1</v>
      </c>
      <c r="B7" s="443" t="s">
        <v>318</v>
      </c>
      <c r="C7" s="229" t="s">
        <v>319</v>
      </c>
      <c r="D7" s="190" t="s">
        <v>38</v>
      </c>
      <c r="E7" s="183" t="s">
        <v>114</v>
      </c>
      <c r="F7" s="231" t="s">
        <v>113</v>
      </c>
      <c r="G7" s="184">
        <v>4791844</v>
      </c>
      <c r="H7" s="282">
        <f>+G4*4.89%</f>
        <v>234321.1716</v>
      </c>
      <c r="I7" s="185">
        <f>+$G$4*4%</f>
        <v>191673.76</v>
      </c>
      <c r="J7" s="185">
        <f>+$G$4*2%</f>
        <v>95836.88</v>
      </c>
      <c r="K7" s="185">
        <v>1667</v>
      </c>
      <c r="L7" s="199">
        <f ref="L7:L13" t="shared" si="2">SUM(G7:K7)</f>
        <v>5315342.8116</v>
      </c>
      <c r="M7" s="199">
        <f ref="M7:M13" t="shared" si="3">+L7*8%</f>
        <v>425227.42492799996</v>
      </c>
      <c r="N7" s="199">
        <v>500000</v>
      </c>
      <c r="O7" s="199">
        <f>25*12000</f>
        <v>300000</v>
      </c>
      <c r="P7" s="199"/>
      <c r="Q7" s="199"/>
      <c r="R7" s="250">
        <f ref="R7:R13" t="shared" si="4">SUM(L7:Q7)</f>
        <v>6540570.236528</v>
      </c>
      <c r="S7" s="206">
        <f>M7*0.1</f>
        <v>42522.7424928</v>
      </c>
      <c r="T7" s="210">
        <f ref="T7:T13" t="shared" si="5">R7+S7</f>
        <v>6583092.9790207995</v>
      </c>
      <c r="U7" s="246">
        <v>44378</v>
      </c>
      <c r="V7" s="421">
        <v>44469</v>
      </c>
      <c r="W7" s="209"/>
      <c r="X7" s="197"/>
      <c r="Y7" s="492">
        <f>+A7</f>
        <v>1</v>
      </c>
      <c r="Z7" s="493" t="str">
        <f>+B7</f>
        <v>1308</v>
      </c>
      <c r="AA7" s="494" t="str">
        <f>+C7</f>
        <v>MUHAMMAD ZAENUDIN </v>
      </c>
      <c r="AB7" s="493" t="str">
        <f>+VLOOKUP(B7,'[1] BEKASI -ANTERAJA '!$C$7:$AM$15,14,0)</f>
        <v>K</v>
      </c>
      <c r="AC7" s="495">
        <f>+G7+N7+O7+P7</f>
        <v>5591844</v>
      </c>
      <c r="AD7" s="496">
        <f>$AD$4*2%</f>
        <v>95836.88</v>
      </c>
      <c r="AE7" s="496">
        <f>$AD$4*1%</f>
        <v>47918.44</v>
      </c>
      <c r="AF7" s="496">
        <f>$AD$4*1%</f>
        <v>47918.44</v>
      </c>
      <c r="AG7" s="495">
        <f>($AC7-$AD7-$AE7-$AF7)-IF($AB7="L",4500000,IF($AB7="K",4875000,IF($AB7="K1",5250000,IF($AB7="K2",5625000,IF($AB7="K3",6000000)))))</f>
        <v>525170.2399999993</v>
      </c>
      <c r="AH7" s="495">
        <f ref="AH7:AH15" t="shared" si="6">+IF(AG7&gt;1,AG7*5%,0)</f>
        <v>26258.511999999966</v>
      </c>
      <c r="AI7" s="497">
        <f ref="AI7:AI15" t="shared" si="7">+AC7-AD7-AE7-AF7-AH7</f>
        <v>5373911.727999999</v>
      </c>
      <c r="AJ7" s="498"/>
      <c r="AK7" s="499">
        <f>+AI7-AJ7</f>
        <v>5373911.727999999</v>
      </c>
      <c r="AL7" s="221"/>
      <c r="AM7" s="500">
        <f t="shared" si="1"/>
        <v>1</v>
      </c>
      <c r="AN7" s="501" t="str">
        <f t="shared" si="1"/>
        <v>1308</v>
      </c>
      <c r="AO7" s="502" t="str">
        <f t="shared" si="0"/>
        <v>MUHAMMAD ZAENUDIN </v>
      </c>
      <c r="AP7" s="503">
        <f>+AK7</f>
        <v>5373911.727999999</v>
      </c>
    </row>
    <row r="8" ht="18" customHeight="1" s="163" customFormat="1">
      <c r="A8" s="228">
        <f>+A7+1</f>
        <v>2</v>
      </c>
      <c r="B8" s="441" t="s">
        <v>626</v>
      </c>
      <c r="C8" s="321" t="s">
        <v>245</v>
      </c>
      <c r="D8" s="230" t="s">
        <v>38</v>
      </c>
      <c r="E8" s="183" t="s">
        <v>39</v>
      </c>
      <c r="F8" s="182" t="s">
        <v>40</v>
      </c>
      <c r="G8" s="189">
        <v>4791844</v>
      </c>
      <c r="H8" s="185">
        <f>+'AOP CIBITUNG'!$G$4*4.89%</f>
        <v>234321.1716</v>
      </c>
      <c r="I8" s="185">
        <f>+'AOP CIBITUNG'!$G$4*4%</f>
        <v>191673.76</v>
      </c>
      <c r="J8" s="185">
        <f>+'AOP CIBITUNG'!$G$4*2%</f>
        <v>95836.88</v>
      </c>
      <c r="K8" s="185">
        <v>1667</v>
      </c>
      <c r="L8" s="199">
        <f t="shared" si="2"/>
        <v>5315342.8116</v>
      </c>
      <c r="M8" s="199">
        <f t="shared" si="3"/>
        <v>425227.42492799996</v>
      </c>
      <c r="N8" s="199">
        <v>500000</v>
      </c>
      <c r="O8" s="199">
        <f>25*12000</f>
        <v>300000</v>
      </c>
      <c r="P8" s="200"/>
      <c r="Q8" s="202"/>
      <c r="R8" s="217">
        <f t="shared" si="4"/>
        <v>6540570.236528</v>
      </c>
      <c r="S8" s="217">
        <f ref="S8:S13" t="shared" si="8">M8*0.1</f>
        <v>42522.7424928</v>
      </c>
      <c r="T8" s="242">
        <f t="shared" si="5"/>
        <v>6583092.9790207995</v>
      </c>
      <c r="U8" s="422">
        <v>44348</v>
      </c>
      <c r="V8" s="243">
        <v>44439</v>
      </c>
      <c r="W8" s="209"/>
      <c r="X8" s="197"/>
      <c r="Y8" s="492">
        <f ref="Y8:AA15" t="shared" si="9">+A8</f>
        <v>2</v>
      </c>
      <c r="Z8" s="493" t="str">
        <f t="shared" si="9"/>
        <v>1098</v>
      </c>
      <c r="AA8" s="494" t="str">
        <f t="shared" si="9"/>
        <v>BUDI ANDRIYANTO WAHYUDI </v>
      </c>
      <c r="AB8" s="493" t="str">
        <f>+VLOOKUP(B8,'[1] BEKASI -ANTERAJA '!$C$7:$AM$15,14,0)</f>
        <v>K</v>
      </c>
      <c r="AC8" s="495">
        <f ref="AC8:AC15" t="shared" si="10">+G8+N8+O8+P8</f>
        <v>5591844</v>
      </c>
      <c r="AD8" s="496">
        <f ref="AD8:AD15" t="shared" si="11">$AD$4*2%</f>
        <v>95836.88</v>
      </c>
      <c r="AE8" s="496">
        <f ref="AE8:AF15" t="shared" si="12">$AD$4*1%</f>
        <v>47918.44</v>
      </c>
      <c r="AF8" s="496">
        <f t="shared" si="12"/>
        <v>47918.44</v>
      </c>
      <c r="AG8" s="495">
        <f ref="AG8:AG16" t="shared" si="13">($AC8-$AD8-$AE8-$AF8)-IF($AB8="L",4500000,IF($AB8="K",4875000,IF($AB8="K1",5250000,IF($AB8="K2",5625000,IF($AB8="K3",6000000)))))</f>
        <v>525170.2399999993</v>
      </c>
      <c r="AH8" s="495">
        <f t="shared" si="6"/>
        <v>26258.511999999966</v>
      </c>
      <c r="AI8" s="497">
        <f t="shared" si="7"/>
        <v>5373911.727999999</v>
      </c>
      <c r="AJ8" s="498"/>
      <c r="AK8" s="499">
        <f ref="AK8:AK15" t="shared" si="14">+AI8-AJ8</f>
        <v>5373911.727999999</v>
      </c>
      <c r="AL8" s="221"/>
      <c r="AM8" s="500">
        <f t="shared" si="1"/>
        <v>2</v>
      </c>
      <c r="AN8" s="501" t="str">
        <f t="shared" si="1"/>
        <v>1098</v>
      </c>
      <c r="AO8" s="502" t="str">
        <f t="shared" si="0"/>
        <v>BUDI ANDRIYANTO WAHYUDI </v>
      </c>
      <c r="AP8" s="503">
        <f ref="AP8:AP15" t="shared" si="15">+AK8</f>
        <v>5373911.727999999</v>
      </c>
    </row>
    <row r="9" ht="18" customHeight="1" s="159" customFormat="1">
      <c r="A9" s="228">
        <f ref="A9:A16" t="shared" si="16">+A8+1</f>
        <v>3</v>
      </c>
      <c r="B9" s="442" t="s">
        <v>627</v>
      </c>
      <c r="C9" s="321" t="s">
        <v>348</v>
      </c>
      <c r="D9" s="187" t="s">
        <v>628</v>
      </c>
      <c r="E9" s="183" t="s">
        <v>39</v>
      </c>
      <c r="F9" s="182" t="s">
        <v>40</v>
      </c>
      <c r="G9" s="189">
        <v>4791844</v>
      </c>
      <c r="H9" s="185">
        <f>+'AOP CIBITUNG'!$G$4*4.89%</f>
        <v>234321.1716</v>
      </c>
      <c r="I9" s="185">
        <f>+'AOP CIBITUNG'!$G$4*4%</f>
        <v>191673.76</v>
      </c>
      <c r="J9" s="185">
        <f>+'AOP CIBITUNG'!$G$4*2%</f>
        <v>95836.88</v>
      </c>
      <c r="K9" s="185">
        <v>1667</v>
      </c>
      <c r="L9" s="199">
        <f t="shared" si="2"/>
        <v>5315342.8116</v>
      </c>
      <c r="M9" s="199">
        <f t="shared" si="3"/>
        <v>425227.42492799996</v>
      </c>
      <c r="N9" s="199">
        <v>500000</v>
      </c>
      <c r="O9" s="199">
        <f>26*12000</f>
        <v>312000</v>
      </c>
      <c r="P9" s="200"/>
      <c r="Q9" s="199"/>
      <c r="R9" s="206">
        <f t="shared" si="4"/>
        <v>6552570.236528</v>
      </c>
      <c r="S9" s="206">
        <f t="shared" si="8"/>
        <v>42522.7424928</v>
      </c>
      <c r="T9" s="210">
        <f t="shared" si="5"/>
        <v>6595092.9790207995</v>
      </c>
      <c r="U9" s="422">
        <v>44378</v>
      </c>
      <c r="V9" s="241">
        <v>44469</v>
      </c>
      <c r="W9" s="209"/>
      <c r="X9" s="197"/>
      <c r="Y9" s="492">
        <f t="shared" si="9"/>
        <v>3</v>
      </c>
      <c r="Z9" s="493" t="str">
        <f t="shared" si="9"/>
        <v>0295</v>
      </c>
      <c r="AA9" s="494" t="str">
        <f t="shared" si="9"/>
        <v>HERMANSYAH</v>
      </c>
      <c r="AB9" s="493" t="str">
        <f>+VLOOKUP(B9,'[1] BEKASI -ANTERAJA '!$C$7:$AM$15,14,0)</f>
        <v>K</v>
      </c>
      <c r="AC9" s="495">
        <f t="shared" si="10"/>
        <v>5603844</v>
      </c>
      <c r="AD9" s="496">
        <f t="shared" si="11"/>
        <v>95836.88</v>
      </c>
      <c r="AE9" s="496">
        <f t="shared" si="12"/>
        <v>47918.44</v>
      </c>
      <c r="AF9" s="496">
        <f t="shared" si="12"/>
        <v>47918.44</v>
      </c>
      <c r="AG9" s="495">
        <f t="shared" si="13"/>
        <v>537170.2399999993</v>
      </c>
      <c r="AH9" s="495">
        <f t="shared" si="6"/>
        <v>26858.511999999966</v>
      </c>
      <c r="AI9" s="497">
        <f t="shared" si="7"/>
        <v>5385311.727999999</v>
      </c>
      <c r="AJ9" s="498"/>
      <c r="AK9" s="499">
        <f t="shared" si="14"/>
        <v>5385311.727999999</v>
      </c>
      <c r="AL9" s="221"/>
      <c r="AM9" s="500">
        <f t="shared" si="1"/>
        <v>3</v>
      </c>
      <c r="AN9" s="501" t="str">
        <f t="shared" si="1"/>
        <v>0295</v>
      </c>
      <c r="AO9" s="502" t="str">
        <f t="shared" si="0"/>
        <v>HERMANSYAH</v>
      </c>
      <c r="AP9" s="503">
        <f t="shared" si="15"/>
        <v>5385311.727999999</v>
      </c>
    </row>
    <row r="10" ht="18" customHeight="1" s="159" customFormat="1">
      <c r="A10" s="228">
        <f t="shared" si="16"/>
        <v>4</v>
      </c>
      <c r="B10" s="231">
        <v>2142</v>
      </c>
      <c r="C10" s="248" t="s">
        <v>629</v>
      </c>
      <c r="D10" s="187" t="s">
        <v>630</v>
      </c>
      <c r="E10" s="183" t="s">
        <v>124</v>
      </c>
      <c r="F10" s="182" t="s">
        <v>40</v>
      </c>
      <c r="G10" s="184">
        <v>4791844</v>
      </c>
      <c r="H10" s="185">
        <f>+'TAMBUN LOG'!$G$4*4.89%</f>
        <v>234321.1716</v>
      </c>
      <c r="I10" s="185">
        <f>+'TAMBUN LOG'!$G$4*4%</f>
        <v>191673.76</v>
      </c>
      <c r="J10" s="185">
        <f>+'TAMBUN LOG'!$G$4*2%</f>
        <v>95836.88</v>
      </c>
      <c r="K10" s="185">
        <v>1667</v>
      </c>
      <c r="L10" s="199">
        <f t="shared" si="2"/>
        <v>5315342.8116</v>
      </c>
      <c r="M10" s="199">
        <f t="shared" si="3"/>
        <v>425227.42492799996</v>
      </c>
      <c r="N10" s="199">
        <v>500000</v>
      </c>
      <c r="O10" s="420">
        <f>26*10000</f>
        <v>260000</v>
      </c>
      <c r="P10" s="420"/>
      <c r="Q10" s="199"/>
      <c r="R10" s="206">
        <f t="shared" si="4"/>
        <v>6500570.236528</v>
      </c>
      <c r="S10" s="206">
        <f t="shared" si="8"/>
        <v>42522.7424928</v>
      </c>
      <c r="T10" s="207">
        <f t="shared" si="5"/>
        <v>6543092.9790207995</v>
      </c>
      <c r="U10" s="249">
        <v>44305</v>
      </c>
      <c r="V10" s="208">
        <v>44408</v>
      </c>
      <c r="W10" s="247" t="s">
        <v>631</v>
      </c>
      <c r="X10" s="197"/>
      <c r="Y10" s="492">
        <f t="shared" si="9"/>
        <v>4</v>
      </c>
      <c r="Z10" s="493">
        <f t="shared" si="9"/>
        <v>2142</v>
      </c>
      <c r="AA10" s="494" t="str">
        <f t="shared" si="9"/>
        <v>ANDRIAN MUHAMAD PADLI</v>
      </c>
      <c r="AB10" s="493" t="str">
        <f>+VLOOKUP(B10,'[1] BEKASI -ANTERAJA '!$C$7:$AM$15,14,0)</f>
        <v>K</v>
      </c>
      <c r="AC10" s="495">
        <f t="shared" si="10"/>
        <v>5551844</v>
      </c>
      <c r="AD10" s="496">
        <f t="shared" si="11"/>
        <v>95836.88</v>
      </c>
      <c r="AE10" s="496">
        <f t="shared" si="12"/>
        <v>47918.44</v>
      </c>
      <c r="AF10" s="496">
        <f t="shared" si="12"/>
        <v>47918.44</v>
      </c>
      <c r="AG10" s="495">
        <f t="shared" si="13"/>
        <v>485170.2399999993</v>
      </c>
      <c r="AH10" s="495">
        <f t="shared" si="6"/>
        <v>24258.511999999966</v>
      </c>
      <c r="AI10" s="497">
        <f t="shared" si="7"/>
        <v>5335911.727999999</v>
      </c>
      <c r="AJ10" s="498"/>
      <c r="AK10" s="499">
        <f t="shared" si="14"/>
        <v>5335911.727999999</v>
      </c>
      <c r="AL10" s="221"/>
      <c r="AM10" s="500">
        <f t="shared" si="1"/>
        <v>4</v>
      </c>
      <c r="AN10" s="501">
        <f t="shared" si="1"/>
        <v>2142</v>
      </c>
      <c r="AO10" s="502" t="str">
        <f t="shared" si="0"/>
        <v>ANDRIAN MUHAMAD PADLI</v>
      </c>
      <c r="AP10" s="503">
        <f t="shared" si="15"/>
        <v>5335911.727999999</v>
      </c>
    </row>
    <row r="11" ht="18" customHeight="1" s="159" customFormat="1">
      <c r="A11" s="228">
        <f t="shared" si="16"/>
        <v>5</v>
      </c>
      <c r="B11" s="231">
        <v>2147</v>
      </c>
      <c r="C11" s="248" t="s">
        <v>632</v>
      </c>
      <c r="D11" s="187" t="s">
        <v>38</v>
      </c>
      <c r="E11" s="183" t="s">
        <v>124</v>
      </c>
      <c r="F11" s="182" t="s">
        <v>40</v>
      </c>
      <c r="G11" s="184">
        <v>4791844</v>
      </c>
      <c r="H11" s="185">
        <f>+'TAMBUN LOG'!$G$4*4.89%</f>
        <v>234321.1716</v>
      </c>
      <c r="I11" s="185">
        <f>+'TAMBUN LOG'!$G$4*4%</f>
        <v>191673.76</v>
      </c>
      <c r="J11" s="185">
        <f>+'TAMBUN LOG'!$G$4*2%</f>
        <v>95836.88</v>
      </c>
      <c r="K11" s="185">
        <v>1667</v>
      </c>
      <c r="L11" s="199">
        <f t="shared" si="2"/>
        <v>5315342.8116</v>
      </c>
      <c r="M11" s="199">
        <f t="shared" si="3"/>
        <v>425227.42492799996</v>
      </c>
      <c r="N11" s="199">
        <v>500000</v>
      </c>
      <c r="O11" s="199">
        <f>26*12000</f>
        <v>312000</v>
      </c>
      <c r="P11" s="420"/>
      <c r="Q11" s="199"/>
      <c r="R11" s="206">
        <f t="shared" si="4"/>
        <v>6552570.236528</v>
      </c>
      <c r="S11" s="206">
        <f t="shared" si="8"/>
        <v>42522.7424928</v>
      </c>
      <c r="T11" s="207">
        <f t="shared" si="5"/>
        <v>6595092.9790207995</v>
      </c>
      <c r="U11" s="249">
        <v>44308</v>
      </c>
      <c r="V11" s="208">
        <v>44408</v>
      </c>
      <c r="W11" s="239"/>
      <c r="X11" s="197"/>
      <c r="Y11" s="492">
        <f t="shared" si="9"/>
        <v>5</v>
      </c>
      <c r="Z11" s="493">
        <f t="shared" si="9"/>
        <v>2147</v>
      </c>
      <c r="AA11" s="494" t="str">
        <f t="shared" si="9"/>
        <v>WAHYU HENDRAWAN</v>
      </c>
      <c r="AB11" s="493" t="str">
        <f>+VLOOKUP(B11,'[1] BEKASI -ANTERAJA '!$C$7:$AM$15,14,0)</f>
        <v>K</v>
      </c>
      <c r="AC11" s="495">
        <f t="shared" si="10"/>
        <v>5603844</v>
      </c>
      <c r="AD11" s="496">
        <f t="shared" si="11"/>
        <v>95836.88</v>
      </c>
      <c r="AE11" s="496"/>
      <c r="AF11" s="496">
        <f t="shared" si="12"/>
        <v>47918.44</v>
      </c>
      <c r="AG11" s="495">
        <f t="shared" si="13"/>
        <v>585088.6799999997</v>
      </c>
      <c r="AH11" s="495">
        <f t="shared" si="6"/>
        <v>29254.433999999987</v>
      </c>
      <c r="AI11" s="497">
        <f t="shared" si="7"/>
        <v>5430834.245999999</v>
      </c>
      <c r="AJ11" s="498"/>
      <c r="AK11" s="499">
        <f t="shared" si="14"/>
        <v>5430834.245999999</v>
      </c>
      <c r="AL11" s="221"/>
      <c r="AM11" s="500">
        <f t="shared" si="1"/>
        <v>5</v>
      </c>
      <c r="AN11" s="501">
        <f t="shared" si="1"/>
        <v>2147</v>
      </c>
      <c r="AO11" s="502" t="str">
        <f t="shared" si="0"/>
        <v>WAHYU HENDRAWAN</v>
      </c>
      <c r="AP11" s="503">
        <f t="shared" si="15"/>
        <v>5430834.245999999</v>
      </c>
    </row>
    <row r="12" ht="18" customHeight="1" s="159" customFormat="1">
      <c r="A12" s="228">
        <f t="shared" si="16"/>
        <v>6</v>
      </c>
      <c r="B12" s="231" t="s">
        <v>633</v>
      </c>
      <c r="C12" s="248" t="s">
        <v>634</v>
      </c>
      <c r="D12" s="187" t="s">
        <v>38</v>
      </c>
      <c r="E12" s="183" t="s">
        <v>124</v>
      </c>
      <c r="F12" s="182" t="s">
        <v>40</v>
      </c>
      <c r="G12" s="184">
        <v>4791844</v>
      </c>
      <c r="H12" s="185">
        <f>+'TAMBUN LOG'!$G$4*4.89%</f>
        <v>234321.1716</v>
      </c>
      <c r="I12" s="185">
        <f>+'TAMBUN LOG'!$G$4*4%</f>
        <v>191673.76</v>
      </c>
      <c r="J12" s="185">
        <f>+'TAMBUN LOG'!$G$4*2%</f>
        <v>95836.88</v>
      </c>
      <c r="K12" s="185">
        <v>1667</v>
      </c>
      <c r="L12" s="199">
        <f t="shared" si="2"/>
        <v>5315342.8116</v>
      </c>
      <c r="M12" s="199">
        <f t="shared" si="3"/>
        <v>425227.42492799996</v>
      </c>
      <c r="N12" s="199">
        <v>500000</v>
      </c>
      <c r="O12" s="199">
        <f>26*12000</f>
        <v>312000</v>
      </c>
      <c r="P12" s="420"/>
      <c r="Q12" s="199"/>
      <c r="R12" s="206">
        <f t="shared" si="4"/>
        <v>6552570.236528</v>
      </c>
      <c r="S12" s="206">
        <f t="shared" si="8"/>
        <v>42522.7424928</v>
      </c>
      <c r="T12" s="207">
        <f t="shared" si="5"/>
        <v>6595092.9790207995</v>
      </c>
      <c r="U12" s="249">
        <v>44348</v>
      </c>
      <c r="V12" s="208">
        <v>44439</v>
      </c>
      <c r="X12" s="197"/>
      <c r="Y12" s="492">
        <f t="shared" si="9"/>
        <v>6</v>
      </c>
      <c r="Z12" s="493" t="str">
        <f t="shared" si="9"/>
        <v>2020</v>
      </c>
      <c r="AA12" s="494" t="str">
        <f t="shared" si="9"/>
        <v>RAFII RAMADHAN</v>
      </c>
      <c r="AB12" s="493" t="str">
        <f>+VLOOKUP(B12,'[1] BEKASI -ANTERAJA '!$C$7:$AM$15,14,0)</f>
        <v>L</v>
      </c>
      <c r="AC12" s="495">
        <f t="shared" si="10"/>
        <v>5603844</v>
      </c>
      <c r="AD12" s="496">
        <f t="shared" si="11"/>
        <v>95836.88</v>
      </c>
      <c r="AE12" s="496">
        <f t="shared" si="12"/>
        <v>47918.44</v>
      </c>
      <c r="AF12" s="496">
        <f t="shared" si="12"/>
        <v>47918.44</v>
      </c>
      <c r="AG12" s="495">
        <f t="shared" si="13"/>
        <v>912170.2399999993</v>
      </c>
      <c r="AH12" s="495">
        <f t="shared" si="6"/>
        <v>45608.511999999966</v>
      </c>
      <c r="AI12" s="497">
        <f t="shared" si="7"/>
        <v>5366561.727999999</v>
      </c>
      <c r="AJ12" s="498"/>
      <c r="AK12" s="499">
        <f t="shared" si="14"/>
        <v>5366561.727999999</v>
      </c>
      <c r="AL12" s="221"/>
      <c r="AM12" s="500">
        <f t="shared" si="1"/>
        <v>6</v>
      </c>
      <c r="AN12" s="501" t="str">
        <f t="shared" si="1"/>
        <v>2020</v>
      </c>
      <c r="AO12" s="502" t="str">
        <f t="shared" si="0"/>
        <v>RAFII RAMADHAN</v>
      </c>
      <c r="AP12" s="503">
        <f t="shared" si="15"/>
        <v>5366561.727999999</v>
      </c>
    </row>
    <row r="13" ht="18" customHeight="1" s="159" customFormat="1">
      <c r="A13" s="228">
        <f t="shared" si="16"/>
        <v>7</v>
      </c>
      <c r="B13" s="231" t="s">
        <v>635</v>
      </c>
      <c r="C13" s="248" t="s">
        <v>636</v>
      </c>
      <c r="D13" s="187" t="s">
        <v>38</v>
      </c>
      <c r="E13" s="183" t="s">
        <v>124</v>
      </c>
      <c r="F13" s="182" t="s">
        <v>40</v>
      </c>
      <c r="G13" s="184">
        <v>4791844</v>
      </c>
      <c r="H13" s="185">
        <f>+'TAMBUN LOG'!$G$4*4.89%</f>
        <v>234321.1716</v>
      </c>
      <c r="I13" s="185">
        <f>+'TAMBUN LOG'!$G$4*4%</f>
        <v>191673.76</v>
      </c>
      <c r="J13" s="185">
        <f>+'TAMBUN LOG'!$G$4*2%</f>
        <v>95836.88</v>
      </c>
      <c r="K13" s="185">
        <v>1667</v>
      </c>
      <c r="L13" s="199">
        <f t="shared" si="2"/>
        <v>5315342.8116</v>
      </c>
      <c r="M13" s="199">
        <f t="shared" si="3"/>
        <v>425227.42492799996</v>
      </c>
      <c r="N13" s="199">
        <v>500000</v>
      </c>
      <c r="O13" s="199">
        <f>26*12000</f>
        <v>312000</v>
      </c>
      <c r="P13" s="420"/>
      <c r="Q13" s="199"/>
      <c r="R13" s="206">
        <f t="shared" si="4"/>
        <v>6552570.236528</v>
      </c>
      <c r="S13" s="206">
        <f t="shared" si="8"/>
        <v>42522.7424928</v>
      </c>
      <c r="T13" s="207">
        <f t="shared" si="5"/>
        <v>6595092.9790207995</v>
      </c>
      <c r="U13" s="249">
        <v>44320</v>
      </c>
      <c r="V13" s="208">
        <v>44408</v>
      </c>
      <c r="W13" s="239"/>
      <c r="X13" s="197"/>
      <c r="Y13" s="492">
        <f t="shared" si="9"/>
        <v>7</v>
      </c>
      <c r="Z13" s="493" t="str">
        <f t="shared" si="9"/>
        <v>2243</v>
      </c>
      <c r="AA13" s="494" t="str">
        <f t="shared" si="9"/>
        <v>NIKIYANA DUL GOFUR</v>
      </c>
      <c r="AB13" s="493" t="str">
        <f>+VLOOKUP(B13,'[1] BEKASI -ANTERAJA '!$C$7:$AM$15,14,0)</f>
        <v>L</v>
      </c>
      <c r="AC13" s="495">
        <f t="shared" si="10"/>
        <v>5603844</v>
      </c>
      <c r="AD13" s="496">
        <f t="shared" si="11"/>
        <v>95836.88</v>
      </c>
      <c r="AE13" s="496"/>
      <c r="AF13" s="496">
        <f t="shared" si="12"/>
        <v>47918.44</v>
      </c>
      <c r="AG13" s="495">
        <f t="shared" si="13"/>
        <v>960088.6799999997</v>
      </c>
      <c r="AH13" s="495">
        <f t="shared" si="6"/>
        <v>48004.43399999999</v>
      </c>
      <c r="AI13" s="497">
        <f t="shared" si="7"/>
        <v>5412084.245999999</v>
      </c>
      <c r="AJ13" s="498"/>
      <c r="AK13" s="499">
        <f t="shared" si="14"/>
        <v>5412084.245999999</v>
      </c>
      <c r="AL13" s="221"/>
      <c r="AM13" s="500">
        <f t="shared" si="1"/>
        <v>7</v>
      </c>
      <c r="AN13" s="501" t="str">
        <f t="shared" si="1"/>
        <v>2243</v>
      </c>
      <c r="AO13" s="502" t="str">
        <f t="shared" si="0"/>
        <v>NIKIYANA DUL GOFUR</v>
      </c>
      <c r="AP13" s="503">
        <f t="shared" si="15"/>
        <v>5412084.245999999</v>
      </c>
    </row>
    <row r="14" ht="18" customHeight="1" s="159" customFormat="1">
      <c r="A14" s="228">
        <f t="shared" si="16"/>
        <v>8</v>
      </c>
      <c r="B14" s="231" t="s">
        <v>637</v>
      </c>
      <c r="C14" s="248" t="s">
        <v>638</v>
      </c>
      <c r="D14" s="187" t="s">
        <v>639</v>
      </c>
      <c r="E14" s="183" t="s">
        <v>124</v>
      </c>
      <c r="F14" s="182" t="s">
        <v>40</v>
      </c>
      <c r="G14" s="184">
        <v>4791844</v>
      </c>
      <c r="H14" s="185">
        <f>+'TAMBUN LOG'!$G$4*4.89%</f>
        <v>234321.1716</v>
      </c>
      <c r="I14" s="185">
        <f>+'TAMBUN LOG'!$G$4*4%</f>
        <v>191673.76</v>
      </c>
      <c r="J14" s="185">
        <f>+'TAMBUN LOG'!$G$4*2%</f>
        <v>95836.88</v>
      </c>
      <c r="K14" s="185">
        <v>1667</v>
      </c>
      <c r="L14" s="199">
        <f ref="L14:L16" t="shared" si="17">SUM(G14:K14)</f>
        <v>5315342.8116</v>
      </c>
      <c r="M14" s="199">
        <f ref="M14:M16" t="shared" si="18">+L14*8%</f>
        <v>425227.42492799996</v>
      </c>
      <c r="N14" s="199">
        <v>500000</v>
      </c>
      <c r="O14" s="199">
        <f>26*12000</f>
        <v>312000</v>
      </c>
      <c r="P14" s="420"/>
      <c r="Q14" s="199"/>
      <c r="R14" s="206">
        <f ref="R14:R16" t="shared" si="19">SUM(L14:Q14)</f>
        <v>6552570.236528</v>
      </c>
      <c r="S14" s="206">
        <f ref="S14:S16" t="shared" si="20">M14*0.1</f>
        <v>42522.7424928</v>
      </c>
      <c r="T14" s="207">
        <f ref="T14:T16" t="shared" si="21">R14+S14</f>
        <v>6595092.9790207995</v>
      </c>
      <c r="U14" s="249">
        <v>44349</v>
      </c>
      <c r="V14" s="208">
        <v>44439</v>
      </c>
      <c r="W14" s="423" t="s">
        <v>640</v>
      </c>
      <c r="X14" s="197"/>
      <c r="Y14" s="492">
        <f t="shared" si="9"/>
        <v>8</v>
      </c>
      <c r="Z14" s="493" t="str">
        <f t="shared" si="9"/>
        <v>2492</v>
      </c>
      <c r="AA14" s="494" t="str">
        <f t="shared" si="9"/>
        <v>HERI MUCHTARI</v>
      </c>
      <c r="AB14" s="493" t="str">
        <f>+VLOOKUP(B14,'[1] BEKASI -ANTERAJA '!$C$7:$AM$15,14,0)</f>
        <v>K2</v>
      </c>
      <c r="AC14" s="495">
        <f t="shared" si="10"/>
        <v>5603844</v>
      </c>
      <c r="AD14" s="496">
        <f t="shared" si="11"/>
        <v>95836.88</v>
      </c>
      <c r="AE14" s="496">
        <f t="shared" si="12"/>
        <v>47918.44</v>
      </c>
      <c r="AF14" s="496">
        <f t="shared" si="12"/>
        <v>47918.44</v>
      </c>
      <c r="AG14" s="495">
        <f t="shared" si="13"/>
        <v>-212829.7600000007</v>
      </c>
      <c r="AH14" s="495">
        <f t="shared" si="6"/>
        <v>0</v>
      </c>
      <c r="AI14" s="497">
        <f t="shared" si="7"/>
        <v>5412170.239999999</v>
      </c>
      <c r="AJ14" s="498"/>
      <c r="AK14" s="499">
        <f t="shared" si="14"/>
        <v>5412170.239999999</v>
      </c>
      <c r="AL14" s="221"/>
      <c r="AM14" s="500">
        <f t="shared" si="1"/>
        <v>8</v>
      </c>
      <c r="AN14" s="501" t="str">
        <f t="shared" si="1"/>
        <v>2492</v>
      </c>
      <c r="AO14" s="502" t="str">
        <f t="shared" si="0"/>
        <v>HERI MUCHTARI</v>
      </c>
      <c r="AP14" s="503">
        <f t="shared" si="15"/>
        <v>5412170.239999999</v>
      </c>
    </row>
    <row r="15" ht="18" customHeight="1" s="463" customFormat="1">
      <c r="A15" s="570">
        <f t="shared" si="16"/>
        <v>9</v>
      </c>
      <c r="B15" s="448" t="s">
        <v>641</v>
      </c>
      <c r="C15" s="449" t="s">
        <v>642</v>
      </c>
      <c r="D15" s="450" t="s">
        <v>38</v>
      </c>
      <c r="E15" s="451" t="s">
        <v>124</v>
      </c>
      <c r="F15" s="452" t="s">
        <v>40</v>
      </c>
      <c r="G15" s="453">
        <f>4791844/31*23</f>
        <v>3555239.096774194</v>
      </c>
      <c r="H15" s="454">
        <f>+'TAMBUN LOG'!$G$4*4.89%</f>
        <v>234321.1716</v>
      </c>
      <c r="I15" s="454">
        <f>+'TAMBUN LOG'!$G$4*4%</f>
        <v>191673.76</v>
      </c>
      <c r="J15" s="454">
        <f>+'TAMBUN LOG'!$G$4*2%</f>
        <v>95836.88</v>
      </c>
      <c r="K15" s="454">
        <v>1667</v>
      </c>
      <c r="L15" s="455">
        <f>SUM(G15:K15)</f>
        <v>4078737.908374194</v>
      </c>
      <c r="M15" s="455">
        <f t="shared" si="18"/>
        <v>326299.03266993555</v>
      </c>
      <c r="N15" s="455"/>
      <c r="O15" s="455"/>
      <c r="P15" s="456"/>
      <c r="Q15" s="455"/>
      <c r="R15" s="457">
        <f>SUM(L15:Q15)</f>
        <v>4405036.941044129</v>
      </c>
      <c r="S15" s="457">
        <f t="shared" si="20"/>
        <v>32629.903266993555</v>
      </c>
      <c r="T15" s="458">
        <f t="shared" si="21"/>
        <v>4437666.844311123</v>
      </c>
      <c r="U15" s="459">
        <v>44385</v>
      </c>
      <c r="V15" s="460">
        <v>44469</v>
      </c>
      <c r="W15" s="461" t="s">
        <v>643</v>
      </c>
      <c r="X15" s="462"/>
      <c r="Y15" s="560">
        <f t="shared" si="9"/>
        <v>9</v>
      </c>
      <c r="Z15" s="561" t="str">
        <f t="shared" si="9"/>
        <v>2687</v>
      </c>
      <c r="AA15" s="562" t="str">
        <f t="shared" si="9"/>
        <v>DICKY RUSTANDI EFENDI</v>
      </c>
      <c r="AB15" s="561" t="str">
        <f>+VLOOKUP(B15,'[1] BEKASI -ANTERAJA '!$C$7:$AM$15,14,0)</f>
        <v>L</v>
      </c>
      <c r="AC15" s="571">
        <f t="shared" si="10"/>
        <v>3555239.096774194</v>
      </c>
      <c r="AD15" s="572">
        <f t="shared" si="11"/>
        <v>95836.88</v>
      </c>
      <c r="AE15" s="572"/>
      <c r="AF15" s="572">
        <f t="shared" si="12"/>
        <v>47918.44</v>
      </c>
      <c r="AG15" s="571">
        <f t="shared" si="13"/>
        <v>-1088516.223225806</v>
      </c>
      <c r="AH15" s="571">
        <f t="shared" si="6"/>
        <v>0</v>
      </c>
      <c r="AI15" s="563">
        <f t="shared" si="7"/>
        <v>3411483.776774194</v>
      </c>
      <c r="AJ15" s="563"/>
      <c r="AK15" s="564">
        <f t="shared" si="14"/>
        <v>3411483.776774194</v>
      </c>
      <c r="AL15" s="478"/>
      <c r="AM15" s="565">
        <f t="shared" si="1"/>
        <v>9</v>
      </c>
      <c r="AN15" s="566" t="str">
        <f t="shared" si="1"/>
        <v>2687</v>
      </c>
      <c r="AO15" s="567" t="str">
        <f t="shared" si="0"/>
        <v>DICKY RUSTANDI EFENDI</v>
      </c>
      <c r="AP15" s="568">
        <f t="shared" si="15"/>
        <v>3411483.776774194</v>
      </c>
    </row>
    <row r="16" ht="18" customHeight="1" s="164" customFormat="1">
      <c r="A16" s="569" t="s">
        <v>549</v>
      </c>
      <c r="B16" s="669" t="s">
        <v>644</v>
      </c>
      <c r="C16" s="670" t="s">
        <v>645</v>
      </c>
      <c r="D16" s="419" t="s">
        <v>487</v>
      </c>
      <c r="E16" s="192" t="s">
        <v>39</v>
      </c>
      <c r="F16" s="191" t="s">
        <v>40</v>
      </c>
      <c r="G16" s="193"/>
      <c r="H16" s="194"/>
      <c r="I16" s="194"/>
      <c r="J16" s="194"/>
      <c r="K16" s="194"/>
      <c r="L16" s="203">
        <f t="shared" si="17"/>
        <v>0</v>
      </c>
      <c r="M16" s="203">
        <f t="shared" si="18"/>
        <v>0</v>
      </c>
      <c r="N16" s="203">
        <v>500000</v>
      </c>
      <c r="O16" s="203">
        <f>22*12000</f>
        <v>264000</v>
      </c>
      <c r="P16" s="203"/>
      <c r="Q16" s="203"/>
      <c r="R16" s="218">
        <f t="shared" si="19"/>
        <v>764000</v>
      </c>
      <c r="S16" s="218">
        <f t="shared" si="20"/>
        <v>0</v>
      </c>
      <c r="T16" s="424">
        <f t="shared" si="21"/>
        <v>764000</v>
      </c>
      <c r="U16" s="240">
        <v>44277</v>
      </c>
      <c r="V16" s="425">
        <v>44377</v>
      </c>
      <c r="W16" s="219"/>
      <c r="X16" s="251"/>
      <c r="Y16" s="515">
        <f>+A16</f>
        <v>10</v>
      </c>
      <c r="Z16" s="516" t="str">
        <f>+B16</f>
        <v>1988</v>
      </c>
      <c r="AA16" s="517" t="str">
        <f>+C16</f>
        <v>M. RIDWAN</v>
      </c>
      <c r="AB16" s="516" t="s">
        <v>646</v>
      </c>
      <c r="AC16" s="518">
        <f>+G16+N16+O16+P16</f>
        <v>764000</v>
      </c>
      <c r="AD16" s="519"/>
      <c r="AE16" s="519"/>
      <c r="AF16" s="519"/>
      <c r="AG16" s="518">
        <f t="shared" si="13"/>
        <v>-4111000</v>
      </c>
      <c r="AH16" s="518">
        <f>+IF(AG16&gt;1,AG16*5%,0)</f>
        <v>0</v>
      </c>
      <c r="AI16" s="520">
        <f>+AC16-AD16-AE16-AF16-AH16</f>
        <v>764000</v>
      </c>
      <c r="AJ16" s="520"/>
      <c r="AK16" s="521">
        <f>+AI16-AJ16</f>
        <v>764000</v>
      </c>
      <c r="AL16" s="222"/>
      <c r="AM16" s="522">
        <f>+Y16</f>
        <v>10</v>
      </c>
      <c r="AN16" s="523" t="str">
        <f>+Z16</f>
        <v>1988</v>
      </c>
      <c r="AO16" s="524" t="str">
        <f>+AA16</f>
        <v>M. RIDWAN</v>
      </c>
      <c r="AP16" s="525">
        <f>+AK16</f>
        <v>764000</v>
      </c>
    </row>
    <row r="17" ht="21" customHeight="1" s="255" customFormat="1">
      <c r="A17" s="602" t="s">
        <v>71</v>
      </c>
      <c r="B17" s="603"/>
      <c r="C17" s="603"/>
      <c r="D17" s="603"/>
      <c r="E17" s="603"/>
      <c r="F17" s="604"/>
      <c r="G17" s="283">
        <f>SUM(G7:G16)</f>
        <v>41889991.09677419</v>
      </c>
      <c r="H17" s="283">
        <f ref="H17:T17" t="shared" si="35">SUM(H7:H16)</f>
        <v>2108890.5444</v>
      </c>
      <c r="I17" s="283">
        <f t="shared" si="35"/>
        <v>1725063.84</v>
      </c>
      <c r="J17" s="283">
        <f t="shared" si="35"/>
        <v>862531.92</v>
      </c>
      <c r="K17" s="283">
        <f t="shared" si="35"/>
        <v>15003</v>
      </c>
      <c r="L17" s="283">
        <f t="shared" si="35"/>
        <v>46601480.40117419</v>
      </c>
      <c r="M17" s="283">
        <f t="shared" si="35"/>
        <v>3728118.432093936</v>
      </c>
      <c r="N17" s="283">
        <f t="shared" si="35"/>
        <v>4500000</v>
      </c>
      <c r="O17" s="283">
        <f t="shared" si="35"/>
        <v>2684000</v>
      </c>
      <c r="P17" s="283">
        <f t="shared" si="35"/>
        <v>0</v>
      </c>
      <c r="Q17" s="283">
        <f t="shared" si="35"/>
        <v>0</v>
      </c>
      <c r="R17" s="283">
        <f t="shared" si="35"/>
        <v>57513598.833268136</v>
      </c>
      <c r="S17" s="283">
        <f t="shared" si="35"/>
        <v>372811.84320939356</v>
      </c>
      <c r="T17" s="283">
        <f t="shared" si="35"/>
        <v>57886410.676477514</v>
      </c>
      <c r="U17" s="283"/>
      <c r="V17" s="310"/>
      <c r="Y17" s="504"/>
      <c r="Z17" s="505"/>
      <c r="AA17" s="506"/>
      <c r="AB17" s="505"/>
      <c r="AC17" s="507">
        <f>SUM(AC7:AC16)</f>
        <v>49073991.09677419</v>
      </c>
      <c r="AD17" s="507">
        <f ref="AD17:AK17" t="shared" si="36">SUM(AD7:AD16)</f>
        <v>862531.92</v>
      </c>
      <c r="AE17" s="507">
        <f t="shared" si="36"/>
        <v>287510.64</v>
      </c>
      <c r="AF17" s="507">
        <f t="shared" si="36"/>
        <v>431265.96</v>
      </c>
      <c r="AG17" s="507">
        <f t="shared" si="36"/>
        <v>-882317.4232258108</v>
      </c>
      <c r="AH17" s="507">
        <f t="shared" si="36"/>
        <v>226501.42799999978</v>
      </c>
      <c r="AI17" s="507">
        <f t="shared" si="36"/>
        <v>47266181.14877419</v>
      </c>
      <c r="AJ17" s="507">
        <f t="shared" si="36"/>
        <v>0</v>
      </c>
      <c r="AK17" s="507">
        <f t="shared" si="36"/>
        <v>47266181.14877419</v>
      </c>
      <c r="AL17" s="508"/>
      <c r="AM17" s="509"/>
      <c r="AN17" s="510"/>
      <c r="AO17" s="511"/>
      <c r="AP17" s="507">
        <f>SUM(AP7:AP16)</f>
        <v>47266181.14877419</v>
      </c>
      <c r="AQ17" s="159"/>
      <c r="AR17" s="159"/>
      <c r="AS17" s="159"/>
      <c r="AT17" s="159"/>
      <c r="AU17" s="159"/>
      <c r="AV17" s="159"/>
      <c r="AW17" s="159"/>
    </row>
    <row r="18" s="252" customFormat="1">
      <c r="B18" s="262"/>
      <c r="C18" s="263"/>
      <c r="D18" s="264"/>
      <c r="E18" s="264"/>
      <c r="F18" s="264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4"/>
      <c r="V18" s="262"/>
      <c r="Y18" s="512"/>
      <c r="Z18" s="512"/>
      <c r="AA18" s="512"/>
      <c r="AB18" s="512"/>
      <c r="AC18" s="513">
        <f>+AC17-G17-N17-O17-P17</f>
        <v>0</v>
      </c>
      <c r="AD18" s="480"/>
      <c r="AE18" s="480"/>
      <c r="AF18" s="480"/>
      <c r="AG18" s="512"/>
      <c r="AH18" s="512"/>
      <c r="AI18" s="512"/>
      <c r="AJ18" s="512"/>
      <c r="AK18" s="512"/>
      <c r="AL18" s="512"/>
      <c r="AM18" s="512"/>
      <c r="AN18" s="512"/>
      <c r="AO18" s="512"/>
      <c r="AP18" s="595">
        <f>+AP17-AQ17-AR17</f>
        <v>47266181.14877419</v>
      </c>
      <c r="AQ18" s="255"/>
      <c r="AR18" s="255"/>
      <c r="AS18" s="255"/>
      <c r="AT18" s="255"/>
      <c r="AU18" s="255"/>
      <c r="AV18" s="255"/>
      <c r="AW18" s="255"/>
    </row>
    <row r="19" s="252" customFormat="1">
      <c r="B19" s="262"/>
      <c r="C19" s="256"/>
      <c r="E19" s="264"/>
      <c r="F19" s="264"/>
      <c r="G19" s="265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V19" s="262"/>
      <c r="Y19" s="512"/>
      <c r="Z19" s="512"/>
      <c r="AA19" s="512"/>
      <c r="AB19" s="512"/>
      <c r="AC19" s="163" t="s">
        <v>72</v>
      </c>
      <c r="AD19" s="480">
        <f>+H17+J17+AD17+AF17</f>
        <v>4265220.3444</v>
      </c>
      <c r="AE19" s="480"/>
      <c r="AF19" s="480"/>
      <c r="AG19" s="512"/>
      <c r="AH19" s="512"/>
      <c r="AI19" s="512"/>
      <c r="AJ19" s="512"/>
      <c r="AK19" s="512"/>
      <c r="AL19" s="512"/>
      <c r="AM19" s="512"/>
      <c r="AN19" s="512"/>
      <c r="AO19" s="512"/>
      <c r="AP19" s="512"/>
    </row>
    <row r="20" s="252" customFormat="1">
      <c r="A20" s="285"/>
      <c r="B20" s="286"/>
      <c r="C20" s="288"/>
      <c r="D20" s="264"/>
      <c r="E20" s="264"/>
      <c r="F20" s="264"/>
      <c r="G20" s="265"/>
      <c r="M20" s="284"/>
      <c r="N20" s="256"/>
      <c r="O20" s="284"/>
      <c r="P20" s="284"/>
      <c r="Q20" s="284"/>
      <c r="S20" s="311"/>
      <c r="T20" s="284"/>
      <c r="V20" s="262"/>
      <c r="Y20" s="512"/>
      <c r="Z20" s="512"/>
      <c r="AA20" s="512"/>
      <c r="AB20" s="512"/>
      <c r="AC20" s="167" t="s">
        <v>29</v>
      </c>
      <c r="AD20" s="480">
        <f>+I17+AE17</f>
        <v>2012574.48</v>
      </c>
      <c r="AE20" s="480"/>
      <c r="AF20" s="480"/>
      <c r="AG20" s="512"/>
      <c r="AH20" s="512"/>
      <c r="AI20" s="512"/>
      <c r="AJ20" s="512"/>
      <c r="AK20" s="512"/>
      <c r="AL20" s="512"/>
      <c r="AM20" s="512"/>
      <c r="AN20" s="512"/>
      <c r="AO20" s="512"/>
      <c r="AP20" s="512"/>
    </row>
    <row r="21" s="252" customFormat="1">
      <c r="A21" s="605"/>
      <c r="B21" s="605"/>
      <c r="C21" s="262"/>
      <c r="D21" s="256"/>
      <c r="E21" s="264"/>
      <c r="F21" s="264"/>
      <c r="G21" s="265"/>
      <c r="K21" s="284"/>
      <c r="L21" s="256"/>
      <c r="O21" s="303"/>
      <c r="P21" s="303"/>
      <c r="Q21" s="303"/>
      <c r="R21" s="312"/>
      <c r="Y21" s="512"/>
      <c r="Z21" s="512"/>
      <c r="AA21" s="512"/>
      <c r="AB21" s="512"/>
      <c r="AC21" s="167" t="s">
        <v>73</v>
      </c>
      <c r="AD21" s="480">
        <f>+K17</f>
        <v>15003</v>
      </c>
      <c r="AE21" s="480"/>
      <c r="AF21" s="480"/>
      <c r="AG21" s="512"/>
      <c r="AH21" s="512"/>
      <c r="AI21" s="512"/>
      <c r="AJ21" s="512"/>
      <c r="AK21" s="512"/>
      <c r="AL21" s="512"/>
      <c r="AM21" s="512"/>
      <c r="AN21" s="512"/>
      <c r="AO21" s="512"/>
      <c r="AP21" s="512"/>
    </row>
    <row r="22" s="252" customFormat="1">
      <c r="B22" s="262"/>
      <c r="C22" s="256"/>
      <c r="D22" s="263"/>
      <c r="E22" s="264"/>
      <c r="F22" s="264"/>
      <c r="G22" s="265"/>
      <c r="H22" s="287"/>
      <c r="K22" s="284"/>
      <c r="O22" s="272"/>
      <c r="R22" s="312"/>
      <c r="Y22" s="512"/>
      <c r="Z22" s="512"/>
      <c r="AA22" s="512"/>
      <c r="AB22" s="512"/>
      <c r="AC22" s="167" t="s">
        <v>32</v>
      </c>
      <c r="AD22" s="480">
        <f>+AH17</f>
        <v>226501.42799999978</v>
      </c>
      <c r="AE22" s="480"/>
      <c r="AF22" s="480"/>
      <c r="AG22" s="512"/>
      <c r="AH22" s="512"/>
      <c r="AI22" s="512"/>
      <c r="AJ22" s="512"/>
      <c r="AK22" s="512"/>
      <c r="AL22" s="512"/>
      <c r="AM22" s="512"/>
      <c r="AN22" s="512"/>
      <c r="AO22" s="512"/>
      <c r="AP22" s="512"/>
    </row>
    <row r="23" s="252" customFormat="1">
      <c r="B23" s="262"/>
      <c r="C23" s="256"/>
      <c r="D23" s="263"/>
      <c r="E23" s="264"/>
      <c r="F23" s="264"/>
      <c r="G23" s="265"/>
      <c r="H23" s="265"/>
      <c r="K23" s="284"/>
      <c r="R23" s="264"/>
      <c r="Y23" s="512"/>
      <c r="Z23" s="512"/>
      <c r="AA23" s="512"/>
      <c r="AB23" s="512"/>
      <c r="AC23" s="167" t="s">
        <v>74</v>
      </c>
      <c r="AD23" s="480">
        <f>+AJ17</f>
        <v>0</v>
      </c>
      <c r="AE23" s="480"/>
      <c r="AF23" s="480"/>
      <c r="AG23" s="512"/>
      <c r="AH23" s="512"/>
      <c r="AI23" s="512"/>
      <c r="AJ23" s="512"/>
      <c r="AK23" s="512"/>
      <c r="AL23" s="512"/>
      <c r="AM23" s="512"/>
      <c r="AN23" s="512"/>
      <c r="AO23" s="512"/>
      <c r="AP23" s="512"/>
    </row>
    <row r="24" s="252" customFormat="1">
      <c r="B24" s="262"/>
      <c r="C24" s="256"/>
      <c r="D24" s="263"/>
      <c r="E24" s="264"/>
      <c r="F24" s="264"/>
      <c r="G24" s="265"/>
      <c r="H24" s="265"/>
      <c r="K24" s="284"/>
      <c r="R24" s="264"/>
      <c r="Y24" s="512"/>
      <c r="Z24" s="512"/>
      <c r="AA24" s="512"/>
      <c r="AB24" s="512"/>
      <c r="AC24" s="167" t="s">
        <v>75</v>
      </c>
      <c r="AD24" s="480">
        <f>+M17</f>
        <v>3728118.432093936</v>
      </c>
      <c r="AE24" s="480"/>
      <c r="AF24" s="480"/>
      <c r="AG24" s="512"/>
      <c r="AH24" s="512"/>
      <c r="AI24" s="512"/>
      <c r="AJ24" s="512"/>
      <c r="AK24" s="512"/>
      <c r="AL24" s="512"/>
      <c r="AM24" s="512"/>
      <c r="AN24" s="512"/>
      <c r="AO24" s="512"/>
      <c r="AP24" s="512"/>
    </row>
    <row r="25" s="252" customFormat="1">
      <c r="B25" s="262"/>
      <c r="C25" s="256"/>
      <c r="D25" s="263"/>
      <c r="E25" s="264"/>
      <c r="F25" s="264"/>
      <c r="G25" s="265"/>
      <c r="H25" s="265"/>
      <c r="K25" s="284"/>
      <c r="R25" s="264"/>
      <c r="Y25" s="512"/>
      <c r="Z25" s="512"/>
      <c r="AA25" s="512"/>
      <c r="AB25" s="512"/>
      <c r="AC25" s="167" t="s">
        <v>19</v>
      </c>
      <c r="AD25" s="480">
        <f>+S17</f>
        <v>372811.84320939356</v>
      </c>
      <c r="AE25" s="480"/>
      <c r="AF25" s="480"/>
      <c r="AG25" s="512"/>
      <c r="AH25" s="512"/>
      <c r="AI25" s="512"/>
      <c r="AJ25" s="512"/>
      <c r="AK25" s="512"/>
      <c r="AL25" s="512"/>
      <c r="AM25" s="512"/>
      <c r="AN25" s="512"/>
      <c r="AO25" s="512"/>
      <c r="AP25" s="512"/>
    </row>
    <row r="26" s="252" customFormat="1">
      <c r="B26" s="262"/>
      <c r="C26" s="256"/>
      <c r="D26" s="263"/>
      <c r="E26" s="264"/>
      <c r="F26" s="264"/>
      <c r="G26" s="265"/>
      <c r="H26" s="265"/>
      <c r="K26" s="284"/>
      <c r="R26" s="264"/>
      <c r="S26" s="264"/>
      <c r="Y26" s="512"/>
      <c r="Z26" s="512"/>
      <c r="AA26" s="512"/>
      <c r="AB26" s="512"/>
      <c r="AC26" s="512" t="s">
        <v>76</v>
      </c>
      <c r="AD26" s="480">
        <f>+AP17</f>
        <v>47266181.14877419</v>
      </c>
      <c r="AE26" s="480"/>
      <c r="AF26" s="480"/>
      <c r="AG26" s="512"/>
      <c r="AH26" s="512"/>
      <c r="AI26" s="512"/>
      <c r="AJ26" s="512"/>
      <c r="AK26" s="512"/>
      <c r="AL26" s="512"/>
      <c r="AM26" s="512"/>
      <c r="AN26" s="512"/>
      <c r="AO26" s="512"/>
      <c r="AP26" s="512"/>
    </row>
    <row r="27" s="252" customFormat="1">
      <c r="A27" s="256"/>
      <c r="B27" s="262"/>
      <c r="C27" s="256"/>
      <c r="D27" s="264"/>
      <c r="E27" s="264"/>
      <c r="F27" s="264"/>
      <c r="G27" s="265"/>
      <c r="H27" s="265"/>
      <c r="K27" s="284"/>
      <c r="R27" s="264"/>
      <c r="T27" s="256"/>
      <c r="Y27" s="512"/>
      <c r="Z27" s="512"/>
      <c r="AA27" s="512"/>
      <c r="AB27" s="512"/>
      <c r="AC27" s="512" t="s">
        <v>77</v>
      </c>
      <c r="AD27" s="480">
        <f>SUM(AD19:AD26)</f>
        <v>57886410.67647752</v>
      </c>
      <c r="AE27" s="480"/>
      <c r="AF27" s="480"/>
      <c r="AG27" s="512"/>
      <c r="AH27" s="512"/>
      <c r="AI27" s="512"/>
      <c r="AJ27" s="512"/>
      <c r="AK27" s="512"/>
      <c r="AL27" s="512"/>
      <c r="AM27" s="512"/>
      <c r="AN27" s="512"/>
      <c r="AO27" s="512"/>
      <c r="AP27" s="512"/>
    </row>
    <row r="28" s="256" customFormat="1">
      <c r="A28" s="606"/>
      <c r="B28" s="606"/>
      <c r="C28" s="288"/>
      <c r="D28" s="288"/>
      <c r="E28" s="288"/>
      <c r="F28" s="288"/>
      <c r="G28" s="265"/>
      <c r="H28" s="265"/>
      <c r="I28" s="304"/>
      <c r="L28" s="285"/>
      <c r="N28" s="288"/>
      <c r="R28" s="285"/>
      <c r="U28" s="264"/>
      <c r="V28" s="264"/>
      <c r="Y28" s="512"/>
      <c r="Z28" s="512"/>
      <c r="AA28" s="512"/>
      <c r="AB28" s="512"/>
      <c r="AC28" s="512"/>
      <c r="AD28" s="480">
        <f>+AD27-T17</f>
        <v>0</v>
      </c>
      <c r="AE28" s="480"/>
      <c r="AF28" s="480"/>
      <c r="AG28" s="512"/>
      <c r="AH28" s="512"/>
      <c r="AI28" s="512"/>
      <c r="AJ28" s="512"/>
      <c r="AK28" s="512"/>
      <c r="AL28" s="512"/>
      <c r="AM28" s="512"/>
      <c r="AN28" s="512"/>
      <c r="AO28" s="512"/>
      <c r="AP28" s="512"/>
      <c r="AQ28" s="252"/>
      <c r="AR28" s="252"/>
      <c r="AS28" s="252"/>
      <c r="AT28" s="252"/>
      <c r="AU28" s="252"/>
      <c r="AV28" s="252"/>
      <c r="AW28" s="252"/>
    </row>
    <row r="29" s="256" customFormat="1">
      <c r="B29" s="264"/>
      <c r="C29" s="263"/>
      <c r="D29" s="264"/>
      <c r="E29" s="264"/>
      <c r="F29" s="264"/>
      <c r="G29" s="265"/>
      <c r="H29" s="265"/>
      <c r="L29" s="265"/>
      <c r="U29" s="264"/>
      <c r="V29" s="264"/>
      <c r="Y29" s="512"/>
      <c r="Z29" s="512"/>
      <c r="AA29" s="512"/>
      <c r="AB29" s="512"/>
      <c r="AC29" s="512"/>
      <c r="AD29" s="480"/>
      <c r="AE29" s="480"/>
      <c r="AF29" s="480"/>
      <c r="AG29" s="512"/>
      <c r="AH29" s="512"/>
      <c r="AI29" s="512"/>
      <c r="AJ29" s="512"/>
      <c r="AK29" s="512"/>
      <c r="AL29" s="512"/>
      <c r="AM29" s="512"/>
      <c r="AN29" s="512"/>
      <c r="AO29" s="512"/>
      <c r="AP29" s="512"/>
    </row>
    <row r="30" s="256" customFormat="1">
      <c r="B30" s="264"/>
      <c r="C30" s="263"/>
      <c r="D30" s="264"/>
      <c r="E30" s="264"/>
      <c r="F30" s="264"/>
      <c r="G30" s="265"/>
      <c r="L30" s="265"/>
      <c r="U30" s="264"/>
      <c r="V30" s="264"/>
      <c r="Y30" s="512"/>
      <c r="Z30" s="512"/>
      <c r="AA30" s="512"/>
      <c r="AB30" s="512"/>
      <c r="AC30" s="512"/>
      <c r="AD30" s="480"/>
      <c r="AE30" s="480"/>
      <c r="AF30" s="480"/>
      <c r="AG30" s="512"/>
      <c r="AH30" s="512"/>
      <c r="AI30" s="512"/>
      <c r="AJ30" s="512"/>
      <c r="AK30" s="512"/>
      <c r="AL30" s="512"/>
      <c r="AM30" s="512"/>
      <c r="AN30" s="512"/>
      <c r="AO30" s="512"/>
      <c r="AP30" s="512"/>
    </row>
    <row r="31" s="256" customFormat="1">
      <c r="B31" s="264"/>
      <c r="C31" s="263"/>
      <c r="D31" s="264"/>
      <c r="E31" s="264"/>
      <c r="F31" s="264"/>
      <c r="G31" s="265"/>
      <c r="H31" s="289"/>
      <c r="L31" s="265"/>
      <c r="U31" s="264"/>
      <c r="V31" s="264"/>
      <c r="Y31" s="512"/>
      <c r="Z31" s="512"/>
      <c r="AA31" s="512"/>
      <c r="AB31" s="512"/>
      <c r="AC31" s="512"/>
      <c r="AD31" s="480"/>
      <c r="AE31" s="480"/>
      <c r="AF31" s="480"/>
      <c r="AG31" s="512"/>
      <c r="AH31" s="512"/>
      <c r="AI31" s="512"/>
      <c r="AJ31" s="512"/>
      <c r="AK31" s="512"/>
      <c r="AL31" s="512"/>
      <c r="AM31" s="512"/>
      <c r="AN31" s="512"/>
      <c r="AO31" s="512"/>
      <c r="AP31" s="512"/>
    </row>
    <row r="32" s="256" customFormat="1">
      <c r="B32" s="264"/>
      <c r="C32" s="263"/>
      <c r="D32" s="264"/>
      <c r="E32" s="264"/>
      <c r="F32" s="264"/>
      <c r="G32" s="265"/>
      <c r="L32" s="265"/>
      <c r="U32" s="264"/>
      <c r="V32" s="264"/>
      <c r="Y32" s="512"/>
      <c r="Z32" s="512"/>
      <c r="AA32" s="512"/>
      <c r="AB32" s="512"/>
      <c r="AC32" s="512"/>
      <c r="AD32" s="480"/>
      <c r="AE32" s="480"/>
      <c r="AF32" s="480"/>
      <c r="AG32" s="512"/>
      <c r="AH32" s="512"/>
      <c r="AI32" s="512"/>
      <c r="AJ32" s="512"/>
      <c r="AK32" s="512"/>
      <c r="AL32" s="512"/>
      <c r="AM32" s="512"/>
      <c r="AN32" s="512"/>
      <c r="AO32" s="512"/>
      <c r="AP32" s="512"/>
    </row>
    <row r="33" s="256" customFormat="1">
      <c r="B33" s="264"/>
      <c r="C33" s="263"/>
      <c r="D33" s="264"/>
      <c r="E33" s="264"/>
      <c r="F33" s="264"/>
      <c r="G33" s="265"/>
      <c r="L33" s="265"/>
      <c r="U33" s="264"/>
      <c r="V33" s="264"/>
      <c r="Y33" s="512"/>
      <c r="Z33" s="512"/>
      <c r="AA33" s="512"/>
      <c r="AB33" s="512"/>
      <c r="AC33" s="512"/>
      <c r="AD33" s="480"/>
      <c r="AE33" s="480"/>
      <c r="AF33" s="480"/>
      <c r="AG33" s="512"/>
      <c r="AH33" s="512"/>
      <c r="AI33" s="512"/>
      <c r="AJ33" s="512"/>
      <c r="AK33" s="512"/>
      <c r="AL33" s="512"/>
      <c r="AM33" s="512"/>
      <c r="AN33" s="512"/>
      <c r="AO33" s="512"/>
      <c r="AP33" s="512"/>
    </row>
    <row r="34" s="256" customFormat="1">
      <c r="B34" s="264"/>
      <c r="F34" s="290"/>
      <c r="Y34" s="512"/>
      <c r="Z34" s="512"/>
      <c r="AA34" s="512"/>
      <c r="AB34" s="512"/>
      <c r="AC34" s="512"/>
      <c r="AD34" s="480"/>
      <c r="AE34" s="480"/>
      <c r="AF34" s="480"/>
      <c r="AG34" s="512"/>
      <c r="AH34" s="512"/>
      <c r="AI34" s="512"/>
      <c r="AJ34" s="512"/>
      <c r="AK34" s="512"/>
      <c r="AL34" s="512"/>
      <c r="AM34" s="512"/>
      <c r="AN34" s="512"/>
      <c r="AO34" s="512"/>
      <c r="AP34" s="512"/>
    </row>
    <row r="35" s="256" customFormat="1">
      <c r="B35" s="264"/>
      <c r="F35" s="290"/>
      <c r="Y35" s="512"/>
      <c r="Z35" s="512"/>
      <c r="AA35" s="512"/>
      <c r="AB35" s="512"/>
      <c r="AC35" s="512"/>
      <c r="AD35" s="480"/>
      <c r="AE35" s="480"/>
      <c r="AF35" s="480"/>
      <c r="AG35" s="512"/>
      <c r="AH35" s="512"/>
      <c r="AI35" s="512"/>
      <c r="AJ35" s="512"/>
      <c r="AK35" s="512"/>
      <c r="AL35" s="512"/>
      <c r="AM35" s="512"/>
      <c r="AN35" s="512"/>
      <c r="AO35" s="512"/>
      <c r="AP35" s="512"/>
    </row>
    <row r="36" s="256" customFormat="1">
      <c r="B36" s="264"/>
      <c r="F36" s="290"/>
      <c r="Y36" s="512"/>
      <c r="Z36" s="512"/>
      <c r="AA36" s="512"/>
      <c r="AB36" s="512"/>
      <c r="AC36" s="512"/>
      <c r="AD36" s="480"/>
      <c r="AE36" s="480"/>
      <c r="AF36" s="480"/>
      <c r="AG36" s="512"/>
      <c r="AH36" s="512"/>
      <c r="AI36" s="512"/>
      <c r="AJ36" s="512"/>
      <c r="AK36" s="512"/>
      <c r="AL36" s="512"/>
      <c r="AM36" s="512"/>
      <c r="AN36" s="512"/>
      <c r="AO36" s="512"/>
      <c r="AP36" s="512"/>
    </row>
    <row r="37" s="256" customFormat="1">
      <c r="B37" s="264"/>
      <c r="F37" s="290"/>
      <c r="Y37" s="512"/>
      <c r="Z37" s="512"/>
      <c r="AA37" s="512"/>
      <c r="AB37" s="512"/>
      <c r="AC37" s="512"/>
      <c r="AD37" s="480"/>
      <c r="AE37" s="480"/>
      <c r="AF37" s="480"/>
      <c r="AG37" s="512"/>
      <c r="AH37" s="512"/>
      <c r="AI37" s="512"/>
      <c r="AJ37" s="512"/>
      <c r="AK37" s="512"/>
      <c r="AL37" s="512"/>
      <c r="AM37" s="512"/>
      <c r="AN37" s="512"/>
      <c r="AO37" s="512"/>
      <c r="AP37" s="512"/>
    </row>
    <row r="38">
      <c r="C38" s="257"/>
      <c r="D38" s="257"/>
      <c r="E38" s="257"/>
      <c r="F38" s="291"/>
      <c r="G38" s="257"/>
      <c r="L38" s="257"/>
      <c r="U38" s="257"/>
      <c r="V38" s="257"/>
      <c r="AQ38" s="256"/>
      <c r="AR38" s="256"/>
      <c r="AS38" s="256"/>
      <c r="AT38" s="256"/>
      <c r="AU38" s="256"/>
      <c r="AV38" s="256"/>
      <c r="AW38" s="256"/>
    </row>
    <row r="39">
      <c r="C39" s="257"/>
      <c r="D39" s="257"/>
      <c r="E39" s="257"/>
      <c r="F39" s="291"/>
      <c r="G39" s="257"/>
      <c r="L39" s="257"/>
      <c r="U39" s="257"/>
      <c r="V39" s="257"/>
    </row>
  </sheetData>
  <mergeCells>
    <mergeCell ref="A17:F17"/>
    <mergeCell ref="A21:B21"/>
    <mergeCell ref="A28:B28"/>
  </mergeCells>
  <conditionalFormatting sqref="AD24">
    <cfRule type="containsText" dxfId="92" priority="1" operator="containsText" text="SALAH">
      <formula>NOT(ISERROR(SEARCH("SALAH",AD24)))</formula>
    </cfRule>
    <cfRule type="containsText" dxfId="93" priority="2" operator="containsText" text="SALAH">
      <formula>NOT(ISERROR(SEARCH("SALAH",AD24)))</formula>
    </cfRule>
  </conditionalFormatting>
  <conditionalFormatting sqref="AD21">
    <cfRule type="containsText" dxfId="92" priority="3" operator="containsText" text="SALAH">
      <formula>NOT(ISERROR(SEARCH("SALAH",AD21)))</formula>
    </cfRule>
    <cfRule type="containsText" dxfId="93" priority="4" operator="containsText" text="SALAH">
      <formula>NOT(ISERROR(SEARCH("SALAH",AD21)))</formula>
    </cfRule>
  </conditionalFormatting>
  <printOptions horizontalCentered="1"/>
  <pageMargins left="0.31" right="0" top="0.75" bottom="0.75" header="0.3" footer="0.3"/>
  <pageSetup paperSize="9" scale="66" fitToHeight="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AT225"/>
  <sheetViews>
    <sheetView zoomScale="70" zoomScaleNormal="70" zoomScaleSheetLayoutView="70" workbookViewId="0">
      <pane xSplit="7" ySplit="6" topLeftCell="AI205" activePane="bottomRight" state="frozen"/>
      <selection pane="topRight"/>
      <selection pane="bottomLeft"/>
      <selection pane="bottomRight" activeCell="AL212" sqref="AL212"/>
    </sheetView>
  </sheetViews>
  <sheetFormatPr defaultColWidth="9.140625" defaultRowHeight="12"/>
  <cols>
    <col min="1" max="1" width="4.85546875" customWidth="1" style="325"/>
    <col min="2" max="2" width="4.85546875" customWidth="1" style="326"/>
    <col min="3" max="3" width="29.7109375" customWidth="1" style="327"/>
    <col min="4" max="4" width="11.7109375" customWidth="1" style="326"/>
    <col min="5" max="5" hidden="1" width="9.5703125" customWidth="1" style="326"/>
    <col min="6" max="6" hidden="1" width="10.28515625" customWidth="1" style="326"/>
    <col min="7" max="7" width="15" customWidth="1" style="328"/>
    <col min="8" max="8" width="13.28515625" customWidth="1" style="325"/>
    <col min="9" max="9" width="14.7109375" customWidth="1" style="325"/>
    <col min="10" max="10" width="13.28515625" customWidth="1" style="325"/>
    <col min="11" max="11" width="15.140625" customWidth="1" style="325"/>
    <col min="12" max="12" width="15" customWidth="1" style="328"/>
    <col min="13" max="13" width="13.7109375" customWidth="1" style="325"/>
    <col min="14" max="14" width="14" customWidth="1" style="325"/>
    <col min="15" max="15" width="12.140625" customWidth="1" style="325"/>
    <col min="16" max="16" width="11.28515625" customWidth="1" style="325"/>
    <col min="17" max="17" width="14.85546875" customWidth="1" style="325"/>
    <col min="18" max="18" width="12.28515625" customWidth="1" style="325"/>
    <col min="19" max="19" width="15" customWidth="1" style="325"/>
    <col min="20" max="21" width="9.85546875" customWidth="1" style="326"/>
    <col min="22" max="22" width="19.85546875" customWidth="1" style="325"/>
    <col min="23" max="23" width="22" customWidth="1" style="329"/>
    <col min="24" max="24" width="9.140625" customWidth="1" style="325"/>
    <col min="25" max="25" width="9.140625" customWidth="1" style="512"/>
    <col min="26" max="26" bestFit="1" width="5.42578125" customWidth="1" style="512"/>
    <col min="27" max="27" bestFit="1" width="35.42578125" customWidth="1" style="512"/>
    <col min="28" max="28" bestFit="1" width="10.28515625" customWidth="1" style="512"/>
    <col min="29" max="29" bestFit="1" width="13.5703125" customWidth="1" style="512"/>
    <col min="30" max="30" bestFit="1" width="12.42578125" customWidth="1" style="480"/>
    <col min="31" max="31" bestFit="1" width="12" customWidth="1" style="480"/>
    <col min="32" max="32" width="11.7109375" customWidth="1" style="480"/>
    <col min="33" max="33" width="13.5703125" customWidth="1" style="512"/>
    <col min="34" max="34" width="11.5703125" customWidth="1" style="512"/>
    <col min="35" max="35" width="12.28515625" customWidth="1" style="512"/>
    <col min="36" max="36" width="11.5703125" customWidth="1" style="512"/>
    <col min="37" max="37" width="14.140625" customWidth="1" style="512"/>
    <col min="38" max="38" width="9.140625" customWidth="1" style="512"/>
    <col min="39" max="39" width="4.42578125" customWidth="1" style="512"/>
    <col min="40" max="40" width="5.42578125" customWidth="1" style="512"/>
    <col min="41" max="41" width="24.5703125" customWidth="1" style="512"/>
    <col min="42" max="42" width="15.5703125" customWidth="1" style="512"/>
    <col min="43" max="16384" width="9.140625" customWidth="1" style="325"/>
  </cols>
  <sheetData>
    <row r="1" ht="12.75" s="252" customFormat="1">
      <c r="A1" s="330" t="s">
        <v>0</v>
      </c>
      <c r="B1" s="262"/>
      <c r="C1" s="331"/>
      <c r="D1" s="332"/>
      <c r="E1" s="332"/>
      <c r="F1" s="332"/>
      <c r="G1" s="333"/>
      <c r="L1" s="333"/>
      <c r="T1" s="332"/>
      <c r="U1" s="262"/>
      <c r="W1" s="253"/>
      <c r="Y1" s="479"/>
      <c r="Z1" s="479"/>
      <c r="AA1" s="479"/>
      <c r="AB1" s="479"/>
      <c r="AC1" s="479"/>
      <c r="AD1" s="480"/>
      <c r="AE1" s="480"/>
      <c r="AF1" s="480"/>
      <c r="AG1" s="170"/>
      <c r="AH1" s="479"/>
      <c r="AI1" s="479"/>
      <c r="AJ1" s="479"/>
      <c r="AK1" s="479"/>
      <c r="AL1" s="479"/>
      <c r="AM1" s="479"/>
      <c r="AN1" s="479"/>
      <c r="AO1" s="479"/>
      <c r="AP1" s="479"/>
    </row>
    <row r="2" ht="12.75" s="252" customFormat="1">
      <c r="A2" s="330" t="s">
        <v>647</v>
      </c>
      <c r="B2" s="334"/>
      <c r="C2" s="335"/>
      <c r="D2" s="334"/>
      <c r="E2" s="334"/>
      <c r="F2" s="334"/>
      <c r="G2" s="336"/>
      <c r="H2" s="337"/>
      <c r="I2" s="337"/>
      <c r="J2" s="337"/>
      <c r="K2" s="337"/>
      <c r="L2" s="336"/>
      <c r="M2" s="336"/>
      <c r="N2" s="336"/>
      <c r="O2" s="336"/>
      <c r="P2" s="336"/>
      <c r="Q2" s="337"/>
      <c r="R2" s="337"/>
      <c r="S2" s="337"/>
      <c r="T2" s="334"/>
      <c r="U2" s="334"/>
      <c r="W2" s="253"/>
      <c r="Y2" s="479"/>
      <c r="Z2" s="479"/>
      <c r="AA2" s="479"/>
      <c r="AB2" s="479"/>
      <c r="AC2" s="479"/>
      <c r="AD2" s="480"/>
      <c r="AE2" s="480"/>
      <c r="AF2" s="480"/>
      <c r="AG2" s="170"/>
      <c r="AH2" s="479"/>
      <c r="AI2" s="479"/>
      <c r="AJ2" s="479"/>
      <c r="AK2" s="479"/>
      <c r="AL2" s="479"/>
      <c r="AM2" s="479"/>
      <c r="AN2" s="479"/>
      <c r="AO2" s="479"/>
      <c r="AP2" s="479"/>
    </row>
    <row r="3" ht="12.75" s="252" customFormat="1">
      <c r="A3" s="330" t="str">
        <f>+'HMS KRW'!A3</f>
        <v>Periode Bulan Juli  2021</v>
      </c>
      <c r="B3" s="262"/>
      <c r="C3" s="331"/>
      <c r="D3" s="332"/>
      <c r="E3" s="332"/>
      <c r="F3" s="332"/>
      <c r="G3" s="333"/>
      <c r="L3" s="333"/>
      <c r="M3" s="363"/>
      <c r="T3" s="332"/>
      <c r="U3" s="262"/>
      <c r="W3" s="253"/>
      <c r="Y3" s="479"/>
      <c r="Z3" s="479"/>
      <c r="AA3" s="479"/>
      <c r="AB3" s="479"/>
      <c r="AC3" s="479"/>
      <c r="AD3" s="480"/>
      <c r="AE3" s="480"/>
      <c r="AF3" s="480"/>
      <c r="AG3" s="170"/>
      <c r="AH3" s="479"/>
      <c r="AI3" s="479"/>
      <c r="AJ3" s="479"/>
      <c r="AK3" s="479"/>
      <c r="AL3" s="479"/>
      <c r="AM3" s="479"/>
      <c r="AN3" s="479"/>
      <c r="AO3" s="479"/>
      <c r="AP3" s="479"/>
    </row>
    <row r="4" s="252" customFormat="1">
      <c r="A4" s="338"/>
      <c r="B4" s="262"/>
      <c r="C4" s="331"/>
      <c r="D4" s="332"/>
      <c r="E4" s="332"/>
      <c r="F4" s="332"/>
      <c r="G4" s="339">
        <v>3742476</v>
      </c>
      <c r="H4" s="272"/>
      <c r="L4" s="333"/>
      <c r="N4" s="292"/>
      <c r="T4" s="332"/>
      <c r="U4" s="262"/>
      <c r="W4" s="253"/>
      <c r="Y4" s="479"/>
      <c r="Z4" s="479"/>
      <c r="AA4" s="479"/>
      <c r="AB4" s="479"/>
      <c r="AC4" s="479"/>
      <c r="AD4" s="481">
        <f>+G4</f>
        <v>3742476</v>
      </c>
      <c r="AE4" s="480"/>
      <c r="AF4" s="480"/>
      <c r="AG4" s="170"/>
      <c r="AH4" s="479"/>
      <c r="AI4" s="479"/>
      <c r="AJ4" s="479"/>
      <c r="AK4" s="479"/>
      <c r="AL4" s="479"/>
      <c r="AM4" s="479"/>
      <c r="AN4" s="479"/>
      <c r="AO4" s="479"/>
      <c r="AP4" s="479"/>
    </row>
    <row r="5" ht="10.5" customHeight="1" s="253" customFormat="1">
      <c r="A5" s="340"/>
      <c r="B5" s="340"/>
      <c r="C5" s="340"/>
      <c r="D5" s="340"/>
      <c r="E5" s="340"/>
      <c r="F5" s="341"/>
      <c r="G5" s="342"/>
      <c r="H5" s="343"/>
      <c r="I5" s="364"/>
      <c r="J5" s="364"/>
      <c r="K5" s="365"/>
      <c r="L5" s="365"/>
      <c r="M5" s="366"/>
      <c r="N5" s="367"/>
      <c r="O5" s="368"/>
      <c r="P5" s="366"/>
      <c r="Q5" s="382"/>
      <c r="R5" s="383"/>
      <c r="S5" s="383"/>
      <c r="T5" s="383"/>
      <c r="U5" s="383"/>
      <c r="Y5" s="479"/>
      <c r="Z5" s="479"/>
      <c r="AA5" s="479" t="str">
        <f>+E7</f>
        <v>BANDUNG</v>
      </c>
      <c r="AB5" s="479"/>
      <c r="AC5" s="479"/>
      <c r="AD5" s="482"/>
      <c r="AE5" s="480"/>
      <c r="AF5" s="480"/>
      <c r="AG5" s="170"/>
      <c r="AH5" s="479"/>
      <c r="AI5" s="479"/>
      <c r="AJ5" s="479"/>
      <c r="AK5" s="479"/>
      <c r="AL5" s="479"/>
      <c r="AM5" s="479"/>
      <c r="AN5" s="479"/>
      <c r="AO5" s="479" t="str">
        <f ref="AO5:AO68" t="shared" si="0">+AA5</f>
        <v>BANDUNG</v>
      </c>
      <c r="AP5" s="479"/>
    </row>
    <row r="6" ht="34.5" customHeight="1" s="254" customFormat="1">
      <c r="A6" s="344" t="s">
        <v>2</v>
      </c>
      <c r="B6" s="345" t="s">
        <v>3</v>
      </c>
      <c r="C6" s="346" t="s">
        <v>4</v>
      </c>
      <c r="D6" s="345" t="s">
        <v>5</v>
      </c>
      <c r="E6" s="345" t="s">
        <v>6</v>
      </c>
      <c r="F6" s="347" t="s">
        <v>7</v>
      </c>
      <c r="G6" s="348" t="s">
        <v>8</v>
      </c>
      <c r="H6" s="349" t="s">
        <v>9</v>
      </c>
      <c r="I6" s="369" t="s">
        <v>10</v>
      </c>
      <c r="J6" s="370" t="s">
        <v>11</v>
      </c>
      <c r="K6" s="371" t="s">
        <v>12</v>
      </c>
      <c r="L6" s="371" t="s">
        <v>13</v>
      </c>
      <c r="M6" s="372" t="s">
        <v>14</v>
      </c>
      <c r="N6" s="373" t="s">
        <v>15</v>
      </c>
      <c r="O6" s="374" t="s">
        <v>16</v>
      </c>
      <c r="P6" s="372" t="s">
        <v>540</v>
      </c>
      <c r="Q6" s="384" t="s">
        <v>18</v>
      </c>
      <c r="R6" s="385" t="s">
        <v>19</v>
      </c>
      <c r="S6" s="385" t="s">
        <v>20</v>
      </c>
      <c r="T6" s="385" t="s">
        <v>21</v>
      </c>
      <c r="U6" s="386" t="s">
        <v>22</v>
      </c>
      <c r="W6" s="387"/>
      <c r="Y6" s="483" t="s">
        <v>23</v>
      </c>
      <c r="Z6" s="484" t="s">
        <v>24</v>
      </c>
      <c r="AA6" s="485" t="s">
        <v>25</v>
      </c>
      <c r="AB6" s="485" t="s">
        <v>26</v>
      </c>
      <c r="AC6" s="485" t="s">
        <v>27</v>
      </c>
      <c r="AD6" s="486" t="s">
        <v>28</v>
      </c>
      <c r="AE6" s="486" t="s">
        <v>29</v>
      </c>
      <c r="AF6" s="486" t="s">
        <v>30</v>
      </c>
      <c r="AG6" s="485" t="s">
        <v>31</v>
      </c>
      <c r="AH6" s="485" t="s">
        <v>32</v>
      </c>
      <c r="AI6" s="487" t="s">
        <v>33</v>
      </c>
      <c r="AJ6" s="487" t="s">
        <v>34</v>
      </c>
      <c r="AK6" s="487" t="s">
        <v>33</v>
      </c>
      <c r="AL6" s="163"/>
      <c r="AM6" s="488" t="str">
        <f ref="AM6:AN37" t="shared" si="1">+Y6</f>
        <v>NO</v>
      </c>
      <c r="AN6" s="489" t="str">
        <f t="shared" si="1"/>
        <v>NIK</v>
      </c>
      <c r="AO6" s="490" t="str">
        <f t="shared" si="0"/>
        <v>NAMA</v>
      </c>
      <c r="AP6" s="491" t="s">
        <v>35</v>
      </c>
    </row>
    <row r="7" ht="18" customHeight="1" s="252" customFormat="1">
      <c r="A7" s="313">
        <v>1</v>
      </c>
      <c r="B7" s="182" t="s">
        <v>648</v>
      </c>
      <c r="C7" s="314" t="s">
        <v>208</v>
      </c>
      <c r="D7" s="350" t="s">
        <v>38</v>
      </c>
      <c r="E7" s="315" t="s">
        <v>115</v>
      </c>
      <c r="F7" s="316" t="s">
        <v>113</v>
      </c>
      <c r="G7" s="351">
        <v>3742476</v>
      </c>
      <c r="H7" s="352">
        <f ref="H7:H13" t="shared" si="2">+$G$4*4.89%</f>
        <v>183007.0764</v>
      </c>
      <c r="I7" s="375">
        <f ref="I7:I13" t="shared" si="3">+$G$4*4%</f>
        <v>149699.04</v>
      </c>
      <c r="J7" s="375">
        <f ref="J7:J13" t="shared" si="4">+$G$4*2%</f>
        <v>74849.52</v>
      </c>
      <c r="K7" s="375">
        <v>1667</v>
      </c>
      <c r="L7" s="317">
        <f ref="L7:L13" t="shared" si="5">SUM(G7:K7)</f>
        <v>4151698.6364</v>
      </c>
      <c r="M7" s="317">
        <f ref="M7:M13" t="shared" si="6">+L7*8%</f>
        <v>332135.89091200003</v>
      </c>
      <c r="N7" s="317">
        <f>500000+185000</f>
        <v>685000</v>
      </c>
      <c r="O7" s="317">
        <f>20*12000</f>
        <v>240000</v>
      </c>
      <c r="P7" s="317"/>
      <c r="Q7" s="388">
        <f ref="Q7:Q13" t="shared" si="7">SUM(L7:P7)</f>
        <v>5408834.527312</v>
      </c>
      <c r="R7" s="389">
        <f ref="R7:R13" t="shared" si="8">M7*0.1</f>
        <v>33213.5890912</v>
      </c>
      <c r="S7" s="390">
        <f ref="S7:S13" t="shared" si="9">Q7+R7</f>
        <v>5442048.116403201</v>
      </c>
      <c r="T7" s="318">
        <v>44378</v>
      </c>
      <c r="U7" s="319">
        <v>44469</v>
      </c>
      <c r="V7" s="320"/>
      <c r="W7" s="320"/>
      <c r="X7" s="320"/>
      <c r="Y7" s="539">
        <f>+A7</f>
        <v>1</v>
      </c>
      <c r="Z7" s="540" t="str">
        <f>+B7</f>
        <v>1104</v>
      </c>
      <c r="AA7" s="541" t="str">
        <f>+C7</f>
        <v>BUDIAWAN </v>
      </c>
      <c r="AB7" s="540" t="str">
        <f>+VLOOKUP(B7,'[1]BANDUNG-ANTERAJA'!$C$7:$AL$187,14,0)</f>
        <v>K</v>
      </c>
      <c r="AC7" s="573">
        <f>+G7+N7+O7+P7</f>
        <v>4667476</v>
      </c>
      <c r="AD7" s="542">
        <f>$AD$4*2%</f>
        <v>74849.52</v>
      </c>
      <c r="AE7" s="542">
        <f>$AD$4*1%</f>
        <v>37424.76</v>
      </c>
      <c r="AF7" s="542">
        <f>$AD$4*1%</f>
        <v>37424.76</v>
      </c>
      <c r="AG7" s="495">
        <f>($AC7-$AD7-$AE7-$AF7)-IF($AB7="L",4500000,IF($AB7="K",4875000,IF($AB7="K1",5250000,IF($AB7="K2",5625000,IF($AB7="K3",6000000)))))</f>
        <v>-357223.0399999991</v>
      </c>
      <c r="AH7" s="495">
        <f ref="AH7:AH70" t="shared" si="10">+IF(AG7&gt;1,AG7*5%,0)</f>
        <v>0</v>
      </c>
      <c r="AI7" s="543">
        <f ref="AI7:AI70" t="shared" si="11">+AC7-AD7-AE7-AF7-AH7</f>
        <v>4517776.960000001</v>
      </c>
      <c r="AJ7" s="543"/>
      <c r="AK7" s="544">
        <f>+AI7-AJ7</f>
        <v>4517776.960000001</v>
      </c>
      <c r="AL7" s="545"/>
      <c r="AM7" s="546">
        <f t="shared" si="1"/>
        <v>1</v>
      </c>
      <c r="AN7" s="547" t="str">
        <f t="shared" si="1"/>
        <v>1104</v>
      </c>
      <c r="AO7" s="548" t="str">
        <f t="shared" si="0"/>
        <v>BUDIAWAN </v>
      </c>
      <c r="AP7" s="538">
        <f>+AK7</f>
        <v>4517776.960000001</v>
      </c>
      <c r="AQ7" s="252">
        <f>+VLOOKUP(C7,'[4]BANK DRIVER'!$C$173:$G$352,5,0)</f>
        <v>4517776.960000001</v>
      </c>
    </row>
    <row r="8" ht="18" customHeight="1" s="252" customFormat="1">
      <c r="A8" s="313">
        <f ref="A8:A18" t="shared" si="12">+A7+1</f>
        <v>2</v>
      </c>
      <c r="B8" s="182" t="s">
        <v>649</v>
      </c>
      <c r="C8" s="314" t="s">
        <v>650</v>
      </c>
      <c r="D8" s="350" t="s">
        <v>38</v>
      </c>
      <c r="E8" s="315" t="s">
        <v>115</v>
      </c>
      <c r="F8" s="316" t="s">
        <v>113</v>
      </c>
      <c r="G8" s="351">
        <v>3742476</v>
      </c>
      <c r="H8" s="352">
        <f t="shared" si="2"/>
        <v>183007.0764</v>
      </c>
      <c r="I8" s="375">
        <f t="shared" si="3"/>
        <v>149699.04</v>
      </c>
      <c r="J8" s="375">
        <f t="shared" si="4"/>
        <v>74849.52</v>
      </c>
      <c r="K8" s="375">
        <v>1667</v>
      </c>
      <c r="L8" s="317">
        <f t="shared" si="5"/>
        <v>4151698.6364</v>
      </c>
      <c r="M8" s="317">
        <f t="shared" si="6"/>
        <v>332135.89091200003</v>
      </c>
      <c r="N8" s="317">
        <v>500000</v>
      </c>
      <c r="O8" s="317">
        <f>26*12000</f>
        <v>312000</v>
      </c>
      <c r="P8" s="317"/>
      <c r="Q8" s="389">
        <f t="shared" si="7"/>
        <v>5295834.527312</v>
      </c>
      <c r="R8" s="389">
        <f t="shared" si="8"/>
        <v>33213.5890912</v>
      </c>
      <c r="S8" s="390">
        <f t="shared" si="9"/>
        <v>5329048.116403201</v>
      </c>
      <c r="T8" s="318">
        <v>44378</v>
      </c>
      <c r="U8" s="319">
        <v>44408</v>
      </c>
      <c r="V8" s="320"/>
      <c r="W8" s="320"/>
      <c r="X8" s="320"/>
      <c r="Y8" s="539">
        <f ref="Y8:AA23" t="shared" si="13">+A8</f>
        <v>2</v>
      </c>
      <c r="Z8" s="540" t="str">
        <f t="shared" si="13"/>
        <v>1206</v>
      </c>
      <c r="AA8" s="541" t="str">
        <f t="shared" si="13"/>
        <v>HERMAWAN</v>
      </c>
      <c r="AB8" s="540" t="str">
        <f>+VLOOKUP(B8,'[1]BANDUNG-ANTERAJA'!$C$7:$AL$187,14,0)</f>
        <v>K</v>
      </c>
      <c r="AC8" s="573">
        <f ref="AC8:AC71" t="shared" si="14">+G8+N8+O8+P8</f>
        <v>4554476</v>
      </c>
      <c r="AD8" s="542">
        <f ref="AD8:AD71" t="shared" si="15">$AD$4*2%</f>
        <v>74849.52</v>
      </c>
      <c r="AE8" s="542">
        <f ref="AE8:AF39" t="shared" si="16">$AD$4*1%</f>
        <v>37424.76</v>
      </c>
      <c r="AF8" s="542">
        <f t="shared" si="16"/>
        <v>37424.76</v>
      </c>
      <c r="AG8" s="495">
        <f ref="AG8:AG71" t="shared" si="17">($AC8-$AD8-$AE8-$AF8)-IF($AB8="L",4500000,IF($AB8="K",4875000,IF($AB8="K1",5250000,IF($AB8="K2",5625000,IF($AB8="K3",6000000)))))</f>
        <v>-470223.0399999991</v>
      </c>
      <c r="AH8" s="495">
        <f t="shared" si="10"/>
        <v>0</v>
      </c>
      <c r="AI8" s="543">
        <f t="shared" si="11"/>
        <v>4404776.960000001</v>
      </c>
      <c r="AJ8" s="543"/>
      <c r="AK8" s="544">
        <f ref="AK8:AK71" t="shared" si="18">+AI8-AJ8</f>
        <v>4404776.960000001</v>
      </c>
      <c r="AL8" s="545"/>
      <c r="AM8" s="546">
        <f t="shared" si="1"/>
        <v>2</v>
      </c>
      <c r="AN8" s="547" t="str">
        <f t="shared" si="1"/>
        <v>1206</v>
      </c>
      <c r="AO8" s="548" t="str">
        <f t="shared" si="0"/>
        <v>HERMAWAN</v>
      </c>
      <c r="AP8" s="538">
        <f ref="AP8:AP71" t="shared" si="19">+AK8</f>
        <v>4404776.960000001</v>
      </c>
      <c r="AQ8" s="252">
        <f>+VLOOKUP(C8,'[4]BANK DRIVER'!$C$173:$G$352,5,0)</f>
        <v>4404776.960000001</v>
      </c>
    </row>
    <row r="9" ht="18" customHeight="1" s="252" customFormat="1">
      <c r="A9" s="313">
        <f t="shared" si="12"/>
        <v>3</v>
      </c>
      <c r="B9" s="182" t="s">
        <v>430</v>
      </c>
      <c r="C9" s="314" t="s">
        <v>431</v>
      </c>
      <c r="D9" s="350" t="s">
        <v>38</v>
      </c>
      <c r="E9" s="315" t="s">
        <v>115</v>
      </c>
      <c r="F9" s="316" t="s">
        <v>113</v>
      </c>
      <c r="G9" s="351">
        <v>3742476</v>
      </c>
      <c r="H9" s="352">
        <f t="shared" si="2"/>
        <v>183007.0764</v>
      </c>
      <c r="I9" s="375">
        <f t="shared" si="3"/>
        <v>149699.04</v>
      </c>
      <c r="J9" s="375">
        <f t="shared" si="4"/>
        <v>74849.52</v>
      </c>
      <c r="K9" s="375">
        <v>1667</v>
      </c>
      <c r="L9" s="317">
        <f t="shared" si="5"/>
        <v>4151698.6364</v>
      </c>
      <c r="M9" s="317">
        <f t="shared" si="6"/>
        <v>332135.89091200003</v>
      </c>
      <c r="N9" s="317">
        <v>500000</v>
      </c>
      <c r="O9" s="317">
        <f>24*12000</f>
        <v>288000</v>
      </c>
      <c r="P9" s="317"/>
      <c r="Q9" s="389">
        <f t="shared" si="7"/>
        <v>5271834.527312</v>
      </c>
      <c r="R9" s="389">
        <f t="shared" si="8"/>
        <v>33213.5890912</v>
      </c>
      <c r="S9" s="390">
        <f t="shared" si="9"/>
        <v>5305048.116403201</v>
      </c>
      <c r="T9" s="318">
        <v>44378</v>
      </c>
      <c r="U9" s="319">
        <v>44469</v>
      </c>
      <c r="V9" s="320"/>
      <c r="W9" s="320"/>
      <c r="X9" s="320"/>
      <c r="Y9" s="539">
        <f t="shared" si="13"/>
        <v>3</v>
      </c>
      <c r="Z9" s="540" t="str">
        <f t="shared" si="13"/>
        <v>1709</v>
      </c>
      <c r="AA9" s="541" t="str">
        <f t="shared" si="13"/>
        <v>RONALD ALAM AMARAL</v>
      </c>
      <c r="AB9" s="540" t="str">
        <f>+VLOOKUP(B9,'[1]BANDUNG-ANTERAJA'!$C$7:$AL$187,14,0)</f>
        <v>L</v>
      </c>
      <c r="AC9" s="573">
        <f t="shared" si="14"/>
        <v>4530476</v>
      </c>
      <c r="AD9" s="542">
        <f t="shared" si="15"/>
        <v>74849.52</v>
      </c>
      <c r="AE9" s="542">
        <f t="shared" si="16"/>
        <v>37424.76</v>
      </c>
      <c r="AF9" s="542">
        <f t="shared" si="16"/>
        <v>37424.76</v>
      </c>
      <c r="AG9" s="495">
        <f t="shared" si="17"/>
        <v>-119223.0399999991</v>
      </c>
      <c r="AH9" s="495">
        <f t="shared" si="10"/>
        <v>0</v>
      </c>
      <c r="AI9" s="543">
        <f t="shared" si="11"/>
        <v>4380776.960000001</v>
      </c>
      <c r="AJ9" s="543"/>
      <c r="AK9" s="544">
        <f t="shared" si="18"/>
        <v>4380776.960000001</v>
      </c>
      <c r="AL9" s="545"/>
      <c r="AM9" s="546">
        <f t="shared" si="1"/>
        <v>3</v>
      </c>
      <c r="AN9" s="547" t="str">
        <f t="shared" si="1"/>
        <v>1709</v>
      </c>
      <c r="AO9" s="548" t="str">
        <f t="shared" si="0"/>
        <v>RONALD ALAM AMARAL</v>
      </c>
      <c r="AP9" s="538">
        <f t="shared" si="19"/>
        <v>4380776.960000001</v>
      </c>
      <c r="AQ9" s="252">
        <f>+VLOOKUP(C9,'[4]BANK DRIVER'!$C$173:$G$352,5,0)</f>
        <v>4380776.960000001</v>
      </c>
    </row>
    <row r="10" ht="18" customHeight="1" s="322" customFormat="1">
      <c r="A10" s="313">
        <f t="shared" si="12"/>
        <v>4</v>
      </c>
      <c r="B10" s="182" t="s">
        <v>651</v>
      </c>
      <c r="C10" s="314" t="s">
        <v>652</v>
      </c>
      <c r="D10" s="353" t="s">
        <v>630</v>
      </c>
      <c r="E10" s="353" t="s">
        <v>115</v>
      </c>
      <c r="F10" s="316" t="s">
        <v>113</v>
      </c>
      <c r="G10" s="351">
        <v>3742476</v>
      </c>
      <c r="H10" s="354">
        <f t="shared" si="2"/>
        <v>183007.0764</v>
      </c>
      <c r="I10" s="376">
        <f t="shared" si="3"/>
        <v>149699.04</v>
      </c>
      <c r="J10" s="376">
        <f t="shared" si="4"/>
        <v>74849.52</v>
      </c>
      <c r="K10" s="376">
        <v>1667</v>
      </c>
      <c r="L10" s="377">
        <f t="shared" si="5"/>
        <v>4151698.6364</v>
      </c>
      <c r="M10" s="377">
        <f t="shared" si="6"/>
        <v>332135.89091200003</v>
      </c>
      <c r="N10" s="317">
        <v>500000</v>
      </c>
      <c r="O10" s="317">
        <f>26*12000</f>
        <v>312000</v>
      </c>
      <c r="P10" s="377"/>
      <c r="Q10" s="391">
        <f t="shared" si="7"/>
        <v>5295834.527312</v>
      </c>
      <c r="R10" s="391">
        <f t="shared" si="8"/>
        <v>33213.5890912</v>
      </c>
      <c r="S10" s="392">
        <f t="shared" si="9"/>
        <v>5329048.116403201</v>
      </c>
      <c r="T10" s="393">
        <v>44317</v>
      </c>
      <c r="U10" s="319">
        <v>44408</v>
      </c>
      <c r="V10" s="320"/>
      <c r="W10" s="320"/>
      <c r="X10" s="320"/>
      <c r="Y10" s="539">
        <f t="shared" si="13"/>
        <v>4</v>
      </c>
      <c r="Z10" s="540" t="str">
        <f t="shared" si="13"/>
        <v>1819</v>
      </c>
      <c r="AA10" s="541" t="str">
        <f t="shared" si="13"/>
        <v>W. WILLY FACHRIZAL ABDUL AZIS</v>
      </c>
      <c r="AB10" s="540" t="str">
        <f>+VLOOKUP(B10,'[1]BANDUNG-ANTERAJA'!$C$7:$AL$187,14,0)</f>
        <v>K1</v>
      </c>
      <c r="AC10" s="573">
        <f t="shared" si="14"/>
        <v>4554476</v>
      </c>
      <c r="AD10" s="542">
        <f t="shared" si="15"/>
        <v>74849.52</v>
      </c>
      <c r="AE10" s="542"/>
      <c r="AF10" s="542">
        <f t="shared" si="16"/>
        <v>37424.76</v>
      </c>
      <c r="AG10" s="495">
        <f t="shared" si="17"/>
        <v>-807798.2799999993</v>
      </c>
      <c r="AH10" s="495">
        <f t="shared" si="10"/>
        <v>0</v>
      </c>
      <c r="AI10" s="543">
        <f t="shared" si="11"/>
        <v>4442201.720000001</v>
      </c>
      <c r="AJ10" s="543"/>
      <c r="AK10" s="544">
        <f t="shared" si="18"/>
        <v>4442201.720000001</v>
      </c>
      <c r="AL10" s="545"/>
      <c r="AM10" s="546">
        <f t="shared" si="1"/>
        <v>4</v>
      </c>
      <c r="AN10" s="547" t="str">
        <f t="shared" si="1"/>
        <v>1819</v>
      </c>
      <c r="AO10" s="548" t="str">
        <f t="shared" si="0"/>
        <v>W. WILLY FACHRIZAL ABDUL AZIS</v>
      </c>
      <c r="AP10" s="538">
        <f t="shared" si="19"/>
        <v>4442201.720000001</v>
      </c>
      <c r="AQ10" s="252">
        <f>+VLOOKUP(C10,'[4]BANK DRIVER'!$C$173:$G$352,5,0)</f>
        <v>4442201.720000001</v>
      </c>
      <c r="AT10" s="252"/>
    </row>
    <row r="11" ht="18" customHeight="1" s="252" customFormat="1">
      <c r="A11" s="313">
        <f t="shared" si="12"/>
        <v>5</v>
      </c>
      <c r="B11" s="442" t="s">
        <v>653</v>
      </c>
      <c r="C11" s="314" t="s">
        <v>654</v>
      </c>
      <c r="D11" s="350" t="s">
        <v>38</v>
      </c>
      <c r="E11" s="315" t="s">
        <v>115</v>
      </c>
      <c r="F11" s="316" t="s">
        <v>113</v>
      </c>
      <c r="G11" s="351">
        <v>3742476</v>
      </c>
      <c r="H11" s="352">
        <f t="shared" si="2"/>
        <v>183007.0764</v>
      </c>
      <c r="I11" s="375">
        <f t="shared" si="3"/>
        <v>149699.04</v>
      </c>
      <c r="J11" s="375">
        <f t="shared" si="4"/>
        <v>74849.52</v>
      </c>
      <c r="K11" s="376">
        <v>1667</v>
      </c>
      <c r="L11" s="317">
        <f t="shared" si="5"/>
        <v>4151698.6364</v>
      </c>
      <c r="M11" s="317">
        <f t="shared" si="6"/>
        <v>332135.89091200003</v>
      </c>
      <c r="N11" s="317">
        <v>500000</v>
      </c>
      <c r="O11" s="317">
        <f>26*12000</f>
        <v>312000</v>
      </c>
      <c r="P11" s="377"/>
      <c r="Q11" s="389">
        <f t="shared" si="7"/>
        <v>5295834.527312</v>
      </c>
      <c r="R11" s="389">
        <f t="shared" si="8"/>
        <v>33213.5890912</v>
      </c>
      <c r="S11" s="390">
        <f t="shared" si="9"/>
        <v>5329048.116403201</v>
      </c>
      <c r="T11" s="394">
        <v>44378</v>
      </c>
      <c r="U11" s="395">
        <v>44408</v>
      </c>
      <c r="V11" s="320"/>
      <c r="W11" s="320"/>
      <c r="X11" s="320"/>
      <c r="Y11" s="539">
        <f t="shared" si="13"/>
        <v>5</v>
      </c>
      <c r="Z11" s="540" t="str">
        <f t="shared" si="13"/>
        <v>0825</v>
      </c>
      <c r="AA11" s="541" t="str">
        <f t="shared" si="13"/>
        <v>CECE CAHYANA</v>
      </c>
      <c r="AB11" s="540" t="str">
        <f>+VLOOKUP(B11,'[1]BANDUNG-ANTERAJA'!$C$7:$AL$187,14,0)</f>
        <v>L</v>
      </c>
      <c r="AC11" s="573">
        <f t="shared" si="14"/>
        <v>4554476</v>
      </c>
      <c r="AD11" s="542">
        <f t="shared" si="15"/>
        <v>74849.52</v>
      </c>
      <c r="AE11" s="542"/>
      <c r="AF11" s="542">
        <f t="shared" si="16"/>
        <v>37424.76</v>
      </c>
      <c r="AG11" s="495">
        <f t="shared" si="17"/>
        <v>-57798.27999999933</v>
      </c>
      <c r="AH11" s="495">
        <f t="shared" si="10"/>
        <v>0</v>
      </c>
      <c r="AI11" s="543">
        <f t="shared" si="11"/>
        <v>4442201.720000001</v>
      </c>
      <c r="AJ11" s="543"/>
      <c r="AK11" s="544">
        <f t="shared" si="18"/>
        <v>4442201.720000001</v>
      </c>
      <c r="AL11" s="545"/>
      <c r="AM11" s="546">
        <f t="shared" si="1"/>
        <v>5</v>
      </c>
      <c r="AN11" s="547" t="str">
        <f t="shared" si="1"/>
        <v>0825</v>
      </c>
      <c r="AO11" s="548" t="str">
        <f t="shared" si="0"/>
        <v>CECE CAHYANA</v>
      </c>
      <c r="AP11" s="538">
        <f t="shared" si="19"/>
        <v>4442201.720000001</v>
      </c>
      <c r="AQ11" s="252">
        <f>+VLOOKUP(C11,'[4]BANK DRIVER'!$C$173:$G$352,5,0)</f>
        <v>4442201.720000001</v>
      </c>
    </row>
    <row r="12" ht="19.5" customHeight="1" s="252" customFormat="1">
      <c r="A12" s="313">
        <f t="shared" si="12"/>
        <v>6</v>
      </c>
      <c r="B12" s="442" t="s">
        <v>655</v>
      </c>
      <c r="C12" s="314" t="s">
        <v>656</v>
      </c>
      <c r="D12" s="350" t="s">
        <v>38</v>
      </c>
      <c r="E12" s="315" t="s">
        <v>115</v>
      </c>
      <c r="F12" s="316" t="s">
        <v>113</v>
      </c>
      <c r="G12" s="351">
        <v>3742476</v>
      </c>
      <c r="H12" s="352">
        <f t="shared" si="2"/>
        <v>183007.0764</v>
      </c>
      <c r="I12" s="375">
        <f t="shared" si="3"/>
        <v>149699.04</v>
      </c>
      <c r="J12" s="375">
        <f t="shared" si="4"/>
        <v>74849.52</v>
      </c>
      <c r="K12" s="376">
        <v>1667</v>
      </c>
      <c r="L12" s="317">
        <f t="shared" si="5"/>
        <v>4151698.6364</v>
      </c>
      <c r="M12" s="317">
        <f t="shared" si="6"/>
        <v>332135.89091200003</v>
      </c>
      <c r="N12" s="317">
        <f>500000</f>
        <v>500000</v>
      </c>
      <c r="O12" s="317">
        <f>26*12000</f>
        <v>312000</v>
      </c>
      <c r="P12" s="317"/>
      <c r="Q12" s="389">
        <f t="shared" si="7"/>
        <v>5295834.527312</v>
      </c>
      <c r="R12" s="389">
        <f t="shared" si="8"/>
        <v>33213.5890912</v>
      </c>
      <c r="S12" s="390">
        <f t="shared" si="9"/>
        <v>5329048.116403201</v>
      </c>
      <c r="T12" s="318">
        <v>44348</v>
      </c>
      <c r="U12" s="319">
        <v>44439</v>
      </c>
      <c r="V12" s="320"/>
      <c r="W12" s="320"/>
      <c r="X12" s="320"/>
      <c r="Y12" s="539">
        <f t="shared" si="13"/>
        <v>6</v>
      </c>
      <c r="Z12" s="540" t="str">
        <f t="shared" si="13"/>
        <v>0914</v>
      </c>
      <c r="AA12" s="541" t="str">
        <f t="shared" si="13"/>
        <v>JAJANG KIKI </v>
      </c>
      <c r="AB12" s="540" t="str">
        <f>+VLOOKUP(B12,'[1]BANDUNG-ANTERAJA'!$C$7:$AL$187,14,0)</f>
        <v>L</v>
      </c>
      <c r="AC12" s="573">
        <f t="shared" si="14"/>
        <v>4554476</v>
      </c>
      <c r="AD12" s="542">
        <f t="shared" si="15"/>
        <v>74849.52</v>
      </c>
      <c r="AE12" s="542">
        <f t="shared" si="16"/>
        <v>37424.76</v>
      </c>
      <c r="AF12" s="542">
        <f t="shared" si="16"/>
        <v>37424.76</v>
      </c>
      <c r="AG12" s="495">
        <f t="shared" si="17"/>
        <v>-95223.0399999991</v>
      </c>
      <c r="AH12" s="495">
        <f t="shared" si="10"/>
        <v>0</v>
      </c>
      <c r="AI12" s="543">
        <f t="shared" si="11"/>
        <v>4404776.960000001</v>
      </c>
      <c r="AJ12" s="543"/>
      <c r="AK12" s="544">
        <f t="shared" si="18"/>
        <v>4404776.960000001</v>
      </c>
      <c r="AL12" s="545"/>
      <c r="AM12" s="546">
        <f t="shared" si="1"/>
        <v>6</v>
      </c>
      <c r="AN12" s="547" t="str">
        <f t="shared" si="1"/>
        <v>0914</v>
      </c>
      <c r="AO12" s="548" t="str">
        <f t="shared" si="0"/>
        <v>JAJANG KIKI </v>
      </c>
      <c r="AP12" s="538">
        <f t="shared" si="19"/>
        <v>4404776.960000001</v>
      </c>
      <c r="AQ12" s="252">
        <f>+VLOOKUP(C12,'[4]BANK DRIVER'!$C$173:$G$352,5,0)</f>
        <v>4404776.960000001</v>
      </c>
    </row>
    <row r="13" ht="19.5" customHeight="1" s="252" customFormat="1">
      <c r="A13" s="313">
        <f t="shared" si="12"/>
        <v>7</v>
      </c>
      <c r="B13" s="444" t="s">
        <v>657</v>
      </c>
      <c r="C13" s="355" t="s">
        <v>658</v>
      </c>
      <c r="D13" s="356" t="s">
        <v>38</v>
      </c>
      <c r="E13" s="357" t="s">
        <v>115</v>
      </c>
      <c r="F13" s="358" t="s">
        <v>113</v>
      </c>
      <c r="G13" s="359">
        <f>$G$4/30*20</f>
        <v>2494984</v>
      </c>
      <c r="H13" s="360">
        <f t="shared" si="2"/>
        <v>183007.0764</v>
      </c>
      <c r="I13" s="378">
        <f t="shared" si="3"/>
        <v>149699.04</v>
      </c>
      <c r="J13" s="378">
        <f t="shared" si="4"/>
        <v>74849.52</v>
      </c>
      <c r="K13" s="379">
        <v>1667</v>
      </c>
      <c r="L13" s="380">
        <f t="shared" si="5"/>
        <v>2904206.6364</v>
      </c>
      <c r="M13" s="380">
        <f t="shared" si="6"/>
        <v>232336.53091200002</v>
      </c>
      <c r="N13" s="464">
        <v>100000</v>
      </c>
      <c r="O13" s="380">
        <f>6*12000</f>
        <v>72000</v>
      </c>
      <c r="P13" s="380"/>
      <c r="Q13" s="396">
        <f t="shared" si="7"/>
        <v>3308543.1673120004</v>
      </c>
      <c r="R13" s="396">
        <f t="shared" si="8"/>
        <v>23233.6530912</v>
      </c>
      <c r="S13" s="397">
        <f t="shared" si="9"/>
        <v>3331776.8204032006</v>
      </c>
      <c r="T13" s="398">
        <v>44372</v>
      </c>
      <c r="U13" s="399">
        <v>44469</v>
      </c>
      <c r="V13" s="400"/>
      <c r="W13" s="320"/>
      <c r="X13" s="320"/>
      <c r="Y13" s="539">
        <f t="shared" si="13"/>
        <v>7</v>
      </c>
      <c r="Z13" s="540" t="str">
        <f t="shared" si="13"/>
        <v>2556</v>
      </c>
      <c r="AA13" s="541" t="str">
        <f t="shared" si="13"/>
        <v>DZIKRI FAJAR PRATAMA </v>
      </c>
      <c r="AB13" s="540" t="str">
        <f>+VLOOKUP(B13,'[1]BANDUNG-ANTERAJA'!$C$7:$AL$187,14,0)</f>
        <v>K</v>
      </c>
      <c r="AC13" s="573">
        <f t="shared" si="14"/>
        <v>2666984</v>
      </c>
      <c r="AD13" s="542">
        <f t="shared" si="15"/>
        <v>74849.52</v>
      </c>
      <c r="AE13" s="542">
        <f t="shared" si="16"/>
        <v>37424.76</v>
      </c>
      <c r="AF13" s="542">
        <f t="shared" si="16"/>
        <v>37424.76</v>
      </c>
      <c r="AG13" s="495">
        <f t="shared" si="17"/>
        <v>-2357715.0399999996</v>
      </c>
      <c r="AH13" s="495">
        <f t="shared" si="10"/>
        <v>0</v>
      </c>
      <c r="AI13" s="543">
        <f t="shared" si="11"/>
        <v>2517284.9600000004</v>
      </c>
      <c r="AJ13" s="543"/>
      <c r="AK13" s="544">
        <f t="shared" si="18"/>
        <v>2517284.9600000004</v>
      </c>
      <c r="AL13" s="545"/>
      <c r="AM13" s="546">
        <f t="shared" si="1"/>
        <v>7</v>
      </c>
      <c r="AN13" s="547" t="str">
        <f t="shared" si="1"/>
        <v>2556</v>
      </c>
      <c r="AO13" s="548" t="str">
        <f t="shared" si="0"/>
        <v>DZIKRI FAJAR PRATAMA </v>
      </c>
      <c r="AP13" s="538">
        <f t="shared" si="19"/>
        <v>2517284.9600000004</v>
      </c>
      <c r="AQ13" s="252" t="e">
        <f>+VLOOKUP(C13,'[4]BANK DRIVER'!$C$173:$G$352,5,0)</f>
        <v>#N/A</v>
      </c>
    </row>
    <row r="14" ht="19.5" customHeight="1" s="252" customFormat="1">
      <c r="A14" s="313">
        <f t="shared" si="12"/>
        <v>8</v>
      </c>
      <c r="B14" s="182" t="s">
        <v>659</v>
      </c>
      <c r="C14" s="314" t="s">
        <v>660</v>
      </c>
      <c r="D14" s="315" t="s">
        <v>47</v>
      </c>
      <c r="E14" s="315" t="s">
        <v>115</v>
      </c>
      <c r="F14" s="316" t="s">
        <v>113</v>
      </c>
      <c r="G14" s="351">
        <v>3742476</v>
      </c>
      <c r="H14" s="352">
        <f ref="H14:H45" t="shared" si="20">+$G$4*4.89%</f>
        <v>183007.0764</v>
      </c>
      <c r="I14" s="375">
        <f ref="I14:I45" t="shared" si="21">+$G$4*4%</f>
        <v>149699.04</v>
      </c>
      <c r="J14" s="375">
        <f ref="J14:J45" t="shared" si="22">+$G$4*2%</f>
        <v>74849.52</v>
      </c>
      <c r="K14" s="375">
        <v>15000</v>
      </c>
      <c r="L14" s="317">
        <f ref="L14:L45" t="shared" si="23">SUM(G14:K14)</f>
        <v>4165031.6364</v>
      </c>
      <c r="M14" s="317">
        <f ref="M14:M45" t="shared" si="24">+L14*8%</f>
        <v>333202.53091200005</v>
      </c>
      <c r="N14" s="317">
        <v>480000</v>
      </c>
      <c r="O14" s="317"/>
      <c r="P14" s="317"/>
      <c r="Q14" s="389">
        <f ref="Q14:Q45" t="shared" si="25">SUM(L14:P14)</f>
        <v>4978234.167312</v>
      </c>
      <c r="R14" s="389">
        <f ref="R14:R45" t="shared" si="26">M14*0.1</f>
        <v>33320.25309120001</v>
      </c>
      <c r="S14" s="390">
        <f ref="S14:S45" t="shared" si="27">Q14+R14</f>
        <v>5011554.4204032</v>
      </c>
      <c r="T14" s="393">
        <v>44378</v>
      </c>
      <c r="U14" s="402">
        <v>44469</v>
      </c>
      <c r="V14" s="287"/>
      <c r="W14" s="320"/>
      <c r="X14" s="320"/>
      <c r="Y14" s="539">
        <f t="shared" si="13"/>
        <v>8</v>
      </c>
      <c r="Z14" s="540" t="str">
        <f t="shared" si="13"/>
        <v>2112</v>
      </c>
      <c r="AA14" s="541" t="str">
        <f t="shared" si="13"/>
        <v>ADE SUHERMAN</v>
      </c>
      <c r="AB14" s="540" t="str">
        <f>+VLOOKUP(B14,'[1]BANDUNG-ANTERAJA'!$C$7:$AL$187,14,0)</f>
        <v>K</v>
      </c>
      <c r="AC14" s="573">
        <f t="shared" si="14"/>
        <v>4222476</v>
      </c>
      <c r="AD14" s="542">
        <f t="shared" si="15"/>
        <v>74849.52</v>
      </c>
      <c r="AE14" s="542">
        <f t="shared" si="16"/>
        <v>37424.76</v>
      </c>
      <c r="AF14" s="542">
        <f t="shared" si="16"/>
        <v>37424.76</v>
      </c>
      <c r="AG14" s="495">
        <f t="shared" si="17"/>
        <v>-802223.0399999996</v>
      </c>
      <c r="AH14" s="495">
        <f t="shared" si="10"/>
        <v>0</v>
      </c>
      <c r="AI14" s="543">
        <f t="shared" si="11"/>
        <v>4072776.9600000004</v>
      </c>
      <c r="AJ14" s="543"/>
      <c r="AK14" s="544">
        <f t="shared" si="18"/>
        <v>4072776.9600000004</v>
      </c>
      <c r="AL14" s="545"/>
      <c r="AM14" s="546">
        <f t="shared" si="1"/>
        <v>8</v>
      </c>
      <c r="AN14" s="547" t="str">
        <f t="shared" si="1"/>
        <v>2112</v>
      </c>
      <c r="AO14" s="548" t="str">
        <f t="shared" si="0"/>
        <v>ADE SUHERMAN</v>
      </c>
      <c r="AP14" s="538">
        <f t="shared" si="19"/>
        <v>4072776.9600000004</v>
      </c>
      <c r="AQ14" s="252">
        <f>+VLOOKUP(C14,'[4]BANK DRIVER'!$C$173:$G$352,5,0)</f>
        <v>4072776.9600000004</v>
      </c>
    </row>
    <row r="15" ht="19.5" customHeight="1" s="252" customFormat="1">
      <c r="A15" s="313">
        <f t="shared" si="12"/>
        <v>9</v>
      </c>
      <c r="B15" s="182" t="s">
        <v>661</v>
      </c>
      <c r="C15" s="314" t="s">
        <v>662</v>
      </c>
      <c r="D15" s="315" t="s">
        <v>47</v>
      </c>
      <c r="E15" s="315" t="s">
        <v>115</v>
      </c>
      <c r="F15" s="316" t="s">
        <v>113</v>
      </c>
      <c r="G15" s="351">
        <v>3742476</v>
      </c>
      <c r="H15" s="352">
        <f t="shared" si="20"/>
        <v>183007.0764</v>
      </c>
      <c r="I15" s="375">
        <f t="shared" si="21"/>
        <v>149699.04</v>
      </c>
      <c r="J15" s="375">
        <f t="shared" si="22"/>
        <v>74849.52</v>
      </c>
      <c r="K15" s="375">
        <v>15000</v>
      </c>
      <c r="L15" s="317">
        <f t="shared" si="23"/>
        <v>4165031.6364</v>
      </c>
      <c r="M15" s="317">
        <f t="shared" si="24"/>
        <v>333202.53091200005</v>
      </c>
      <c r="N15" s="317">
        <v>815000</v>
      </c>
      <c r="O15" s="317"/>
      <c r="P15" s="317"/>
      <c r="Q15" s="389">
        <f t="shared" si="25"/>
        <v>5313234.167312</v>
      </c>
      <c r="R15" s="389">
        <f t="shared" si="26"/>
        <v>33320.25309120001</v>
      </c>
      <c r="S15" s="390">
        <f t="shared" si="27"/>
        <v>5346554.4204032</v>
      </c>
      <c r="T15" s="318">
        <v>44348</v>
      </c>
      <c r="U15" s="319">
        <v>44439</v>
      </c>
      <c r="V15" s="320"/>
      <c r="W15" s="320"/>
      <c r="X15" s="320"/>
      <c r="Y15" s="539">
        <f t="shared" si="13"/>
        <v>9</v>
      </c>
      <c r="Z15" s="540" t="str">
        <f t="shared" si="13"/>
        <v>1467</v>
      </c>
      <c r="AA15" s="541" t="str">
        <f t="shared" si="13"/>
        <v>ADE SUPRIATNA </v>
      </c>
      <c r="AB15" s="540" t="str">
        <f>+VLOOKUP(B15,'[1]BANDUNG-ANTERAJA'!$C$7:$AL$187,14,0)</f>
        <v>K</v>
      </c>
      <c r="AC15" s="573">
        <f t="shared" si="14"/>
        <v>4557476</v>
      </c>
      <c r="AD15" s="542">
        <f t="shared" si="15"/>
        <v>74849.52</v>
      </c>
      <c r="AE15" s="542">
        <f t="shared" si="16"/>
        <v>37424.76</v>
      </c>
      <c r="AF15" s="542">
        <f t="shared" si="16"/>
        <v>37424.76</v>
      </c>
      <c r="AG15" s="495">
        <f t="shared" si="17"/>
        <v>-467223.0399999991</v>
      </c>
      <c r="AH15" s="495">
        <f t="shared" si="10"/>
        <v>0</v>
      </c>
      <c r="AI15" s="543">
        <f t="shared" si="11"/>
        <v>4407776.960000001</v>
      </c>
      <c r="AJ15" s="543"/>
      <c r="AK15" s="544">
        <f t="shared" si="18"/>
        <v>4407776.960000001</v>
      </c>
      <c r="AL15" s="545"/>
      <c r="AM15" s="546">
        <f t="shared" si="1"/>
        <v>9</v>
      </c>
      <c r="AN15" s="547" t="str">
        <f t="shared" si="1"/>
        <v>1467</v>
      </c>
      <c r="AO15" s="548" t="str">
        <f t="shared" si="0"/>
        <v>ADE SUPRIATNA </v>
      </c>
      <c r="AP15" s="538">
        <f t="shared" si="19"/>
        <v>4407776.960000001</v>
      </c>
      <c r="AQ15" s="252">
        <f>+VLOOKUP(C15,'[4]BANK DRIVER'!$C$173:$G$352,5,0)</f>
        <v>4407776.960000001</v>
      </c>
    </row>
    <row r="16" ht="19.5" customHeight="1" s="252" customFormat="1">
      <c r="A16" s="313">
        <f t="shared" si="12"/>
        <v>10</v>
      </c>
      <c r="B16" s="182" t="s">
        <v>523</v>
      </c>
      <c r="C16" s="314" t="s">
        <v>524</v>
      </c>
      <c r="D16" s="315" t="s">
        <v>47</v>
      </c>
      <c r="E16" s="315" t="s">
        <v>115</v>
      </c>
      <c r="F16" s="316" t="s">
        <v>113</v>
      </c>
      <c r="G16" s="351">
        <v>3742476</v>
      </c>
      <c r="H16" s="352">
        <f t="shared" si="20"/>
        <v>183007.0764</v>
      </c>
      <c r="I16" s="375">
        <f t="shared" si="21"/>
        <v>149699.04</v>
      </c>
      <c r="J16" s="375">
        <f t="shared" si="22"/>
        <v>74849.52</v>
      </c>
      <c r="K16" s="375">
        <v>15000</v>
      </c>
      <c r="L16" s="317">
        <f t="shared" si="23"/>
        <v>4165031.6364</v>
      </c>
      <c r="M16" s="317">
        <f t="shared" si="24"/>
        <v>333202.53091200005</v>
      </c>
      <c r="N16" s="317">
        <v>1420000</v>
      </c>
      <c r="O16" s="317"/>
      <c r="P16" s="317"/>
      <c r="Q16" s="389">
        <f t="shared" si="25"/>
        <v>5918234.167312</v>
      </c>
      <c r="R16" s="389">
        <f t="shared" si="26"/>
        <v>33320.25309120001</v>
      </c>
      <c r="S16" s="390">
        <f t="shared" si="27"/>
        <v>5951554.4204032</v>
      </c>
      <c r="T16" s="318">
        <v>44348</v>
      </c>
      <c r="U16" s="319">
        <v>44439</v>
      </c>
      <c r="V16" s="320"/>
      <c r="W16" s="320"/>
      <c r="X16" s="320"/>
      <c r="Y16" s="539">
        <f t="shared" si="13"/>
        <v>10</v>
      </c>
      <c r="Z16" s="540" t="str">
        <f t="shared" si="13"/>
        <v>1933</v>
      </c>
      <c r="AA16" s="541" t="str">
        <f t="shared" si="13"/>
        <v>ADE SUPRIYADI</v>
      </c>
      <c r="AB16" s="540" t="str">
        <f>+VLOOKUP(B16,'[1]BANDUNG-ANTERAJA'!$C$7:$AL$187,14,0)</f>
        <v>K2</v>
      </c>
      <c r="AC16" s="573">
        <f t="shared" si="14"/>
        <v>5162476</v>
      </c>
      <c r="AD16" s="542">
        <f t="shared" si="15"/>
        <v>74849.52</v>
      </c>
      <c r="AE16" s="542">
        <f t="shared" si="16"/>
        <v>37424.76</v>
      </c>
      <c r="AF16" s="542">
        <f t="shared" si="16"/>
        <v>37424.76</v>
      </c>
      <c r="AG16" s="495">
        <f t="shared" si="17"/>
        <v>-612223.0399999991</v>
      </c>
      <c r="AH16" s="495">
        <f t="shared" si="10"/>
        <v>0</v>
      </c>
      <c r="AI16" s="543">
        <f t="shared" si="11"/>
        <v>5012776.960000001</v>
      </c>
      <c r="AJ16" s="543"/>
      <c r="AK16" s="544">
        <f t="shared" si="18"/>
        <v>5012776.960000001</v>
      </c>
      <c r="AL16" s="545"/>
      <c r="AM16" s="546">
        <f t="shared" si="1"/>
        <v>10</v>
      </c>
      <c r="AN16" s="547" t="str">
        <f t="shared" si="1"/>
        <v>1933</v>
      </c>
      <c r="AO16" s="548" t="str">
        <f t="shared" si="0"/>
        <v>ADE SUPRIYADI</v>
      </c>
      <c r="AP16" s="538">
        <f t="shared" si="19"/>
        <v>5012776.960000001</v>
      </c>
      <c r="AQ16" s="252">
        <f>+VLOOKUP(C16,'[4]BANK DRIVER'!$C$173:$G$352,5,0)</f>
        <v>5012776.960000001</v>
      </c>
    </row>
    <row r="17" ht="19.5" customHeight="1" s="252" customFormat="1">
      <c r="A17" s="313">
        <f t="shared" si="12"/>
        <v>11</v>
      </c>
      <c r="B17" s="182" t="s">
        <v>511</v>
      </c>
      <c r="C17" s="314" t="s">
        <v>512</v>
      </c>
      <c r="D17" s="315" t="s">
        <v>47</v>
      </c>
      <c r="E17" s="315" t="s">
        <v>115</v>
      </c>
      <c r="F17" s="316" t="s">
        <v>113</v>
      </c>
      <c r="G17" s="351">
        <v>3742476</v>
      </c>
      <c r="H17" s="352">
        <f t="shared" si="20"/>
        <v>183007.0764</v>
      </c>
      <c r="I17" s="375">
        <f t="shared" si="21"/>
        <v>149699.04</v>
      </c>
      <c r="J17" s="375">
        <f t="shared" si="22"/>
        <v>74849.52</v>
      </c>
      <c r="K17" s="375">
        <v>15000</v>
      </c>
      <c r="L17" s="317">
        <f t="shared" si="23"/>
        <v>4165031.6364</v>
      </c>
      <c r="M17" s="317">
        <f t="shared" si="24"/>
        <v>333202.53091200005</v>
      </c>
      <c r="N17" s="317">
        <v>500000</v>
      </c>
      <c r="O17" s="317"/>
      <c r="P17" s="317"/>
      <c r="Q17" s="389">
        <f t="shared" si="25"/>
        <v>4998234.167312</v>
      </c>
      <c r="R17" s="389">
        <f t="shared" si="26"/>
        <v>33320.25309120001</v>
      </c>
      <c r="S17" s="390">
        <f t="shared" si="27"/>
        <v>5031554.4204032</v>
      </c>
      <c r="T17" s="318">
        <v>44348</v>
      </c>
      <c r="U17" s="319">
        <v>44439</v>
      </c>
      <c r="V17" s="320"/>
      <c r="W17" s="320"/>
      <c r="X17" s="320"/>
      <c r="Y17" s="539">
        <f t="shared" si="13"/>
        <v>11</v>
      </c>
      <c r="Z17" s="540" t="str">
        <f t="shared" si="13"/>
        <v>1893</v>
      </c>
      <c r="AA17" s="541" t="str">
        <f t="shared" si="13"/>
        <v>ADINDA RIZKI WIRAWAN</v>
      </c>
      <c r="AB17" s="540" t="str">
        <f>+VLOOKUP(B17,'[1]BANDUNG-ANTERAJA'!$C$7:$AL$187,14,0)</f>
        <v>K</v>
      </c>
      <c r="AC17" s="573">
        <f t="shared" si="14"/>
        <v>4242476</v>
      </c>
      <c r="AD17" s="542">
        <f t="shared" si="15"/>
        <v>74849.52</v>
      </c>
      <c r="AE17" s="542">
        <f t="shared" si="16"/>
        <v>37424.76</v>
      </c>
      <c r="AF17" s="542">
        <f t="shared" si="16"/>
        <v>37424.76</v>
      </c>
      <c r="AG17" s="495">
        <f t="shared" si="17"/>
        <v>-782223.0399999996</v>
      </c>
      <c r="AH17" s="495">
        <f t="shared" si="10"/>
        <v>0</v>
      </c>
      <c r="AI17" s="543">
        <f t="shared" si="11"/>
        <v>4092776.9600000004</v>
      </c>
      <c r="AJ17" s="543"/>
      <c r="AK17" s="544">
        <f t="shared" si="18"/>
        <v>4092776.9600000004</v>
      </c>
      <c r="AL17" s="545"/>
      <c r="AM17" s="546">
        <f t="shared" si="1"/>
        <v>11</v>
      </c>
      <c r="AN17" s="547" t="str">
        <f t="shared" si="1"/>
        <v>1893</v>
      </c>
      <c r="AO17" s="548" t="str">
        <f t="shared" si="0"/>
        <v>ADINDA RIZKI WIRAWAN</v>
      </c>
      <c r="AP17" s="538">
        <f t="shared" si="19"/>
        <v>4092776.9600000004</v>
      </c>
      <c r="AQ17" s="252">
        <f>+VLOOKUP(C17,'[4]BANK DRIVER'!$C$173:$G$352,5,0)</f>
        <v>4092776.9600000004</v>
      </c>
    </row>
    <row r="18" ht="19.5" customHeight="1" s="252" customFormat="1">
      <c r="A18" s="313">
        <f t="shared" si="12"/>
        <v>12</v>
      </c>
      <c r="B18" s="182" t="s">
        <v>503</v>
      </c>
      <c r="C18" s="314" t="s">
        <v>504</v>
      </c>
      <c r="D18" s="315" t="s">
        <v>47</v>
      </c>
      <c r="E18" s="315" t="s">
        <v>115</v>
      </c>
      <c r="F18" s="316" t="s">
        <v>113</v>
      </c>
      <c r="G18" s="351">
        <v>3742476</v>
      </c>
      <c r="H18" s="352">
        <f t="shared" si="20"/>
        <v>183007.0764</v>
      </c>
      <c r="I18" s="375">
        <f t="shared" si="21"/>
        <v>149699.04</v>
      </c>
      <c r="J18" s="375">
        <f t="shared" si="22"/>
        <v>74849.52</v>
      </c>
      <c r="K18" s="375">
        <v>15000</v>
      </c>
      <c r="L18" s="317">
        <f t="shared" si="23"/>
        <v>4165031.6364</v>
      </c>
      <c r="M18" s="317">
        <f t="shared" si="24"/>
        <v>333202.53091200005</v>
      </c>
      <c r="N18" s="317">
        <v>1150000</v>
      </c>
      <c r="O18" s="317"/>
      <c r="P18" s="317"/>
      <c r="Q18" s="389">
        <f t="shared" si="25"/>
        <v>5648234.167312</v>
      </c>
      <c r="R18" s="389">
        <f t="shared" si="26"/>
        <v>33320.25309120001</v>
      </c>
      <c r="S18" s="390">
        <f t="shared" si="27"/>
        <v>5681554.4204032</v>
      </c>
      <c r="T18" s="318">
        <v>44348</v>
      </c>
      <c r="U18" s="319">
        <v>44439</v>
      </c>
      <c r="V18" s="320"/>
      <c r="W18" s="320"/>
      <c r="X18" s="320"/>
      <c r="Y18" s="539">
        <f t="shared" si="13"/>
        <v>12</v>
      </c>
      <c r="Z18" s="540" t="str">
        <f t="shared" si="13"/>
        <v>1866</v>
      </c>
      <c r="AA18" s="541" t="str">
        <f t="shared" si="13"/>
        <v>ADITYA HAEKAL LESMANA</v>
      </c>
      <c r="AB18" s="540" t="str">
        <f>+VLOOKUP(B18,'[1]BANDUNG-ANTERAJA'!$C$7:$AL$187,14,0)</f>
        <v>K1</v>
      </c>
      <c r="AC18" s="573">
        <f t="shared" si="14"/>
        <v>4892476</v>
      </c>
      <c r="AD18" s="542">
        <f t="shared" si="15"/>
        <v>74849.52</v>
      </c>
      <c r="AE18" s="542">
        <f t="shared" si="16"/>
        <v>37424.76</v>
      </c>
      <c r="AF18" s="542">
        <f t="shared" si="16"/>
        <v>37424.76</v>
      </c>
      <c r="AG18" s="495">
        <f t="shared" si="17"/>
        <v>-507223.0399999991</v>
      </c>
      <c r="AH18" s="495">
        <f t="shared" si="10"/>
        <v>0</v>
      </c>
      <c r="AI18" s="543">
        <f t="shared" si="11"/>
        <v>4742776.960000001</v>
      </c>
      <c r="AJ18" s="543"/>
      <c r="AK18" s="544">
        <f t="shared" si="18"/>
        <v>4742776.960000001</v>
      </c>
      <c r="AL18" s="545"/>
      <c r="AM18" s="546">
        <f t="shared" si="1"/>
        <v>12</v>
      </c>
      <c r="AN18" s="547" t="str">
        <f t="shared" si="1"/>
        <v>1866</v>
      </c>
      <c r="AO18" s="548" t="str">
        <f t="shared" si="0"/>
        <v>ADITYA HAEKAL LESMANA</v>
      </c>
      <c r="AP18" s="538">
        <f t="shared" si="19"/>
        <v>4742776.960000001</v>
      </c>
      <c r="AQ18" s="252">
        <f>+VLOOKUP(C18,'[4]BANK DRIVER'!$C$173:$G$352,5,0)</f>
        <v>4742776.960000001</v>
      </c>
    </row>
    <row r="19" ht="19.5" customHeight="1" s="252" customFormat="1">
      <c r="A19" s="313">
        <f ref="A19:A46" t="shared" si="28">+A18+1</f>
        <v>13</v>
      </c>
      <c r="B19" s="182" t="s">
        <v>663</v>
      </c>
      <c r="C19" s="314" t="s">
        <v>664</v>
      </c>
      <c r="D19" s="315" t="s">
        <v>47</v>
      </c>
      <c r="E19" s="315" t="s">
        <v>115</v>
      </c>
      <c r="F19" s="316" t="s">
        <v>113</v>
      </c>
      <c r="G19" s="351">
        <v>3742476</v>
      </c>
      <c r="H19" s="352">
        <f t="shared" si="20"/>
        <v>183007.0764</v>
      </c>
      <c r="I19" s="375">
        <f t="shared" si="21"/>
        <v>149699.04</v>
      </c>
      <c r="J19" s="375">
        <f t="shared" si="22"/>
        <v>74849.52</v>
      </c>
      <c r="K19" s="375">
        <v>15000</v>
      </c>
      <c r="L19" s="317">
        <f t="shared" si="23"/>
        <v>4165031.6364</v>
      </c>
      <c r="M19" s="317">
        <f t="shared" si="24"/>
        <v>333202.53091200005</v>
      </c>
      <c r="N19" s="317">
        <v>825000</v>
      </c>
      <c r="O19" s="317"/>
      <c r="P19" s="317"/>
      <c r="Q19" s="389">
        <f t="shared" si="25"/>
        <v>5323234.167312</v>
      </c>
      <c r="R19" s="389">
        <f t="shared" si="26"/>
        <v>33320.25309120001</v>
      </c>
      <c r="S19" s="390">
        <f t="shared" si="27"/>
        <v>5356554.4204032</v>
      </c>
      <c r="T19" s="318">
        <v>44348</v>
      </c>
      <c r="U19" s="319">
        <v>44439</v>
      </c>
      <c r="V19" s="320"/>
      <c r="W19" s="320"/>
      <c r="X19" s="320"/>
      <c r="Y19" s="539">
        <f t="shared" si="13"/>
        <v>13</v>
      </c>
      <c r="Z19" s="540" t="str">
        <f t="shared" si="13"/>
        <v>1466</v>
      </c>
      <c r="AA19" s="541" t="str">
        <f t="shared" si="13"/>
        <v>AGUNG WICAKSONO </v>
      </c>
      <c r="AB19" s="540" t="str">
        <f>+VLOOKUP(B19,'[1]BANDUNG-ANTERAJA'!$C$7:$AL$187,14,0)</f>
        <v>L</v>
      </c>
      <c r="AC19" s="573">
        <f t="shared" si="14"/>
        <v>4567476</v>
      </c>
      <c r="AD19" s="542">
        <f t="shared" si="15"/>
        <v>74849.52</v>
      </c>
      <c r="AE19" s="542">
        <f t="shared" si="16"/>
        <v>37424.76</v>
      </c>
      <c r="AF19" s="542">
        <f t="shared" si="16"/>
        <v>37424.76</v>
      </c>
      <c r="AG19" s="495">
        <f t="shared" si="17"/>
        <v>-82223.0399999991</v>
      </c>
      <c r="AH19" s="495">
        <f t="shared" si="10"/>
        <v>0</v>
      </c>
      <c r="AI19" s="543">
        <f t="shared" si="11"/>
        <v>4417776.960000001</v>
      </c>
      <c r="AJ19" s="543"/>
      <c r="AK19" s="544">
        <f t="shared" si="18"/>
        <v>4417776.960000001</v>
      </c>
      <c r="AL19" s="545"/>
      <c r="AM19" s="546">
        <f t="shared" si="1"/>
        <v>13</v>
      </c>
      <c r="AN19" s="547" t="str">
        <f t="shared" si="1"/>
        <v>1466</v>
      </c>
      <c r="AO19" s="548" t="str">
        <f t="shared" si="0"/>
        <v>AGUNG WICAKSONO </v>
      </c>
      <c r="AP19" s="538">
        <f t="shared" si="19"/>
        <v>4417776.960000001</v>
      </c>
      <c r="AQ19" s="252">
        <f>+VLOOKUP(C19,'[4]BANK DRIVER'!$C$173:$G$352,5,0)</f>
        <v>4417776.960000001</v>
      </c>
    </row>
    <row r="20" ht="19.5" customHeight="1" s="252" customFormat="1">
      <c r="A20" s="313">
        <f t="shared" si="28"/>
        <v>14</v>
      </c>
      <c r="B20" s="182" t="s">
        <v>665</v>
      </c>
      <c r="C20" s="314" t="s">
        <v>666</v>
      </c>
      <c r="D20" s="315" t="s">
        <v>47</v>
      </c>
      <c r="E20" s="315" t="s">
        <v>115</v>
      </c>
      <c r="F20" s="316" t="s">
        <v>113</v>
      </c>
      <c r="G20" s="351">
        <v>3742476</v>
      </c>
      <c r="H20" s="352">
        <f t="shared" si="20"/>
        <v>183007.0764</v>
      </c>
      <c r="I20" s="375">
        <f t="shared" si="21"/>
        <v>149699.04</v>
      </c>
      <c r="J20" s="375">
        <f t="shared" si="22"/>
        <v>74849.52</v>
      </c>
      <c r="K20" s="375">
        <v>15000</v>
      </c>
      <c r="L20" s="317">
        <f t="shared" si="23"/>
        <v>4165031.6364</v>
      </c>
      <c r="M20" s="317">
        <f t="shared" si="24"/>
        <v>333202.53091200005</v>
      </c>
      <c r="N20" s="317">
        <v>1645000</v>
      </c>
      <c r="O20" s="317"/>
      <c r="P20" s="317"/>
      <c r="Q20" s="389">
        <f t="shared" si="25"/>
        <v>6143234.167312</v>
      </c>
      <c r="R20" s="389">
        <f t="shared" si="26"/>
        <v>33320.25309120001</v>
      </c>
      <c r="S20" s="390">
        <f t="shared" si="27"/>
        <v>6176554.4204032</v>
      </c>
      <c r="T20" s="318">
        <v>44348</v>
      </c>
      <c r="U20" s="319">
        <v>44377</v>
      </c>
      <c r="V20" s="320"/>
      <c r="W20" s="320"/>
      <c r="X20" s="320"/>
      <c r="Y20" s="539">
        <f t="shared" si="13"/>
        <v>14</v>
      </c>
      <c r="Z20" s="540" t="str">
        <f t="shared" si="13"/>
        <v>565</v>
      </c>
      <c r="AA20" s="541" t="str">
        <f t="shared" si="13"/>
        <v>AGUS WAHYUDIN</v>
      </c>
      <c r="AB20" s="540" t="str">
        <f>+VLOOKUP(B20,'[1]BANDUNG-ANTERAJA'!$C$7:$AL$187,14,0)</f>
        <v>K2</v>
      </c>
      <c r="AC20" s="573">
        <f t="shared" si="14"/>
        <v>5387476</v>
      </c>
      <c r="AD20" s="542">
        <f t="shared" si="15"/>
        <v>74849.52</v>
      </c>
      <c r="AE20" s="542">
        <f t="shared" si="16"/>
        <v>37424.76</v>
      </c>
      <c r="AF20" s="542">
        <f t="shared" si="16"/>
        <v>37424.76</v>
      </c>
      <c r="AG20" s="495">
        <f t="shared" si="17"/>
        <v>-387223.0399999991</v>
      </c>
      <c r="AH20" s="495">
        <f t="shared" si="10"/>
        <v>0</v>
      </c>
      <c r="AI20" s="543">
        <f t="shared" si="11"/>
        <v>5237776.960000001</v>
      </c>
      <c r="AJ20" s="543"/>
      <c r="AK20" s="544">
        <f t="shared" si="18"/>
        <v>5237776.960000001</v>
      </c>
      <c r="AL20" s="545"/>
      <c r="AM20" s="546">
        <f t="shared" si="1"/>
        <v>14</v>
      </c>
      <c r="AN20" s="547" t="str">
        <f t="shared" si="1"/>
        <v>565</v>
      </c>
      <c r="AO20" s="548" t="str">
        <f t="shared" si="0"/>
        <v>AGUS WAHYUDIN</v>
      </c>
      <c r="AP20" s="538">
        <f t="shared" si="19"/>
        <v>5237776.960000001</v>
      </c>
      <c r="AQ20" s="252">
        <f>+VLOOKUP(C20,'[4]BANK DRIVER'!$C$173:$G$352,5,0)</f>
        <v>5237776.960000001</v>
      </c>
    </row>
    <row r="21" ht="19.5" customHeight="1" s="252" customFormat="1">
      <c r="A21" s="313">
        <f t="shared" si="28"/>
        <v>15</v>
      </c>
      <c r="B21" s="350" t="s">
        <v>667</v>
      </c>
      <c r="C21" s="314" t="s">
        <v>668</v>
      </c>
      <c r="D21" s="315" t="s">
        <v>47</v>
      </c>
      <c r="E21" s="315" t="s">
        <v>115</v>
      </c>
      <c r="F21" s="316" t="s">
        <v>113</v>
      </c>
      <c r="G21" s="351">
        <v>3742476</v>
      </c>
      <c r="H21" s="352">
        <f t="shared" si="20"/>
        <v>183007.0764</v>
      </c>
      <c r="I21" s="375">
        <f t="shared" si="21"/>
        <v>149699.04</v>
      </c>
      <c r="J21" s="375">
        <f t="shared" si="22"/>
        <v>74849.52</v>
      </c>
      <c r="K21" s="375">
        <v>15000</v>
      </c>
      <c r="L21" s="317">
        <f t="shared" si="23"/>
        <v>4165031.6364</v>
      </c>
      <c r="M21" s="317">
        <f t="shared" si="24"/>
        <v>333202.53091200005</v>
      </c>
      <c r="N21" s="317">
        <v>1600000</v>
      </c>
      <c r="O21" s="317"/>
      <c r="P21" s="317"/>
      <c r="Q21" s="389">
        <f t="shared" si="25"/>
        <v>6098234.167312</v>
      </c>
      <c r="R21" s="389">
        <f t="shared" si="26"/>
        <v>33320.25309120001</v>
      </c>
      <c r="S21" s="390">
        <f t="shared" si="27"/>
        <v>6131554.4204032</v>
      </c>
      <c r="T21" s="394">
        <v>44378</v>
      </c>
      <c r="U21" s="395">
        <v>44408</v>
      </c>
      <c r="V21" s="320"/>
      <c r="W21" s="320"/>
      <c r="X21" s="320"/>
      <c r="Y21" s="539">
        <f t="shared" si="13"/>
        <v>15</v>
      </c>
      <c r="Z21" s="540" t="str">
        <f t="shared" si="13"/>
        <v>1632</v>
      </c>
      <c r="AA21" s="541" t="str">
        <f t="shared" si="13"/>
        <v>AHMAD KOMARA</v>
      </c>
      <c r="AB21" s="540" t="str">
        <f>+VLOOKUP(B21,'[1]BANDUNG-ANTERAJA'!$C$7:$AL$187,14,0)</f>
        <v>L</v>
      </c>
      <c r="AC21" s="573">
        <f t="shared" si="14"/>
        <v>5342476</v>
      </c>
      <c r="AD21" s="542">
        <f t="shared" si="15"/>
        <v>74849.52</v>
      </c>
      <c r="AE21" s="542"/>
      <c r="AF21" s="542">
        <f t="shared" si="16"/>
        <v>37424.76</v>
      </c>
      <c r="AG21" s="495">
        <f t="shared" si="17"/>
        <v>730201.7200000007</v>
      </c>
      <c r="AH21" s="495">
        <f t="shared" si="10"/>
        <v>36510.08600000003</v>
      </c>
      <c r="AI21" s="543">
        <f t="shared" si="11"/>
        <v>5193691.634000001</v>
      </c>
      <c r="AJ21" s="543"/>
      <c r="AK21" s="544">
        <f t="shared" si="18"/>
        <v>5193691.634000001</v>
      </c>
      <c r="AL21" s="545"/>
      <c r="AM21" s="546">
        <f t="shared" si="1"/>
        <v>15</v>
      </c>
      <c r="AN21" s="547" t="str">
        <f t="shared" si="1"/>
        <v>1632</v>
      </c>
      <c r="AO21" s="548" t="str">
        <f t="shared" si="0"/>
        <v>AHMAD KOMARA</v>
      </c>
      <c r="AP21" s="538">
        <f t="shared" si="19"/>
        <v>5193691.634000001</v>
      </c>
      <c r="AQ21" s="252">
        <f>+VLOOKUP(C21,'[4]BANK DRIVER'!$C$173:$G$352,5,0)</f>
        <v>5193691.634000001</v>
      </c>
    </row>
    <row r="22" ht="19.5" customHeight="1" s="252" customFormat="1">
      <c r="A22" s="313">
        <f t="shared" si="28"/>
        <v>16</v>
      </c>
      <c r="B22" s="182" t="s">
        <v>669</v>
      </c>
      <c r="C22" s="314" t="s">
        <v>670</v>
      </c>
      <c r="D22" s="315" t="s">
        <v>47</v>
      </c>
      <c r="E22" s="315" t="s">
        <v>115</v>
      </c>
      <c r="F22" s="316" t="s">
        <v>113</v>
      </c>
      <c r="G22" s="351">
        <v>3742476</v>
      </c>
      <c r="H22" s="352">
        <f t="shared" si="20"/>
        <v>183007.0764</v>
      </c>
      <c r="I22" s="375">
        <f t="shared" si="21"/>
        <v>149699.04</v>
      </c>
      <c r="J22" s="375">
        <f t="shared" si="22"/>
        <v>74849.52</v>
      </c>
      <c r="K22" s="375">
        <v>15000</v>
      </c>
      <c r="L22" s="317">
        <f t="shared" si="23"/>
        <v>4165031.6364</v>
      </c>
      <c r="M22" s="317">
        <f t="shared" si="24"/>
        <v>333202.53091200005</v>
      </c>
      <c r="N22" s="317">
        <v>920000</v>
      </c>
      <c r="O22" s="317"/>
      <c r="P22" s="317"/>
      <c r="Q22" s="389">
        <f t="shared" si="25"/>
        <v>5418234.167312</v>
      </c>
      <c r="R22" s="389">
        <f t="shared" si="26"/>
        <v>33320.25309120001</v>
      </c>
      <c r="S22" s="390">
        <f t="shared" si="27"/>
        <v>5451554.4204032</v>
      </c>
      <c r="T22" s="318">
        <v>44378</v>
      </c>
      <c r="U22" s="319">
        <v>44469</v>
      </c>
      <c r="V22" s="287"/>
      <c r="W22" s="320"/>
      <c r="X22" s="320"/>
      <c r="Y22" s="539">
        <f t="shared" si="13"/>
        <v>16</v>
      </c>
      <c r="Z22" s="540" t="str">
        <f t="shared" si="13"/>
        <v>2062</v>
      </c>
      <c r="AA22" s="541" t="str">
        <f t="shared" si="13"/>
        <v>ANDI IRAWAN</v>
      </c>
      <c r="AB22" s="540" t="str">
        <f>+VLOOKUP(B22,'[1]BANDUNG-ANTERAJA'!$C$7:$AL$187,14,0)</f>
        <v>L</v>
      </c>
      <c r="AC22" s="573">
        <f t="shared" si="14"/>
        <v>4662476</v>
      </c>
      <c r="AD22" s="542">
        <f t="shared" si="15"/>
        <v>74849.52</v>
      </c>
      <c r="AE22" s="542">
        <f t="shared" si="16"/>
        <v>37424.76</v>
      </c>
      <c r="AF22" s="542">
        <f t="shared" si="16"/>
        <v>37424.76</v>
      </c>
      <c r="AG22" s="495">
        <f t="shared" si="17"/>
        <v>12776.960000000894</v>
      </c>
      <c r="AH22" s="495">
        <f t="shared" si="10"/>
        <v>638.8480000000447</v>
      </c>
      <c r="AI22" s="543">
        <f t="shared" si="11"/>
        <v>4512138.112000001</v>
      </c>
      <c r="AJ22" s="543"/>
      <c r="AK22" s="544">
        <f t="shared" si="18"/>
        <v>4512138.112000001</v>
      </c>
      <c r="AL22" s="545"/>
      <c r="AM22" s="546">
        <f t="shared" si="1"/>
        <v>16</v>
      </c>
      <c r="AN22" s="547" t="str">
        <f t="shared" si="1"/>
        <v>2062</v>
      </c>
      <c r="AO22" s="548" t="str">
        <f t="shared" si="0"/>
        <v>ANDI IRAWAN</v>
      </c>
      <c r="AP22" s="538">
        <f t="shared" si="19"/>
        <v>4512138.112000001</v>
      </c>
      <c r="AQ22" s="252">
        <f>+VLOOKUP(C22,'[4]BANK DRIVER'!$C$173:$G$352,5,0)</f>
        <v>4512138.112000001</v>
      </c>
    </row>
    <row r="23" ht="19.5" customHeight="1" s="252" customFormat="1">
      <c r="A23" s="313">
        <f t="shared" si="28"/>
        <v>17</v>
      </c>
      <c r="B23" s="182" t="s">
        <v>671</v>
      </c>
      <c r="C23" s="314" t="s">
        <v>672</v>
      </c>
      <c r="D23" s="315" t="s">
        <v>47</v>
      </c>
      <c r="E23" s="315" t="s">
        <v>115</v>
      </c>
      <c r="F23" s="316" t="s">
        <v>113</v>
      </c>
      <c r="G23" s="351">
        <v>3742476</v>
      </c>
      <c r="H23" s="352">
        <f t="shared" si="20"/>
        <v>183007.0764</v>
      </c>
      <c r="I23" s="375">
        <f t="shared" si="21"/>
        <v>149699.04</v>
      </c>
      <c r="J23" s="375">
        <f t="shared" si="22"/>
        <v>74849.52</v>
      </c>
      <c r="K23" s="375">
        <v>15000</v>
      </c>
      <c r="L23" s="317">
        <f t="shared" si="23"/>
        <v>4165031.6364</v>
      </c>
      <c r="M23" s="317">
        <f t="shared" si="24"/>
        <v>333202.53091200005</v>
      </c>
      <c r="N23" s="317">
        <v>1780000</v>
      </c>
      <c r="O23" s="317"/>
      <c r="P23" s="317"/>
      <c r="Q23" s="389">
        <f t="shared" si="25"/>
        <v>6278234.167312</v>
      </c>
      <c r="R23" s="389">
        <f t="shared" si="26"/>
        <v>33320.25309120001</v>
      </c>
      <c r="S23" s="390">
        <f t="shared" si="27"/>
        <v>6311554.4204032</v>
      </c>
      <c r="T23" s="318">
        <v>44378</v>
      </c>
      <c r="U23" s="319">
        <v>44469</v>
      </c>
      <c r="V23" s="287"/>
      <c r="W23" s="320"/>
      <c r="X23" s="320"/>
      <c r="Y23" s="539">
        <f t="shared" si="13"/>
        <v>17</v>
      </c>
      <c r="Z23" s="540" t="str">
        <f t="shared" si="13"/>
        <v>1971</v>
      </c>
      <c r="AA23" s="541" t="str">
        <f t="shared" si="13"/>
        <v>ANDI YANWARI</v>
      </c>
      <c r="AB23" s="540" t="str">
        <f>+VLOOKUP(B23,'[1]BANDUNG-ANTERAJA'!$C$7:$AL$187,14,0)</f>
        <v>L</v>
      </c>
      <c r="AC23" s="573">
        <f t="shared" si="14"/>
        <v>5522476</v>
      </c>
      <c r="AD23" s="542">
        <f t="shared" si="15"/>
        <v>74849.52</v>
      </c>
      <c r="AE23" s="542">
        <f t="shared" si="16"/>
        <v>37424.76</v>
      </c>
      <c r="AF23" s="542">
        <f t="shared" si="16"/>
        <v>37424.76</v>
      </c>
      <c r="AG23" s="495">
        <f t="shared" si="17"/>
        <v>872776.9600000009</v>
      </c>
      <c r="AH23" s="495">
        <f t="shared" si="10"/>
        <v>43638.84800000005</v>
      </c>
      <c r="AI23" s="543">
        <f t="shared" si="11"/>
        <v>5329138.112000001</v>
      </c>
      <c r="AJ23" s="543"/>
      <c r="AK23" s="544">
        <f t="shared" si="18"/>
        <v>5329138.112000001</v>
      </c>
      <c r="AL23" s="545"/>
      <c r="AM23" s="546">
        <f t="shared" si="1"/>
        <v>17</v>
      </c>
      <c r="AN23" s="547" t="str">
        <f t="shared" si="1"/>
        <v>1971</v>
      </c>
      <c r="AO23" s="548" t="str">
        <f t="shared" si="0"/>
        <v>ANDI YANWARI</v>
      </c>
      <c r="AP23" s="538">
        <f t="shared" si="19"/>
        <v>5329138.112000001</v>
      </c>
      <c r="AQ23" s="252">
        <f>+VLOOKUP(C23,'[4]BANK DRIVER'!$C$173:$G$352,5,0)</f>
        <v>5329138.112000001</v>
      </c>
    </row>
    <row r="24" ht="19.5" customHeight="1" s="252" customFormat="1">
      <c r="A24" s="313">
        <f t="shared" si="28"/>
        <v>18</v>
      </c>
      <c r="B24" s="182" t="s">
        <v>673</v>
      </c>
      <c r="C24" s="314" t="s">
        <v>674</v>
      </c>
      <c r="D24" s="315" t="s">
        <v>47</v>
      </c>
      <c r="E24" s="315" t="s">
        <v>115</v>
      </c>
      <c r="F24" s="316" t="s">
        <v>113</v>
      </c>
      <c r="G24" s="351">
        <v>3742476</v>
      </c>
      <c r="H24" s="352">
        <f t="shared" si="20"/>
        <v>183007.0764</v>
      </c>
      <c r="I24" s="375">
        <f t="shared" si="21"/>
        <v>149699.04</v>
      </c>
      <c r="J24" s="375">
        <f t="shared" si="22"/>
        <v>74849.52</v>
      </c>
      <c r="K24" s="375">
        <v>15000</v>
      </c>
      <c r="L24" s="317">
        <f t="shared" si="23"/>
        <v>4165031.6364</v>
      </c>
      <c r="M24" s="317">
        <f t="shared" si="24"/>
        <v>333202.53091200005</v>
      </c>
      <c r="N24" s="317">
        <v>1805000</v>
      </c>
      <c r="O24" s="317"/>
      <c r="P24" s="317"/>
      <c r="Q24" s="389">
        <f t="shared" si="25"/>
        <v>6303234.167312</v>
      </c>
      <c r="R24" s="389">
        <f t="shared" si="26"/>
        <v>33320.25309120001</v>
      </c>
      <c r="S24" s="390">
        <f t="shared" si="27"/>
        <v>6336554.4204032</v>
      </c>
      <c r="T24" s="318">
        <v>44378</v>
      </c>
      <c r="U24" s="319">
        <v>44469</v>
      </c>
      <c r="V24" s="320"/>
      <c r="W24" s="320"/>
      <c r="X24" s="320"/>
      <c r="Y24" s="539">
        <f ref="Y24:AA39" t="shared" si="29">+A24</f>
        <v>18</v>
      </c>
      <c r="Z24" s="540" t="str">
        <f t="shared" si="29"/>
        <v>1128</v>
      </c>
      <c r="AA24" s="541" t="str">
        <f t="shared" si="29"/>
        <v>ANDRI JAENAL </v>
      </c>
      <c r="AB24" s="540" t="str">
        <f>+VLOOKUP(B24,'[1]BANDUNG-ANTERAJA'!$C$7:$AL$187,14,0)</f>
        <v>K</v>
      </c>
      <c r="AC24" s="573">
        <f t="shared" si="14"/>
        <v>5547476</v>
      </c>
      <c r="AD24" s="542">
        <f t="shared" si="15"/>
        <v>74849.52</v>
      </c>
      <c r="AE24" s="542"/>
      <c r="AF24" s="542">
        <f t="shared" si="16"/>
        <v>37424.76</v>
      </c>
      <c r="AG24" s="495">
        <f t="shared" si="17"/>
        <v>560201.7200000007</v>
      </c>
      <c r="AH24" s="495">
        <f t="shared" si="10"/>
        <v>28010.086000000036</v>
      </c>
      <c r="AI24" s="543">
        <f t="shared" si="11"/>
        <v>5407191.634000001</v>
      </c>
      <c r="AJ24" s="543"/>
      <c r="AK24" s="544">
        <f t="shared" si="18"/>
        <v>5407191.634000001</v>
      </c>
      <c r="AL24" s="545"/>
      <c r="AM24" s="546">
        <f t="shared" si="1"/>
        <v>18</v>
      </c>
      <c r="AN24" s="547" t="str">
        <f t="shared" si="1"/>
        <v>1128</v>
      </c>
      <c r="AO24" s="548" t="str">
        <f t="shared" si="0"/>
        <v>ANDRI JAENAL </v>
      </c>
      <c r="AP24" s="538">
        <f t="shared" si="19"/>
        <v>5407191.634000001</v>
      </c>
      <c r="AQ24" s="252">
        <f>+VLOOKUP(C24,'[4]BANK DRIVER'!$C$173:$G$352,5,0)</f>
        <v>5407191.634000001</v>
      </c>
    </row>
    <row r="25" ht="19.5" customHeight="1" s="252" customFormat="1">
      <c r="A25" s="313">
        <f t="shared" si="28"/>
        <v>19</v>
      </c>
      <c r="B25" s="182" t="s">
        <v>675</v>
      </c>
      <c r="C25" s="314" t="s">
        <v>676</v>
      </c>
      <c r="D25" s="315" t="s">
        <v>47</v>
      </c>
      <c r="E25" s="315" t="s">
        <v>115</v>
      </c>
      <c r="F25" s="316" t="s">
        <v>113</v>
      </c>
      <c r="G25" s="351">
        <v>3742476</v>
      </c>
      <c r="H25" s="352">
        <f t="shared" si="20"/>
        <v>183007.0764</v>
      </c>
      <c r="I25" s="375">
        <f t="shared" si="21"/>
        <v>149699.04</v>
      </c>
      <c r="J25" s="375">
        <f t="shared" si="22"/>
        <v>74849.52</v>
      </c>
      <c r="K25" s="375">
        <v>15000</v>
      </c>
      <c r="L25" s="317">
        <f t="shared" si="23"/>
        <v>4165031.6364</v>
      </c>
      <c r="M25" s="317">
        <f t="shared" si="24"/>
        <v>333202.53091200005</v>
      </c>
      <c r="N25" s="317">
        <v>480000</v>
      </c>
      <c r="O25" s="317"/>
      <c r="P25" s="317"/>
      <c r="Q25" s="389">
        <f t="shared" si="25"/>
        <v>4978234.167312</v>
      </c>
      <c r="R25" s="389">
        <f t="shared" si="26"/>
        <v>33320.25309120001</v>
      </c>
      <c r="S25" s="390">
        <f t="shared" si="27"/>
        <v>5011554.4204032</v>
      </c>
      <c r="T25" s="318">
        <v>44378</v>
      </c>
      <c r="U25" s="319">
        <v>44469</v>
      </c>
      <c r="V25" s="287"/>
      <c r="W25" s="320"/>
      <c r="X25" s="320"/>
      <c r="Y25" s="539">
        <f t="shared" si="29"/>
        <v>19</v>
      </c>
      <c r="Z25" s="540" t="str">
        <f t="shared" si="29"/>
        <v>2113</v>
      </c>
      <c r="AA25" s="541" t="str">
        <f t="shared" si="29"/>
        <v>ANDRI SETIA LESMANA</v>
      </c>
      <c r="AB25" s="540" t="str">
        <f>+VLOOKUP(B25,'[1]BANDUNG-ANTERAJA'!$C$7:$AL$187,14,0)</f>
        <v>K</v>
      </c>
      <c r="AC25" s="573">
        <f t="shared" si="14"/>
        <v>4222476</v>
      </c>
      <c r="AD25" s="542">
        <f t="shared" si="15"/>
        <v>74849.52</v>
      </c>
      <c r="AE25" s="542">
        <f t="shared" si="16"/>
        <v>37424.76</v>
      </c>
      <c r="AF25" s="542">
        <f t="shared" si="16"/>
        <v>37424.76</v>
      </c>
      <c r="AG25" s="495">
        <f t="shared" si="17"/>
        <v>-802223.0399999996</v>
      </c>
      <c r="AH25" s="495">
        <f t="shared" si="10"/>
        <v>0</v>
      </c>
      <c r="AI25" s="543">
        <f t="shared" si="11"/>
        <v>4072776.9600000004</v>
      </c>
      <c r="AJ25" s="543"/>
      <c r="AK25" s="544">
        <f t="shared" si="18"/>
        <v>4072776.9600000004</v>
      </c>
      <c r="AL25" s="545"/>
      <c r="AM25" s="546">
        <f t="shared" si="1"/>
        <v>19</v>
      </c>
      <c r="AN25" s="547" t="str">
        <f t="shared" si="1"/>
        <v>2113</v>
      </c>
      <c r="AO25" s="548" t="str">
        <f t="shared" si="0"/>
        <v>ANDRI SETIA LESMANA</v>
      </c>
      <c r="AP25" s="538">
        <f t="shared" si="19"/>
        <v>4072776.9600000004</v>
      </c>
      <c r="AQ25" s="252">
        <f>+VLOOKUP(C25,'[4]BANK DRIVER'!$C$173:$G$352,5,0)</f>
        <v>4072776.9600000004</v>
      </c>
    </row>
    <row r="26" ht="19.5" customHeight="1" s="252" customFormat="1">
      <c r="A26" s="313">
        <f t="shared" si="28"/>
        <v>20</v>
      </c>
      <c r="B26" s="182" t="s">
        <v>521</v>
      </c>
      <c r="C26" s="314" t="s">
        <v>522</v>
      </c>
      <c r="D26" s="315" t="s">
        <v>47</v>
      </c>
      <c r="E26" s="315" t="s">
        <v>115</v>
      </c>
      <c r="F26" s="316" t="s">
        <v>113</v>
      </c>
      <c r="G26" s="351">
        <v>3742476</v>
      </c>
      <c r="H26" s="352">
        <f t="shared" si="20"/>
        <v>183007.0764</v>
      </c>
      <c r="I26" s="375">
        <f t="shared" si="21"/>
        <v>149699.04</v>
      </c>
      <c r="J26" s="375">
        <f t="shared" si="22"/>
        <v>74849.52</v>
      </c>
      <c r="K26" s="375">
        <v>15000</v>
      </c>
      <c r="L26" s="317">
        <f t="shared" si="23"/>
        <v>4165031.6364</v>
      </c>
      <c r="M26" s="317">
        <f t="shared" si="24"/>
        <v>333202.53091200005</v>
      </c>
      <c r="N26" s="317">
        <v>845000</v>
      </c>
      <c r="O26" s="317"/>
      <c r="P26" s="317"/>
      <c r="Q26" s="389">
        <f t="shared" si="25"/>
        <v>5343234.167312</v>
      </c>
      <c r="R26" s="389">
        <f t="shared" si="26"/>
        <v>33320.25309120001</v>
      </c>
      <c r="S26" s="390">
        <f t="shared" si="27"/>
        <v>5376554.4204032</v>
      </c>
      <c r="T26" s="318">
        <v>44348</v>
      </c>
      <c r="U26" s="319">
        <v>44439</v>
      </c>
      <c r="V26" s="320"/>
      <c r="W26" s="320"/>
      <c r="X26" s="320"/>
      <c r="Y26" s="539">
        <f t="shared" si="29"/>
        <v>20</v>
      </c>
      <c r="Z26" s="540" t="str">
        <f t="shared" si="29"/>
        <v>1921</v>
      </c>
      <c r="AA26" s="541" t="str">
        <f t="shared" si="29"/>
        <v>ANDRI SETIAWAN</v>
      </c>
      <c r="AB26" s="540" t="str">
        <f>+VLOOKUP(B26,'[1]BANDUNG-ANTERAJA'!$C$7:$AL$187,14,0)</f>
        <v>K1</v>
      </c>
      <c r="AC26" s="573">
        <f t="shared" si="14"/>
        <v>4587476</v>
      </c>
      <c r="AD26" s="542">
        <f t="shared" si="15"/>
        <v>74849.52</v>
      </c>
      <c r="AE26" s="542">
        <f t="shared" si="16"/>
        <v>37424.76</v>
      </c>
      <c r="AF26" s="542">
        <f t="shared" si="16"/>
        <v>37424.76</v>
      </c>
      <c r="AG26" s="495">
        <f t="shared" si="17"/>
        <v>-812223.0399999991</v>
      </c>
      <c r="AH26" s="495">
        <f t="shared" si="10"/>
        <v>0</v>
      </c>
      <c r="AI26" s="543">
        <f t="shared" si="11"/>
        <v>4437776.960000001</v>
      </c>
      <c r="AJ26" s="543"/>
      <c r="AK26" s="544">
        <f t="shared" si="18"/>
        <v>4437776.960000001</v>
      </c>
      <c r="AL26" s="545"/>
      <c r="AM26" s="546">
        <f t="shared" si="1"/>
        <v>20</v>
      </c>
      <c r="AN26" s="547" t="str">
        <f t="shared" si="1"/>
        <v>1921</v>
      </c>
      <c r="AO26" s="548" t="str">
        <f t="shared" si="0"/>
        <v>ANDRI SETIAWAN</v>
      </c>
      <c r="AP26" s="538">
        <f t="shared" si="19"/>
        <v>4437776.960000001</v>
      </c>
      <c r="AQ26" s="252">
        <f>+VLOOKUP(C26,'[4]BANK DRIVER'!$C$173:$G$352,5,0)</f>
        <v>4437776.960000001</v>
      </c>
    </row>
    <row r="27" ht="19.5" customHeight="1" s="252" customFormat="1">
      <c r="A27" s="313">
        <f t="shared" si="28"/>
        <v>21</v>
      </c>
      <c r="B27" s="182" t="s">
        <v>677</v>
      </c>
      <c r="C27" s="314" t="s">
        <v>367</v>
      </c>
      <c r="D27" s="315" t="s">
        <v>47</v>
      </c>
      <c r="E27" s="315" t="s">
        <v>115</v>
      </c>
      <c r="F27" s="316" t="s">
        <v>113</v>
      </c>
      <c r="G27" s="351">
        <v>3742476</v>
      </c>
      <c r="H27" s="352">
        <f t="shared" si="20"/>
        <v>183007.0764</v>
      </c>
      <c r="I27" s="375">
        <f t="shared" si="21"/>
        <v>149699.04</v>
      </c>
      <c r="J27" s="375">
        <f t="shared" si="22"/>
        <v>74849.52</v>
      </c>
      <c r="K27" s="375">
        <v>15000</v>
      </c>
      <c r="L27" s="317">
        <f t="shared" si="23"/>
        <v>4165031.6364</v>
      </c>
      <c r="M27" s="317">
        <f t="shared" si="24"/>
        <v>333202.53091200005</v>
      </c>
      <c r="N27" s="317">
        <v>840000</v>
      </c>
      <c r="O27" s="317"/>
      <c r="P27" s="317"/>
      <c r="Q27" s="389">
        <f t="shared" si="25"/>
        <v>5338234.167312</v>
      </c>
      <c r="R27" s="389">
        <f t="shared" si="26"/>
        <v>33320.25309120001</v>
      </c>
      <c r="S27" s="390">
        <f t="shared" si="27"/>
        <v>5371554.4204032</v>
      </c>
      <c r="T27" s="318">
        <v>44378</v>
      </c>
      <c r="U27" s="319">
        <v>44469</v>
      </c>
      <c r="V27" s="320"/>
      <c r="W27" s="320"/>
      <c r="X27" s="320"/>
      <c r="Y27" s="539">
        <f t="shared" si="29"/>
        <v>21</v>
      </c>
      <c r="Z27" s="540" t="str">
        <f t="shared" si="29"/>
        <v>1474</v>
      </c>
      <c r="AA27" s="541" t="str">
        <f t="shared" si="29"/>
        <v>ANWAR SADAT </v>
      </c>
      <c r="AB27" s="540" t="str">
        <f>+VLOOKUP(B27,'[1]BANDUNG-ANTERAJA'!$C$7:$AL$187,14,0)</f>
        <v>K</v>
      </c>
      <c r="AC27" s="573">
        <f t="shared" si="14"/>
        <v>4582476</v>
      </c>
      <c r="AD27" s="542">
        <f t="shared" si="15"/>
        <v>74849.52</v>
      </c>
      <c r="AE27" s="542">
        <f t="shared" si="16"/>
        <v>37424.76</v>
      </c>
      <c r="AF27" s="542">
        <f t="shared" si="16"/>
        <v>37424.76</v>
      </c>
      <c r="AG27" s="495">
        <f t="shared" si="17"/>
        <v>-442223.0399999991</v>
      </c>
      <c r="AH27" s="495">
        <f t="shared" si="10"/>
        <v>0</v>
      </c>
      <c r="AI27" s="543">
        <f t="shared" si="11"/>
        <v>4432776.960000001</v>
      </c>
      <c r="AJ27" s="543"/>
      <c r="AK27" s="544">
        <f t="shared" si="18"/>
        <v>4432776.960000001</v>
      </c>
      <c r="AL27" s="545"/>
      <c r="AM27" s="546">
        <f t="shared" si="1"/>
        <v>21</v>
      </c>
      <c r="AN27" s="547" t="str">
        <f t="shared" si="1"/>
        <v>1474</v>
      </c>
      <c r="AO27" s="548" t="str">
        <f t="shared" si="0"/>
        <v>ANWAR SADAT </v>
      </c>
      <c r="AP27" s="538">
        <f t="shared" si="19"/>
        <v>4432776.960000001</v>
      </c>
      <c r="AQ27" s="252">
        <f>+VLOOKUP(C27,'[4]BANK DRIVER'!$C$173:$G$352,5,0)</f>
        <v>4432776.960000001</v>
      </c>
    </row>
    <row r="28" ht="19.5" customHeight="1" s="252" customFormat="1">
      <c r="A28" s="313">
        <f t="shared" si="28"/>
        <v>22</v>
      </c>
      <c r="B28" s="182" t="s">
        <v>416</v>
      </c>
      <c r="C28" s="314" t="s">
        <v>417</v>
      </c>
      <c r="D28" s="315" t="s">
        <v>47</v>
      </c>
      <c r="E28" s="315" t="s">
        <v>115</v>
      </c>
      <c r="F28" s="316" t="s">
        <v>113</v>
      </c>
      <c r="G28" s="351">
        <v>3742476</v>
      </c>
      <c r="H28" s="352">
        <f t="shared" si="20"/>
        <v>183007.0764</v>
      </c>
      <c r="I28" s="375">
        <f t="shared" si="21"/>
        <v>149699.04</v>
      </c>
      <c r="J28" s="375">
        <f t="shared" si="22"/>
        <v>74849.52</v>
      </c>
      <c r="K28" s="375">
        <v>15000</v>
      </c>
      <c r="L28" s="317">
        <f t="shared" si="23"/>
        <v>4165031.6364</v>
      </c>
      <c r="M28" s="317">
        <f t="shared" si="24"/>
        <v>333202.53091200005</v>
      </c>
      <c r="N28" s="317">
        <v>990000</v>
      </c>
      <c r="O28" s="317"/>
      <c r="P28" s="317"/>
      <c r="Q28" s="389">
        <f t="shared" si="25"/>
        <v>5488234.167312</v>
      </c>
      <c r="R28" s="389">
        <f t="shared" si="26"/>
        <v>33320.25309120001</v>
      </c>
      <c r="S28" s="390">
        <f t="shared" si="27"/>
        <v>5521554.4204032</v>
      </c>
      <c r="T28" s="318">
        <v>44348</v>
      </c>
      <c r="U28" s="319">
        <v>44439</v>
      </c>
      <c r="V28" s="320"/>
      <c r="W28" s="320"/>
      <c r="X28" s="320"/>
      <c r="Y28" s="539">
        <f t="shared" si="29"/>
        <v>22</v>
      </c>
      <c r="Z28" s="540" t="str">
        <f t="shared" si="29"/>
        <v>1694</v>
      </c>
      <c r="AA28" s="541" t="str">
        <f t="shared" si="29"/>
        <v>APEP IKBAL MAULUDIN </v>
      </c>
      <c r="AB28" s="540" t="str">
        <f>+VLOOKUP(B28,'[1]BANDUNG-ANTERAJA'!$C$7:$AL$187,14,0)</f>
        <v>K</v>
      </c>
      <c r="AC28" s="573">
        <f t="shared" si="14"/>
        <v>4732476</v>
      </c>
      <c r="AD28" s="542">
        <f t="shared" si="15"/>
        <v>74849.52</v>
      </c>
      <c r="AE28" s="542">
        <f t="shared" si="16"/>
        <v>37424.76</v>
      </c>
      <c r="AF28" s="542">
        <f t="shared" si="16"/>
        <v>37424.76</v>
      </c>
      <c r="AG28" s="495">
        <f t="shared" si="17"/>
        <v>-292223.0399999991</v>
      </c>
      <c r="AH28" s="495">
        <f t="shared" si="10"/>
        <v>0</v>
      </c>
      <c r="AI28" s="543">
        <f t="shared" si="11"/>
        <v>4582776.960000001</v>
      </c>
      <c r="AJ28" s="543"/>
      <c r="AK28" s="544">
        <f t="shared" si="18"/>
        <v>4582776.960000001</v>
      </c>
      <c r="AL28" s="545"/>
      <c r="AM28" s="546">
        <f t="shared" si="1"/>
        <v>22</v>
      </c>
      <c r="AN28" s="547" t="str">
        <f t="shared" si="1"/>
        <v>1694</v>
      </c>
      <c r="AO28" s="548" t="str">
        <f t="shared" si="0"/>
        <v>APEP IKBAL MAULUDIN </v>
      </c>
      <c r="AP28" s="538">
        <f t="shared" si="19"/>
        <v>4582776.960000001</v>
      </c>
      <c r="AQ28" s="252">
        <f>+VLOOKUP(C28,'[4]BANK DRIVER'!$C$173:$G$352,5,0)</f>
        <v>4582776.960000001</v>
      </c>
    </row>
    <row r="29" ht="19.5" customHeight="1" s="252" customFormat="1">
      <c r="A29" s="313">
        <f t="shared" si="28"/>
        <v>23</v>
      </c>
      <c r="B29" s="182" t="s">
        <v>678</v>
      </c>
      <c r="C29" s="314" t="s">
        <v>679</v>
      </c>
      <c r="D29" s="315" t="s">
        <v>47</v>
      </c>
      <c r="E29" s="315" t="s">
        <v>115</v>
      </c>
      <c r="F29" s="316" t="s">
        <v>113</v>
      </c>
      <c r="G29" s="351">
        <v>3742476</v>
      </c>
      <c r="H29" s="352">
        <f t="shared" si="20"/>
        <v>183007.0764</v>
      </c>
      <c r="I29" s="375">
        <f t="shared" si="21"/>
        <v>149699.04</v>
      </c>
      <c r="J29" s="375">
        <f t="shared" si="22"/>
        <v>74849.52</v>
      </c>
      <c r="K29" s="375">
        <v>15000</v>
      </c>
      <c r="L29" s="317">
        <f t="shared" si="23"/>
        <v>4165031.6364</v>
      </c>
      <c r="M29" s="317">
        <f t="shared" si="24"/>
        <v>333202.53091200005</v>
      </c>
      <c r="N29" s="317">
        <v>1350000</v>
      </c>
      <c r="O29" s="317"/>
      <c r="P29" s="317"/>
      <c r="Q29" s="389">
        <f t="shared" si="25"/>
        <v>5848234.167312</v>
      </c>
      <c r="R29" s="389">
        <f t="shared" si="26"/>
        <v>33320.25309120001</v>
      </c>
      <c r="S29" s="390">
        <f t="shared" si="27"/>
        <v>5881554.4204032</v>
      </c>
      <c r="T29" s="318">
        <v>44348</v>
      </c>
      <c r="U29" s="319">
        <v>44439</v>
      </c>
      <c r="V29" s="320"/>
      <c r="W29" s="320"/>
      <c r="X29" s="320"/>
      <c r="Y29" s="539">
        <f t="shared" si="29"/>
        <v>23</v>
      </c>
      <c r="Z29" s="540" t="str">
        <f t="shared" si="29"/>
        <v>1468</v>
      </c>
      <c r="AA29" s="541" t="str">
        <f t="shared" si="29"/>
        <v>ARDAN CHRISTIANTO </v>
      </c>
      <c r="AB29" s="540" t="str">
        <f>+VLOOKUP(B29,'[1]BANDUNG-ANTERAJA'!$C$7:$AL$187,14,0)</f>
        <v>K</v>
      </c>
      <c r="AC29" s="573">
        <f t="shared" si="14"/>
        <v>5092476</v>
      </c>
      <c r="AD29" s="542">
        <f t="shared" si="15"/>
        <v>74849.52</v>
      </c>
      <c r="AE29" s="542">
        <f t="shared" si="16"/>
        <v>37424.76</v>
      </c>
      <c r="AF29" s="542">
        <f t="shared" si="16"/>
        <v>37424.76</v>
      </c>
      <c r="AG29" s="495">
        <f t="shared" si="17"/>
        <v>67776.9600000009</v>
      </c>
      <c r="AH29" s="495">
        <f t="shared" si="10"/>
        <v>3388.848000000045</v>
      </c>
      <c r="AI29" s="543">
        <f t="shared" si="11"/>
        <v>4939388.112000001</v>
      </c>
      <c r="AJ29" s="543"/>
      <c r="AK29" s="544">
        <f t="shared" si="18"/>
        <v>4939388.112000001</v>
      </c>
      <c r="AL29" s="545"/>
      <c r="AM29" s="546">
        <f t="shared" si="1"/>
        <v>23</v>
      </c>
      <c r="AN29" s="547" t="str">
        <f t="shared" si="1"/>
        <v>1468</v>
      </c>
      <c r="AO29" s="548" t="str">
        <f t="shared" si="0"/>
        <v>ARDAN CHRISTIANTO </v>
      </c>
      <c r="AP29" s="538">
        <f t="shared" si="19"/>
        <v>4939388.112000001</v>
      </c>
      <c r="AQ29" s="252">
        <f>+VLOOKUP(C29,'[4]BANK DRIVER'!$C$173:$G$352,5,0)</f>
        <v>4939388.112000001</v>
      </c>
    </row>
    <row r="30" ht="19.5" customHeight="1" s="252" customFormat="1">
      <c r="A30" s="313">
        <f t="shared" si="28"/>
        <v>24</v>
      </c>
      <c r="B30" s="182" t="s">
        <v>337</v>
      </c>
      <c r="C30" s="314" t="s">
        <v>338</v>
      </c>
      <c r="D30" s="315" t="s">
        <v>47</v>
      </c>
      <c r="E30" s="315" t="s">
        <v>115</v>
      </c>
      <c r="F30" s="316" t="s">
        <v>113</v>
      </c>
      <c r="G30" s="351">
        <v>3742476</v>
      </c>
      <c r="H30" s="352">
        <f t="shared" si="20"/>
        <v>183007.0764</v>
      </c>
      <c r="I30" s="375">
        <f t="shared" si="21"/>
        <v>149699.04</v>
      </c>
      <c r="J30" s="375">
        <f t="shared" si="22"/>
        <v>74849.52</v>
      </c>
      <c r="K30" s="375">
        <v>15000</v>
      </c>
      <c r="L30" s="317">
        <f t="shared" si="23"/>
        <v>4165031.6364</v>
      </c>
      <c r="M30" s="317">
        <f t="shared" si="24"/>
        <v>333202.53091200005</v>
      </c>
      <c r="N30" s="317">
        <v>1205000</v>
      </c>
      <c r="O30" s="317"/>
      <c r="P30" s="317"/>
      <c r="Q30" s="389">
        <f t="shared" si="25"/>
        <v>5703234.167312</v>
      </c>
      <c r="R30" s="389">
        <f t="shared" si="26"/>
        <v>33320.25309120001</v>
      </c>
      <c r="S30" s="390">
        <f t="shared" si="27"/>
        <v>5736554.4204032</v>
      </c>
      <c r="T30" s="318">
        <v>44378</v>
      </c>
      <c r="U30" s="319">
        <v>44469</v>
      </c>
      <c r="V30" s="320"/>
      <c r="W30" s="320"/>
      <c r="X30" s="320"/>
      <c r="Y30" s="539">
        <f t="shared" si="29"/>
        <v>24</v>
      </c>
      <c r="Z30" s="540" t="str">
        <f t="shared" si="29"/>
        <v>1354</v>
      </c>
      <c r="AA30" s="541" t="str">
        <f t="shared" si="29"/>
        <v>ASEP JAJANG NURJAMAN </v>
      </c>
      <c r="AB30" s="540" t="str">
        <f>+VLOOKUP(B30,'[1]BANDUNG-ANTERAJA'!$C$7:$AL$187,14,0)</f>
        <v>K</v>
      </c>
      <c r="AC30" s="573">
        <f t="shared" si="14"/>
        <v>4947476</v>
      </c>
      <c r="AD30" s="542">
        <f t="shared" si="15"/>
        <v>74849.52</v>
      </c>
      <c r="AE30" s="542">
        <f t="shared" si="16"/>
        <v>37424.76</v>
      </c>
      <c r="AF30" s="542">
        <f t="shared" si="16"/>
        <v>37424.76</v>
      </c>
      <c r="AG30" s="495">
        <f t="shared" si="17"/>
        <v>-77223.0399999991</v>
      </c>
      <c r="AH30" s="495">
        <f t="shared" si="10"/>
        <v>0</v>
      </c>
      <c r="AI30" s="543">
        <f t="shared" si="11"/>
        <v>4797776.960000001</v>
      </c>
      <c r="AJ30" s="543"/>
      <c r="AK30" s="544">
        <f t="shared" si="18"/>
        <v>4797776.960000001</v>
      </c>
      <c r="AL30" s="545"/>
      <c r="AM30" s="546">
        <f t="shared" si="1"/>
        <v>24</v>
      </c>
      <c r="AN30" s="547" t="str">
        <f t="shared" si="1"/>
        <v>1354</v>
      </c>
      <c r="AO30" s="548" t="str">
        <f t="shared" si="0"/>
        <v>ASEP JAJANG NURJAMAN </v>
      </c>
      <c r="AP30" s="538">
        <f t="shared" si="19"/>
        <v>4797776.960000001</v>
      </c>
      <c r="AQ30" s="252">
        <f>+VLOOKUP(C30,'[4]BANK DRIVER'!$C$173:$G$352,5,0)</f>
        <v>4797776.960000001</v>
      </c>
    </row>
    <row r="31" ht="19.5" customHeight="1" s="252" customFormat="1">
      <c r="A31" s="313">
        <f t="shared" si="28"/>
        <v>25</v>
      </c>
      <c r="B31" s="361" t="s">
        <v>680</v>
      </c>
      <c r="C31" s="362" t="s">
        <v>294</v>
      </c>
      <c r="D31" s="315" t="s">
        <v>47</v>
      </c>
      <c r="E31" s="315" t="s">
        <v>115</v>
      </c>
      <c r="F31" s="316" t="s">
        <v>113</v>
      </c>
      <c r="G31" s="351">
        <v>3742476</v>
      </c>
      <c r="H31" s="352">
        <f t="shared" si="20"/>
        <v>183007.0764</v>
      </c>
      <c r="I31" s="375">
        <f t="shared" si="21"/>
        <v>149699.04</v>
      </c>
      <c r="J31" s="375">
        <f t="shared" si="22"/>
        <v>74849.52</v>
      </c>
      <c r="K31" s="375">
        <v>15000</v>
      </c>
      <c r="L31" s="317">
        <f t="shared" si="23"/>
        <v>4165031.6364</v>
      </c>
      <c r="M31" s="317">
        <f t="shared" si="24"/>
        <v>333202.53091200005</v>
      </c>
      <c r="N31" s="317">
        <v>1610000</v>
      </c>
      <c r="O31" s="317"/>
      <c r="P31" s="317"/>
      <c r="Q31" s="389">
        <f t="shared" si="25"/>
        <v>6108234.167312</v>
      </c>
      <c r="R31" s="389">
        <f t="shared" si="26"/>
        <v>33320.25309120001</v>
      </c>
      <c r="S31" s="390">
        <f t="shared" si="27"/>
        <v>6141554.4204032</v>
      </c>
      <c r="T31" s="393">
        <v>44378</v>
      </c>
      <c r="U31" s="402">
        <v>44469</v>
      </c>
      <c r="V31" s="320"/>
      <c r="W31" s="320"/>
      <c r="X31" s="320"/>
      <c r="Y31" s="539">
        <f t="shared" si="29"/>
        <v>25</v>
      </c>
      <c r="Z31" s="540" t="str">
        <f t="shared" si="29"/>
        <v>1161</v>
      </c>
      <c r="AA31" s="541" t="str">
        <f t="shared" si="29"/>
        <v>ASEP KAMALUDIN</v>
      </c>
      <c r="AB31" s="540" t="str">
        <f>+VLOOKUP(B31,'[1]BANDUNG-ANTERAJA'!$C$7:$AL$187,14,0)</f>
        <v>K</v>
      </c>
      <c r="AC31" s="573">
        <f t="shared" si="14"/>
        <v>5352476</v>
      </c>
      <c r="AD31" s="542">
        <f t="shared" si="15"/>
        <v>74849.52</v>
      </c>
      <c r="AE31" s="542">
        <f t="shared" si="16"/>
        <v>37424.76</v>
      </c>
      <c r="AF31" s="542">
        <f t="shared" si="16"/>
        <v>37424.76</v>
      </c>
      <c r="AG31" s="495">
        <f t="shared" si="17"/>
        <v>327776.9600000009</v>
      </c>
      <c r="AH31" s="495">
        <f t="shared" si="10"/>
        <v>16388.848000000045</v>
      </c>
      <c r="AI31" s="543">
        <f t="shared" si="11"/>
        <v>5186388.112000001</v>
      </c>
      <c r="AJ31" s="543"/>
      <c r="AK31" s="544">
        <f t="shared" si="18"/>
        <v>5186388.112000001</v>
      </c>
      <c r="AL31" s="545"/>
      <c r="AM31" s="546">
        <f t="shared" si="1"/>
        <v>25</v>
      </c>
      <c r="AN31" s="547" t="str">
        <f t="shared" si="1"/>
        <v>1161</v>
      </c>
      <c r="AO31" s="548" t="str">
        <f t="shared" si="0"/>
        <v>ASEP KAMALUDIN</v>
      </c>
      <c r="AP31" s="538">
        <f t="shared" si="19"/>
        <v>5186388.112000001</v>
      </c>
      <c r="AQ31" s="252">
        <f>+VLOOKUP(C31,'[4]BANK DRIVER'!$C$173:$G$352,5,0)</f>
        <v>5186388.112000001</v>
      </c>
    </row>
    <row r="32" ht="19.5" customHeight="1" s="252" customFormat="1">
      <c r="A32" s="313">
        <f t="shared" si="28"/>
        <v>26</v>
      </c>
      <c r="B32" s="182" t="s">
        <v>497</v>
      </c>
      <c r="C32" s="362" t="s">
        <v>498</v>
      </c>
      <c r="D32" s="315" t="s">
        <v>47</v>
      </c>
      <c r="E32" s="315" t="s">
        <v>115</v>
      </c>
      <c r="F32" s="316" t="s">
        <v>113</v>
      </c>
      <c r="G32" s="351">
        <v>3742476</v>
      </c>
      <c r="H32" s="352">
        <f t="shared" si="20"/>
        <v>183007.0764</v>
      </c>
      <c r="I32" s="375">
        <f t="shared" si="21"/>
        <v>149699.04</v>
      </c>
      <c r="J32" s="375">
        <f t="shared" si="22"/>
        <v>74849.52</v>
      </c>
      <c r="K32" s="375">
        <v>15000</v>
      </c>
      <c r="L32" s="317">
        <f t="shared" si="23"/>
        <v>4165031.6364</v>
      </c>
      <c r="M32" s="317">
        <f t="shared" si="24"/>
        <v>333202.53091200005</v>
      </c>
      <c r="N32" s="317">
        <v>1770000</v>
      </c>
      <c r="O32" s="317"/>
      <c r="P32" s="317"/>
      <c r="Q32" s="389">
        <f t="shared" si="25"/>
        <v>6268234.167312</v>
      </c>
      <c r="R32" s="389">
        <f t="shared" si="26"/>
        <v>33320.25309120001</v>
      </c>
      <c r="S32" s="390">
        <f t="shared" si="27"/>
        <v>6301554.4204032</v>
      </c>
      <c r="T32" s="393">
        <v>44348</v>
      </c>
      <c r="U32" s="402">
        <v>44439</v>
      </c>
      <c r="V32" s="320"/>
      <c r="W32" s="320"/>
      <c r="X32" s="320"/>
      <c r="Y32" s="539">
        <f t="shared" si="29"/>
        <v>26</v>
      </c>
      <c r="Z32" s="540" t="str">
        <f t="shared" si="29"/>
        <v>1850</v>
      </c>
      <c r="AA32" s="541" t="str">
        <f t="shared" si="29"/>
        <v>ASEP SALMAN MA'MUN</v>
      </c>
      <c r="AB32" s="540" t="str">
        <f>+VLOOKUP(B32,'[1]BANDUNG-ANTERAJA'!$C$7:$AL$187,14,0)</f>
        <v>K1</v>
      </c>
      <c r="AC32" s="573">
        <f t="shared" si="14"/>
        <v>5512476</v>
      </c>
      <c r="AD32" s="542">
        <f t="shared" si="15"/>
        <v>74849.52</v>
      </c>
      <c r="AE32" s="542">
        <f t="shared" si="16"/>
        <v>37424.76</v>
      </c>
      <c r="AF32" s="542">
        <f t="shared" si="16"/>
        <v>37424.76</v>
      </c>
      <c r="AG32" s="495">
        <f t="shared" si="17"/>
        <v>112776.9600000009</v>
      </c>
      <c r="AH32" s="495">
        <f t="shared" si="10"/>
        <v>5638.848000000045</v>
      </c>
      <c r="AI32" s="543">
        <f t="shared" si="11"/>
        <v>5357138.112000001</v>
      </c>
      <c r="AJ32" s="543"/>
      <c r="AK32" s="544">
        <f t="shared" si="18"/>
        <v>5357138.112000001</v>
      </c>
      <c r="AL32" s="545"/>
      <c r="AM32" s="546">
        <f t="shared" si="1"/>
        <v>26</v>
      </c>
      <c r="AN32" s="547" t="str">
        <f t="shared" si="1"/>
        <v>1850</v>
      </c>
      <c r="AO32" s="548" t="str">
        <f t="shared" si="0"/>
        <v>ASEP SALMAN MA'MUN</v>
      </c>
      <c r="AP32" s="538">
        <f t="shared" si="19"/>
        <v>5357138.112000001</v>
      </c>
      <c r="AQ32" s="252">
        <f>+VLOOKUP(C32,'[4]BANK DRIVER'!$C$173:$G$352,5,0)</f>
        <v>5357138.112000001</v>
      </c>
    </row>
    <row r="33" ht="19.5" customHeight="1" s="252" customFormat="1">
      <c r="A33" s="313">
        <f t="shared" si="28"/>
        <v>27</v>
      </c>
      <c r="B33" s="182" t="s">
        <v>392</v>
      </c>
      <c r="C33" s="314" t="s">
        <v>393</v>
      </c>
      <c r="D33" s="315" t="s">
        <v>47</v>
      </c>
      <c r="E33" s="315" t="s">
        <v>115</v>
      </c>
      <c r="F33" s="316" t="s">
        <v>113</v>
      </c>
      <c r="G33" s="351">
        <v>3742476</v>
      </c>
      <c r="H33" s="352">
        <f t="shared" si="20"/>
        <v>183007.0764</v>
      </c>
      <c r="I33" s="375">
        <f t="shared" si="21"/>
        <v>149699.04</v>
      </c>
      <c r="J33" s="375">
        <f t="shared" si="22"/>
        <v>74849.52</v>
      </c>
      <c r="K33" s="375">
        <v>15000</v>
      </c>
      <c r="L33" s="317">
        <f t="shared" si="23"/>
        <v>4165031.6364</v>
      </c>
      <c r="M33" s="317">
        <f t="shared" si="24"/>
        <v>333202.53091200005</v>
      </c>
      <c r="N33" s="317">
        <v>880000</v>
      </c>
      <c r="O33" s="317"/>
      <c r="P33" s="317"/>
      <c r="Q33" s="389">
        <f t="shared" si="25"/>
        <v>5378234.167312</v>
      </c>
      <c r="R33" s="389">
        <f t="shared" si="26"/>
        <v>33320.25309120001</v>
      </c>
      <c r="S33" s="390">
        <f t="shared" si="27"/>
        <v>5411554.4204032</v>
      </c>
      <c r="T33" s="318">
        <v>44378</v>
      </c>
      <c r="U33" s="319">
        <v>44469</v>
      </c>
      <c r="V33" s="381"/>
      <c r="W33" s="320"/>
      <c r="X33" s="320"/>
      <c r="Y33" s="539">
        <f t="shared" si="29"/>
        <v>27</v>
      </c>
      <c r="Z33" s="540" t="str">
        <f t="shared" si="29"/>
        <v>1682</v>
      </c>
      <c r="AA33" s="541" t="str">
        <f t="shared" si="29"/>
        <v>ASEP WARMAN </v>
      </c>
      <c r="AB33" s="540" t="str">
        <f>+VLOOKUP(B33,'[1]BANDUNG-ANTERAJA'!$C$7:$AL$187,14,0)</f>
        <v>K</v>
      </c>
      <c r="AC33" s="573">
        <f t="shared" si="14"/>
        <v>4622476</v>
      </c>
      <c r="AD33" s="542">
        <f t="shared" si="15"/>
        <v>74849.52</v>
      </c>
      <c r="AE33" s="542">
        <f t="shared" si="16"/>
        <v>37424.76</v>
      </c>
      <c r="AF33" s="542">
        <f t="shared" si="16"/>
        <v>37424.76</v>
      </c>
      <c r="AG33" s="495">
        <f t="shared" si="17"/>
        <v>-402223.0399999991</v>
      </c>
      <c r="AH33" s="495">
        <f t="shared" si="10"/>
        <v>0</v>
      </c>
      <c r="AI33" s="543">
        <f t="shared" si="11"/>
        <v>4472776.960000001</v>
      </c>
      <c r="AJ33" s="543"/>
      <c r="AK33" s="544">
        <f t="shared" si="18"/>
        <v>4472776.960000001</v>
      </c>
      <c r="AL33" s="545"/>
      <c r="AM33" s="546">
        <f t="shared" si="1"/>
        <v>27</v>
      </c>
      <c r="AN33" s="547" t="str">
        <f t="shared" si="1"/>
        <v>1682</v>
      </c>
      <c r="AO33" s="548" t="str">
        <f t="shared" si="0"/>
        <v>ASEP WARMAN </v>
      </c>
      <c r="AP33" s="538">
        <f t="shared" si="19"/>
        <v>4472776.960000001</v>
      </c>
      <c r="AQ33" s="252">
        <f>+VLOOKUP(C33,'[4]BANK DRIVER'!$C$173:$G$352,5,0)</f>
        <v>4472776.960000001</v>
      </c>
    </row>
    <row r="34" ht="19.5" customHeight="1" s="252" customFormat="1">
      <c r="A34" s="313">
        <f t="shared" si="28"/>
        <v>28</v>
      </c>
      <c r="B34" s="182" t="s">
        <v>681</v>
      </c>
      <c r="C34" s="314" t="s">
        <v>682</v>
      </c>
      <c r="D34" s="315" t="s">
        <v>47</v>
      </c>
      <c r="E34" s="315" t="s">
        <v>115</v>
      </c>
      <c r="F34" s="316" t="s">
        <v>113</v>
      </c>
      <c r="G34" s="351">
        <v>3742476</v>
      </c>
      <c r="H34" s="352">
        <f t="shared" si="20"/>
        <v>183007.0764</v>
      </c>
      <c r="I34" s="375">
        <f t="shared" si="21"/>
        <v>149699.04</v>
      </c>
      <c r="J34" s="375">
        <f t="shared" si="22"/>
        <v>74849.52</v>
      </c>
      <c r="K34" s="375">
        <v>15000</v>
      </c>
      <c r="L34" s="317">
        <f t="shared" si="23"/>
        <v>4165031.6364</v>
      </c>
      <c r="M34" s="317">
        <f t="shared" si="24"/>
        <v>333202.53091200005</v>
      </c>
      <c r="N34" s="317">
        <v>960000</v>
      </c>
      <c r="O34" s="317"/>
      <c r="P34" s="317"/>
      <c r="Q34" s="389">
        <f t="shared" si="25"/>
        <v>5458234.167312</v>
      </c>
      <c r="R34" s="389">
        <f t="shared" si="26"/>
        <v>33320.25309120001</v>
      </c>
      <c r="S34" s="390">
        <f t="shared" si="27"/>
        <v>5491554.4204032</v>
      </c>
      <c r="T34" s="318">
        <v>44378</v>
      </c>
      <c r="U34" s="319">
        <v>44469</v>
      </c>
      <c r="V34" s="287"/>
      <c r="W34" s="320"/>
      <c r="X34" s="320"/>
      <c r="Y34" s="539">
        <f t="shared" si="29"/>
        <v>28</v>
      </c>
      <c r="Z34" s="540" t="str">
        <f t="shared" si="29"/>
        <v>2032</v>
      </c>
      <c r="AA34" s="541" t="str">
        <f t="shared" si="29"/>
        <v>ASEP ZAINUDIN</v>
      </c>
      <c r="AB34" s="540">
        <f>+VLOOKUP(B34,'[1]BANDUNG-ANTERAJA'!$C$7:$AL$187,14,0)</f>
        <v>0</v>
      </c>
      <c r="AC34" s="573">
        <f t="shared" si="14"/>
        <v>4702476</v>
      </c>
      <c r="AD34" s="542">
        <f t="shared" si="15"/>
        <v>74849.52</v>
      </c>
      <c r="AE34" s="542">
        <f t="shared" si="16"/>
        <v>37424.76</v>
      </c>
      <c r="AF34" s="542">
        <f t="shared" si="16"/>
        <v>37424.76</v>
      </c>
      <c r="AG34" s="495">
        <f t="shared" si="17"/>
        <v>4552776.960000001</v>
      </c>
      <c r="AH34" s="495">
        <f t="shared" si="10"/>
        <v>227638.84800000006</v>
      </c>
      <c r="AI34" s="543">
        <f t="shared" si="11"/>
        <v>4325138.112000001</v>
      </c>
      <c r="AJ34" s="543"/>
      <c r="AK34" s="544">
        <f t="shared" si="18"/>
        <v>4325138.112000001</v>
      </c>
      <c r="AL34" s="545"/>
      <c r="AM34" s="546">
        <f t="shared" si="1"/>
        <v>28</v>
      </c>
      <c r="AN34" s="547" t="str">
        <f t="shared" si="1"/>
        <v>2032</v>
      </c>
      <c r="AO34" s="548" t="str">
        <f t="shared" si="0"/>
        <v>ASEP ZAINUDIN</v>
      </c>
      <c r="AP34" s="538">
        <f t="shared" si="19"/>
        <v>4325138.112000001</v>
      </c>
      <c r="AQ34" s="252">
        <f>+VLOOKUP(C34,'[4]BANK DRIVER'!$C$173:$G$352,5,0)</f>
        <v>4325138.112000001</v>
      </c>
    </row>
    <row r="35" ht="19.5" customHeight="1" s="252" customFormat="1">
      <c r="A35" s="313">
        <f t="shared" si="28"/>
        <v>29</v>
      </c>
      <c r="B35" s="182" t="s">
        <v>507</v>
      </c>
      <c r="C35" s="314" t="s">
        <v>508</v>
      </c>
      <c r="D35" s="315" t="s">
        <v>47</v>
      </c>
      <c r="E35" s="315" t="s">
        <v>115</v>
      </c>
      <c r="F35" s="316" t="s">
        <v>113</v>
      </c>
      <c r="G35" s="351">
        <v>3742476</v>
      </c>
      <c r="H35" s="352">
        <f t="shared" si="20"/>
        <v>183007.0764</v>
      </c>
      <c r="I35" s="375">
        <f t="shared" si="21"/>
        <v>149699.04</v>
      </c>
      <c r="J35" s="375">
        <f t="shared" si="22"/>
        <v>74849.52</v>
      </c>
      <c r="K35" s="375">
        <v>15000</v>
      </c>
      <c r="L35" s="317">
        <f t="shared" si="23"/>
        <v>4165031.6364</v>
      </c>
      <c r="M35" s="317">
        <f t="shared" si="24"/>
        <v>333202.53091200005</v>
      </c>
      <c r="N35" s="317">
        <v>1200000</v>
      </c>
      <c r="O35" s="317"/>
      <c r="P35" s="317"/>
      <c r="Q35" s="389">
        <f t="shared" si="25"/>
        <v>5698234.167312</v>
      </c>
      <c r="R35" s="389">
        <f t="shared" si="26"/>
        <v>33320.25309120001</v>
      </c>
      <c r="S35" s="390">
        <f t="shared" si="27"/>
        <v>5731554.4204032</v>
      </c>
      <c r="T35" s="318">
        <v>44348</v>
      </c>
      <c r="U35" s="319">
        <v>44439</v>
      </c>
      <c r="V35" s="320"/>
      <c r="W35" s="320"/>
      <c r="X35" s="320"/>
      <c r="Y35" s="539">
        <f t="shared" si="29"/>
        <v>29</v>
      </c>
      <c r="Z35" s="540" t="str">
        <f t="shared" si="29"/>
        <v>1891</v>
      </c>
      <c r="AA35" s="541" t="str">
        <f t="shared" si="29"/>
        <v>ASHARI SUHARYADI</v>
      </c>
      <c r="AB35" s="540" t="str">
        <f>+VLOOKUP(B35,'[1]BANDUNG-ANTERAJA'!$C$7:$AL$187,14,0)</f>
        <v>K2</v>
      </c>
      <c r="AC35" s="573">
        <f t="shared" si="14"/>
        <v>4942476</v>
      </c>
      <c r="AD35" s="542">
        <f t="shared" si="15"/>
        <v>74849.52</v>
      </c>
      <c r="AE35" s="542"/>
      <c r="AF35" s="542">
        <f t="shared" si="16"/>
        <v>37424.76</v>
      </c>
      <c r="AG35" s="495">
        <f t="shared" si="17"/>
        <v>-794798.2799999993</v>
      </c>
      <c r="AH35" s="495">
        <f t="shared" si="10"/>
        <v>0</v>
      </c>
      <c r="AI35" s="543">
        <f t="shared" si="11"/>
        <v>4830201.720000001</v>
      </c>
      <c r="AJ35" s="543"/>
      <c r="AK35" s="544">
        <f t="shared" si="18"/>
        <v>4830201.720000001</v>
      </c>
      <c r="AL35" s="545"/>
      <c r="AM35" s="546">
        <f t="shared" si="1"/>
        <v>29</v>
      </c>
      <c r="AN35" s="547" t="str">
        <f t="shared" si="1"/>
        <v>1891</v>
      </c>
      <c r="AO35" s="548" t="str">
        <f t="shared" si="0"/>
        <v>ASHARI SUHARYADI</v>
      </c>
      <c r="AP35" s="538">
        <f t="shared" si="19"/>
        <v>4830201.720000001</v>
      </c>
      <c r="AQ35" s="252">
        <f>+VLOOKUP(C35,'[4]BANK DRIVER'!$C$173:$G$352,5,0)</f>
        <v>4830201.720000001</v>
      </c>
    </row>
    <row r="36" ht="19.5" customHeight="1" s="252" customFormat="1">
      <c r="A36" s="313">
        <f t="shared" si="28"/>
        <v>30</v>
      </c>
      <c r="B36" s="182" t="s">
        <v>683</v>
      </c>
      <c r="C36" s="314" t="s">
        <v>293</v>
      </c>
      <c r="D36" s="315" t="s">
        <v>47</v>
      </c>
      <c r="E36" s="315" t="s">
        <v>115</v>
      </c>
      <c r="F36" s="316" t="s">
        <v>113</v>
      </c>
      <c r="G36" s="351">
        <v>3742476</v>
      </c>
      <c r="H36" s="352">
        <f t="shared" si="20"/>
        <v>183007.0764</v>
      </c>
      <c r="I36" s="375">
        <f t="shared" si="21"/>
        <v>149699.04</v>
      </c>
      <c r="J36" s="375">
        <f t="shared" si="22"/>
        <v>74849.52</v>
      </c>
      <c r="K36" s="375">
        <v>15000</v>
      </c>
      <c r="L36" s="317">
        <f t="shared" si="23"/>
        <v>4165031.6364</v>
      </c>
      <c r="M36" s="317">
        <f t="shared" si="24"/>
        <v>333202.53091200005</v>
      </c>
      <c r="N36" s="317">
        <v>1050000</v>
      </c>
      <c r="O36" s="317"/>
      <c r="P36" s="317"/>
      <c r="Q36" s="389">
        <f t="shared" si="25"/>
        <v>5548234.167312</v>
      </c>
      <c r="R36" s="389">
        <f t="shared" si="26"/>
        <v>33320.25309120001</v>
      </c>
      <c r="S36" s="390">
        <f t="shared" si="27"/>
        <v>5581554.4204032</v>
      </c>
      <c r="T36" s="318">
        <v>44378</v>
      </c>
      <c r="U36" s="319">
        <v>44469</v>
      </c>
      <c r="V36" s="320"/>
      <c r="W36" s="320"/>
      <c r="X36" s="320"/>
      <c r="Y36" s="539">
        <f t="shared" si="29"/>
        <v>30</v>
      </c>
      <c r="Z36" s="540" t="str">
        <f t="shared" si="29"/>
        <v>1160</v>
      </c>
      <c r="AA36" s="541" t="str">
        <f t="shared" si="29"/>
        <v>BAMBANG MAHENDRA</v>
      </c>
      <c r="AB36" s="540" t="str">
        <f>+VLOOKUP(B36,'[1]BANDUNG-ANTERAJA'!$C$7:$AL$187,14,0)</f>
        <v>K</v>
      </c>
      <c r="AC36" s="573">
        <f t="shared" si="14"/>
        <v>4792476</v>
      </c>
      <c r="AD36" s="542">
        <f t="shared" si="15"/>
        <v>74849.52</v>
      </c>
      <c r="AE36" s="542">
        <f t="shared" si="16"/>
        <v>37424.76</v>
      </c>
      <c r="AF36" s="542">
        <f t="shared" si="16"/>
        <v>37424.76</v>
      </c>
      <c r="AG36" s="495">
        <f t="shared" si="17"/>
        <v>-232223.0399999991</v>
      </c>
      <c r="AH36" s="495">
        <f t="shared" si="10"/>
        <v>0</v>
      </c>
      <c r="AI36" s="543">
        <f t="shared" si="11"/>
        <v>4642776.960000001</v>
      </c>
      <c r="AJ36" s="543"/>
      <c r="AK36" s="544">
        <f t="shared" si="18"/>
        <v>4642776.960000001</v>
      </c>
      <c r="AL36" s="545"/>
      <c r="AM36" s="546">
        <f t="shared" si="1"/>
        <v>30</v>
      </c>
      <c r="AN36" s="547" t="str">
        <f t="shared" si="1"/>
        <v>1160</v>
      </c>
      <c r="AO36" s="548" t="str">
        <f t="shared" si="0"/>
        <v>BAMBANG MAHENDRA</v>
      </c>
      <c r="AP36" s="538">
        <f t="shared" si="19"/>
        <v>4642776.960000001</v>
      </c>
      <c r="AQ36" s="252">
        <f>+VLOOKUP(C36,'[4]BANK DRIVER'!$C$173:$G$352,5,0)</f>
        <v>4642776.960000001</v>
      </c>
    </row>
    <row r="37" ht="19.5" customHeight="1" s="252" customFormat="1">
      <c r="A37" s="313">
        <f t="shared" si="28"/>
        <v>31</v>
      </c>
      <c r="B37" s="182" t="s">
        <v>469</v>
      </c>
      <c r="C37" s="314" t="s">
        <v>470</v>
      </c>
      <c r="D37" s="315" t="s">
        <v>47</v>
      </c>
      <c r="E37" s="315" t="s">
        <v>115</v>
      </c>
      <c r="F37" s="316" t="s">
        <v>113</v>
      </c>
      <c r="G37" s="351">
        <v>3742476</v>
      </c>
      <c r="H37" s="352">
        <f t="shared" si="20"/>
        <v>183007.0764</v>
      </c>
      <c r="I37" s="375">
        <f t="shared" si="21"/>
        <v>149699.04</v>
      </c>
      <c r="J37" s="375">
        <f t="shared" si="22"/>
        <v>74849.52</v>
      </c>
      <c r="K37" s="375">
        <v>15000</v>
      </c>
      <c r="L37" s="317">
        <f t="shared" si="23"/>
        <v>4165031.6364</v>
      </c>
      <c r="M37" s="317">
        <f t="shared" si="24"/>
        <v>333202.53091200005</v>
      </c>
      <c r="N37" s="317">
        <v>1035000</v>
      </c>
      <c r="O37" s="317"/>
      <c r="P37" s="317"/>
      <c r="Q37" s="389">
        <f t="shared" si="25"/>
        <v>5533234.167312</v>
      </c>
      <c r="R37" s="389">
        <f t="shared" si="26"/>
        <v>33320.25309120001</v>
      </c>
      <c r="S37" s="390">
        <f t="shared" si="27"/>
        <v>5566554.4204032</v>
      </c>
      <c r="T37" s="318">
        <v>44317</v>
      </c>
      <c r="U37" s="319">
        <v>44408</v>
      </c>
      <c r="V37" s="320"/>
      <c r="W37" s="320"/>
      <c r="X37" s="320"/>
      <c r="Y37" s="539">
        <f t="shared" si="29"/>
        <v>31</v>
      </c>
      <c r="Z37" s="540" t="str">
        <f t="shared" si="29"/>
        <v>1806</v>
      </c>
      <c r="AA37" s="541" t="str">
        <f t="shared" si="29"/>
        <v>BINTA NUR RANJI</v>
      </c>
      <c r="AB37" s="540" t="str">
        <f>+VLOOKUP(B37,'[1]BANDUNG-ANTERAJA'!$C$7:$AL$187,14,0)</f>
        <v>L</v>
      </c>
      <c r="AC37" s="573">
        <f t="shared" si="14"/>
        <v>4777476</v>
      </c>
      <c r="AD37" s="542">
        <f t="shared" si="15"/>
        <v>74849.52</v>
      </c>
      <c r="AE37" s="542">
        <f t="shared" si="16"/>
        <v>37424.76</v>
      </c>
      <c r="AF37" s="542">
        <f t="shared" si="16"/>
        <v>37424.76</v>
      </c>
      <c r="AG37" s="495">
        <f t="shared" si="17"/>
        <v>127776.9600000009</v>
      </c>
      <c r="AH37" s="495">
        <f t="shared" si="10"/>
        <v>6388.848000000045</v>
      </c>
      <c r="AI37" s="543">
        <f t="shared" si="11"/>
        <v>4621388.112000001</v>
      </c>
      <c r="AJ37" s="543"/>
      <c r="AK37" s="544">
        <f t="shared" si="18"/>
        <v>4621388.112000001</v>
      </c>
      <c r="AL37" s="545"/>
      <c r="AM37" s="546">
        <f t="shared" si="1"/>
        <v>31</v>
      </c>
      <c r="AN37" s="547" t="str">
        <f t="shared" si="1"/>
        <v>1806</v>
      </c>
      <c r="AO37" s="548" t="str">
        <f t="shared" si="0"/>
        <v>BINTA NUR RANJI</v>
      </c>
      <c r="AP37" s="538">
        <f t="shared" si="19"/>
        <v>4621388.112000001</v>
      </c>
      <c r="AQ37" s="252">
        <f>+VLOOKUP(C37,'[4]BANK DRIVER'!$C$173:$G$352,5,0)</f>
        <v>4621388.112000001</v>
      </c>
    </row>
    <row r="38" ht="19.5" customHeight="1" s="252" customFormat="1">
      <c r="A38" s="313">
        <f t="shared" si="28"/>
        <v>32</v>
      </c>
      <c r="B38" s="182" t="s">
        <v>394</v>
      </c>
      <c r="C38" s="314" t="s">
        <v>395</v>
      </c>
      <c r="D38" s="315" t="s">
        <v>47</v>
      </c>
      <c r="E38" s="315" t="s">
        <v>115</v>
      </c>
      <c r="F38" s="316" t="s">
        <v>113</v>
      </c>
      <c r="G38" s="351">
        <v>3742476</v>
      </c>
      <c r="H38" s="352">
        <f t="shared" si="20"/>
        <v>183007.0764</v>
      </c>
      <c r="I38" s="375">
        <f t="shared" si="21"/>
        <v>149699.04</v>
      </c>
      <c r="J38" s="375">
        <f t="shared" si="22"/>
        <v>74849.52</v>
      </c>
      <c r="K38" s="375">
        <v>15000</v>
      </c>
      <c r="L38" s="317">
        <f t="shared" si="23"/>
        <v>4165031.6364</v>
      </c>
      <c r="M38" s="317">
        <f t="shared" si="24"/>
        <v>333202.53091200005</v>
      </c>
      <c r="N38" s="317">
        <v>1385000</v>
      </c>
      <c r="O38" s="317"/>
      <c r="P38" s="317"/>
      <c r="Q38" s="389">
        <f t="shared" si="25"/>
        <v>5883234.167312</v>
      </c>
      <c r="R38" s="389">
        <f t="shared" si="26"/>
        <v>33320.25309120001</v>
      </c>
      <c r="S38" s="390">
        <f t="shared" si="27"/>
        <v>5916554.4204032</v>
      </c>
      <c r="T38" s="318">
        <v>44378</v>
      </c>
      <c r="U38" s="319">
        <v>44469</v>
      </c>
      <c r="V38" s="320"/>
      <c r="W38" s="320"/>
      <c r="X38" s="320"/>
      <c r="Y38" s="539">
        <f t="shared" si="29"/>
        <v>32</v>
      </c>
      <c r="Z38" s="540" t="str">
        <f t="shared" si="29"/>
        <v>1683</v>
      </c>
      <c r="AA38" s="541" t="str">
        <f t="shared" si="29"/>
        <v>BUDI GUNAWAN </v>
      </c>
      <c r="AB38" s="540" t="str">
        <f>+VLOOKUP(B38,'[1]BANDUNG-ANTERAJA'!$C$7:$AL$187,14,0)</f>
        <v>K</v>
      </c>
      <c r="AC38" s="573">
        <f t="shared" si="14"/>
        <v>5127476</v>
      </c>
      <c r="AD38" s="542">
        <f t="shared" si="15"/>
        <v>74849.52</v>
      </c>
      <c r="AE38" s="542">
        <f t="shared" si="16"/>
        <v>37424.76</v>
      </c>
      <c r="AF38" s="542">
        <f t="shared" si="16"/>
        <v>37424.76</v>
      </c>
      <c r="AG38" s="495">
        <f t="shared" si="17"/>
        <v>102776.9600000009</v>
      </c>
      <c r="AH38" s="495">
        <f t="shared" si="10"/>
        <v>5138.848000000045</v>
      </c>
      <c r="AI38" s="543">
        <f t="shared" si="11"/>
        <v>4972638.112000001</v>
      </c>
      <c r="AJ38" s="543"/>
      <c r="AK38" s="544">
        <f t="shared" si="18"/>
        <v>4972638.112000001</v>
      </c>
      <c r="AL38" s="545"/>
      <c r="AM38" s="546">
        <f ref="AM38:AO69" t="shared" si="30">+Y38</f>
        <v>32</v>
      </c>
      <c r="AN38" s="547" t="str">
        <f t="shared" si="30"/>
        <v>1683</v>
      </c>
      <c r="AO38" s="548" t="str">
        <f t="shared" si="0"/>
        <v>BUDI GUNAWAN </v>
      </c>
      <c r="AP38" s="538">
        <f t="shared" si="19"/>
        <v>4972638.112000001</v>
      </c>
      <c r="AQ38" s="252">
        <f>+VLOOKUP(C38,'[4]BANK DRIVER'!$C$173:$G$352,5,0)</f>
        <v>4972638.112000001</v>
      </c>
    </row>
    <row r="39" ht="19.5" customHeight="1" s="252" customFormat="1">
      <c r="A39" s="313">
        <f t="shared" si="28"/>
        <v>33</v>
      </c>
      <c r="B39" s="182" t="s">
        <v>684</v>
      </c>
      <c r="C39" s="314" t="s">
        <v>685</v>
      </c>
      <c r="D39" s="315" t="s">
        <v>47</v>
      </c>
      <c r="E39" s="315" t="s">
        <v>115</v>
      </c>
      <c r="F39" s="316" t="s">
        <v>113</v>
      </c>
      <c r="G39" s="351">
        <v>3742476</v>
      </c>
      <c r="H39" s="352">
        <f t="shared" si="20"/>
        <v>183007.0764</v>
      </c>
      <c r="I39" s="375">
        <f t="shared" si="21"/>
        <v>149699.04</v>
      </c>
      <c r="J39" s="375">
        <f t="shared" si="22"/>
        <v>74849.52</v>
      </c>
      <c r="K39" s="375">
        <v>15000</v>
      </c>
      <c r="L39" s="317">
        <f t="shared" si="23"/>
        <v>4165031.6364</v>
      </c>
      <c r="M39" s="317">
        <f t="shared" si="24"/>
        <v>333202.53091200005</v>
      </c>
      <c r="N39" s="317">
        <v>820000</v>
      </c>
      <c r="O39" s="317"/>
      <c r="P39" s="317"/>
      <c r="Q39" s="389">
        <f t="shared" si="25"/>
        <v>5318234.167312</v>
      </c>
      <c r="R39" s="389">
        <f t="shared" si="26"/>
        <v>33320.25309120001</v>
      </c>
      <c r="S39" s="390">
        <f t="shared" si="27"/>
        <v>5351554.4204032</v>
      </c>
      <c r="T39" s="318">
        <v>44378</v>
      </c>
      <c r="U39" s="319">
        <v>44469</v>
      </c>
      <c r="V39" s="287"/>
      <c r="W39" s="320"/>
      <c r="X39" s="320"/>
      <c r="Y39" s="539">
        <f t="shared" si="29"/>
        <v>33</v>
      </c>
      <c r="Z39" s="540" t="str">
        <f t="shared" si="29"/>
        <v>1969</v>
      </c>
      <c r="AA39" s="541" t="str">
        <f t="shared" si="29"/>
        <v>DANDI IKHSAN HARIANTO</v>
      </c>
      <c r="AB39" s="540" t="str">
        <f>+VLOOKUP(B39,'[1]BANDUNG-ANTERAJA'!$C$7:$AL$187,14,0)</f>
        <v>L</v>
      </c>
      <c r="AC39" s="573">
        <f t="shared" si="14"/>
        <v>4562476</v>
      </c>
      <c r="AD39" s="542">
        <f t="shared" si="15"/>
        <v>74849.52</v>
      </c>
      <c r="AE39" s="542"/>
      <c r="AF39" s="542">
        <f t="shared" si="16"/>
        <v>37424.76</v>
      </c>
      <c r="AG39" s="495">
        <f t="shared" si="17"/>
        <v>-49798.27999999933</v>
      </c>
      <c r="AH39" s="495">
        <f t="shared" si="10"/>
        <v>0</v>
      </c>
      <c r="AI39" s="543">
        <f t="shared" si="11"/>
        <v>4450201.720000001</v>
      </c>
      <c r="AJ39" s="543"/>
      <c r="AK39" s="544">
        <f t="shared" si="18"/>
        <v>4450201.720000001</v>
      </c>
      <c r="AL39" s="545"/>
      <c r="AM39" s="546">
        <f t="shared" si="30"/>
        <v>33</v>
      </c>
      <c r="AN39" s="547" t="str">
        <f t="shared" si="30"/>
        <v>1969</v>
      </c>
      <c r="AO39" s="548" t="str">
        <f t="shared" si="0"/>
        <v>DANDI IKHSAN HARIANTO</v>
      </c>
      <c r="AP39" s="538">
        <f t="shared" si="19"/>
        <v>4450201.720000001</v>
      </c>
      <c r="AQ39" s="252">
        <f>+VLOOKUP(C39,'[4]BANK DRIVER'!$C$173:$G$352,5,0)</f>
        <v>4450201.720000001</v>
      </c>
    </row>
    <row r="40" ht="19.5" customHeight="1" s="252" customFormat="1">
      <c r="A40" s="313">
        <f t="shared" si="28"/>
        <v>34</v>
      </c>
      <c r="B40" s="182" t="s">
        <v>686</v>
      </c>
      <c r="C40" s="314" t="s">
        <v>687</v>
      </c>
      <c r="D40" s="315" t="s">
        <v>47</v>
      </c>
      <c r="E40" s="315" t="s">
        <v>115</v>
      </c>
      <c r="F40" s="316" t="s">
        <v>113</v>
      </c>
      <c r="G40" s="351">
        <v>3742476</v>
      </c>
      <c r="H40" s="352">
        <f t="shared" si="20"/>
        <v>183007.0764</v>
      </c>
      <c r="I40" s="375">
        <f t="shared" si="21"/>
        <v>149699.04</v>
      </c>
      <c r="J40" s="375">
        <f t="shared" si="22"/>
        <v>74849.52</v>
      </c>
      <c r="K40" s="375">
        <v>15000</v>
      </c>
      <c r="L40" s="317">
        <f t="shared" si="23"/>
        <v>4165031.6364</v>
      </c>
      <c r="M40" s="317">
        <f t="shared" si="24"/>
        <v>333202.53091200005</v>
      </c>
      <c r="N40" s="317">
        <v>890000</v>
      </c>
      <c r="O40" s="317"/>
      <c r="P40" s="317"/>
      <c r="Q40" s="389">
        <f t="shared" si="25"/>
        <v>5388234.167312</v>
      </c>
      <c r="R40" s="389">
        <f t="shared" si="26"/>
        <v>33320.25309120001</v>
      </c>
      <c r="S40" s="390">
        <f t="shared" si="27"/>
        <v>5421554.4204032</v>
      </c>
      <c r="T40" s="318">
        <v>44378</v>
      </c>
      <c r="U40" s="319">
        <v>44469</v>
      </c>
      <c r="V40" s="287"/>
      <c r="W40" s="320"/>
      <c r="X40" s="320"/>
      <c r="Y40" s="539">
        <f ref="Y40:AA102" t="shared" si="31">+A40</f>
        <v>34</v>
      </c>
      <c r="Z40" s="540" t="str">
        <f t="shared" si="31"/>
        <v>1947</v>
      </c>
      <c r="AA40" s="541" t="str">
        <f t="shared" si="31"/>
        <v>DANI</v>
      </c>
      <c r="AB40" s="540" t="str">
        <f>+VLOOKUP(B40,'[1]BANDUNG-ANTERAJA'!$C$7:$AL$187,14,0)</f>
        <v>K</v>
      </c>
      <c r="AC40" s="573">
        <f t="shared" si="14"/>
        <v>4632476</v>
      </c>
      <c r="AD40" s="542">
        <f t="shared" si="15"/>
        <v>74849.52</v>
      </c>
      <c r="AE40" s="542">
        <f ref="AE40:AF71" t="shared" si="32">$AD$4*1%</f>
        <v>37424.76</v>
      </c>
      <c r="AF40" s="542">
        <f t="shared" si="32"/>
        <v>37424.76</v>
      </c>
      <c r="AG40" s="495">
        <f t="shared" si="17"/>
        <v>-392223.0399999991</v>
      </c>
      <c r="AH40" s="495">
        <f t="shared" si="10"/>
        <v>0</v>
      </c>
      <c r="AI40" s="543">
        <f t="shared" si="11"/>
        <v>4482776.960000001</v>
      </c>
      <c r="AJ40" s="543"/>
      <c r="AK40" s="544">
        <f t="shared" si="18"/>
        <v>4482776.960000001</v>
      </c>
      <c r="AL40" s="545"/>
      <c r="AM40" s="546">
        <f t="shared" si="30"/>
        <v>34</v>
      </c>
      <c r="AN40" s="547" t="str">
        <f t="shared" si="30"/>
        <v>1947</v>
      </c>
      <c r="AO40" s="548" t="str">
        <f t="shared" si="0"/>
        <v>DANI</v>
      </c>
      <c r="AP40" s="538">
        <f t="shared" si="19"/>
        <v>4482776.960000001</v>
      </c>
      <c r="AQ40" s="252">
        <f>+VLOOKUP(C40,'[4]BANK DRIVER'!$C$173:$G$352,5,0)</f>
        <v>4482776.960000001</v>
      </c>
    </row>
    <row r="41" ht="19.5" customHeight="1" s="252" customFormat="1">
      <c r="A41" s="313">
        <f t="shared" si="28"/>
        <v>35</v>
      </c>
      <c r="B41" s="182" t="s">
        <v>519</v>
      </c>
      <c r="C41" s="314" t="s">
        <v>520</v>
      </c>
      <c r="D41" s="315" t="s">
        <v>47</v>
      </c>
      <c r="E41" s="315" t="s">
        <v>115</v>
      </c>
      <c r="F41" s="316" t="s">
        <v>113</v>
      </c>
      <c r="G41" s="351">
        <v>3742476</v>
      </c>
      <c r="H41" s="352">
        <f t="shared" si="20"/>
        <v>183007.0764</v>
      </c>
      <c r="I41" s="375">
        <f t="shared" si="21"/>
        <v>149699.04</v>
      </c>
      <c r="J41" s="375">
        <f t="shared" si="22"/>
        <v>74849.52</v>
      </c>
      <c r="K41" s="375">
        <v>15000</v>
      </c>
      <c r="L41" s="317">
        <f t="shared" si="23"/>
        <v>4165031.6364</v>
      </c>
      <c r="M41" s="317">
        <f t="shared" si="24"/>
        <v>333202.53091200005</v>
      </c>
      <c r="N41" s="317">
        <v>665000</v>
      </c>
      <c r="O41" s="317"/>
      <c r="P41" s="317"/>
      <c r="Q41" s="389">
        <f t="shared" si="25"/>
        <v>5163234.167312</v>
      </c>
      <c r="R41" s="389">
        <f t="shared" si="26"/>
        <v>33320.25309120001</v>
      </c>
      <c r="S41" s="390">
        <f t="shared" si="27"/>
        <v>5196554.4204032</v>
      </c>
      <c r="T41" s="318">
        <v>44348</v>
      </c>
      <c r="U41" s="319">
        <v>44439</v>
      </c>
      <c r="V41" s="320"/>
      <c r="W41" s="320"/>
      <c r="X41" s="320"/>
      <c r="Y41" s="539">
        <f t="shared" si="31"/>
        <v>35</v>
      </c>
      <c r="Z41" s="540" t="str">
        <f t="shared" si="31"/>
        <v>1897</v>
      </c>
      <c r="AA41" s="541" t="str">
        <f t="shared" si="31"/>
        <v>DEDE SOLIHIN</v>
      </c>
      <c r="AB41" s="540" t="str">
        <f>+VLOOKUP(B41,'[1]BANDUNG-ANTERAJA'!$C$7:$AL$187,14,0)</f>
        <v>L</v>
      </c>
      <c r="AC41" s="573">
        <f t="shared" si="14"/>
        <v>4407476</v>
      </c>
      <c r="AD41" s="542">
        <f t="shared" si="15"/>
        <v>74849.52</v>
      </c>
      <c r="AE41" s="542">
        <f t="shared" si="32"/>
        <v>37424.76</v>
      </c>
      <c r="AF41" s="542">
        <f t="shared" si="32"/>
        <v>37424.76</v>
      </c>
      <c r="AG41" s="495">
        <f t="shared" si="17"/>
        <v>-242223.0399999991</v>
      </c>
      <c r="AH41" s="495">
        <f t="shared" si="10"/>
        <v>0</v>
      </c>
      <c r="AI41" s="543">
        <f t="shared" si="11"/>
        <v>4257776.960000001</v>
      </c>
      <c r="AJ41" s="543"/>
      <c r="AK41" s="544">
        <f t="shared" si="18"/>
        <v>4257776.960000001</v>
      </c>
      <c r="AL41" s="545"/>
      <c r="AM41" s="546">
        <f t="shared" si="30"/>
        <v>35</v>
      </c>
      <c r="AN41" s="547" t="str">
        <f t="shared" si="30"/>
        <v>1897</v>
      </c>
      <c r="AO41" s="548" t="str">
        <f t="shared" si="0"/>
        <v>DEDE SOLIHIN</v>
      </c>
      <c r="AP41" s="538">
        <f t="shared" si="19"/>
        <v>4257776.960000001</v>
      </c>
      <c r="AQ41" s="252">
        <f>+VLOOKUP(C41,'[4]BANK DRIVER'!$C$173:$G$352,5,0)</f>
        <v>4257776.960000001</v>
      </c>
    </row>
    <row r="42" ht="19.5" customHeight="1" s="252" customFormat="1">
      <c r="A42" s="313">
        <f t="shared" si="28"/>
        <v>36</v>
      </c>
      <c r="B42" s="442" t="s">
        <v>688</v>
      </c>
      <c r="C42" s="314" t="s">
        <v>689</v>
      </c>
      <c r="D42" s="315" t="s">
        <v>47</v>
      </c>
      <c r="E42" s="315" t="s">
        <v>115</v>
      </c>
      <c r="F42" s="316" t="s">
        <v>113</v>
      </c>
      <c r="G42" s="351">
        <v>3742476</v>
      </c>
      <c r="H42" s="352">
        <f t="shared" si="20"/>
        <v>183007.0764</v>
      </c>
      <c r="I42" s="375">
        <f t="shared" si="21"/>
        <v>149699.04</v>
      </c>
      <c r="J42" s="375">
        <f t="shared" si="22"/>
        <v>74849.52</v>
      </c>
      <c r="K42" s="375">
        <v>15000</v>
      </c>
      <c r="L42" s="317">
        <f t="shared" si="23"/>
        <v>4165031.6364</v>
      </c>
      <c r="M42" s="317">
        <f t="shared" si="24"/>
        <v>333202.53091200005</v>
      </c>
      <c r="N42" s="317">
        <v>1400000</v>
      </c>
      <c r="O42" s="317"/>
      <c r="P42" s="317"/>
      <c r="Q42" s="389">
        <f t="shared" si="25"/>
        <v>5898234.167312</v>
      </c>
      <c r="R42" s="389">
        <f t="shared" si="26"/>
        <v>33320.25309120001</v>
      </c>
      <c r="S42" s="390">
        <f t="shared" si="27"/>
        <v>5931554.4204032</v>
      </c>
      <c r="T42" s="394">
        <v>44378</v>
      </c>
      <c r="U42" s="395">
        <v>44408</v>
      </c>
      <c r="V42" s="320"/>
      <c r="W42" s="320"/>
      <c r="X42" s="320"/>
      <c r="Y42" s="539">
        <f t="shared" si="31"/>
        <v>36</v>
      </c>
      <c r="Z42" s="540" t="str">
        <f t="shared" si="31"/>
        <v>0826</v>
      </c>
      <c r="AA42" s="541" t="str">
        <f t="shared" si="31"/>
        <v>DERRI</v>
      </c>
      <c r="AB42" s="540" t="str">
        <f>+VLOOKUP(B42,'[1]BANDUNG-ANTERAJA'!$C$7:$AL$187,14,0)</f>
        <v>L</v>
      </c>
      <c r="AC42" s="573">
        <f t="shared" si="14"/>
        <v>5142476</v>
      </c>
      <c r="AD42" s="542">
        <f t="shared" si="15"/>
        <v>74849.52</v>
      </c>
      <c r="AE42" s="542">
        <f t="shared" si="32"/>
        <v>37424.76</v>
      </c>
      <c r="AF42" s="542">
        <f t="shared" si="32"/>
        <v>37424.76</v>
      </c>
      <c r="AG42" s="495">
        <f t="shared" si="17"/>
        <v>492776.9600000009</v>
      </c>
      <c r="AH42" s="495">
        <f t="shared" si="10"/>
        <v>24638.848000000045</v>
      </c>
      <c r="AI42" s="543">
        <f t="shared" si="11"/>
        <v>4968138.112000001</v>
      </c>
      <c r="AJ42" s="543"/>
      <c r="AK42" s="544">
        <f t="shared" si="18"/>
        <v>4968138.112000001</v>
      </c>
      <c r="AL42" s="545"/>
      <c r="AM42" s="546">
        <f t="shared" si="30"/>
        <v>36</v>
      </c>
      <c r="AN42" s="547" t="str">
        <f t="shared" si="30"/>
        <v>0826</v>
      </c>
      <c r="AO42" s="548" t="str">
        <f t="shared" si="0"/>
        <v>DERRI</v>
      </c>
      <c r="AP42" s="538">
        <f t="shared" si="19"/>
        <v>4968138.112000001</v>
      </c>
      <c r="AQ42" s="252">
        <f>+VLOOKUP(C42,'[4]BANK DRIVER'!$C$173:$G$352,5,0)</f>
        <v>4968138.112000001</v>
      </c>
    </row>
    <row r="43" ht="19.5" customHeight="1" s="252" customFormat="1">
      <c r="A43" s="313">
        <f t="shared" si="28"/>
        <v>37</v>
      </c>
      <c r="B43" s="442" t="s">
        <v>690</v>
      </c>
      <c r="C43" s="314" t="s">
        <v>691</v>
      </c>
      <c r="D43" s="315" t="s">
        <v>47</v>
      </c>
      <c r="E43" s="315" t="s">
        <v>115</v>
      </c>
      <c r="F43" s="316" t="s">
        <v>113</v>
      </c>
      <c r="G43" s="351">
        <v>3742476</v>
      </c>
      <c r="H43" s="352">
        <f t="shared" si="20"/>
        <v>183007.0764</v>
      </c>
      <c r="I43" s="375">
        <f t="shared" si="21"/>
        <v>149699.04</v>
      </c>
      <c r="J43" s="375">
        <f t="shared" si="22"/>
        <v>74849.52</v>
      </c>
      <c r="K43" s="375">
        <v>15000</v>
      </c>
      <c r="L43" s="317">
        <f t="shared" si="23"/>
        <v>4165031.6364</v>
      </c>
      <c r="M43" s="317">
        <f t="shared" si="24"/>
        <v>333202.53091200005</v>
      </c>
      <c r="N43" s="317">
        <v>740000</v>
      </c>
      <c r="O43" s="317"/>
      <c r="P43" s="317"/>
      <c r="Q43" s="389">
        <f t="shared" si="25"/>
        <v>5238234.167312</v>
      </c>
      <c r="R43" s="389">
        <f t="shared" si="26"/>
        <v>33320.25309120001</v>
      </c>
      <c r="S43" s="390">
        <f t="shared" si="27"/>
        <v>5271554.4204032</v>
      </c>
      <c r="T43" s="318">
        <v>44317</v>
      </c>
      <c r="U43" s="319">
        <v>44408</v>
      </c>
      <c r="V43" s="320"/>
      <c r="W43" s="320"/>
      <c r="X43" s="320"/>
      <c r="Y43" s="539">
        <f t="shared" si="31"/>
        <v>37</v>
      </c>
      <c r="Z43" s="540" t="str">
        <f t="shared" si="31"/>
        <v>0912</v>
      </c>
      <c r="AA43" s="541" t="str">
        <f t="shared" si="31"/>
        <v>DIAN ARDIANSYAH</v>
      </c>
      <c r="AB43" s="540" t="str">
        <f>+VLOOKUP(B43,'[1]BANDUNG-ANTERAJA'!$C$7:$AL$187,14,0)</f>
        <v>K</v>
      </c>
      <c r="AC43" s="573">
        <f t="shared" si="14"/>
        <v>4482476</v>
      </c>
      <c r="AD43" s="542">
        <f t="shared" si="15"/>
        <v>74849.52</v>
      </c>
      <c r="AE43" s="542">
        <f t="shared" si="32"/>
        <v>37424.76</v>
      </c>
      <c r="AF43" s="542">
        <f t="shared" si="32"/>
        <v>37424.76</v>
      </c>
      <c r="AG43" s="495">
        <f t="shared" si="17"/>
        <v>-542223.0399999991</v>
      </c>
      <c r="AH43" s="495">
        <f t="shared" si="10"/>
        <v>0</v>
      </c>
      <c r="AI43" s="543">
        <f t="shared" si="11"/>
        <v>4332776.960000001</v>
      </c>
      <c r="AJ43" s="543"/>
      <c r="AK43" s="544">
        <f t="shared" si="18"/>
        <v>4332776.960000001</v>
      </c>
      <c r="AL43" s="545"/>
      <c r="AM43" s="546">
        <f t="shared" si="30"/>
        <v>37</v>
      </c>
      <c r="AN43" s="547" t="str">
        <f t="shared" si="30"/>
        <v>0912</v>
      </c>
      <c r="AO43" s="548" t="str">
        <f t="shared" si="0"/>
        <v>DIAN ARDIANSYAH</v>
      </c>
      <c r="AP43" s="538">
        <f t="shared" si="19"/>
        <v>4332776.960000001</v>
      </c>
      <c r="AQ43" s="252">
        <f>+VLOOKUP(C43,'[4]BANK DRIVER'!$C$173:$G$352,5,0)</f>
        <v>4332776.960000001</v>
      </c>
    </row>
    <row r="44" ht="19.5" customHeight="1" s="252" customFormat="1">
      <c r="A44" s="313">
        <f t="shared" si="28"/>
        <v>38</v>
      </c>
      <c r="B44" s="182" t="s">
        <v>422</v>
      </c>
      <c r="C44" s="314" t="s">
        <v>423</v>
      </c>
      <c r="D44" s="315" t="s">
        <v>47</v>
      </c>
      <c r="E44" s="315" t="s">
        <v>115</v>
      </c>
      <c r="F44" s="316" t="s">
        <v>113</v>
      </c>
      <c r="G44" s="351">
        <v>3742476</v>
      </c>
      <c r="H44" s="352">
        <f t="shared" si="20"/>
        <v>183007.0764</v>
      </c>
      <c r="I44" s="375">
        <f t="shared" si="21"/>
        <v>149699.04</v>
      </c>
      <c r="J44" s="375">
        <f t="shared" si="22"/>
        <v>74849.52</v>
      </c>
      <c r="K44" s="375">
        <v>15000</v>
      </c>
      <c r="L44" s="317">
        <f t="shared" si="23"/>
        <v>4165031.6364</v>
      </c>
      <c r="M44" s="317">
        <f t="shared" si="24"/>
        <v>333202.53091200005</v>
      </c>
      <c r="N44" s="317">
        <v>950000</v>
      </c>
      <c r="O44" s="317"/>
      <c r="P44" s="317"/>
      <c r="Q44" s="389">
        <f t="shared" si="25"/>
        <v>5448234.167312</v>
      </c>
      <c r="R44" s="389">
        <f t="shared" si="26"/>
        <v>33320.25309120001</v>
      </c>
      <c r="S44" s="390">
        <f t="shared" si="27"/>
        <v>5481554.4204032</v>
      </c>
      <c r="T44" s="318">
        <v>44348</v>
      </c>
      <c r="U44" s="319">
        <v>44439</v>
      </c>
      <c r="V44" s="320"/>
      <c r="W44" s="320"/>
      <c r="X44" s="320"/>
      <c r="Y44" s="539">
        <f t="shared" si="31"/>
        <v>38</v>
      </c>
      <c r="Z44" s="540" t="str">
        <f t="shared" si="31"/>
        <v>1697</v>
      </c>
      <c r="AA44" s="541" t="str">
        <f t="shared" si="31"/>
        <v>DIAN KURNIA </v>
      </c>
      <c r="AB44" s="540" t="str">
        <f>+VLOOKUP(B44,'[1]BANDUNG-ANTERAJA'!$C$7:$AL$187,14,0)</f>
        <v>K2</v>
      </c>
      <c r="AC44" s="573">
        <f t="shared" si="14"/>
        <v>4692476</v>
      </c>
      <c r="AD44" s="542">
        <f t="shared" si="15"/>
        <v>74849.52</v>
      </c>
      <c r="AE44" s="542">
        <f t="shared" si="32"/>
        <v>37424.76</v>
      </c>
      <c r="AF44" s="542">
        <f t="shared" si="32"/>
        <v>37424.76</v>
      </c>
      <c r="AG44" s="495">
        <f t="shared" si="17"/>
        <v>-1082223.039999999</v>
      </c>
      <c r="AH44" s="495">
        <f t="shared" si="10"/>
        <v>0</v>
      </c>
      <c r="AI44" s="543">
        <f t="shared" si="11"/>
        <v>4542776.960000001</v>
      </c>
      <c r="AJ44" s="543"/>
      <c r="AK44" s="544">
        <f t="shared" si="18"/>
        <v>4542776.960000001</v>
      </c>
      <c r="AL44" s="545"/>
      <c r="AM44" s="546">
        <f t="shared" si="30"/>
        <v>38</v>
      </c>
      <c r="AN44" s="547" t="str">
        <f t="shared" si="30"/>
        <v>1697</v>
      </c>
      <c r="AO44" s="548" t="str">
        <f t="shared" si="0"/>
        <v>DIAN KURNIA </v>
      </c>
      <c r="AP44" s="538">
        <f t="shared" si="19"/>
        <v>4542776.960000001</v>
      </c>
      <c r="AQ44" s="252">
        <f>+VLOOKUP(C44,'[4]BANK DRIVER'!$C$173:$G$352,5,0)</f>
        <v>4542776.960000001</v>
      </c>
    </row>
    <row r="45" ht="19.5" customHeight="1" s="252" customFormat="1">
      <c r="A45" s="313">
        <f t="shared" si="28"/>
        <v>39</v>
      </c>
      <c r="B45" s="182" t="s">
        <v>410</v>
      </c>
      <c r="C45" s="314" t="s">
        <v>411</v>
      </c>
      <c r="D45" s="315" t="s">
        <v>47</v>
      </c>
      <c r="E45" s="315" t="s">
        <v>115</v>
      </c>
      <c r="F45" s="316" t="s">
        <v>113</v>
      </c>
      <c r="G45" s="351">
        <v>3742476</v>
      </c>
      <c r="H45" s="352">
        <f t="shared" si="20"/>
        <v>183007.0764</v>
      </c>
      <c r="I45" s="375">
        <f t="shared" si="21"/>
        <v>149699.04</v>
      </c>
      <c r="J45" s="375">
        <f t="shared" si="22"/>
        <v>74849.52</v>
      </c>
      <c r="K45" s="375">
        <v>15000</v>
      </c>
      <c r="L45" s="317">
        <f t="shared" si="23"/>
        <v>4165031.6364</v>
      </c>
      <c r="M45" s="317">
        <f t="shared" si="24"/>
        <v>333202.53091200005</v>
      </c>
      <c r="N45" s="317">
        <v>1150000</v>
      </c>
      <c r="O45" s="317"/>
      <c r="P45" s="317"/>
      <c r="Q45" s="389">
        <f t="shared" si="25"/>
        <v>5648234.167312</v>
      </c>
      <c r="R45" s="389">
        <f t="shared" si="26"/>
        <v>33320.25309120001</v>
      </c>
      <c r="S45" s="390">
        <f t="shared" si="27"/>
        <v>5681554.4204032</v>
      </c>
      <c r="T45" s="318">
        <v>44378</v>
      </c>
      <c r="U45" s="319">
        <v>44469</v>
      </c>
      <c r="V45" s="320"/>
      <c r="W45" s="320"/>
      <c r="X45" s="320"/>
      <c r="Y45" s="539">
        <f t="shared" si="31"/>
        <v>39</v>
      </c>
      <c r="Z45" s="540" t="str">
        <f t="shared" si="31"/>
        <v>1691</v>
      </c>
      <c r="AA45" s="541" t="str">
        <f t="shared" si="31"/>
        <v>DIDIN ACHMAD MUHIDIN </v>
      </c>
      <c r="AB45" s="540" t="str">
        <f>+VLOOKUP(B45,'[1]BANDUNG-ANTERAJA'!$C$7:$AL$187,14,0)</f>
        <v>L</v>
      </c>
      <c r="AC45" s="573">
        <f t="shared" si="14"/>
        <v>4892476</v>
      </c>
      <c r="AD45" s="542">
        <f t="shared" si="15"/>
        <v>74849.52</v>
      </c>
      <c r="AE45" s="542">
        <f t="shared" si="32"/>
        <v>37424.76</v>
      </c>
      <c r="AF45" s="542">
        <f t="shared" si="32"/>
        <v>37424.76</v>
      </c>
      <c r="AG45" s="495">
        <f t="shared" si="17"/>
        <v>242776.9600000009</v>
      </c>
      <c r="AH45" s="495">
        <f t="shared" si="10"/>
        <v>12138.848000000045</v>
      </c>
      <c r="AI45" s="543">
        <f t="shared" si="11"/>
        <v>4730638.112000001</v>
      </c>
      <c r="AJ45" s="543"/>
      <c r="AK45" s="544">
        <f t="shared" si="18"/>
        <v>4730638.112000001</v>
      </c>
      <c r="AL45" s="545"/>
      <c r="AM45" s="546">
        <f t="shared" si="30"/>
        <v>39</v>
      </c>
      <c r="AN45" s="547" t="str">
        <f t="shared" si="30"/>
        <v>1691</v>
      </c>
      <c r="AO45" s="548" t="str">
        <f t="shared" si="0"/>
        <v>DIDIN ACHMAD MUHIDIN </v>
      </c>
      <c r="AP45" s="538">
        <f t="shared" si="19"/>
        <v>4730638.112000001</v>
      </c>
      <c r="AQ45" s="252">
        <f>+VLOOKUP(C45,'[4]BANK DRIVER'!$C$173:$G$352,5,0)</f>
        <v>4730638.112000001</v>
      </c>
    </row>
    <row r="46" ht="19.5" customHeight="1" s="252" customFormat="1">
      <c r="A46" s="313">
        <f t="shared" si="28"/>
        <v>40</v>
      </c>
      <c r="B46" s="182" t="s">
        <v>499</v>
      </c>
      <c r="C46" s="314" t="s">
        <v>500</v>
      </c>
      <c r="D46" s="315" t="s">
        <v>47</v>
      </c>
      <c r="E46" s="315" t="s">
        <v>115</v>
      </c>
      <c r="F46" s="316" t="s">
        <v>113</v>
      </c>
      <c r="G46" s="351">
        <v>3742476</v>
      </c>
      <c r="H46" s="352">
        <f ref="H46:H77" t="shared" si="33">+$G$4*4.89%</f>
        <v>183007.0764</v>
      </c>
      <c r="I46" s="375">
        <f ref="I46:I77" t="shared" si="34">+$G$4*4%</f>
        <v>149699.04</v>
      </c>
      <c r="J46" s="375">
        <f ref="J46:J77" t="shared" si="35">+$G$4*2%</f>
        <v>74849.52</v>
      </c>
      <c r="K46" s="375">
        <v>15000</v>
      </c>
      <c r="L46" s="317">
        <f ref="L46:L77" t="shared" si="36">SUM(G46:K46)</f>
        <v>4165031.6364</v>
      </c>
      <c r="M46" s="317">
        <f ref="M46:M77" t="shared" si="37">+L46*8%</f>
        <v>333202.53091200005</v>
      </c>
      <c r="N46" s="317">
        <v>1025000</v>
      </c>
      <c r="O46" s="317"/>
      <c r="P46" s="317"/>
      <c r="Q46" s="389">
        <f ref="Q46:Q77" t="shared" si="38">SUM(L46:P46)</f>
        <v>5523234.167312</v>
      </c>
      <c r="R46" s="389">
        <f ref="R46:R77" t="shared" si="39">M46*0.1</f>
        <v>33320.25309120001</v>
      </c>
      <c r="S46" s="390">
        <f ref="S46:S77" t="shared" si="40">Q46+R46</f>
        <v>5556554.4204032</v>
      </c>
      <c r="T46" s="318">
        <v>44348</v>
      </c>
      <c r="U46" s="319">
        <v>44439</v>
      </c>
      <c r="V46" s="320"/>
      <c r="W46" s="320"/>
      <c r="X46" s="320"/>
      <c r="Y46" s="539">
        <f t="shared" si="31"/>
        <v>40</v>
      </c>
      <c r="Z46" s="540" t="str">
        <f t="shared" si="31"/>
        <v>1864</v>
      </c>
      <c r="AA46" s="541" t="str">
        <f t="shared" si="31"/>
        <v>DIDIN DARAJAT</v>
      </c>
      <c r="AB46" s="540" t="str">
        <f>+VLOOKUP(B46,'[1]BANDUNG-ANTERAJA'!$C$7:$AL$187,14,0)</f>
        <v>K2</v>
      </c>
      <c r="AC46" s="573">
        <f t="shared" si="14"/>
        <v>4767476</v>
      </c>
      <c r="AD46" s="542">
        <f t="shared" si="15"/>
        <v>74849.52</v>
      </c>
      <c r="AE46" s="542"/>
      <c r="AF46" s="542">
        <f t="shared" si="32"/>
        <v>37424.76</v>
      </c>
      <c r="AG46" s="495">
        <f t="shared" si="17"/>
        <v>-969798.2799999993</v>
      </c>
      <c r="AH46" s="495">
        <f t="shared" si="10"/>
        <v>0</v>
      </c>
      <c r="AI46" s="543">
        <f t="shared" si="11"/>
        <v>4655201.720000001</v>
      </c>
      <c r="AJ46" s="543"/>
      <c r="AK46" s="544">
        <f t="shared" si="18"/>
        <v>4655201.720000001</v>
      </c>
      <c r="AL46" s="545"/>
      <c r="AM46" s="546">
        <f t="shared" si="30"/>
        <v>40</v>
      </c>
      <c r="AN46" s="547" t="str">
        <f t="shared" si="30"/>
        <v>1864</v>
      </c>
      <c r="AO46" s="548" t="str">
        <f t="shared" si="0"/>
        <v>DIDIN DARAJAT</v>
      </c>
      <c r="AP46" s="538">
        <f t="shared" si="19"/>
        <v>4655201.720000001</v>
      </c>
      <c r="AQ46" s="252">
        <f>+VLOOKUP(C46,'[4]BANK DRIVER'!$C$173:$G$352,5,0)</f>
        <v>4655201.720000001</v>
      </c>
    </row>
    <row r="47" ht="19.5" customHeight="1" s="252" customFormat="1">
      <c r="A47" s="313">
        <f ref="A47:A78" t="shared" si="41">+A46+1</f>
        <v>41</v>
      </c>
      <c r="B47" s="182" t="s">
        <v>692</v>
      </c>
      <c r="C47" s="314" t="s">
        <v>693</v>
      </c>
      <c r="D47" s="315" t="s">
        <v>47</v>
      </c>
      <c r="E47" s="315" t="s">
        <v>115</v>
      </c>
      <c r="F47" s="316" t="s">
        <v>113</v>
      </c>
      <c r="G47" s="351">
        <v>3742476</v>
      </c>
      <c r="H47" s="352">
        <f t="shared" si="33"/>
        <v>183007.0764</v>
      </c>
      <c r="I47" s="375">
        <f t="shared" si="34"/>
        <v>149699.04</v>
      </c>
      <c r="J47" s="375">
        <f t="shared" si="35"/>
        <v>74849.52</v>
      </c>
      <c r="K47" s="375">
        <v>15000</v>
      </c>
      <c r="L47" s="317">
        <f t="shared" si="36"/>
        <v>4165031.6364</v>
      </c>
      <c r="M47" s="317">
        <f t="shared" si="37"/>
        <v>333202.53091200005</v>
      </c>
      <c r="N47" s="317">
        <v>780000</v>
      </c>
      <c r="O47" s="317"/>
      <c r="P47" s="317"/>
      <c r="Q47" s="389">
        <f t="shared" si="38"/>
        <v>5278234.167312</v>
      </c>
      <c r="R47" s="389">
        <f t="shared" si="39"/>
        <v>33320.25309120001</v>
      </c>
      <c r="S47" s="390">
        <f t="shared" si="40"/>
        <v>5311554.4204032</v>
      </c>
      <c r="T47" s="318">
        <v>44378</v>
      </c>
      <c r="U47" s="319">
        <v>44469</v>
      </c>
      <c r="V47" s="287"/>
      <c r="W47" s="320"/>
      <c r="X47" s="320"/>
      <c r="Y47" s="539">
        <f t="shared" si="31"/>
        <v>41</v>
      </c>
      <c r="Z47" s="540" t="str">
        <f t="shared" si="31"/>
        <v>1970</v>
      </c>
      <c r="AA47" s="541" t="str">
        <f t="shared" si="31"/>
        <v>FAJAR AR MUHAMAD SAPUTRA</v>
      </c>
      <c r="AB47" s="540" t="str">
        <f>+VLOOKUP(B47,'[1]BANDUNG-ANTERAJA'!$C$7:$AL$187,14,0)</f>
        <v>L</v>
      </c>
      <c r="AC47" s="573">
        <f t="shared" si="14"/>
        <v>4522476</v>
      </c>
      <c r="AD47" s="542">
        <f t="shared" si="15"/>
        <v>74849.52</v>
      </c>
      <c r="AE47" s="542"/>
      <c r="AF47" s="542">
        <f t="shared" si="32"/>
        <v>37424.76</v>
      </c>
      <c r="AG47" s="495">
        <f t="shared" si="17"/>
        <v>-89798.27999999933</v>
      </c>
      <c r="AH47" s="495">
        <f t="shared" si="10"/>
        <v>0</v>
      </c>
      <c r="AI47" s="543">
        <f t="shared" si="11"/>
        <v>4410201.720000001</v>
      </c>
      <c r="AJ47" s="543"/>
      <c r="AK47" s="544">
        <f t="shared" si="18"/>
        <v>4410201.720000001</v>
      </c>
      <c r="AL47" s="545"/>
      <c r="AM47" s="546">
        <f t="shared" si="30"/>
        <v>41</v>
      </c>
      <c r="AN47" s="547" t="str">
        <f t="shared" si="30"/>
        <v>1970</v>
      </c>
      <c r="AO47" s="548" t="str">
        <f t="shared" si="0"/>
        <v>FAJAR AR MUHAMAD SAPUTRA</v>
      </c>
      <c r="AP47" s="538">
        <f t="shared" si="19"/>
        <v>4410201.720000001</v>
      </c>
      <c r="AQ47" s="252">
        <f>+VLOOKUP(C47,'[4]BANK DRIVER'!$C$173:$G$352,5,0)</f>
        <v>4410201.720000001</v>
      </c>
    </row>
    <row r="48" ht="19.5" customHeight="1" s="252" customFormat="1">
      <c r="A48" s="313">
        <f t="shared" si="41"/>
        <v>42</v>
      </c>
      <c r="B48" s="182" t="s">
        <v>694</v>
      </c>
      <c r="C48" s="314" t="s">
        <v>183</v>
      </c>
      <c r="D48" s="315" t="s">
        <v>47</v>
      </c>
      <c r="E48" s="315" t="s">
        <v>115</v>
      </c>
      <c r="F48" s="316" t="s">
        <v>113</v>
      </c>
      <c r="G48" s="351">
        <v>3742476</v>
      </c>
      <c r="H48" s="352">
        <f t="shared" si="33"/>
        <v>183007.0764</v>
      </c>
      <c r="I48" s="375">
        <f t="shared" si="34"/>
        <v>149699.04</v>
      </c>
      <c r="J48" s="375">
        <f t="shared" si="35"/>
        <v>74849.52</v>
      </c>
      <c r="K48" s="375">
        <v>15000</v>
      </c>
      <c r="L48" s="317">
        <f t="shared" si="36"/>
        <v>4165031.6364</v>
      </c>
      <c r="M48" s="317">
        <f t="shared" si="37"/>
        <v>333202.53091200005</v>
      </c>
      <c r="N48" s="317">
        <v>1575000</v>
      </c>
      <c r="O48" s="317"/>
      <c r="P48" s="317"/>
      <c r="Q48" s="389">
        <f t="shared" si="38"/>
        <v>6073234.167312</v>
      </c>
      <c r="R48" s="389">
        <f t="shared" si="39"/>
        <v>33320.25309120001</v>
      </c>
      <c r="S48" s="390">
        <f t="shared" si="40"/>
        <v>6106554.4204032</v>
      </c>
      <c r="T48" s="318">
        <v>44378</v>
      </c>
      <c r="U48" s="319">
        <v>44408</v>
      </c>
      <c r="V48" s="320"/>
      <c r="W48" s="320"/>
      <c r="X48" s="320"/>
      <c r="Y48" s="539">
        <f t="shared" si="31"/>
        <v>42</v>
      </c>
      <c r="Z48" s="540" t="str">
        <f t="shared" si="31"/>
        <v>1011</v>
      </c>
      <c r="AA48" s="541" t="str">
        <f t="shared" si="31"/>
        <v>FAUZI YUDA KARSONO </v>
      </c>
      <c r="AB48" s="540" t="str">
        <f>+VLOOKUP(B48,'[1]BANDUNG-ANTERAJA'!$C$7:$AL$187,14,0)</f>
        <v>L</v>
      </c>
      <c r="AC48" s="573">
        <f t="shared" si="14"/>
        <v>5317476</v>
      </c>
      <c r="AD48" s="542">
        <f t="shared" si="15"/>
        <v>74849.52</v>
      </c>
      <c r="AE48" s="542"/>
      <c r="AF48" s="542">
        <f t="shared" si="32"/>
        <v>37424.76</v>
      </c>
      <c r="AG48" s="495">
        <f t="shared" si="17"/>
        <v>705201.7200000007</v>
      </c>
      <c r="AH48" s="495">
        <f t="shared" si="10"/>
        <v>35260.08600000003</v>
      </c>
      <c r="AI48" s="543">
        <f t="shared" si="11"/>
        <v>5169941.634000001</v>
      </c>
      <c r="AJ48" s="543"/>
      <c r="AK48" s="544">
        <f t="shared" si="18"/>
        <v>5169941.634000001</v>
      </c>
      <c r="AL48" s="545"/>
      <c r="AM48" s="546">
        <f t="shared" si="30"/>
        <v>42</v>
      </c>
      <c r="AN48" s="547" t="str">
        <f t="shared" si="30"/>
        <v>1011</v>
      </c>
      <c r="AO48" s="548" t="str">
        <f t="shared" si="0"/>
        <v>FAUZI YUDA KARSONO </v>
      </c>
      <c r="AP48" s="538">
        <f t="shared" si="19"/>
        <v>5169941.634000001</v>
      </c>
      <c r="AQ48" s="252">
        <f>+VLOOKUP(C48,'[4]BANK DRIVER'!$C$173:$G$352,5,0)</f>
        <v>5169941.634000001</v>
      </c>
    </row>
    <row r="49" ht="19.5" customHeight="1" s="252" customFormat="1">
      <c r="A49" s="313">
        <f t="shared" si="41"/>
        <v>43</v>
      </c>
      <c r="B49" s="182" t="s">
        <v>428</v>
      </c>
      <c r="C49" s="314" t="s">
        <v>429</v>
      </c>
      <c r="D49" s="315" t="s">
        <v>47</v>
      </c>
      <c r="E49" s="315" t="s">
        <v>115</v>
      </c>
      <c r="F49" s="316" t="s">
        <v>113</v>
      </c>
      <c r="G49" s="351">
        <v>3742476</v>
      </c>
      <c r="H49" s="352">
        <f t="shared" si="33"/>
        <v>183007.0764</v>
      </c>
      <c r="I49" s="375">
        <f t="shared" si="34"/>
        <v>149699.04</v>
      </c>
      <c r="J49" s="375">
        <f t="shared" si="35"/>
        <v>74849.52</v>
      </c>
      <c r="K49" s="375">
        <v>15000</v>
      </c>
      <c r="L49" s="317">
        <f t="shared" si="36"/>
        <v>4165031.6364</v>
      </c>
      <c r="M49" s="317">
        <f t="shared" si="37"/>
        <v>333202.53091200005</v>
      </c>
      <c r="N49" s="317">
        <v>720000</v>
      </c>
      <c r="O49" s="317"/>
      <c r="P49" s="317"/>
      <c r="Q49" s="389">
        <f t="shared" si="38"/>
        <v>5218234.167312</v>
      </c>
      <c r="R49" s="389">
        <f t="shared" si="39"/>
        <v>33320.25309120001</v>
      </c>
      <c r="S49" s="390">
        <f t="shared" si="40"/>
        <v>5251554.4204032</v>
      </c>
      <c r="T49" s="318">
        <v>44348</v>
      </c>
      <c r="U49" s="319">
        <v>44439</v>
      </c>
      <c r="V49" s="320"/>
      <c r="W49" s="320"/>
      <c r="X49" s="320"/>
      <c r="Y49" s="539">
        <f t="shared" si="31"/>
        <v>43</v>
      </c>
      <c r="Z49" s="540" t="str">
        <f t="shared" si="31"/>
        <v>1700</v>
      </c>
      <c r="AA49" s="541" t="str">
        <f t="shared" si="31"/>
        <v>FRADITYA ANUGRAH PERMANA </v>
      </c>
      <c r="AB49" s="540" t="str">
        <f>+VLOOKUP(B49,'[1]BANDUNG-ANTERAJA'!$C$7:$AL$187,14,0)</f>
        <v>L</v>
      </c>
      <c r="AC49" s="573">
        <f t="shared" si="14"/>
        <v>4462476</v>
      </c>
      <c r="AD49" s="542">
        <f t="shared" si="15"/>
        <v>74849.52</v>
      </c>
      <c r="AE49" s="542">
        <f t="shared" si="32"/>
        <v>37424.76</v>
      </c>
      <c r="AF49" s="542">
        <f t="shared" si="32"/>
        <v>37424.76</v>
      </c>
      <c r="AG49" s="495">
        <f t="shared" si="17"/>
        <v>-187223.0399999991</v>
      </c>
      <c r="AH49" s="495">
        <f t="shared" si="10"/>
        <v>0</v>
      </c>
      <c r="AI49" s="543">
        <f t="shared" si="11"/>
        <v>4312776.960000001</v>
      </c>
      <c r="AJ49" s="543"/>
      <c r="AK49" s="544">
        <f t="shared" si="18"/>
        <v>4312776.960000001</v>
      </c>
      <c r="AL49" s="545"/>
      <c r="AM49" s="546">
        <f t="shared" si="30"/>
        <v>43</v>
      </c>
      <c r="AN49" s="547" t="str">
        <f t="shared" si="30"/>
        <v>1700</v>
      </c>
      <c r="AO49" s="548" t="str">
        <f t="shared" si="0"/>
        <v>FRADITYA ANUGRAH PERMANA </v>
      </c>
      <c r="AP49" s="538">
        <f t="shared" si="19"/>
        <v>4312776.960000001</v>
      </c>
      <c r="AQ49" s="252">
        <f>+VLOOKUP(C49,'[4]BANK DRIVER'!$C$173:$G$352,5,0)</f>
        <v>4312776.960000001</v>
      </c>
    </row>
    <row r="50" ht="19.5" customHeight="1" s="252" customFormat="1">
      <c r="A50" s="313">
        <f t="shared" si="41"/>
        <v>44</v>
      </c>
      <c r="B50" s="182" t="s">
        <v>525</v>
      </c>
      <c r="C50" s="314" t="s">
        <v>526</v>
      </c>
      <c r="D50" s="315" t="s">
        <v>47</v>
      </c>
      <c r="E50" s="315" t="s">
        <v>115</v>
      </c>
      <c r="F50" s="316" t="s">
        <v>113</v>
      </c>
      <c r="G50" s="351">
        <v>3742476</v>
      </c>
      <c r="H50" s="352">
        <f t="shared" si="33"/>
        <v>183007.0764</v>
      </c>
      <c r="I50" s="375">
        <f t="shared" si="34"/>
        <v>149699.04</v>
      </c>
      <c r="J50" s="375">
        <f t="shared" si="35"/>
        <v>74849.52</v>
      </c>
      <c r="K50" s="375">
        <v>15000</v>
      </c>
      <c r="L50" s="317">
        <f t="shared" si="36"/>
        <v>4165031.6364</v>
      </c>
      <c r="M50" s="317">
        <f t="shared" si="37"/>
        <v>333202.53091200005</v>
      </c>
      <c r="N50" s="317">
        <v>555000</v>
      </c>
      <c r="O50" s="317"/>
      <c r="P50" s="317"/>
      <c r="Q50" s="389">
        <f t="shared" si="38"/>
        <v>5053234.167312</v>
      </c>
      <c r="R50" s="389">
        <f t="shared" si="39"/>
        <v>33320.25309120001</v>
      </c>
      <c r="S50" s="390">
        <f t="shared" si="40"/>
        <v>5086554.4204032</v>
      </c>
      <c r="T50" s="318">
        <v>44348</v>
      </c>
      <c r="U50" s="319">
        <v>44439</v>
      </c>
      <c r="V50" s="320"/>
      <c r="W50" s="320"/>
      <c r="X50" s="320"/>
      <c r="Y50" s="539">
        <f t="shared" si="31"/>
        <v>44</v>
      </c>
      <c r="Z50" s="540" t="str">
        <f t="shared" si="31"/>
        <v>1934</v>
      </c>
      <c r="AA50" s="541" t="str">
        <f t="shared" si="31"/>
        <v>GAGAN ALIF VIRGIAWAN</v>
      </c>
      <c r="AB50" s="540" t="str">
        <f>+VLOOKUP(B50,'[1]BANDUNG-ANTERAJA'!$C$7:$AL$187,14,0)</f>
        <v>K2</v>
      </c>
      <c r="AC50" s="573">
        <f t="shared" si="14"/>
        <v>4297476</v>
      </c>
      <c r="AD50" s="542">
        <f t="shared" si="15"/>
        <v>74849.52</v>
      </c>
      <c r="AE50" s="542">
        <f t="shared" si="32"/>
        <v>37424.76</v>
      </c>
      <c r="AF50" s="542">
        <f t="shared" si="32"/>
        <v>37424.76</v>
      </c>
      <c r="AG50" s="495">
        <f t="shared" si="17"/>
        <v>-1477223.039999999</v>
      </c>
      <c r="AH50" s="495">
        <f t="shared" si="10"/>
        <v>0</v>
      </c>
      <c r="AI50" s="543">
        <f t="shared" si="11"/>
        <v>4147776.960000001</v>
      </c>
      <c r="AJ50" s="543"/>
      <c r="AK50" s="544">
        <f t="shared" si="18"/>
        <v>4147776.960000001</v>
      </c>
      <c r="AL50" s="545"/>
      <c r="AM50" s="546">
        <f t="shared" si="30"/>
        <v>44</v>
      </c>
      <c r="AN50" s="547" t="str">
        <f t="shared" si="30"/>
        <v>1934</v>
      </c>
      <c r="AO50" s="548" t="str">
        <f t="shared" si="0"/>
        <v>GAGAN ALIF VIRGIAWAN</v>
      </c>
      <c r="AP50" s="538">
        <f t="shared" si="19"/>
        <v>4147776.960000001</v>
      </c>
      <c r="AQ50" s="252">
        <f>+VLOOKUP(C50,'[4]BANK DRIVER'!$C$173:$G$352,5,0)</f>
        <v>4147776.960000001</v>
      </c>
    </row>
    <row r="51" ht="19.5" customHeight="1" s="252" customFormat="1">
      <c r="A51" s="313">
        <f t="shared" si="41"/>
        <v>45</v>
      </c>
      <c r="B51" s="182" t="s">
        <v>335</v>
      </c>
      <c r="C51" s="314" t="s">
        <v>336</v>
      </c>
      <c r="D51" s="315" t="s">
        <v>47</v>
      </c>
      <c r="E51" s="315" t="s">
        <v>115</v>
      </c>
      <c r="F51" s="316" t="s">
        <v>113</v>
      </c>
      <c r="G51" s="351">
        <v>3742476</v>
      </c>
      <c r="H51" s="352">
        <f t="shared" si="33"/>
        <v>183007.0764</v>
      </c>
      <c r="I51" s="375">
        <f t="shared" si="34"/>
        <v>149699.04</v>
      </c>
      <c r="J51" s="375">
        <f t="shared" si="35"/>
        <v>74849.52</v>
      </c>
      <c r="K51" s="375">
        <v>15000</v>
      </c>
      <c r="L51" s="317">
        <f t="shared" si="36"/>
        <v>4165031.6364</v>
      </c>
      <c r="M51" s="317">
        <f t="shared" si="37"/>
        <v>333202.53091200005</v>
      </c>
      <c r="N51" s="317">
        <v>1750000</v>
      </c>
      <c r="O51" s="317"/>
      <c r="P51" s="317"/>
      <c r="Q51" s="389">
        <f t="shared" si="38"/>
        <v>6248234.167312</v>
      </c>
      <c r="R51" s="389">
        <f t="shared" si="39"/>
        <v>33320.25309120001</v>
      </c>
      <c r="S51" s="390">
        <f t="shared" si="40"/>
        <v>6281554.4204032</v>
      </c>
      <c r="T51" s="318">
        <v>44378</v>
      </c>
      <c r="U51" s="319">
        <v>44469</v>
      </c>
      <c r="V51" s="320"/>
      <c r="W51" s="320"/>
      <c r="X51" s="320"/>
      <c r="Y51" s="539">
        <f t="shared" si="31"/>
        <v>45</v>
      </c>
      <c r="Z51" s="540" t="str">
        <f t="shared" si="31"/>
        <v>1353</v>
      </c>
      <c r="AA51" s="541" t="str">
        <f t="shared" si="31"/>
        <v>GUN-GUN GUNAWAN</v>
      </c>
      <c r="AB51" s="540" t="str">
        <f>+VLOOKUP(B51,'[1]BANDUNG-ANTERAJA'!$C$7:$AL$187,14,0)</f>
        <v>K</v>
      </c>
      <c r="AC51" s="573">
        <f t="shared" si="14"/>
        <v>5492476</v>
      </c>
      <c r="AD51" s="542">
        <f t="shared" si="15"/>
        <v>74849.52</v>
      </c>
      <c r="AE51" s="542">
        <f t="shared" si="32"/>
        <v>37424.76</v>
      </c>
      <c r="AF51" s="542">
        <f t="shared" si="32"/>
        <v>37424.76</v>
      </c>
      <c r="AG51" s="495">
        <f t="shared" si="17"/>
        <v>467776.9600000009</v>
      </c>
      <c r="AH51" s="495">
        <f t="shared" si="10"/>
        <v>23388.848000000045</v>
      </c>
      <c r="AI51" s="543">
        <f t="shared" si="11"/>
        <v>5319388.112000001</v>
      </c>
      <c r="AJ51" s="543"/>
      <c r="AK51" s="544">
        <f t="shared" si="18"/>
        <v>5319388.112000001</v>
      </c>
      <c r="AL51" s="545"/>
      <c r="AM51" s="546">
        <f t="shared" si="30"/>
        <v>45</v>
      </c>
      <c r="AN51" s="547" t="str">
        <f t="shared" si="30"/>
        <v>1353</v>
      </c>
      <c r="AO51" s="548" t="str">
        <f t="shared" si="0"/>
        <v>GUN-GUN GUNAWAN</v>
      </c>
      <c r="AP51" s="538">
        <f t="shared" si="19"/>
        <v>5319388.112000001</v>
      </c>
      <c r="AQ51" s="252">
        <f>+VLOOKUP(C51,'[4]BANK DRIVER'!$C$173:$G$352,5,0)</f>
        <v>5319388.112000001</v>
      </c>
    </row>
    <row r="52" ht="19.5" customHeight="1" s="252" customFormat="1">
      <c r="A52" s="313">
        <f t="shared" si="41"/>
        <v>46</v>
      </c>
      <c r="B52" s="182" t="s">
        <v>695</v>
      </c>
      <c r="C52" s="314" t="s">
        <v>696</v>
      </c>
      <c r="D52" s="315" t="s">
        <v>47</v>
      </c>
      <c r="E52" s="315" t="s">
        <v>115</v>
      </c>
      <c r="F52" s="316" t="s">
        <v>113</v>
      </c>
      <c r="G52" s="351">
        <v>3742476</v>
      </c>
      <c r="H52" s="352">
        <f t="shared" si="33"/>
        <v>183007.0764</v>
      </c>
      <c r="I52" s="375">
        <f t="shared" si="34"/>
        <v>149699.04</v>
      </c>
      <c r="J52" s="375">
        <f t="shared" si="35"/>
        <v>74849.52</v>
      </c>
      <c r="K52" s="375">
        <v>15000</v>
      </c>
      <c r="L52" s="317">
        <f t="shared" si="36"/>
        <v>4165031.6364</v>
      </c>
      <c r="M52" s="317">
        <f t="shared" si="37"/>
        <v>333202.53091200005</v>
      </c>
      <c r="N52" s="317">
        <v>875000</v>
      </c>
      <c r="O52" s="317"/>
      <c r="P52" s="317"/>
      <c r="Q52" s="389">
        <f t="shared" si="38"/>
        <v>5373234.167312</v>
      </c>
      <c r="R52" s="389">
        <f t="shared" si="39"/>
        <v>33320.25309120001</v>
      </c>
      <c r="S52" s="390">
        <f t="shared" si="40"/>
        <v>5406554.4204032</v>
      </c>
      <c r="T52" s="318">
        <v>44348</v>
      </c>
      <c r="U52" s="319">
        <v>44439</v>
      </c>
      <c r="V52" s="320"/>
      <c r="W52" s="320"/>
      <c r="X52" s="320"/>
      <c r="Y52" s="539">
        <f t="shared" si="31"/>
        <v>46</v>
      </c>
      <c r="Z52" s="540" t="str">
        <f t="shared" si="31"/>
        <v>1263</v>
      </c>
      <c r="AA52" s="541" t="str">
        <f t="shared" si="31"/>
        <v>GUNGUN SAFARI TRIGUNA </v>
      </c>
      <c r="AB52" s="540" t="str">
        <f>+VLOOKUP(B52,'[1]BANDUNG-ANTERAJA'!$C$7:$AL$187,14,0)</f>
        <v>K</v>
      </c>
      <c r="AC52" s="573">
        <f t="shared" si="14"/>
        <v>4617476</v>
      </c>
      <c r="AD52" s="542">
        <f t="shared" si="15"/>
        <v>74849.52</v>
      </c>
      <c r="AE52" s="542">
        <f t="shared" si="32"/>
        <v>37424.76</v>
      </c>
      <c r="AF52" s="542">
        <f t="shared" si="32"/>
        <v>37424.76</v>
      </c>
      <c r="AG52" s="495">
        <f t="shared" si="17"/>
        <v>-407223.0399999991</v>
      </c>
      <c r="AH52" s="495">
        <f t="shared" si="10"/>
        <v>0</v>
      </c>
      <c r="AI52" s="543">
        <f t="shared" si="11"/>
        <v>4467776.960000001</v>
      </c>
      <c r="AJ52" s="543"/>
      <c r="AK52" s="544">
        <f t="shared" si="18"/>
        <v>4467776.960000001</v>
      </c>
      <c r="AL52" s="545"/>
      <c r="AM52" s="546">
        <f t="shared" si="30"/>
        <v>46</v>
      </c>
      <c r="AN52" s="547" t="str">
        <f t="shared" si="30"/>
        <v>1263</v>
      </c>
      <c r="AO52" s="548" t="str">
        <f t="shared" si="0"/>
        <v>GUNGUN SAFARI TRIGUNA </v>
      </c>
      <c r="AP52" s="538">
        <f t="shared" si="19"/>
        <v>4467776.960000001</v>
      </c>
      <c r="AQ52" s="252">
        <f>+VLOOKUP(C52,'[4]BANK DRIVER'!$C$173:$G$352,5,0)</f>
        <v>4467776.960000001</v>
      </c>
    </row>
    <row r="53" ht="19.5" customHeight="1" s="252" customFormat="1">
      <c r="A53" s="313">
        <f t="shared" si="41"/>
        <v>47</v>
      </c>
      <c r="B53" s="182" t="s">
        <v>697</v>
      </c>
      <c r="C53" s="314" t="s">
        <v>295</v>
      </c>
      <c r="D53" s="315" t="s">
        <v>47</v>
      </c>
      <c r="E53" s="315" t="s">
        <v>115</v>
      </c>
      <c r="F53" s="316" t="s">
        <v>113</v>
      </c>
      <c r="G53" s="351">
        <v>3742476</v>
      </c>
      <c r="H53" s="352">
        <f t="shared" si="33"/>
        <v>183007.0764</v>
      </c>
      <c r="I53" s="375">
        <f t="shared" si="34"/>
        <v>149699.04</v>
      </c>
      <c r="J53" s="375">
        <f t="shared" si="35"/>
        <v>74849.52</v>
      </c>
      <c r="K53" s="375">
        <v>15000</v>
      </c>
      <c r="L53" s="317">
        <f t="shared" si="36"/>
        <v>4165031.6364</v>
      </c>
      <c r="M53" s="317">
        <f t="shared" si="37"/>
        <v>333202.53091200005</v>
      </c>
      <c r="N53" s="317">
        <v>1790000</v>
      </c>
      <c r="O53" s="317"/>
      <c r="P53" s="317"/>
      <c r="Q53" s="389">
        <f t="shared" si="38"/>
        <v>6288234.167312</v>
      </c>
      <c r="R53" s="389">
        <f t="shared" si="39"/>
        <v>33320.25309120001</v>
      </c>
      <c r="S53" s="390">
        <f t="shared" si="40"/>
        <v>6321554.4204032</v>
      </c>
      <c r="T53" s="318">
        <v>44378</v>
      </c>
      <c r="U53" s="319">
        <v>44469</v>
      </c>
      <c r="V53" s="320"/>
      <c r="W53" s="320"/>
      <c r="X53" s="320"/>
      <c r="Y53" s="539">
        <f t="shared" si="31"/>
        <v>47</v>
      </c>
      <c r="Z53" s="540" t="str">
        <f t="shared" si="31"/>
        <v>1162</v>
      </c>
      <c r="AA53" s="541" t="str">
        <f t="shared" si="31"/>
        <v>HENDRI </v>
      </c>
      <c r="AB53" s="540" t="str">
        <f>+VLOOKUP(B53,'[1]BANDUNG-ANTERAJA'!$C$7:$AL$187,14,0)</f>
        <v>K</v>
      </c>
      <c r="AC53" s="573">
        <f t="shared" si="14"/>
        <v>5532476</v>
      </c>
      <c r="AD53" s="542">
        <f t="shared" si="15"/>
        <v>74849.52</v>
      </c>
      <c r="AE53" s="542">
        <f t="shared" si="32"/>
        <v>37424.76</v>
      </c>
      <c r="AF53" s="542">
        <f t="shared" si="32"/>
        <v>37424.76</v>
      </c>
      <c r="AG53" s="495">
        <f t="shared" si="17"/>
        <v>507776.9600000009</v>
      </c>
      <c r="AH53" s="495">
        <f t="shared" si="10"/>
        <v>25388.848000000045</v>
      </c>
      <c r="AI53" s="543">
        <f t="shared" si="11"/>
        <v>5357388.112000001</v>
      </c>
      <c r="AJ53" s="543"/>
      <c r="AK53" s="544">
        <f t="shared" si="18"/>
        <v>5357388.112000001</v>
      </c>
      <c r="AL53" s="545"/>
      <c r="AM53" s="546">
        <f t="shared" si="30"/>
        <v>47</v>
      </c>
      <c r="AN53" s="547" t="str">
        <f t="shared" si="30"/>
        <v>1162</v>
      </c>
      <c r="AO53" s="548" t="str">
        <f t="shared" si="0"/>
        <v>HENDRI </v>
      </c>
      <c r="AP53" s="538">
        <f t="shared" si="19"/>
        <v>5357388.112000001</v>
      </c>
      <c r="AQ53" s="252">
        <f>+VLOOKUP(C53,'[4]BANK DRIVER'!$C$173:$G$352,5,0)</f>
        <v>5357388.112000001</v>
      </c>
    </row>
    <row r="54" ht="19.5" customHeight="1" s="252" customFormat="1">
      <c r="A54" s="313">
        <f t="shared" si="41"/>
        <v>48</v>
      </c>
      <c r="B54" s="182" t="s">
        <v>698</v>
      </c>
      <c r="C54" s="314" t="s">
        <v>296</v>
      </c>
      <c r="D54" s="315" t="s">
        <v>47</v>
      </c>
      <c r="E54" s="315" t="s">
        <v>115</v>
      </c>
      <c r="F54" s="316" t="s">
        <v>113</v>
      </c>
      <c r="G54" s="351">
        <v>3742476</v>
      </c>
      <c r="H54" s="352">
        <f t="shared" si="33"/>
        <v>183007.0764</v>
      </c>
      <c r="I54" s="375">
        <f t="shared" si="34"/>
        <v>149699.04</v>
      </c>
      <c r="J54" s="375">
        <f t="shared" si="35"/>
        <v>74849.52</v>
      </c>
      <c r="K54" s="375">
        <v>15000</v>
      </c>
      <c r="L54" s="317">
        <f t="shared" si="36"/>
        <v>4165031.6364</v>
      </c>
      <c r="M54" s="317">
        <f t="shared" si="37"/>
        <v>333202.53091200005</v>
      </c>
      <c r="N54" s="317">
        <v>1780000</v>
      </c>
      <c r="O54" s="317"/>
      <c r="P54" s="317"/>
      <c r="Q54" s="389">
        <f t="shared" si="38"/>
        <v>6278234.167312</v>
      </c>
      <c r="R54" s="389">
        <f t="shared" si="39"/>
        <v>33320.25309120001</v>
      </c>
      <c r="S54" s="390">
        <f t="shared" si="40"/>
        <v>6311554.4204032</v>
      </c>
      <c r="T54" s="318">
        <v>44378</v>
      </c>
      <c r="U54" s="319">
        <v>44408</v>
      </c>
      <c r="V54" s="320"/>
      <c r="W54" s="320"/>
      <c r="X54" s="320"/>
      <c r="Y54" s="539">
        <f t="shared" si="31"/>
        <v>48</v>
      </c>
      <c r="Z54" s="540" t="str">
        <f t="shared" si="31"/>
        <v>1163</v>
      </c>
      <c r="AA54" s="541" t="str">
        <f t="shared" si="31"/>
        <v>HERI NURDIN </v>
      </c>
      <c r="AB54" s="540" t="str">
        <f>+VLOOKUP(B54,'[1]BANDUNG-ANTERAJA'!$C$7:$AL$187,14,0)</f>
        <v>K</v>
      </c>
      <c r="AC54" s="573">
        <f t="shared" si="14"/>
        <v>5522476</v>
      </c>
      <c r="AD54" s="542">
        <f t="shared" si="15"/>
        <v>74849.52</v>
      </c>
      <c r="AE54" s="542">
        <f t="shared" si="32"/>
        <v>37424.76</v>
      </c>
      <c r="AF54" s="542">
        <f t="shared" si="32"/>
        <v>37424.76</v>
      </c>
      <c r="AG54" s="495">
        <f t="shared" si="17"/>
        <v>497776.9600000009</v>
      </c>
      <c r="AH54" s="495">
        <f t="shared" si="10"/>
        <v>24888.848000000045</v>
      </c>
      <c r="AI54" s="543">
        <f t="shared" si="11"/>
        <v>5347888.112000001</v>
      </c>
      <c r="AJ54" s="543"/>
      <c r="AK54" s="544">
        <f t="shared" si="18"/>
        <v>5347888.112000001</v>
      </c>
      <c r="AL54" s="545"/>
      <c r="AM54" s="546">
        <f t="shared" si="30"/>
        <v>48</v>
      </c>
      <c r="AN54" s="547" t="str">
        <f t="shared" si="30"/>
        <v>1163</v>
      </c>
      <c r="AO54" s="548" t="str">
        <f t="shared" si="0"/>
        <v>HERI NURDIN </v>
      </c>
      <c r="AP54" s="538">
        <f t="shared" si="19"/>
        <v>5347888.112000001</v>
      </c>
      <c r="AQ54" s="252">
        <f>+VLOOKUP(C54,'[4]BANK DRIVER'!$C$173:$G$352,5,0)</f>
        <v>5347888.112000001</v>
      </c>
    </row>
    <row r="55" ht="19.5" customHeight="1" s="252" customFormat="1">
      <c r="A55" s="313">
        <f t="shared" si="41"/>
        <v>49</v>
      </c>
      <c r="B55" s="182" t="s">
        <v>501</v>
      </c>
      <c r="C55" s="314" t="s">
        <v>502</v>
      </c>
      <c r="D55" s="315" t="s">
        <v>47</v>
      </c>
      <c r="E55" s="315" t="s">
        <v>115</v>
      </c>
      <c r="F55" s="316" t="s">
        <v>113</v>
      </c>
      <c r="G55" s="351">
        <v>3742476</v>
      </c>
      <c r="H55" s="352">
        <f t="shared" si="33"/>
        <v>183007.0764</v>
      </c>
      <c r="I55" s="375">
        <f t="shared" si="34"/>
        <v>149699.04</v>
      </c>
      <c r="J55" s="375">
        <f t="shared" si="35"/>
        <v>74849.52</v>
      </c>
      <c r="K55" s="375">
        <v>15000</v>
      </c>
      <c r="L55" s="317">
        <f t="shared" si="36"/>
        <v>4165031.6364</v>
      </c>
      <c r="M55" s="317">
        <f t="shared" si="37"/>
        <v>333202.53091200005</v>
      </c>
      <c r="N55" s="317">
        <v>1115000</v>
      </c>
      <c r="O55" s="317"/>
      <c r="P55" s="317"/>
      <c r="Q55" s="389">
        <f t="shared" si="38"/>
        <v>5613234.167312</v>
      </c>
      <c r="R55" s="389">
        <f t="shared" si="39"/>
        <v>33320.25309120001</v>
      </c>
      <c r="S55" s="390">
        <f t="shared" si="40"/>
        <v>5646554.4204032</v>
      </c>
      <c r="T55" s="318">
        <v>44348</v>
      </c>
      <c r="U55" s="319">
        <v>44439</v>
      </c>
      <c r="V55" s="320"/>
      <c r="W55" s="320"/>
      <c r="X55" s="320"/>
      <c r="Y55" s="539">
        <f t="shared" si="31"/>
        <v>49</v>
      </c>
      <c r="Z55" s="540" t="str">
        <f t="shared" si="31"/>
        <v>1865</v>
      </c>
      <c r="AA55" s="541" t="str">
        <f t="shared" si="31"/>
        <v>HERYANA</v>
      </c>
      <c r="AB55" s="540" t="str">
        <f>+VLOOKUP(B55,'[1]BANDUNG-ANTERAJA'!$C$7:$AL$187,14,0)</f>
        <v>L</v>
      </c>
      <c r="AC55" s="573">
        <f t="shared" si="14"/>
        <v>4857476</v>
      </c>
      <c r="AD55" s="542">
        <f t="shared" si="15"/>
        <v>74849.52</v>
      </c>
      <c r="AE55" s="542">
        <f t="shared" si="32"/>
        <v>37424.76</v>
      </c>
      <c r="AF55" s="542">
        <f t="shared" si="32"/>
        <v>37424.76</v>
      </c>
      <c r="AG55" s="495">
        <f t="shared" si="17"/>
        <v>207776.9600000009</v>
      </c>
      <c r="AH55" s="495">
        <f t="shared" si="10"/>
        <v>10388.848000000045</v>
      </c>
      <c r="AI55" s="543">
        <f t="shared" si="11"/>
        <v>4697388.112000001</v>
      </c>
      <c r="AJ55" s="543"/>
      <c r="AK55" s="544">
        <f t="shared" si="18"/>
        <v>4697388.112000001</v>
      </c>
      <c r="AL55" s="545"/>
      <c r="AM55" s="546">
        <f t="shared" si="30"/>
        <v>49</v>
      </c>
      <c r="AN55" s="547" t="str">
        <f t="shared" si="30"/>
        <v>1865</v>
      </c>
      <c r="AO55" s="548" t="str">
        <f t="shared" si="0"/>
        <v>HERYANA</v>
      </c>
      <c r="AP55" s="538">
        <f t="shared" si="19"/>
        <v>4697388.112000001</v>
      </c>
      <c r="AQ55" s="252">
        <f>+VLOOKUP(C55,'[4]BANK DRIVER'!$C$173:$G$352,5,0)</f>
        <v>4697388.112000001</v>
      </c>
    </row>
    <row r="56" ht="19.5" customHeight="1" s="252" customFormat="1">
      <c r="A56" s="313">
        <f t="shared" si="41"/>
        <v>50</v>
      </c>
      <c r="B56" s="182" t="s">
        <v>699</v>
      </c>
      <c r="C56" s="314" t="s">
        <v>370</v>
      </c>
      <c r="D56" s="315" t="s">
        <v>47</v>
      </c>
      <c r="E56" s="315" t="s">
        <v>115</v>
      </c>
      <c r="F56" s="316" t="s">
        <v>113</v>
      </c>
      <c r="G56" s="351">
        <v>3742476</v>
      </c>
      <c r="H56" s="352">
        <f t="shared" si="33"/>
        <v>183007.0764</v>
      </c>
      <c r="I56" s="375">
        <f t="shared" si="34"/>
        <v>149699.04</v>
      </c>
      <c r="J56" s="375">
        <f t="shared" si="35"/>
        <v>74849.52</v>
      </c>
      <c r="K56" s="375">
        <v>15000</v>
      </c>
      <c r="L56" s="317">
        <f t="shared" si="36"/>
        <v>4165031.6364</v>
      </c>
      <c r="M56" s="317">
        <f t="shared" si="37"/>
        <v>333202.53091200005</v>
      </c>
      <c r="N56" s="317">
        <v>1370000</v>
      </c>
      <c r="O56" s="317"/>
      <c r="P56" s="317"/>
      <c r="Q56" s="389">
        <f t="shared" si="38"/>
        <v>5868234.167312</v>
      </c>
      <c r="R56" s="389">
        <f t="shared" si="39"/>
        <v>33320.25309120001</v>
      </c>
      <c r="S56" s="390">
        <f t="shared" si="40"/>
        <v>5901554.4204032</v>
      </c>
      <c r="T56" s="318">
        <v>44378</v>
      </c>
      <c r="U56" s="319">
        <v>44469</v>
      </c>
      <c r="V56" s="320"/>
      <c r="W56" s="320"/>
      <c r="X56" s="320"/>
      <c r="Y56" s="539">
        <f t="shared" si="31"/>
        <v>50</v>
      </c>
      <c r="Z56" s="540" t="str">
        <f t="shared" si="31"/>
        <v>1476</v>
      </c>
      <c r="AA56" s="541" t="str">
        <f t="shared" si="31"/>
        <v>IDRIS WAHYUDIN </v>
      </c>
      <c r="AB56" s="540" t="str">
        <f>+VLOOKUP(B56,'[1]BANDUNG-ANTERAJA'!$C$7:$AL$187,14,0)</f>
        <v>K</v>
      </c>
      <c r="AC56" s="573">
        <f t="shared" si="14"/>
        <v>5112476</v>
      </c>
      <c r="AD56" s="542">
        <f t="shared" si="15"/>
        <v>74849.52</v>
      </c>
      <c r="AE56" s="542">
        <f t="shared" si="32"/>
        <v>37424.76</v>
      </c>
      <c r="AF56" s="542">
        <f t="shared" si="32"/>
        <v>37424.76</v>
      </c>
      <c r="AG56" s="495">
        <f t="shared" si="17"/>
        <v>87776.9600000009</v>
      </c>
      <c r="AH56" s="495">
        <f t="shared" si="10"/>
        <v>4388.8480000000445</v>
      </c>
      <c r="AI56" s="543">
        <f t="shared" si="11"/>
        <v>4958388.112000001</v>
      </c>
      <c r="AJ56" s="543"/>
      <c r="AK56" s="544">
        <f t="shared" si="18"/>
        <v>4958388.112000001</v>
      </c>
      <c r="AL56" s="545"/>
      <c r="AM56" s="546">
        <f t="shared" si="30"/>
        <v>50</v>
      </c>
      <c r="AN56" s="547" t="str">
        <f t="shared" si="30"/>
        <v>1476</v>
      </c>
      <c r="AO56" s="548" t="str">
        <f t="shared" si="0"/>
        <v>IDRIS WAHYUDIN </v>
      </c>
      <c r="AP56" s="538">
        <f t="shared" si="19"/>
        <v>4958388.112000001</v>
      </c>
      <c r="AQ56" s="252">
        <f>+VLOOKUP(C56,'[4]BANK DRIVER'!$C$173:$G$352,5,0)</f>
        <v>4958388.112000001</v>
      </c>
    </row>
    <row r="57" ht="19.5" customHeight="1" s="252" customFormat="1">
      <c r="A57" s="313">
        <f t="shared" si="41"/>
        <v>51</v>
      </c>
      <c r="B57" s="182" t="s">
        <v>424</v>
      </c>
      <c r="C57" s="314" t="s">
        <v>700</v>
      </c>
      <c r="D57" s="315" t="s">
        <v>47</v>
      </c>
      <c r="E57" s="315" t="s">
        <v>115</v>
      </c>
      <c r="F57" s="316" t="s">
        <v>113</v>
      </c>
      <c r="G57" s="351">
        <v>3742476</v>
      </c>
      <c r="H57" s="352">
        <f t="shared" si="33"/>
        <v>183007.0764</v>
      </c>
      <c r="I57" s="375">
        <f t="shared" si="34"/>
        <v>149699.04</v>
      </c>
      <c r="J57" s="375">
        <f t="shared" si="35"/>
        <v>74849.52</v>
      </c>
      <c r="K57" s="375">
        <v>15000</v>
      </c>
      <c r="L57" s="317">
        <f t="shared" si="36"/>
        <v>4165031.6364</v>
      </c>
      <c r="M57" s="317">
        <f t="shared" si="37"/>
        <v>333202.53091200005</v>
      </c>
      <c r="N57" s="317">
        <v>925000</v>
      </c>
      <c r="O57" s="317"/>
      <c r="P57" s="317"/>
      <c r="Q57" s="389">
        <f t="shared" si="38"/>
        <v>5423234.167312</v>
      </c>
      <c r="R57" s="389">
        <f t="shared" si="39"/>
        <v>33320.25309120001</v>
      </c>
      <c r="S57" s="390">
        <f t="shared" si="40"/>
        <v>5456554.4204032</v>
      </c>
      <c r="T57" s="318">
        <v>44348</v>
      </c>
      <c r="U57" s="319">
        <v>44439</v>
      </c>
      <c r="V57" s="320"/>
      <c r="W57" s="320"/>
      <c r="X57" s="320"/>
      <c r="Y57" s="539">
        <f t="shared" si="31"/>
        <v>51</v>
      </c>
      <c r="Z57" s="540" t="str">
        <f t="shared" si="31"/>
        <v>1698</v>
      </c>
      <c r="AA57" s="541" t="str">
        <f t="shared" si="31"/>
        <v>IMAN CAHYADI </v>
      </c>
      <c r="AB57" s="540" t="str">
        <f>+VLOOKUP(B57,'[1]BANDUNG-ANTERAJA'!$C$7:$AL$187,14,0)</f>
        <v>L</v>
      </c>
      <c r="AC57" s="573">
        <f t="shared" si="14"/>
        <v>4667476</v>
      </c>
      <c r="AD57" s="542">
        <f t="shared" si="15"/>
        <v>74849.52</v>
      </c>
      <c r="AE57" s="542"/>
      <c r="AF57" s="542">
        <f t="shared" si="32"/>
        <v>37424.76</v>
      </c>
      <c r="AG57" s="495">
        <f t="shared" si="17"/>
        <v>55201.72000000067</v>
      </c>
      <c r="AH57" s="495">
        <f t="shared" si="10"/>
        <v>2760.086000000034</v>
      </c>
      <c r="AI57" s="543">
        <f t="shared" si="11"/>
        <v>4552441.634000001</v>
      </c>
      <c r="AJ57" s="543"/>
      <c r="AK57" s="544">
        <f t="shared" si="18"/>
        <v>4552441.634000001</v>
      </c>
      <c r="AL57" s="545"/>
      <c r="AM57" s="546">
        <f t="shared" si="30"/>
        <v>51</v>
      </c>
      <c r="AN57" s="547" t="str">
        <f t="shared" si="30"/>
        <v>1698</v>
      </c>
      <c r="AO57" s="548" t="str">
        <f t="shared" si="0"/>
        <v>IMAN CAHYADI </v>
      </c>
      <c r="AP57" s="538">
        <f t="shared" si="19"/>
        <v>4552441.634000001</v>
      </c>
      <c r="AQ57" s="252">
        <f>+VLOOKUP(C57,'[4]BANK DRIVER'!$C$173:$G$352,5,0)</f>
        <v>4552441.634000001</v>
      </c>
    </row>
    <row r="58" ht="19.5" customHeight="1" s="252" customFormat="1">
      <c r="A58" s="313">
        <f t="shared" si="41"/>
        <v>52</v>
      </c>
      <c r="B58" s="182" t="s">
        <v>701</v>
      </c>
      <c r="C58" s="314" t="s">
        <v>291</v>
      </c>
      <c r="D58" s="315" t="s">
        <v>47</v>
      </c>
      <c r="E58" s="315" t="s">
        <v>115</v>
      </c>
      <c r="F58" s="316" t="s">
        <v>113</v>
      </c>
      <c r="G58" s="351">
        <v>3742476</v>
      </c>
      <c r="H58" s="352">
        <f t="shared" si="33"/>
        <v>183007.0764</v>
      </c>
      <c r="I58" s="375">
        <f t="shared" si="34"/>
        <v>149699.04</v>
      </c>
      <c r="J58" s="375">
        <f t="shared" si="35"/>
        <v>74849.52</v>
      </c>
      <c r="K58" s="375">
        <v>15000</v>
      </c>
      <c r="L58" s="317">
        <f t="shared" si="36"/>
        <v>4165031.6364</v>
      </c>
      <c r="M58" s="317">
        <f t="shared" si="37"/>
        <v>333202.53091200005</v>
      </c>
      <c r="N58" s="317">
        <v>1680000</v>
      </c>
      <c r="O58" s="317"/>
      <c r="P58" s="317"/>
      <c r="Q58" s="389">
        <f t="shared" si="38"/>
        <v>6178234.167312</v>
      </c>
      <c r="R58" s="389">
        <f t="shared" si="39"/>
        <v>33320.25309120001</v>
      </c>
      <c r="S58" s="390">
        <f t="shared" si="40"/>
        <v>6211554.4204032</v>
      </c>
      <c r="T58" s="318">
        <v>44378</v>
      </c>
      <c r="U58" s="319">
        <v>44469</v>
      </c>
      <c r="V58" s="320"/>
      <c r="W58" s="320"/>
      <c r="X58" s="320"/>
      <c r="Y58" s="539">
        <f t="shared" si="31"/>
        <v>52</v>
      </c>
      <c r="Z58" s="540" t="str">
        <f t="shared" si="31"/>
        <v>1158</v>
      </c>
      <c r="AA58" s="541" t="str">
        <f t="shared" si="31"/>
        <v>INDRA RUSTANUDIN </v>
      </c>
      <c r="AB58" s="540" t="str">
        <f>+VLOOKUP(B58,'[1]BANDUNG-ANTERAJA'!$C$7:$AL$187,14,0)</f>
        <v>K</v>
      </c>
      <c r="AC58" s="573">
        <f t="shared" si="14"/>
        <v>5422476</v>
      </c>
      <c r="AD58" s="542">
        <f t="shared" si="15"/>
        <v>74849.52</v>
      </c>
      <c r="AE58" s="542">
        <f t="shared" si="32"/>
        <v>37424.76</v>
      </c>
      <c r="AF58" s="542">
        <f t="shared" si="32"/>
        <v>37424.76</v>
      </c>
      <c r="AG58" s="495">
        <f t="shared" si="17"/>
        <v>397776.9600000009</v>
      </c>
      <c r="AH58" s="495">
        <f t="shared" si="10"/>
        <v>19888.848000000045</v>
      </c>
      <c r="AI58" s="543">
        <f t="shared" si="11"/>
        <v>5252888.112000001</v>
      </c>
      <c r="AJ58" s="543"/>
      <c r="AK58" s="544">
        <f t="shared" si="18"/>
        <v>5252888.112000001</v>
      </c>
      <c r="AL58" s="545"/>
      <c r="AM58" s="546">
        <f t="shared" si="30"/>
        <v>52</v>
      </c>
      <c r="AN58" s="547" t="str">
        <f t="shared" si="30"/>
        <v>1158</v>
      </c>
      <c r="AO58" s="548" t="str">
        <f t="shared" si="0"/>
        <v>INDRA RUSTANUDIN </v>
      </c>
      <c r="AP58" s="538">
        <f t="shared" si="19"/>
        <v>5252888.112000001</v>
      </c>
      <c r="AQ58" s="252">
        <f>+VLOOKUP(C58,'[4]BANK DRIVER'!$C$173:$G$352,5,0)</f>
        <v>5252888.112000001</v>
      </c>
    </row>
    <row r="59" ht="19.5" customHeight="1" s="252" customFormat="1">
      <c r="A59" s="313">
        <f t="shared" si="41"/>
        <v>53</v>
      </c>
      <c r="B59" s="182" t="s">
        <v>400</v>
      </c>
      <c r="C59" s="314" t="s">
        <v>401</v>
      </c>
      <c r="D59" s="315" t="s">
        <v>47</v>
      </c>
      <c r="E59" s="315" t="s">
        <v>115</v>
      </c>
      <c r="F59" s="316" t="s">
        <v>113</v>
      </c>
      <c r="G59" s="351">
        <v>3742476</v>
      </c>
      <c r="H59" s="352">
        <f t="shared" si="33"/>
        <v>183007.0764</v>
      </c>
      <c r="I59" s="375">
        <f t="shared" si="34"/>
        <v>149699.04</v>
      </c>
      <c r="J59" s="375">
        <f t="shared" si="35"/>
        <v>74849.52</v>
      </c>
      <c r="K59" s="375">
        <v>15000</v>
      </c>
      <c r="L59" s="317">
        <f t="shared" si="36"/>
        <v>4165031.6364</v>
      </c>
      <c r="M59" s="317">
        <f t="shared" si="37"/>
        <v>333202.53091200005</v>
      </c>
      <c r="N59" s="317">
        <v>1575000</v>
      </c>
      <c r="O59" s="317"/>
      <c r="P59" s="317"/>
      <c r="Q59" s="389">
        <f t="shared" si="38"/>
        <v>6073234.167312</v>
      </c>
      <c r="R59" s="389">
        <f t="shared" si="39"/>
        <v>33320.25309120001</v>
      </c>
      <c r="S59" s="390">
        <f t="shared" si="40"/>
        <v>6106554.4204032</v>
      </c>
      <c r="T59" s="318">
        <v>44348</v>
      </c>
      <c r="U59" s="319">
        <v>44439</v>
      </c>
      <c r="V59" s="320"/>
      <c r="W59" s="320"/>
      <c r="X59" s="320"/>
      <c r="Y59" s="539">
        <f t="shared" si="31"/>
        <v>53</v>
      </c>
      <c r="Z59" s="540" t="str">
        <f t="shared" si="31"/>
        <v>1686</v>
      </c>
      <c r="AA59" s="541" t="str">
        <f t="shared" si="31"/>
        <v>INDRA SUHENDAR </v>
      </c>
      <c r="AB59" s="540" t="str">
        <f>+VLOOKUP(B59,'[1]BANDUNG-ANTERAJA'!$C$7:$AL$187,14,0)</f>
        <v>K</v>
      </c>
      <c r="AC59" s="573">
        <f t="shared" si="14"/>
        <v>5317476</v>
      </c>
      <c r="AD59" s="542">
        <f t="shared" si="15"/>
        <v>74849.52</v>
      </c>
      <c r="AE59" s="542"/>
      <c r="AF59" s="542">
        <f t="shared" si="32"/>
        <v>37424.76</v>
      </c>
      <c r="AG59" s="495">
        <f t="shared" si="17"/>
        <v>330201.72000000067</v>
      </c>
      <c r="AH59" s="495">
        <f t="shared" si="10"/>
        <v>16510.086000000036</v>
      </c>
      <c r="AI59" s="543">
        <f t="shared" si="11"/>
        <v>5188691.634000001</v>
      </c>
      <c r="AJ59" s="543"/>
      <c r="AK59" s="544">
        <f t="shared" si="18"/>
        <v>5188691.634000001</v>
      </c>
      <c r="AL59" s="545"/>
      <c r="AM59" s="546">
        <f t="shared" si="30"/>
        <v>53</v>
      </c>
      <c r="AN59" s="547" t="str">
        <f t="shared" si="30"/>
        <v>1686</v>
      </c>
      <c r="AO59" s="548" t="str">
        <f t="shared" si="0"/>
        <v>INDRA SUHENDAR </v>
      </c>
      <c r="AP59" s="538">
        <f t="shared" si="19"/>
        <v>5188691.634000001</v>
      </c>
      <c r="AQ59" s="252">
        <f>+VLOOKUP(C59,'[4]BANK DRIVER'!$C$173:$G$352,5,0)</f>
        <v>5188691.634000001</v>
      </c>
    </row>
    <row r="60" ht="19.5" customHeight="1" s="252" customFormat="1">
      <c r="A60" s="313">
        <f t="shared" si="41"/>
        <v>54</v>
      </c>
      <c r="B60" s="182" t="s">
        <v>702</v>
      </c>
      <c r="C60" s="314" t="s">
        <v>366</v>
      </c>
      <c r="D60" s="315" t="s">
        <v>47</v>
      </c>
      <c r="E60" s="315" t="s">
        <v>115</v>
      </c>
      <c r="F60" s="316" t="s">
        <v>113</v>
      </c>
      <c r="G60" s="351">
        <v>3742476</v>
      </c>
      <c r="H60" s="352">
        <f t="shared" si="33"/>
        <v>183007.0764</v>
      </c>
      <c r="I60" s="375">
        <f t="shared" si="34"/>
        <v>149699.04</v>
      </c>
      <c r="J60" s="375">
        <f t="shared" si="35"/>
        <v>74849.52</v>
      </c>
      <c r="K60" s="375">
        <v>15000</v>
      </c>
      <c r="L60" s="317">
        <f t="shared" si="36"/>
        <v>4165031.6364</v>
      </c>
      <c r="M60" s="317">
        <f t="shared" si="37"/>
        <v>333202.53091200005</v>
      </c>
      <c r="N60" s="317">
        <v>825000</v>
      </c>
      <c r="O60" s="317"/>
      <c r="P60" s="317"/>
      <c r="Q60" s="389">
        <f t="shared" si="38"/>
        <v>5323234.167312</v>
      </c>
      <c r="R60" s="389">
        <f t="shared" si="39"/>
        <v>33320.25309120001</v>
      </c>
      <c r="S60" s="390">
        <f t="shared" si="40"/>
        <v>5356554.4204032</v>
      </c>
      <c r="T60" s="318">
        <v>44378</v>
      </c>
      <c r="U60" s="319">
        <v>44469</v>
      </c>
      <c r="V60" s="320"/>
      <c r="W60" s="320"/>
      <c r="X60" s="320"/>
      <c r="Y60" s="539">
        <f t="shared" si="31"/>
        <v>54</v>
      </c>
      <c r="Z60" s="540" t="str">
        <f t="shared" si="31"/>
        <v>1473</v>
      </c>
      <c r="AA60" s="541" t="str">
        <f t="shared" si="31"/>
        <v>IRFAN ARFIAN </v>
      </c>
      <c r="AB60" s="540" t="str">
        <f>+VLOOKUP(B60,'[1]BANDUNG-ANTERAJA'!$C$7:$AL$187,14,0)</f>
        <v>L</v>
      </c>
      <c r="AC60" s="573">
        <f t="shared" si="14"/>
        <v>4567476</v>
      </c>
      <c r="AD60" s="542">
        <f t="shared" si="15"/>
        <v>74849.52</v>
      </c>
      <c r="AE60" s="542">
        <f t="shared" si="32"/>
        <v>37424.76</v>
      </c>
      <c r="AF60" s="542">
        <f t="shared" si="32"/>
        <v>37424.76</v>
      </c>
      <c r="AG60" s="495">
        <f t="shared" si="17"/>
        <v>-82223.0399999991</v>
      </c>
      <c r="AH60" s="495">
        <f t="shared" si="10"/>
        <v>0</v>
      </c>
      <c r="AI60" s="543">
        <f t="shared" si="11"/>
        <v>4417776.960000001</v>
      </c>
      <c r="AJ60" s="543"/>
      <c r="AK60" s="544">
        <f t="shared" si="18"/>
        <v>4417776.960000001</v>
      </c>
      <c r="AL60" s="545"/>
      <c r="AM60" s="546">
        <f t="shared" si="30"/>
        <v>54</v>
      </c>
      <c r="AN60" s="547" t="str">
        <f t="shared" si="30"/>
        <v>1473</v>
      </c>
      <c r="AO60" s="548" t="str">
        <f t="shared" si="0"/>
        <v>IRFAN ARFIAN </v>
      </c>
      <c r="AP60" s="538">
        <f t="shared" si="19"/>
        <v>4417776.960000001</v>
      </c>
      <c r="AQ60" s="252">
        <f>+VLOOKUP(C60,'[4]BANK DRIVER'!$C$173:$G$352,5,0)</f>
        <v>4417776.960000001</v>
      </c>
    </row>
    <row r="61" ht="19.5" customHeight="1" s="252" customFormat="1">
      <c r="A61" s="313">
        <f t="shared" si="41"/>
        <v>55</v>
      </c>
      <c r="B61" s="182" t="s">
        <v>703</v>
      </c>
      <c r="C61" s="314" t="s">
        <v>704</v>
      </c>
      <c r="D61" s="315" t="s">
        <v>47</v>
      </c>
      <c r="E61" s="315" t="s">
        <v>115</v>
      </c>
      <c r="F61" s="316" t="s">
        <v>113</v>
      </c>
      <c r="G61" s="351">
        <v>3742476</v>
      </c>
      <c r="H61" s="352">
        <f t="shared" si="33"/>
        <v>183007.0764</v>
      </c>
      <c r="I61" s="375">
        <f t="shared" si="34"/>
        <v>149699.04</v>
      </c>
      <c r="J61" s="375">
        <f t="shared" si="35"/>
        <v>74849.52</v>
      </c>
      <c r="K61" s="375">
        <v>15000</v>
      </c>
      <c r="L61" s="317">
        <f t="shared" si="36"/>
        <v>4165031.6364</v>
      </c>
      <c r="M61" s="317">
        <f t="shared" si="37"/>
        <v>333202.53091200005</v>
      </c>
      <c r="N61" s="317">
        <v>1120000</v>
      </c>
      <c r="O61" s="317"/>
      <c r="P61" s="317"/>
      <c r="Q61" s="389">
        <f t="shared" si="38"/>
        <v>5618234.167312</v>
      </c>
      <c r="R61" s="389">
        <f t="shared" si="39"/>
        <v>33320.25309120001</v>
      </c>
      <c r="S61" s="390">
        <f t="shared" si="40"/>
        <v>5651554.4204032</v>
      </c>
      <c r="T61" s="318">
        <v>44348</v>
      </c>
      <c r="U61" s="319">
        <v>44439</v>
      </c>
      <c r="V61" s="320"/>
      <c r="W61" s="320"/>
      <c r="X61" s="320"/>
      <c r="Y61" s="539">
        <f t="shared" si="31"/>
        <v>55</v>
      </c>
      <c r="Z61" s="540" t="str">
        <f t="shared" si="31"/>
        <v>1261</v>
      </c>
      <c r="AA61" s="541" t="str">
        <f t="shared" si="31"/>
        <v>IRFAN HILMI</v>
      </c>
      <c r="AB61" s="540" t="str">
        <f>+VLOOKUP(B61,'[1]BANDUNG-ANTERAJA'!$C$7:$AL$187,14,0)</f>
        <v>K</v>
      </c>
      <c r="AC61" s="573">
        <f t="shared" si="14"/>
        <v>4862476</v>
      </c>
      <c r="AD61" s="542">
        <f t="shared" si="15"/>
        <v>74849.52</v>
      </c>
      <c r="AE61" s="542">
        <f t="shared" si="32"/>
        <v>37424.76</v>
      </c>
      <c r="AF61" s="542">
        <f t="shared" si="32"/>
        <v>37424.76</v>
      </c>
      <c r="AG61" s="495">
        <f t="shared" si="17"/>
        <v>-162223.0399999991</v>
      </c>
      <c r="AH61" s="495">
        <f t="shared" si="10"/>
        <v>0</v>
      </c>
      <c r="AI61" s="543">
        <f t="shared" si="11"/>
        <v>4712776.960000001</v>
      </c>
      <c r="AJ61" s="543"/>
      <c r="AK61" s="544">
        <f t="shared" si="18"/>
        <v>4712776.960000001</v>
      </c>
      <c r="AL61" s="545"/>
      <c r="AM61" s="546">
        <f t="shared" si="30"/>
        <v>55</v>
      </c>
      <c r="AN61" s="547" t="str">
        <f t="shared" si="30"/>
        <v>1261</v>
      </c>
      <c r="AO61" s="548" t="str">
        <f t="shared" si="0"/>
        <v>IRFAN HILMI</v>
      </c>
      <c r="AP61" s="538">
        <f t="shared" si="19"/>
        <v>4712776.960000001</v>
      </c>
      <c r="AQ61" s="252">
        <f>+VLOOKUP(C61,'[4]BANK DRIVER'!$C$173:$G$352,5,0)</f>
        <v>4712776.960000001</v>
      </c>
    </row>
    <row r="62" ht="19.5" customHeight="1" s="252" customFormat="1">
      <c r="A62" s="313">
        <f t="shared" si="41"/>
        <v>56</v>
      </c>
      <c r="B62" s="182" t="s">
        <v>420</v>
      </c>
      <c r="C62" s="314" t="s">
        <v>421</v>
      </c>
      <c r="D62" s="315" t="s">
        <v>47</v>
      </c>
      <c r="E62" s="315" t="s">
        <v>115</v>
      </c>
      <c r="F62" s="316" t="s">
        <v>113</v>
      </c>
      <c r="G62" s="351">
        <v>3742476</v>
      </c>
      <c r="H62" s="352">
        <f t="shared" si="33"/>
        <v>183007.0764</v>
      </c>
      <c r="I62" s="375">
        <f t="shared" si="34"/>
        <v>149699.04</v>
      </c>
      <c r="J62" s="375">
        <f t="shared" si="35"/>
        <v>74849.52</v>
      </c>
      <c r="K62" s="375">
        <v>15000</v>
      </c>
      <c r="L62" s="317">
        <f t="shared" si="36"/>
        <v>4165031.6364</v>
      </c>
      <c r="M62" s="317">
        <f t="shared" si="37"/>
        <v>333202.53091200005</v>
      </c>
      <c r="N62" s="317">
        <v>935000</v>
      </c>
      <c r="O62" s="317"/>
      <c r="P62" s="317"/>
      <c r="Q62" s="389">
        <f t="shared" si="38"/>
        <v>5433234.167312</v>
      </c>
      <c r="R62" s="389">
        <f t="shared" si="39"/>
        <v>33320.25309120001</v>
      </c>
      <c r="S62" s="390">
        <f t="shared" si="40"/>
        <v>5466554.4204032</v>
      </c>
      <c r="T62" s="318">
        <v>44348</v>
      </c>
      <c r="U62" s="319">
        <v>44439</v>
      </c>
      <c r="V62" s="320"/>
      <c r="W62" s="320"/>
      <c r="X62" s="320"/>
      <c r="Y62" s="539">
        <f t="shared" si="31"/>
        <v>56</v>
      </c>
      <c r="Z62" s="540" t="str">
        <f t="shared" si="31"/>
        <v>1696</v>
      </c>
      <c r="AA62" s="541" t="str">
        <f t="shared" si="31"/>
        <v>IRPAN SOPANDI </v>
      </c>
      <c r="AB62" s="540" t="str">
        <f>+VLOOKUP(B62,'[1]BANDUNG-ANTERAJA'!$C$7:$AL$187,14,0)</f>
        <v>K</v>
      </c>
      <c r="AC62" s="573">
        <f t="shared" si="14"/>
        <v>4677476</v>
      </c>
      <c r="AD62" s="542">
        <f t="shared" si="15"/>
        <v>74849.52</v>
      </c>
      <c r="AE62" s="542"/>
      <c r="AF62" s="542">
        <f t="shared" si="32"/>
        <v>37424.76</v>
      </c>
      <c r="AG62" s="495">
        <f t="shared" si="17"/>
        <v>-309798.27999999933</v>
      </c>
      <c r="AH62" s="495">
        <f t="shared" si="10"/>
        <v>0</v>
      </c>
      <c r="AI62" s="543">
        <f t="shared" si="11"/>
        <v>4565201.720000001</v>
      </c>
      <c r="AJ62" s="543"/>
      <c r="AK62" s="544">
        <f t="shared" si="18"/>
        <v>4565201.720000001</v>
      </c>
      <c r="AL62" s="545"/>
      <c r="AM62" s="546">
        <f t="shared" si="30"/>
        <v>56</v>
      </c>
      <c r="AN62" s="547" t="str">
        <f t="shared" si="30"/>
        <v>1696</v>
      </c>
      <c r="AO62" s="548" t="str">
        <f t="shared" si="0"/>
        <v>IRPAN SOPANDI </v>
      </c>
      <c r="AP62" s="538">
        <f t="shared" si="19"/>
        <v>4565201.720000001</v>
      </c>
      <c r="AQ62" s="252">
        <f>+VLOOKUP(C62,'[4]BANK DRIVER'!$C$173:$G$352,5,0)</f>
        <v>4565201.720000001</v>
      </c>
    </row>
    <row r="63" ht="19.5" customHeight="1" s="252" customFormat="1">
      <c r="A63" s="313">
        <f t="shared" si="41"/>
        <v>57</v>
      </c>
      <c r="B63" s="182" t="s">
        <v>705</v>
      </c>
      <c r="C63" s="314" t="s">
        <v>706</v>
      </c>
      <c r="D63" s="315" t="s">
        <v>47</v>
      </c>
      <c r="E63" s="315" t="s">
        <v>115</v>
      </c>
      <c r="F63" s="316" t="s">
        <v>113</v>
      </c>
      <c r="G63" s="351">
        <v>3742476</v>
      </c>
      <c r="H63" s="352">
        <f t="shared" si="33"/>
        <v>183007.0764</v>
      </c>
      <c r="I63" s="375">
        <f t="shared" si="34"/>
        <v>149699.04</v>
      </c>
      <c r="J63" s="375">
        <f t="shared" si="35"/>
        <v>74849.52</v>
      </c>
      <c r="K63" s="375">
        <v>15000</v>
      </c>
      <c r="L63" s="317">
        <f t="shared" si="36"/>
        <v>4165031.6364</v>
      </c>
      <c r="M63" s="317">
        <f t="shared" si="37"/>
        <v>333202.53091200005</v>
      </c>
      <c r="N63" s="317">
        <v>1000000</v>
      </c>
      <c r="O63" s="317"/>
      <c r="P63" s="317"/>
      <c r="Q63" s="389">
        <f t="shared" si="38"/>
        <v>5498234.167312</v>
      </c>
      <c r="R63" s="389">
        <f t="shared" si="39"/>
        <v>33320.25309120001</v>
      </c>
      <c r="S63" s="390">
        <f t="shared" si="40"/>
        <v>5531554.4204032</v>
      </c>
      <c r="T63" s="318">
        <v>44348</v>
      </c>
      <c r="U63" s="319">
        <v>44439</v>
      </c>
      <c r="V63" s="320"/>
      <c r="W63" s="320"/>
      <c r="X63" s="320"/>
      <c r="Y63" s="539">
        <f t="shared" si="31"/>
        <v>57</v>
      </c>
      <c r="Z63" s="540" t="str">
        <f t="shared" si="31"/>
        <v>1260</v>
      </c>
      <c r="AA63" s="541" t="str">
        <f t="shared" si="31"/>
        <v>ISEP SURYANA </v>
      </c>
      <c r="AB63" s="540" t="str">
        <f>+VLOOKUP(B63,'[1]BANDUNG-ANTERAJA'!$C$7:$AL$187,14,0)</f>
        <v>K</v>
      </c>
      <c r="AC63" s="573">
        <f t="shared" si="14"/>
        <v>4742476</v>
      </c>
      <c r="AD63" s="542">
        <f t="shared" si="15"/>
        <v>74849.52</v>
      </c>
      <c r="AE63" s="542">
        <f t="shared" si="32"/>
        <v>37424.76</v>
      </c>
      <c r="AF63" s="542">
        <f t="shared" si="32"/>
        <v>37424.76</v>
      </c>
      <c r="AG63" s="495">
        <f t="shared" si="17"/>
        <v>-282223.0399999991</v>
      </c>
      <c r="AH63" s="495">
        <f t="shared" si="10"/>
        <v>0</v>
      </c>
      <c r="AI63" s="543">
        <f t="shared" si="11"/>
        <v>4592776.960000001</v>
      </c>
      <c r="AJ63" s="543"/>
      <c r="AK63" s="544">
        <f t="shared" si="18"/>
        <v>4592776.960000001</v>
      </c>
      <c r="AL63" s="545"/>
      <c r="AM63" s="546">
        <f t="shared" si="30"/>
        <v>57</v>
      </c>
      <c r="AN63" s="547" t="str">
        <f t="shared" si="30"/>
        <v>1260</v>
      </c>
      <c r="AO63" s="548" t="str">
        <f t="shared" si="0"/>
        <v>ISEP SURYANA </v>
      </c>
      <c r="AP63" s="538">
        <f t="shared" si="19"/>
        <v>4592776.960000001</v>
      </c>
      <c r="AQ63" s="252">
        <f>+VLOOKUP(C63,'[4]BANK DRIVER'!$C$173:$G$352,5,0)</f>
        <v>4592776.960000001</v>
      </c>
    </row>
    <row r="64" ht="19.5" customHeight="1" s="252" customFormat="1">
      <c r="A64" s="313">
        <f t="shared" si="41"/>
        <v>58</v>
      </c>
      <c r="B64" s="182" t="s">
        <v>515</v>
      </c>
      <c r="C64" s="314" t="s">
        <v>516</v>
      </c>
      <c r="D64" s="315" t="s">
        <v>47</v>
      </c>
      <c r="E64" s="315" t="s">
        <v>115</v>
      </c>
      <c r="F64" s="316" t="s">
        <v>113</v>
      </c>
      <c r="G64" s="351">
        <v>3742476</v>
      </c>
      <c r="H64" s="352">
        <f t="shared" si="33"/>
        <v>183007.0764</v>
      </c>
      <c r="I64" s="375">
        <f t="shared" si="34"/>
        <v>149699.04</v>
      </c>
      <c r="J64" s="375">
        <f t="shared" si="35"/>
        <v>74849.52</v>
      </c>
      <c r="K64" s="375">
        <v>15000</v>
      </c>
      <c r="L64" s="317">
        <f t="shared" si="36"/>
        <v>4165031.6364</v>
      </c>
      <c r="M64" s="317">
        <f t="shared" si="37"/>
        <v>333202.53091200005</v>
      </c>
      <c r="N64" s="317">
        <v>960000</v>
      </c>
      <c r="O64" s="317"/>
      <c r="P64" s="317"/>
      <c r="Q64" s="389">
        <f t="shared" si="38"/>
        <v>5458234.167312</v>
      </c>
      <c r="R64" s="389">
        <f t="shared" si="39"/>
        <v>33320.25309120001</v>
      </c>
      <c r="S64" s="390">
        <f t="shared" si="40"/>
        <v>5491554.4204032</v>
      </c>
      <c r="T64" s="318">
        <v>44348</v>
      </c>
      <c r="U64" s="319">
        <v>44439</v>
      </c>
      <c r="V64" s="320"/>
      <c r="W64" s="320"/>
      <c r="X64" s="320"/>
      <c r="Y64" s="539">
        <f t="shared" si="31"/>
        <v>58</v>
      </c>
      <c r="Z64" s="540" t="str">
        <f t="shared" si="31"/>
        <v>1895</v>
      </c>
      <c r="AA64" s="541" t="str">
        <f t="shared" si="31"/>
        <v>IWAN</v>
      </c>
      <c r="AB64" s="540" t="str">
        <f>+VLOOKUP(B64,'[1]BANDUNG-ANTERAJA'!$C$7:$AL$187,14,0)</f>
        <v>K</v>
      </c>
      <c r="AC64" s="573">
        <f t="shared" si="14"/>
        <v>4702476</v>
      </c>
      <c r="AD64" s="542">
        <f t="shared" si="15"/>
        <v>74849.52</v>
      </c>
      <c r="AE64" s="542">
        <f t="shared" si="32"/>
        <v>37424.76</v>
      </c>
      <c r="AF64" s="542">
        <f t="shared" si="32"/>
        <v>37424.76</v>
      </c>
      <c r="AG64" s="495">
        <f t="shared" si="17"/>
        <v>-322223.0399999991</v>
      </c>
      <c r="AH64" s="495">
        <f t="shared" si="10"/>
        <v>0</v>
      </c>
      <c r="AI64" s="543">
        <f t="shared" si="11"/>
        <v>4552776.960000001</v>
      </c>
      <c r="AJ64" s="543"/>
      <c r="AK64" s="544">
        <f t="shared" si="18"/>
        <v>4552776.960000001</v>
      </c>
      <c r="AL64" s="545"/>
      <c r="AM64" s="546">
        <f t="shared" si="30"/>
        <v>58</v>
      </c>
      <c r="AN64" s="547" t="str">
        <f t="shared" si="30"/>
        <v>1895</v>
      </c>
      <c r="AO64" s="548" t="str">
        <f t="shared" si="0"/>
        <v>IWAN</v>
      </c>
      <c r="AP64" s="538">
        <f t="shared" si="19"/>
        <v>4552776.960000001</v>
      </c>
      <c r="AQ64" s="252">
        <f>+VLOOKUP(C64,'[4]BANK DRIVER'!$C$173:$G$352,5,0)</f>
        <v>4552776.960000001</v>
      </c>
    </row>
    <row r="65" ht="19.5" customHeight="1" s="252" customFormat="1">
      <c r="A65" s="313">
        <f t="shared" si="41"/>
        <v>59</v>
      </c>
      <c r="B65" s="594" t="s">
        <v>707</v>
      </c>
      <c r="C65" s="314" t="s">
        <v>708</v>
      </c>
      <c r="D65" s="315" t="s">
        <v>47</v>
      </c>
      <c r="E65" s="315" t="s">
        <v>115</v>
      </c>
      <c r="F65" s="316" t="s">
        <v>113</v>
      </c>
      <c r="G65" s="351">
        <v>3742476</v>
      </c>
      <c r="H65" s="352">
        <f t="shared" si="33"/>
        <v>183007.0764</v>
      </c>
      <c r="I65" s="375">
        <f t="shared" si="34"/>
        <v>149699.04</v>
      </c>
      <c r="J65" s="375">
        <f t="shared" si="35"/>
        <v>74849.52</v>
      </c>
      <c r="K65" s="375">
        <v>15000</v>
      </c>
      <c r="L65" s="317">
        <f t="shared" si="36"/>
        <v>4165031.6364</v>
      </c>
      <c r="M65" s="317">
        <f t="shared" si="37"/>
        <v>333202.53091200005</v>
      </c>
      <c r="N65" s="317">
        <v>1930000</v>
      </c>
      <c r="O65" s="317"/>
      <c r="P65" s="317"/>
      <c r="Q65" s="389">
        <f t="shared" si="38"/>
        <v>6428234.167312</v>
      </c>
      <c r="R65" s="389">
        <f t="shared" si="39"/>
        <v>33320.25309120001</v>
      </c>
      <c r="S65" s="390">
        <f t="shared" si="40"/>
        <v>6461554.4204032</v>
      </c>
      <c r="T65" s="318">
        <v>44378</v>
      </c>
      <c r="U65" s="319">
        <v>44408</v>
      </c>
      <c r="V65" s="320"/>
      <c r="W65" s="320"/>
      <c r="X65" s="320"/>
      <c r="Y65" s="539">
        <f t="shared" si="31"/>
        <v>59</v>
      </c>
      <c r="Z65" s="540" t="str">
        <f t="shared" si="31"/>
        <v>0954</v>
      </c>
      <c r="AA65" s="541" t="str">
        <f t="shared" si="31"/>
        <v>MAMAT RAHMAT</v>
      </c>
      <c r="AB65" s="540" t="str">
        <f>+VLOOKUP(B65,'[1]BANDUNG-ANTERAJA'!$C$7:$AL$187,14,0)</f>
        <v>K</v>
      </c>
      <c r="AC65" s="573">
        <f t="shared" si="14"/>
        <v>5672476</v>
      </c>
      <c r="AD65" s="542">
        <f t="shared" si="15"/>
        <v>74849.52</v>
      </c>
      <c r="AE65" s="542">
        <f t="shared" si="32"/>
        <v>37424.76</v>
      </c>
      <c r="AF65" s="542">
        <f t="shared" si="32"/>
        <v>37424.76</v>
      </c>
      <c r="AG65" s="495">
        <f t="shared" si="17"/>
        <v>647776.9600000009</v>
      </c>
      <c r="AH65" s="495">
        <f t="shared" si="10"/>
        <v>32388.848000000045</v>
      </c>
      <c r="AI65" s="543">
        <f t="shared" si="11"/>
        <v>5490388.112000001</v>
      </c>
      <c r="AJ65" s="543"/>
      <c r="AK65" s="544">
        <f t="shared" si="18"/>
        <v>5490388.112000001</v>
      </c>
      <c r="AL65" s="545"/>
      <c r="AM65" s="546">
        <f t="shared" si="30"/>
        <v>59</v>
      </c>
      <c r="AN65" s="547" t="str">
        <f t="shared" si="30"/>
        <v>0954</v>
      </c>
      <c r="AO65" s="548" t="str">
        <f t="shared" si="0"/>
        <v>MAMAT RAHMAT</v>
      </c>
      <c r="AP65" s="538">
        <f t="shared" si="19"/>
        <v>5490388.112000001</v>
      </c>
      <c r="AQ65" s="252">
        <f>+VLOOKUP(C65,'[4]BANK DRIVER'!$C$173:$G$352,5,0)</f>
        <v>5490388.112000001</v>
      </c>
    </row>
    <row r="66" ht="19.5" customHeight="1" s="252" customFormat="1">
      <c r="A66" s="313">
        <f t="shared" si="41"/>
        <v>60</v>
      </c>
      <c r="B66" s="182" t="s">
        <v>404</v>
      </c>
      <c r="C66" s="314" t="s">
        <v>405</v>
      </c>
      <c r="D66" s="315" t="s">
        <v>47</v>
      </c>
      <c r="E66" s="315" t="s">
        <v>115</v>
      </c>
      <c r="F66" s="316" t="s">
        <v>113</v>
      </c>
      <c r="G66" s="351">
        <v>3742476</v>
      </c>
      <c r="H66" s="352">
        <f t="shared" si="33"/>
        <v>183007.0764</v>
      </c>
      <c r="I66" s="375">
        <f t="shared" si="34"/>
        <v>149699.04</v>
      </c>
      <c r="J66" s="375">
        <f t="shared" si="35"/>
        <v>74849.52</v>
      </c>
      <c r="K66" s="375">
        <v>15000</v>
      </c>
      <c r="L66" s="317">
        <f t="shared" si="36"/>
        <v>4165031.6364</v>
      </c>
      <c r="M66" s="317">
        <f t="shared" si="37"/>
        <v>333202.53091200005</v>
      </c>
      <c r="N66" s="317">
        <v>1440000</v>
      </c>
      <c r="O66" s="317"/>
      <c r="P66" s="317"/>
      <c r="Q66" s="389">
        <f t="shared" si="38"/>
        <v>5938234.167312</v>
      </c>
      <c r="R66" s="389">
        <f t="shared" si="39"/>
        <v>33320.25309120001</v>
      </c>
      <c r="S66" s="390">
        <f t="shared" si="40"/>
        <v>5971554.4204032</v>
      </c>
      <c r="T66" s="318">
        <v>44348</v>
      </c>
      <c r="U66" s="319">
        <v>44439</v>
      </c>
      <c r="V66" s="320"/>
      <c r="W66" s="320"/>
      <c r="X66" s="320"/>
      <c r="Y66" s="539">
        <f t="shared" si="31"/>
        <v>60</v>
      </c>
      <c r="Z66" s="540" t="str">
        <f t="shared" si="31"/>
        <v>1688</v>
      </c>
      <c r="AA66" s="541" t="str">
        <f t="shared" si="31"/>
        <v>MOH RIZKI </v>
      </c>
      <c r="AB66" s="540" t="str">
        <f>+VLOOKUP(B66,'[1]BANDUNG-ANTERAJA'!$C$7:$AL$187,14,0)</f>
        <v>L</v>
      </c>
      <c r="AC66" s="573">
        <f t="shared" si="14"/>
        <v>5182476</v>
      </c>
      <c r="AD66" s="542">
        <f t="shared" si="15"/>
        <v>74849.52</v>
      </c>
      <c r="AE66" s="542"/>
      <c r="AF66" s="542">
        <f t="shared" si="32"/>
        <v>37424.76</v>
      </c>
      <c r="AG66" s="495">
        <f t="shared" si="17"/>
        <v>570201.7200000007</v>
      </c>
      <c r="AH66" s="495">
        <f t="shared" si="10"/>
        <v>28510.086000000036</v>
      </c>
      <c r="AI66" s="543">
        <f t="shared" si="11"/>
        <v>5041691.634000001</v>
      </c>
      <c r="AJ66" s="543"/>
      <c r="AK66" s="544">
        <f t="shared" si="18"/>
        <v>5041691.634000001</v>
      </c>
      <c r="AL66" s="545"/>
      <c r="AM66" s="546">
        <f t="shared" si="30"/>
        <v>60</v>
      </c>
      <c r="AN66" s="547" t="str">
        <f t="shared" si="30"/>
        <v>1688</v>
      </c>
      <c r="AO66" s="548" t="str">
        <f t="shared" si="0"/>
        <v>MOH RIZKI </v>
      </c>
      <c r="AP66" s="538">
        <f t="shared" si="19"/>
        <v>5041691.634000001</v>
      </c>
      <c r="AQ66" s="252">
        <f>+VLOOKUP(C66,'[4]BANK DRIVER'!$C$173:$G$352,5,0)</f>
        <v>5041691.634000001</v>
      </c>
    </row>
    <row r="67" ht="19.5" customHeight="1" s="252" customFormat="1">
      <c r="A67" s="313">
        <f t="shared" si="41"/>
        <v>61</v>
      </c>
      <c r="B67" s="182" t="s">
        <v>418</v>
      </c>
      <c r="C67" s="314" t="s">
        <v>419</v>
      </c>
      <c r="D67" s="315" t="s">
        <v>47</v>
      </c>
      <c r="E67" s="315" t="s">
        <v>115</v>
      </c>
      <c r="F67" s="316" t="s">
        <v>113</v>
      </c>
      <c r="G67" s="351">
        <v>3742476</v>
      </c>
      <c r="H67" s="352">
        <f t="shared" si="33"/>
        <v>183007.0764</v>
      </c>
      <c r="I67" s="375">
        <f t="shared" si="34"/>
        <v>149699.04</v>
      </c>
      <c r="J67" s="375">
        <f t="shared" si="35"/>
        <v>74849.52</v>
      </c>
      <c r="K67" s="375">
        <v>15000</v>
      </c>
      <c r="L67" s="317">
        <f t="shared" si="36"/>
        <v>4165031.6364</v>
      </c>
      <c r="M67" s="317">
        <f t="shared" si="37"/>
        <v>333202.53091200005</v>
      </c>
      <c r="N67" s="317">
        <v>1320000</v>
      </c>
      <c r="O67" s="317"/>
      <c r="P67" s="317"/>
      <c r="Q67" s="389">
        <f t="shared" si="38"/>
        <v>5818234.167312</v>
      </c>
      <c r="R67" s="389">
        <f t="shared" si="39"/>
        <v>33320.25309120001</v>
      </c>
      <c r="S67" s="390">
        <f t="shared" si="40"/>
        <v>5851554.4204032</v>
      </c>
      <c r="T67" s="318">
        <v>44348</v>
      </c>
      <c r="U67" s="319">
        <v>44439</v>
      </c>
      <c r="V67" s="320"/>
      <c r="W67" s="320"/>
      <c r="X67" s="320"/>
      <c r="Y67" s="539">
        <f t="shared" si="31"/>
        <v>61</v>
      </c>
      <c r="Z67" s="540" t="str">
        <f t="shared" si="31"/>
        <v>1695</v>
      </c>
      <c r="AA67" s="541" t="str">
        <f t="shared" si="31"/>
        <v>MOHAMMAD MAULANA FIRDAUS </v>
      </c>
      <c r="AB67" s="540" t="str">
        <f>+VLOOKUP(B67,'[1]BANDUNG-ANTERAJA'!$C$7:$AL$187,14,0)</f>
        <v>L</v>
      </c>
      <c r="AC67" s="573">
        <f t="shared" si="14"/>
        <v>5062476</v>
      </c>
      <c r="AD67" s="542">
        <f t="shared" si="15"/>
        <v>74849.52</v>
      </c>
      <c r="AE67" s="542">
        <f t="shared" si="32"/>
        <v>37424.76</v>
      </c>
      <c r="AF67" s="542">
        <f t="shared" si="32"/>
        <v>37424.76</v>
      </c>
      <c r="AG67" s="495">
        <f t="shared" si="17"/>
        <v>412776.9600000009</v>
      </c>
      <c r="AH67" s="495">
        <f t="shared" si="10"/>
        <v>20638.848000000045</v>
      </c>
      <c r="AI67" s="543">
        <f t="shared" si="11"/>
        <v>4892138.112000001</v>
      </c>
      <c r="AJ67" s="543"/>
      <c r="AK67" s="544">
        <f t="shared" si="18"/>
        <v>4892138.112000001</v>
      </c>
      <c r="AL67" s="545"/>
      <c r="AM67" s="546">
        <f t="shared" si="30"/>
        <v>61</v>
      </c>
      <c r="AN67" s="547" t="str">
        <f t="shared" si="30"/>
        <v>1695</v>
      </c>
      <c r="AO67" s="548" t="str">
        <f t="shared" si="0"/>
        <v>MOHAMMAD MAULANA FIRDAUS </v>
      </c>
      <c r="AP67" s="538">
        <f t="shared" si="19"/>
        <v>4892138.112000001</v>
      </c>
      <c r="AQ67" s="252">
        <f>+VLOOKUP(C67,'[4]BANK DRIVER'!$C$173:$G$352,5,0)</f>
        <v>4892138.112000001</v>
      </c>
    </row>
    <row r="68" ht="19.5" customHeight="1" s="252" customFormat="1">
      <c r="A68" s="313">
        <f t="shared" si="41"/>
        <v>62</v>
      </c>
      <c r="B68" s="182" t="s">
        <v>471</v>
      </c>
      <c r="C68" s="314" t="s">
        <v>472</v>
      </c>
      <c r="D68" s="315" t="s">
        <v>47</v>
      </c>
      <c r="E68" s="315" t="s">
        <v>115</v>
      </c>
      <c r="F68" s="316" t="s">
        <v>113</v>
      </c>
      <c r="G68" s="351">
        <v>3742476</v>
      </c>
      <c r="H68" s="352">
        <f t="shared" si="33"/>
        <v>183007.0764</v>
      </c>
      <c r="I68" s="375">
        <f t="shared" si="34"/>
        <v>149699.04</v>
      </c>
      <c r="J68" s="375">
        <f t="shared" si="35"/>
        <v>74849.52</v>
      </c>
      <c r="K68" s="375">
        <v>15000</v>
      </c>
      <c r="L68" s="317">
        <f t="shared" si="36"/>
        <v>4165031.6364</v>
      </c>
      <c r="M68" s="317">
        <f t="shared" si="37"/>
        <v>333202.53091200005</v>
      </c>
      <c r="N68" s="317">
        <v>760000</v>
      </c>
      <c r="O68" s="317"/>
      <c r="P68" s="317"/>
      <c r="Q68" s="389">
        <f t="shared" si="38"/>
        <v>5258234.167312</v>
      </c>
      <c r="R68" s="389">
        <f t="shared" si="39"/>
        <v>33320.25309120001</v>
      </c>
      <c r="S68" s="390">
        <f t="shared" si="40"/>
        <v>5291554.4204032</v>
      </c>
      <c r="T68" s="318">
        <v>44317</v>
      </c>
      <c r="U68" s="319">
        <v>44408</v>
      </c>
      <c r="V68" s="320"/>
      <c r="W68" s="320"/>
      <c r="X68" s="320"/>
      <c r="Y68" s="539">
        <f t="shared" si="31"/>
        <v>62</v>
      </c>
      <c r="Z68" s="540" t="str">
        <f t="shared" si="31"/>
        <v>1839</v>
      </c>
      <c r="AA68" s="541" t="str">
        <f t="shared" si="31"/>
        <v>NANDANG SOPIAN</v>
      </c>
      <c r="AB68" s="540" t="str">
        <f>+VLOOKUP(B68,'[1]BANDUNG-ANTERAJA'!$C$7:$AL$187,14,0)</f>
        <v>K2</v>
      </c>
      <c r="AC68" s="573">
        <f t="shared" si="14"/>
        <v>4502476</v>
      </c>
      <c r="AD68" s="542">
        <f t="shared" si="15"/>
        <v>74849.52</v>
      </c>
      <c r="AE68" s="542">
        <f t="shared" si="32"/>
        <v>37424.76</v>
      </c>
      <c r="AF68" s="542">
        <f t="shared" si="32"/>
        <v>37424.76</v>
      </c>
      <c r="AG68" s="495">
        <f t="shared" si="17"/>
        <v>-1272223.039999999</v>
      </c>
      <c r="AH68" s="495">
        <f t="shared" si="10"/>
        <v>0</v>
      </c>
      <c r="AI68" s="543">
        <f t="shared" si="11"/>
        <v>4352776.960000001</v>
      </c>
      <c r="AJ68" s="543"/>
      <c r="AK68" s="544">
        <f t="shared" si="18"/>
        <v>4352776.960000001</v>
      </c>
      <c r="AL68" s="545"/>
      <c r="AM68" s="546">
        <f t="shared" si="30"/>
        <v>62</v>
      </c>
      <c r="AN68" s="547" t="str">
        <f t="shared" si="30"/>
        <v>1839</v>
      </c>
      <c r="AO68" s="548" t="str">
        <f t="shared" si="0"/>
        <v>NANDANG SOPIAN</v>
      </c>
      <c r="AP68" s="538">
        <f t="shared" si="19"/>
        <v>4352776.960000001</v>
      </c>
      <c r="AQ68" s="252">
        <f>+VLOOKUP(C68,'[4]BANK DRIVER'!$C$173:$G$352,5,0)</f>
        <v>4352776.960000001</v>
      </c>
    </row>
    <row r="69" ht="19.5" customHeight="1" s="252" customFormat="1">
      <c r="A69" s="313">
        <f t="shared" si="41"/>
        <v>63</v>
      </c>
      <c r="B69" s="182" t="s">
        <v>402</v>
      </c>
      <c r="C69" s="314" t="s">
        <v>403</v>
      </c>
      <c r="D69" s="315" t="s">
        <v>47</v>
      </c>
      <c r="E69" s="315" t="s">
        <v>115</v>
      </c>
      <c r="F69" s="316" t="s">
        <v>113</v>
      </c>
      <c r="G69" s="351">
        <v>3742476</v>
      </c>
      <c r="H69" s="352">
        <f t="shared" si="33"/>
        <v>183007.0764</v>
      </c>
      <c r="I69" s="375">
        <f t="shared" si="34"/>
        <v>149699.04</v>
      </c>
      <c r="J69" s="375">
        <f t="shared" si="35"/>
        <v>74849.52</v>
      </c>
      <c r="K69" s="375">
        <v>15000</v>
      </c>
      <c r="L69" s="317">
        <f t="shared" si="36"/>
        <v>4165031.6364</v>
      </c>
      <c r="M69" s="317">
        <f t="shared" si="37"/>
        <v>333202.53091200005</v>
      </c>
      <c r="N69" s="317">
        <v>895000</v>
      </c>
      <c r="O69" s="317"/>
      <c r="P69" s="317"/>
      <c r="Q69" s="389">
        <f t="shared" si="38"/>
        <v>5393234.167312</v>
      </c>
      <c r="R69" s="389">
        <f t="shared" si="39"/>
        <v>33320.25309120001</v>
      </c>
      <c r="S69" s="390">
        <f t="shared" si="40"/>
        <v>5426554.4204032</v>
      </c>
      <c r="T69" s="318">
        <v>44348</v>
      </c>
      <c r="U69" s="319">
        <v>44439</v>
      </c>
      <c r="V69" s="320"/>
      <c r="W69" s="320"/>
      <c r="X69" s="320"/>
      <c r="Y69" s="539">
        <f t="shared" si="31"/>
        <v>63</v>
      </c>
      <c r="Z69" s="540" t="str">
        <f t="shared" si="31"/>
        <v>1687</v>
      </c>
      <c r="AA69" s="541" t="str">
        <f t="shared" si="31"/>
        <v>NOVIAN ANDRIANSYAH </v>
      </c>
      <c r="AB69" s="540" t="str">
        <f>+VLOOKUP(B69,'[1]BANDUNG-ANTERAJA'!$C$7:$AL$187,14,0)</f>
        <v>K</v>
      </c>
      <c r="AC69" s="573">
        <f t="shared" si="14"/>
        <v>4637476</v>
      </c>
      <c r="AD69" s="542">
        <f t="shared" si="15"/>
        <v>74849.52</v>
      </c>
      <c r="AE69" s="542">
        <f t="shared" si="32"/>
        <v>37424.76</v>
      </c>
      <c r="AF69" s="542">
        <f t="shared" si="32"/>
        <v>37424.76</v>
      </c>
      <c r="AG69" s="495">
        <f t="shared" si="17"/>
        <v>-387223.0399999991</v>
      </c>
      <c r="AH69" s="495">
        <f t="shared" si="10"/>
        <v>0</v>
      </c>
      <c r="AI69" s="543">
        <f t="shared" si="11"/>
        <v>4487776.960000001</v>
      </c>
      <c r="AJ69" s="543"/>
      <c r="AK69" s="544">
        <f t="shared" si="18"/>
        <v>4487776.960000001</v>
      </c>
      <c r="AL69" s="545"/>
      <c r="AM69" s="546">
        <f t="shared" si="30"/>
        <v>63</v>
      </c>
      <c r="AN69" s="547" t="str">
        <f t="shared" si="30"/>
        <v>1687</v>
      </c>
      <c r="AO69" s="548" t="str">
        <f t="shared" si="30"/>
        <v>NOVIAN ANDRIANSYAH </v>
      </c>
      <c r="AP69" s="538">
        <f t="shared" si="19"/>
        <v>4487776.960000001</v>
      </c>
      <c r="AQ69" s="252">
        <f>+VLOOKUP(C69,'[4]BANK DRIVER'!$C$173:$G$352,5,0)</f>
        <v>4487776.960000001</v>
      </c>
    </row>
    <row r="70" ht="19.5" customHeight="1" s="252" customFormat="1">
      <c r="A70" s="313">
        <f t="shared" si="41"/>
        <v>64</v>
      </c>
      <c r="B70" s="182" t="s">
        <v>709</v>
      </c>
      <c r="C70" s="314" t="s">
        <v>710</v>
      </c>
      <c r="D70" s="315" t="s">
        <v>47</v>
      </c>
      <c r="E70" s="315" t="s">
        <v>115</v>
      </c>
      <c r="F70" s="316" t="s">
        <v>113</v>
      </c>
      <c r="G70" s="351">
        <v>3742476</v>
      </c>
      <c r="H70" s="352">
        <f t="shared" si="33"/>
        <v>183007.0764</v>
      </c>
      <c r="I70" s="375">
        <f t="shared" si="34"/>
        <v>149699.04</v>
      </c>
      <c r="J70" s="375">
        <f t="shared" si="35"/>
        <v>74849.52</v>
      </c>
      <c r="K70" s="375">
        <v>15000</v>
      </c>
      <c r="L70" s="317">
        <f t="shared" si="36"/>
        <v>4165031.6364</v>
      </c>
      <c r="M70" s="317">
        <f t="shared" si="37"/>
        <v>333202.53091200005</v>
      </c>
      <c r="N70" s="317">
        <v>1300000</v>
      </c>
      <c r="O70" s="317"/>
      <c r="P70" s="317"/>
      <c r="Q70" s="389">
        <f t="shared" si="38"/>
        <v>5798234.167312</v>
      </c>
      <c r="R70" s="389">
        <f t="shared" si="39"/>
        <v>33320.25309120001</v>
      </c>
      <c r="S70" s="390">
        <f t="shared" si="40"/>
        <v>5831554.4204032</v>
      </c>
      <c r="T70" s="318">
        <v>44378</v>
      </c>
      <c r="U70" s="319">
        <v>44469</v>
      </c>
      <c r="V70" s="287"/>
      <c r="W70" s="320"/>
      <c r="X70" s="320"/>
      <c r="Y70" s="539">
        <f t="shared" si="31"/>
        <v>64</v>
      </c>
      <c r="Z70" s="540" t="str">
        <f t="shared" si="31"/>
        <v>2033</v>
      </c>
      <c r="AA70" s="541" t="str">
        <f t="shared" si="31"/>
        <v>OGI ADE MULYANA</v>
      </c>
      <c r="AB70" s="540" t="str">
        <f>+VLOOKUP(B70,'[1]BANDUNG-ANTERAJA'!$C$7:$AL$187,14,0)</f>
        <v>K1</v>
      </c>
      <c r="AC70" s="573">
        <f t="shared" si="14"/>
        <v>5042476</v>
      </c>
      <c r="AD70" s="542">
        <f t="shared" si="15"/>
        <v>74849.52</v>
      </c>
      <c r="AE70" s="542"/>
      <c r="AF70" s="542">
        <f t="shared" si="32"/>
        <v>37424.76</v>
      </c>
      <c r="AG70" s="495">
        <f t="shared" si="17"/>
        <v>-319798.27999999933</v>
      </c>
      <c r="AH70" s="495">
        <f t="shared" si="10"/>
        <v>0</v>
      </c>
      <c r="AI70" s="543">
        <f t="shared" si="11"/>
        <v>4930201.720000001</v>
      </c>
      <c r="AJ70" s="543"/>
      <c r="AK70" s="544">
        <f t="shared" si="18"/>
        <v>4930201.720000001</v>
      </c>
      <c r="AL70" s="545"/>
      <c r="AM70" s="546">
        <f ref="AM70:AO101" t="shared" si="42">+Y70</f>
        <v>64</v>
      </c>
      <c r="AN70" s="547" t="str">
        <f t="shared" si="42"/>
        <v>2033</v>
      </c>
      <c r="AO70" s="548" t="str">
        <f t="shared" si="42"/>
        <v>OGI ADE MULYANA</v>
      </c>
      <c r="AP70" s="538">
        <f t="shared" si="19"/>
        <v>4930201.720000001</v>
      </c>
      <c r="AQ70" s="252">
        <f>+VLOOKUP(C70,'[4]BANK DRIVER'!$C$173:$G$352,5,0)</f>
        <v>4930201.720000001</v>
      </c>
    </row>
    <row r="71" ht="19.5" customHeight="1" s="252" customFormat="1">
      <c r="A71" s="313">
        <f t="shared" si="41"/>
        <v>65</v>
      </c>
      <c r="B71" s="182" t="s">
        <v>711</v>
      </c>
      <c r="C71" s="314" t="s">
        <v>712</v>
      </c>
      <c r="D71" s="315" t="s">
        <v>47</v>
      </c>
      <c r="E71" s="315" t="s">
        <v>115</v>
      </c>
      <c r="F71" s="316" t="s">
        <v>113</v>
      </c>
      <c r="G71" s="351">
        <v>3742476</v>
      </c>
      <c r="H71" s="352">
        <f t="shared" si="33"/>
        <v>183007.0764</v>
      </c>
      <c r="I71" s="375">
        <f t="shared" si="34"/>
        <v>149699.04</v>
      </c>
      <c r="J71" s="375">
        <f t="shared" si="35"/>
        <v>74849.52</v>
      </c>
      <c r="K71" s="375">
        <v>15000</v>
      </c>
      <c r="L71" s="317">
        <f t="shared" si="36"/>
        <v>4165031.6364</v>
      </c>
      <c r="M71" s="317">
        <f t="shared" si="37"/>
        <v>333202.53091200005</v>
      </c>
      <c r="N71" s="317">
        <v>1380000</v>
      </c>
      <c r="O71" s="317"/>
      <c r="P71" s="317"/>
      <c r="Q71" s="389">
        <f t="shared" si="38"/>
        <v>5878234.167312</v>
      </c>
      <c r="R71" s="389">
        <f t="shared" si="39"/>
        <v>33320.25309120001</v>
      </c>
      <c r="S71" s="390">
        <f t="shared" si="40"/>
        <v>5911554.4204032</v>
      </c>
      <c r="T71" s="318">
        <v>44348</v>
      </c>
      <c r="U71" s="319">
        <v>44439</v>
      </c>
      <c r="V71" s="320"/>
      <c r="W71" s="320"/>
      <c r="X71" s="320"/>
      <c r="Y71" s="539">
        <f t="shared" si="31"/>
        <v>65</v>
      </c>
      <c r="Z71" s="540" t="str">
        <f t="shared" si="31"/>
        <v>1264</v>
      </c>
      <c r="AA71" s="541" t="str">
        <f t="shared" si="31"/>
        <v>PIAJI DARISMAN </v>
      </c>
      <c r="AB71" s="540" t="str">
        <f>+VLOOKUP(B71,'[1]BANDUNG-ANTERAJA'!$C$7:$AL$187,14,0)</f>
        <v>L</v>
      </c>
      <c r="AC71" s="573">
        <f t="shared" si="14"/>
        <v>5122476</v>
      </c>
      <c r="AD71" s="542">
        <f t="shared" si="15"/>
        <v>74849.52</v>
      </c>
      <c r="AE71" s="542">
        <f t="shared" si="32"/>
        <v>37424.76</v>
      </c>
      <c r="AF71" s="542">
        <f t="shared" si="32"/>
        <v>37424.76</v>
      </c>
      <c r="AG71" s="495">
        <f t="shared" si="17"/>
        <v>472776.9600000009</v>
      </c>
      <c r="AH71" s="495">
        <f ref="AH71:AH134" t="shared" si="43">+IF(AG71&gt;1,AG71*5%,0)</f>
        <v>23638.848000000045</v>
      </c>
      <c r="AI71" s="543">
        <f ref="AI71:AI134" t="shared" si="44">+AC71-AD71-AE71-AF71-AH71</f>
        <v>4949138.112000001</v>
      </c>
      <c r="AJ71" s="543"/>
      <c r="AK71" s="544">
        <f t="shared" si="18"/>
        <v>4949138.112000001</v>
      </c>
      <c r="AL71" s="545"/>
      <c r="AM71" s="546">
        <f t="shared" si="42"/>
        <v>65</v>
      </c>
      <c r="AN71" s="547" t="str">
        <f t="shared" si="42"/>
        <v>1264</v>
      </c>
      <c r="AO71" s="548" t="str">
        <f t="shared" si="42"/>
        <v>PIAJI DARISMAN </v>
      </c>
      <c r="AP71" s="538">
        <f t="shared" si="19"/>
        <v>4949138.112000001</v>
      </c>
      <c r="AQ71" s="252">
        <f>+VLOOKUP(C71,'[4]BANK DRIVER'!$C$173:$G$352,5,0)</f>
        <v>4949138.112000001</v>
      </c>
    </row>
    <row r="72" ht="19.5" customHeight="1" s="252" customFormat="1">
      <c r="A72" s="313">
        <f t="shared" si="41"/>
        <v>66</v>
      </c>
      <c r="B72" s="182" t="s">
        <v>509</v>
      </c>
      <c r="C72" s="314" t="s">
        <v>510</v>
      </c>
      <c r="D72" s="315" t="s">
        <v>47</v>
      </c>
      <c r="E72" s="315" t="s">
        <v>115</v>
      </c>
      <c r="F72" s="316" t="s">
        <v>113</v>
      </c>
      <c r="G72" s="351">
        <v>3742476</v>
      </c>
      <c r="H72" s="352">
        <f t="shared" si="33"/>
        <v>183007.0764</v>
      </c>
      <c r="I72" s="375">
        <f t="shared" si="34"/>
        <v>149699.04</v>
      </c>
      <c r="J72" s="375">
        <f t="shared" si="35"/>
        <v>74849.52</v>
      </c>
      <c r="K72" s="375">
        <v>15000</v>
      </c>
      <c r="L72" s="317">
        <f t="shared" si="36"/>
        <v>4165031.6364</v>
      </c>
      <c r="M72" s="317">
        <f t="shared" si="37"/>
        <v>333202.53091200005</v>
      </c>
      <c r="N72" s="317">
        <v>1555000</v>
      </c>
      <c r="O72" s="317"/>
      <c r="P72" s="317"/>
      <c r="Q72" s="389">
        <f t="shared" si="38"/>
        <v>6053234.167312</v>
      </c>
      <c r="R72" s="389">
        <f t="shared" si="39"/>
        <v>33320.25309120001</v>
      </c>
      <c r="S72" s="390">
        <f t="shared" si="40"/>
        <v>6086554.4204032</v>
      </c>
      <c r="T72" s="318">
        <v>44348</v>
      </c>
      <c r="U72" s="319">
        <v>44439</v>
      </c>
      <c r="V72" s="320"/>
      <c r="W72" s="320"/>
      <c r="X72" s="320"/>
      <c r="Y72" s="539">
        <f t="shared" si="31"/>
        <v>66</v>
      </c>
      <c r="Z72" s="540" t="str">
        <f t="shared" si="31"/>
        <v>1892</v>
      </c>
      <c r="AA72" s="541" t="str">
        <f t="shared" si="31"/>
        <v>RADI PERMANA AGUNG</v>
      </c>
      <c r="AB72" s="540" t="str">
        <f>+VLOOKUP(B72,'[1]BANDUNG-ANTERAJA'!$C$7:$AL$187,14,0)</f>
        <v>K1</v>
      </c>
      <c r="AC72" s="573">
        <f ref="AC72:AC135" t="shared" si="45">+G72+N72+O72+P72</f>
        <v>5297476</v>
      </c>
      <c r="AD72" s="542">
        <f ref="AD72:AD135" t="shared" si="46">$AD$4*2%</f>
        <v>74849.52</v>
      </c>
      <c r="AE72" s="542">
        <f ref="AE72:AF103" t="shared" si="47">$AD$4*1%</f>
        <v>37424.76</v>
      </c>
      <c r="AF72" s="542">
        <f t="shared" si="47"/>
        <v>37424.76</v>
      </c>
      <c r="AG72" s="495">
        <f ref="AG72:AG135" t="shared" si="48">($AC72-$AD72-$AE72-$AF72)-IF($AB72="L",4500000,IF($AB72="K",4875000,IF($AB72="K1",5250000,IF($AB72="K2",5625000,IF($AB72="K3",6000000)))))</f>
        <v>-102223.0399999991</v>
      </c>
      <c r="AH72" s="495">
        <f t="shared" si="43"/>
        <v>0</v>
      </c>
      <c r="AI72" s="543">
        <f t="shared" si="44"/>
        <v>5147776.960000001</v>
      </c>
      <c r="AJ72" s="543"/>
      <c r="AK72" s="544">
        <f ref="AK72:AK135" t="shared" si="49">+AI72-AJ72</f>
        <v>5147776.960000001</v>
      </c>
      <c r="AL72" s="545"/>
      <c r="AM72" s="546">
        <f t="shared" si="42"/>
        <v>66</v>
      </c>
      <c r="AN72" s="547" t="str">
        <f t="shared" si="42"/>
        <v>1892</v>
      </c>
      <c r="AO72" s="548" t="str">
        <f t="shared" si="42"/>
        <v>RADI PERMANA AGUNG</v>
      </c>
      <c r="AP72" s="538">
        <f ref="AP72:AP135" t="shared" si="50">+AK72</f>
        <v>5147776.960000001</v>
      </c>
      <c r="AQ72" s="252">
        <f>+VLOOKUP(C72,'[4]BANK DRIVER'!$C$173:$G$352,5,0)</f>
        <v>5147776.960000001</v>
      </c>
    </row>
    <row r="73" ht="19.5" customHeight="1" s="252" customFormat="1">
      <c r="A73" s="313">
        <f t="shared" si="41"/>
        <v>67</v>
      </c>
      <c r="B73" s="182" t="s">
        <v>713</v>
      </c>
      <c r="C73" s="314" t="s">
        <v>206</v>
      </c>
      <c r="D73" s="315" t="s">
        <v>47</v>
      </c>
      <c r="E73" s="315" t="s">
        <v>115</v>
      </c>
      <c r="F73" s="316" t="s">
        <v>113</v>
      </c>
      <c r="G73" s="351">
        <v>3742476</v>
      </c>
      <c r="H73" s="352">
        <f t="shared" si="33"/>
        <v>183007.0764</v>
      </c>
      <c r="I73" s="375">
        <f t="shared" si="34"/>
        <v>149699.04</v>
      </c>
      <c r="J73" s="375">
        <f t="shared" si="35"/>
        <v>74849.52</v>
      </c>
      <c r="K73" s="375">
        <v>15000</v>
      </c>
      <c r="L73" s="317">
        <f t="shared" si="36"/>
        <v>4165031.6364</v>
      </c>
      <c r="M73" s="317">
        <f t="shared" si="37"/>
        <v>333202.53091200005</v>
      </c>
      <c r="N73" s="317">
        <v>735000</v>
      </c>
      <c r="O73" s="317"/>
      <c r="P73" s="317"/>
      <c r="Q73" s="389">
        <f t="shared" si="38"/>
        <v>5233234.167312</v>
      </c>
      <c r="R73" s="389">
        <f t="shared" si="39"/>
        <v>33320.25309120001</v>
      </c>
      <c r="S73" s="390">
        <f t="shared" si="40"/>
        <v>5266554.4204032</v>
      </c>
      <c r="T73" s="318">
        <v>44378</v>
      </c>
      <c r="U73" s="319">
        <v>44469</v>
      </c>
      <c r="V73" s="320"/>
      <c r="W73" s="320"/>
      <c r="X73" s="320"/>
      <c r="Y73" s="539">
        <f t="shared" si="31"/>
        <v>67</v>
      </c>
      <c r="Z73" s="540" t="str">
        <f t="shared" si="31"/>
        <v>1103</v>
      </c>
      <c r="AA73" s="541" t="str">
        <f t="shared" si="31"/>
        <v>RAHMAT NURHAKIM </v>
      </c>
      <c r="AB73" s="540" t="str">
        <f>+VLOOKUP(B73,'[1]BANDUNG-ANTERAJA'!$C$7:$AL$187,14,0)</f>
        <v>K</v>
      </c>
      <c r="AC73" s="573">
        <f t="shared" si="45"/>
        <v>4477476</v>
      </c>
      <c r="AD73" s="542">
        <f t="shared" si="46"/>
        <v>74849.52</v>
      </c>
      <c r="AE73" s="542">
        <f t="shared" si="47"/>
        <v>37424.76</v>
      </c>
      <c r="AF73" s="542">
        <f t="shared" si="47"/>
        <v>37424.76</v>
      </c>
      <c r="AG73" s="495">
        <f t="shared" si="48"/>
        <v>-547223.0399999991</v>
      </c>
      <c r="AH73" s="495">
        <f t="shared" si="43"/>
        <v>0</v>
      </c>
      <c r="AI73" s="543">
        <f t="shared" si="44"/>
        <v>4327776.960000001</v>
      </c>
      <c r="AJ73" s="543"/>
      <c r="AK73" s="544">
        <f t="shared" si="49"/>
        <v>4327776.960000001</v>
      </c>
      <c r="AL73" s="545"/>
      <c r="AM73" s="546">
        <f t="shared" si="42"/>
        <v>67</v>
      </c>
      <c r="AN73" s="547" t="str">
        <f t="shared" si="42"/>
        <v>1103</v>
      </c>
      <c r="AO73" s="548" t="str">
        <f t="shared" si="42"/>
        <v>RAHMAT NURHAKIM </v>
      </c>
      <c r="AP73" s="538">
        <f t="shared" si="50"/>
        <v>4327776.960000001</v>
      </c>
      <c r="AQ73" s="252">
        <f>+VLOOKUP(C73,'[4]BANK DRIVER'!$C$173:$G$352,5,0)</f>
        <v>4327776.960000001</v>
      </c>
    </row>
    <row r="74" ht="19.5" customHeight="1" s="252" customFormat="1">
      <c r="A74" s="313">
        <f t="shared" si="41"/>
        <v>68</v>
      </c>
      <c r="B74" s="182" t="s">
        <v>714</v>
      </c>
      <c r="C74" s="314" t="s">
        <v>181</v>
      </c>
      <c r="D74" s="315" t="s">
        <v>47</v>
      </c>
      <c r="E74" s="315" t="s">
        <v>115</v>
      </c>
      <c r="F74" s="316" t="s">
        <v>113</v>
      </c>
      <c r="G74" s="351">
        <v>3742476</v>
      </c>
      <c r="H74" s="352">
        <f t="shared" si="33"/>
        <v>183007.0764</v>
      </c>
      <c r="I74" s="375">
        <f t="shared" si="34"/>
        <v>149699.04</v>
      </c>
      <c r="J74" s="375">
        <f t="shared" si="35"/>
        <v>74849.52</v>
      </c>
      <c r="K74" s="375">
        <v>15000</v>
      </c>
      <c r="L74" s="317">
        <f t="shared" si="36"/>
        <v>4165031.6364</v>
      </c>
      <c r="M74" s="317">
        <f t="shared" si="37"/>
        <v>333202.53091200005</v>
      </c>
      <c r="N74" s="317">
        <v>850000</v>
      </c>
      <c r="O74" s="317"/>
      <c r="P74" s="317"/>
      <c r="Q74" s="389">
        <f t="shared" si="38"/>
        <v>5348234.167312</v>
      </c>
      <c r="R74" s="389">
        <f t="shared" si="39"/>
        <v>33320.25309120001</v>
      </c>
      <c r="S74" s="390">
        <f t="shared" si="40"/>
        <v>5381554.4204032</v>
      </c>
      <c r="T74" s="318">
        <v>44378</v>
      </c>
      <c r="U74" s="319">
        <v>44408</v>
      </c>
      <c r="V74" s="320"/>
      <c r="W74" s="320"/>
      <c r="X74" s="320"/>
      <c r="Y74" s="539">
        <f t="shared" si="31"/>
        <v>68</v>
      </c>
      <c r="Z74" s="540" t="str">
        <f t="shared" si="31"/>
        <v>1010</v>
      </c>
      <c r="AA74" s="541" t="str">
        <f t="shared" si="31"/>
        <v>RANDIAN </v>
      </c>
      <c r="AB74" s="540" t="str">
        <f>+VLOOKUP(B74,'[1]BANDUNG-ANTERAJA'!$C$7:$AL$187,14,0)</f>
        <v>L</v>
      </c>
      <c r="AC74" s="573">
        <f t="shared" si="45"/>
        <v>4592476</v>
      </c>
      <c r="AD74" s="542">
        <f t="shared" si="46"/>
        <v>74849.52</v>
      </c>
      <c r="AE74" s="542">
        <f t="shared" si="47"/>
        <v>37424.76</v>
      </c>
      <c r="AF74" s="542">
        <f t="shared" si="47"/>
        <v>37424.76</v>
      </c>
      <c r="AG74" s="495">
        <f t="shared" si="48"/>
        <v>-57223.039999999106</v>
      </c>
      <c r="AH74" s="495">
        <f t="shared" si="43"/>
        <v>0</v>
      </c>
      <c r="AI74" s="543">
        <f t="shared" si="44"/>
        <v>4442776.960000001</v>
      </c>
      <c r="AJ74" s="543"/>
      <c r="AK74" s="544">
        <f t="shared" si="49"/>
        <v>4442776.960000001</v>
      </c>
      <c r="AL74" s="545"/>
      <c r="AM74" s="546">
        <f t="shared" si="42"/>
        <v>68</v>
      </c>
      <c r="AN74" s="547" t="str">
        <f t="shared" si="42"/>
        <v>1010</v>
      </c>
      <c r="AO74" s="548" t="str">
        <f t="shared" si="42"/>
        <v>RANDIAN </v>
      </c>
      <c r="AP74" s="538">
        <f t="shared" si="50"/>
        <v>4442776.960000001</v>
      </c>
      <c r="AQ74" s="252">
        <f>+VLOOKUP(C74,'[4]BANK DRIVER'!$C$173:$G$352,5,0)</f>
        <v>4442776.960000001</v>
      </c>
    </row>
    <row r="75" ht="19.5" customHeight="1" s="252" customFormat="1">
      <c r="A75" s="313">
        <f t="shared" si="41"/>
        <v>69</v>
      </c>
      <c r="B75" s="182" t="s">
        <v>715</v>
      </c>
      <c r="C75" s="314" t="s">
        <v>369</v>
      </c>
      <c r="D75" s="315" t="s">
        <v>47</v>
      </c>
      <c r="E75" s="315" t="s">
        <v>115</v>
      </c>
      <c r="F75" s="316" t="s">
        <v>113</v>
      </c>
      <c r="G75" s="351">
        <v>3742476</v>
      </c>
      <c r="H75" s="352">
        <f t="shared" si="33"/>
        <v>183007.0764</v>
      </c>
      <c r="I75" s="375">
        <f t="shared" si="34"/>
        <v>149699.04</v>
      </c>
      <c r="J75" s="375">
        <f t="shared" si="35"/>
        <v>74849.52</v>
      </c>
      <c r="K75" s="375">
        <v>15000</v>
      </c>
      <c r="L75" s="317">
        <f t="shared" si="36"/>
        <v>4165031.6364</v>
      </c>
      <c r="M75" s="317">
        <f t="shared" si="37"/>
        <v>333202.53091200005</v>
      </c>
      <c r="N75" s="317">
        <v>1025000</v>
      </c>
      <c r="O75" s="317"/>
      <c r="P75" s="317"/>
      <c r="Q75" s="389">
        <f t="shared" si="38"/>
        <v>5523234.167312</v>
      </c>
      <c r="R75" s="389">
        <f t="shared" si="39"/>
        <v>33320.25309120001</v>
      </c>
      <c r="S75" s="390">
        <f t="shared" si="40"/>
        <v>5556554.4204032</v>
      </c>
      <c r="T75" s="318">
        <v>44378</v>
      </c>
      <c r="U75" s="319">
        <v>44469</v>
      </c>
      <c r="V75" s="320"/>
      <c r="W75" s="320"/>
      <c r="X75" s="320"/>
      <c r="Y75" s="539">
        <f t="shared" si="31"/>
        <v>69</v>
      </c>
      <c r="Z75" s="540" t="str">
        <f t="shared" si="31"/>
        <v>1475</v>
      </c>
      <c r="AA75" s="541" t="str">
        <f t="shared" si="31"/>
        <v>REZA PAHLEVI </v>
      </c>
      <c r="AB75" s="540" t="str">
        <f>+VLOOKUP(B75,'[1]BANDUNG-ANTERAJA'!$C$7:$AL$187,14,0)</f>
        <v>K</v>
      </c>
      <c r="AC75" s="573">
        <f t="shared" si="45"/>
        <v>4767476</v>
      </c>
      <c r="AD75" s="542">
        <f t="shared" si="46"/>
        <v>74849.52</v>
      </c>
      <c r="AE75" s="542">
        <f t="shared" si="47"/>
        <v>37424.76</v>
      </c>
      <c r="AF75" s="542">
        <f t="shared" si="47"/>
        <v>37424.76</v>
      </c>
      <c r="AG75" s="495">
        <f t="shared" si="48"/>
        <v>-257223.0399999991</v>
      </c>
      <c r="AH75" s="495">
        <f t="shared" si="43"/>
        <v>0</v>
      </c>
      <c r="AI75" s="543">
        <f t="shared" si="44"/>
        <v>4617776.960000001</v>
      </c>
      <c r="AJ75" s="543"/>
      <c r="AK75" s="544">
        <f t="shared" si="49"/>
        <v>4617776.960000001</v>
      </c>
      <c r="AL75" s="545"/>
      <c r="AM75" s="546">
        <f t="shared" si="42"/>
        <v>69</v>
      </c>
      <c r="AN75" s="547" t="str">
        <f t="shared" si="42"/>
        <v>1475</v>
      </c>
      <c r="AO75" s="548" t="str">
        <f t="shared" si="42"/>
        <v>REZA PAHLEVI </v>
      </c>
      <c r="AP75" s="538">
        <f t="shared" si="50"/>
        <v>4617776.960000001</v>
      </c>
      <c r="AQ75" s="252">
        <f>+VLOOKUP(C75,'[4]BANK DRIVER'!$C$173:$G$352,5,0)</f>
        <v>4617776.960000001</v>
      </c>
    </row>
    <row r="76" ht="19.5" customHeight="1" s="252" customFormat="1">
      <c r="A76" s="313">
        <f t="shared" si="41"/>
        <v>70</v>
      </c>
      <c r="B76" s="182" t="s">
        <v>465</v>
      </c>
      <c r="C76" s="314" t="s">
        <v>466</v>
      </c>
      <c r="D76" s="315" t="s">
        <v>47</v>
      </c>
      <c r="E76" s="315" t="s">
        <v>115</v>
      </c>
      <c r="F76" s="316" t="s">
        <v>113</v>
      </c>
      <c r="G76" s="351">
        <v>3742476</v>
      </c>
      <c r="H76" s="352">
        <f t="shared" si="33"/>
        <v>183007.0764</v>
      </c>
      <c r="I76" s="375">
        <f t="shared" si="34"/>
        <v>149699.04</v>
      </c>
      <c r="J76" s="375">
        <f t="shared" si="35"/>
        <v>74849.52</v>
      </c>
      <c r="K76" s="375">
        <v>15000</v>
      </c>
      <c r="L76" s="317">
        <f t="shared" si="36"/>
        <v>4165031.6364</v>
      </c>
      <c r="M76" s="317">
        <f t="shared" si="37"/>
        <v>333202.53091200005</v>
      </c>
      <c r="N76" s="317">
        <v>830000</v>
      </c>
      <c r="O76" s="317"/>
      <c r="P76" s="317"/>
      <c r="Q76" s="389">
        <f t="shared" si="38"/>
        <v>5328234.167312</v>
      </c>
      <c r="R76" s="389">
        <f t="shared" si="39"/>
        <v>33320.25309120001</v>
      </c>
      <c r="S76" s="390">
        <f t="shared" si="40"/>
        <v>5361554.4204032</v>
      </c>
      <c r="T76" s="318">
        <v>44317</v>
      </c>
      <c r="U76" s="319">
        <v>44408</v>
      </c>
      <c r="V76" s="320"/>
      <c r="W76" s="320"/>
      <c r="X76" s="320"/>
      <c r="Y76" s="539">
        <f t="shared" si="31"/>
        <v>70</v>
      </c>
      <c r="Z76" s="540" t="str">
        <f t="shared" si="31"/>
        <v>1743</v>
      </c>
      <c r="AA76" s="541" t="str">
        <f t="shared" si="31"/>
        <v>RIAN SOPIAN</v>
      </c>
      <c r="AB76" s="540" t="str">
        <f>+VLOOKUP(B76,'[1]BANDUNG-ANTERAJA'!$C$7:$AL$187,14,0)</f>
        <v>L</v>
      </c>
      <c r="AC76" s="573">
        <f t="shared" si="45"/>
        <v>4572476</v>
      </c>
      <c r="AD76" s="542">
        <f t="shared" si="46"/>
        <v>74849.52</v>
      </c>
      <c r="AE76" s="542"/>
      <c r="AF76" s="542">
        <f t="shared" si="47"/>
        <v>37424.76</v>
      </c>
      <c r="AG76" s="495">
        <f t="shared" si="48"/>
        <v>-39798.27999999933</v>
      </c>
      <c r="AH76" s="495">
        <f t="shared" si="43"/>
        <v>0</v>
      </c>
      <c r="AI76" s="543">
        <f t="shared" si="44"/>
        <v>4460201.720000001</v>
      </c>
      <c r="AJ76" s="543"/>
      <c r="AK76" s="544">
        <f t="shared" si="49"/>
        <v>4460201.720000001</v>
      </c>
      <c r="AL76" s="545"/>
      <c r="AM76" s="546">
        <f t="shared" si="42"/>
        <v>70</v>
      </c>
      <c r="AN76" s="547" t="str">
        <f t="shared" si="42"/>
        <v>1743</v>
      </c>
      <c r="AO76" s="548" t="str">
        <f t="shared" si="42"/>
        <v>RIAN SOPIAN</v>
      </c>
      <c r="AP76" s="538">
        <f t="shared" si="50"/>
        <v>4460201.720000001</v>
      </c>
      <c r="AQ76" s="252">
        <f>+VLOOKUP(C76,'[4]BANK DRIVER'!$C$173:$G$352,5,0)</f>
        <v>4460201.720000001</v>
      </c>
    </row>
    <row r="77" ht="19.5" customHeight="1" s="252" customFormat="1">
      <c r="A77" s="313">
        <f t="shared" si="41"/>
        <v>71</v>
      </c>
      <c r="B77" s="182" t="s">
        <v>716</v>
      </c>
      <c r="C77" s="314" t="s">
        <v>717</v>
      </c>
      <c r="D77" s="315" t="s">
        <v>47</v>
      </c>
      <c r="E77" s="315" t="s">
        <v>115</v>
      </c>
      <c r="F77" s="316" t="s">
        <v>113</v>
      </c>
      <c r="G77" s="351">
        <v>3742476</v>
      </c>
      <c r="H77" s="352">
        <f t="shared" si="33"/>
        <v>183007.0764</v>
      </c>
      <c r="I77" s="375">
        <f t="shared" si="34"/>
        <v>149699.04</v>
      </c>
      <c r="J77" s="375">
        <f t="shared" si="35"/>
        <v>74849.52</v>
      </c>
      <c r="K77" s="375">
        <v>15000</v>
      </c>
      <c r="L77" s="317">
        <f t="shared" si="36"/>
        <v>4165031.6364</v>
      </c>
      <c r="M77" s="317">
        <f t="shared" si="37"/>
        <v>333202.53091200005</v>
      </c>
      <c r="N77" s="317">
        <v>1250000</v>
      </c>
      <c r="O77" s="317"/>
      <c r="P77" s="317"/>
      <c r="Q77" s="389">
        <f t="shared" si="38"/>
        <v>5748234.167312</v>
      </c>
      <c r="R77" s="389">
        <f t="shared" si="39"/>
        <v>33320.25309120001</v>
      </c>
      <c r="S77" s="390">
        <f t="shared" si="40"/>
        <v>5781554.4204032</v>
      </c>
      <c r="T77" s="318">
        <v>44348</v>
      </c>
      <c r="U77" s="319">
        <v>44439</v>
      </c>
      <c r="V77" s="320"/>
      <c r="W77" s="320"/>
      <c r="X77" s="320"/>
      <c r="Y77" s="539">
        <f t="shared" si="31"/>
        <v>71</v>
      </c>
      <c r="Z77" s="540" t="str">
        <f t="shared" si="31"/>
        <v>1469</v>
      </c>
      <c r="AA77" s="541" t="str">
        <f t="shared" si="31"/>
        <v>RICKY SUKMA SUTIARA </v>
      </c>
      <c r="AB77" s="540" t="str">
        <f>+VLOOKUP(B77,'[1]BANDUNG-ANTERAJA'!$C$7:$AL$187,14,0)</f>
        <v>L</v>
      </c>
      <c r="AC77" s="573">
        <f t="shared" si="45"/>
        <v>4992476</v>
      </c>
      <c r="AD77" s="542">
        <f t="shared" si="46"/>
        <v>74849.52</v>
      </c>
      <c r="AE77" s="542"/>
      <c r="AF77" s="542">
        <f t="shared" si="47"/>
        <v>37424.76</v>
      </c>
      <c r="AG77" s="495">
        <f t="shared" si="48"/>
        <v>380201.72000000067</v>
      </c>
      <c r="AH77" s="495">
        <f t="shared" si="43"/>
        <v>19010.086000000036</v>
      </c>
      <c r="AI77" s="543">
        <f t="shared" si="44"/>
        <v>4861191.634000001</v>
      </c>
      <c r="AJ77" s="543"/>
      <c r="AK77" s="544">
        <f t="shared" si="49"/>
        <v>4861191.634000001</v>
      </c>
      <c r="AL77" s="545"/>
      <c r="AM77" s="546">
        <f t="shared" si="42"/>
        <v>71</v>
      </c>
      <c r="AN77" s="547" t="str">
        <f t="shared" si="42"/>
        <v>1469</v>
      </c>
      <c r="AO77" s="548" t="str">
        <f t="shared" si="42"/>
        <v>RICKY SUKMA SUTIARA </v>
      </c>
      <c r="AP77" s="538">
        <f t="shared" si="50"/>
        <v>4861191.634000001</v>
      </c>
      <c r="AQ77" s="252">
        <f>+VLOOKUP(C77,'[4]BANK DRIVER'!$C$173:$G$352,5,0)</f>
        <v>4861191.634000001</v>
      </c>
    </row>
    <row r="78" ht="19.5" customHeight="1" s="252" customFormat="1">
      <c r="A78" s="313">
        <f t="shared" si="41"/>
        <v>72</v>
      </c>
      <c r="B78" s="182" t="s">
        <v>505</v>
      </c>
      <c r="C78" s="314" t="s">
        <v>506</v>
      </c>
      <c r="D78" s="315" t="s">
        <v>47</v>
      </c>
      <c r="E78" s="315" t="s">
        <v>115</v>
      </c>
      <c r="F78" s="316" t="s">
        <v>113</v>
      </c>
      <c r="G78" s="351">
        <v>3742476</v>
      </c>
      <c r="H78" s="352">
        <f ref="H78:H109" t="shared" si="51">+$G$4*4.89%</f>
        <v>183007.0764</v>
      </c>
      <c r="I78" s="375">
        <f ref="I78:I109" t="shared" si="52">+$G$4*4%</f>
        <v>149699.04</v>
      </c>
      <c r="J78" s="375">
        <f ref="J78:J109" t="shared" si="53">+$G$4*2%</f>
        <v>74849.52</v>
      </c>
      <c r="K78" s="375">
        <v>15000</v>
      </c>
      <c r="L78" s="317">
        <f ref="L78:L109" t="shared" si="54">SUM(G78:K78)</f>
        <v>4165031.6364</v>
      </c>
      <c r="M78" s="317">
        <f ref="M78:M109" t="shared" si="55">+L78*8%</f>
        <v>333202.53091200005</v>
      </c>
      <c r="N78" s="317">
        <v>620000</v>
      </c>
      <c r="O78" s="317"/>
      <c r="P78" s="317"/>
      <c r="Q78" s="389">
        <f ref="Q78:Q109" t="shared" si="56">SUM(L78:P78)</f>
        <v>5118234.167312</v>
      </c>
      <c r="R78" s="389">
        <f ref="R78:R109" t="shared" si="57">M78*0.1</f>
        <v>33320.25309120001</v>
      </c>
      <c r="S78" s="390">
        <f ref="S78:S109" t="shared" si="58">Q78+R78</f>
        <v>5151554.4204032</v>
      </c>
      <c r="T78" s="318">
        <v>44348</v>
      </c>
      <c r="U78" s="319">
        <v>44439</v>
      </c>
      <c r="V78" s="320"/>
      <c r="W78" s="320"/>
      <c r="X78" s="320"/>
      <c r="Y78" s="539">
        <f t="shared" si="31"/>
        <v>72</v>
      </c>
      <c r="Z78" s="540" t="str">
        <f t="shared" si="31"/>
        <v>1890</v>
      </c>
      <c r="AA78" s="541" t="str">
        <f t="shared" si="31"/>
        <v>RIKI DIANA</v>
      </c>
      <c r="AB78" s="540" t="str">
        <f>+VLOOKUP(B78,'[1]BANDUNG-ANTERAJA'!$C$7:$AL$187,14,0)</f>
        <v>K1</v>
      </c>
      <c r="AC78" s="573">
        <f t="shared" si="45"/>
        <v>4362476</v>
      </c>
      <c r="AD78" s="542">
        <f t="shared" si="46"/>
        <v>74849.52</v>
      </c>
      <c r="AE78" s="542">
        <f t="shared" si="47"/>
        <v>37424.76</v>
      </c>
      <c r="AF78" s="542">
        <f t="shared" si="47"/>
        <v>37424.76</v>
      </c>
      <c r="AG78" s="495">
        <f t="shared" si="48"/>
        <v>-1037223.0399999991</v>
      </c>
      <c r="AH78" s="495">
        <f t="shared" si="43"/>
        <v>0</v>
      </c>
      <c r="AI78" s="543">
        <f t="shared" si="44"/>
        <v>4212776.960000001</v>
      </c>
      <c r="AJ78" s="543"/>
      <c r="AK78" s="544">
        <f t="shared" si="49"/>
        <v>4212776.960000001</v>
      </c>
      <c r="AL78" s="545"/>
      <c r="AM78" s="546">
        <f t="shared" si="42"/>
        <v>72</v>
      </c>
      <c r="AN78" s="547" t="str">
        <f t="shared" si="42"/>
        <v>1890</v>
      </c>
      <c r="AO78" s="548" t="str">
        <f t="shared" si="42"/>
        <v>RIKI DIANA</v>
      </c>
      <c r="AP78" s="538">
        <f t="shared" si="50"/>
        <v>4212776.960000001</v>
      </c>
      <c r="AQ78" s="252">
        <f>+VLOOKUP(C78,'[4]BANK DRIVER'!$C$173:$G$352,5,0)</f>
        <v>4212776.960000001</v>
      </c>
    </row>
    <row r="79" ht="19.5" customHeight="1" s="252" customFormat="1">
      <c r="A79" s="313">
        <f ref="A79:A110" t="shared" si="59">+A78+1</f>
        <v>73</v>
      </c>
      <c r="B79" s="182" t="s">
        <v>475</v>
      </c>
      <c r="C79" s="314" t="s">
        <v>476</v>
      </c>
      <c r="D79" s="315" t="s">
        <v>47</v>
      </c>
      <c r="E79" s="315" t="s">
        <v>115</v>
      </c>
      <c r="F79" s="316" t="s">
        <v>113</v>
      </c>
      <c r="G79" s="351">
        <v>3742476</v>
      </c>
      <c r="H79" s="352">
        <f t="shared" si="51"/>
        <v>183007.0764</v>
      </c>
      <c r="I79" s="375">
        <f t="shared" si="52"/>
        <v>149699.04</v>
      </c>
      <c r="J79" s="375">
        <f t="shared" si="53"/>
        <v>74849.52</v>
      </c>
      <c r="K79" s="375">
        <v>15000</v>
      </c>
      <c r="L79" s="317">
        <f t="shared" si="54"/>
        <v>4165031.6364</v>
      </c>
      <c r="M79" s="317">
        <f t="shared" si="55"/>
        <v>333202.53091200005</v>
      </c>
      <c r="N79" s="317">
        <v>1500000</v>
      </c>
      <c r="O79" s="317"/>
      <c r="P79" s="317"/>
      <c r="Q79" s="389">
        <f t="shared" si="56"/>
        <v>5998234.167312</v>
      </c>
      <c r="R79" s="389">
        <f t="shared" si="57"/>
        <v>33320.25309120001</v>
      </c>
      <c r="S79" s="390">
        <f t="shared" si="58"/>
        <v>6031554.4204032</v>
      </c>
      <c r="T79" s="318">
        <v>44317</v>
      </c>
      <c r="U79" s="319">
        <v>44408</v>
      </c>
      <c r="V79" s="320"/>
      <c r="W79" s="320"/>
      <c r="X79" s="320"/>
      <c r="Y79" s="539">
        <f t="shared" si="31"/>
        <v>73</v>
      </c>
      <c r="Z79" s="540" t="str">
        <f t="shared" si="31"/>
        <v>1841</v>
      </c>
      <c r="AA79" s="541" t="str">
        <f t="shared" si="31"/>
        <v>RIZAL HIDAYAT</v>
      </c>
      <c r="AB79" s="540" t="str">
        <f>+VLOOKUP(B79,'[1]BANDUNG-ANTERAJA'!$C$7:$AL$187,14,0)</f>
        <v>K2</v>
      </c>
      <c r="AC79" s="573">
        <f t="shared" si="45"/>
        <v>5242476</v>
      </c>
      <c r="AD79" s="542">
        <f t="shared" si="46"/>
        <v>74849.52</v>
      </c>
      <c r="AE79" s="542">
        <f t="shared" si="47"/>
        <v>37424.76</v>
      </c>
      <c r="AF79" s="542">
        <f t="shared" si="47"/>
        <v>37424.76</v>
      </c>
      <c r="AG79" s="495">
        <f t="shared" si="48"/>
        <v>-532223.0399999991</v>
      </c>
      <c r="AH79" s="495">
        <f t="shared" si="43"/>
        <v>0</v>
      </c>
      <c r="AI79" s="543">
        <f t="shared" si="44"/>
        <v>5092776.960000001</v>
      </c>
      <c r="AJ79" s="543"/>
      <c r="AK79" s="544">
        <f t="shared" si="49"/>
        <v>5092776.960000001</v>
      </c>
      <c r="AL79" s="545"/>
      <c r="AM79" s="546">
        <f t="shared" si="42"/>
        <v>73</v>
      </c>
      <c r="AN79" s="547" t="str">
        <f t="shared" si="42"/>
        <v>1841</v>
      </c>
      <c r="AO79" s="548" t="str">
        <f t="shared" si="42"/>
        <v>RIZAL HIDAYAT</v>
      </c>
      <c r="AP79" s="538">
        <f t="shared" si="50"/>
        <v>5092776.960000001</v>
      </c>
      <c r="AQ79" s="252">
        <f>+VLOOKUP(C79,'[4]BANK DRIVER'!$C$173:$G$352,5,0)</f>
        <v>5092776.960000001</v>
      </c>
    </row>
    <row r="80" ht="19.5" customHeight="1" s="252" customFormat="1">
      <c r="A80" s="313">
        <f t="shared" si="59"/>
        <v>74</v>
      </c>
      <c r="B80" s="182" t="s">
        <v>718</v>
      </c>
      <c r="C80" s="314" t="s">
        <v>364</v>
      </c>
      <c r="D80" s="315" t="s">
        <v>47</v>
      </c>
      <c r="E80" s="315" t="s">
        <v>115</v>
      </c>
      <c r="F80" s="316" t="s">
        <v>113</v>
      </c>
      <c r="G80" s="351">
        <v>3742476</v>
      </c>
      <c r="H80" s="352">
        <f t="shared" si="51"/>
        <v>183007.0764</v>
      </c>
      <c r="I80" s="375">
        <f t="shared" si="52"/>
        <v>149699.04</v>
      </c>
      <c r="J80" s="375">
        <f t="shared" si="53"/>
        <v>74849.52</v>
      </c>
      <c r="K80" s="375">
        <v>15000</v>
      </c>
      <c r="L80" s="317">
        <f t="shared" si="54"/>
        <v>4165031.6364</v>
      </c>
      <c r="M80" s="317">
        <f t="shared" si="55"/>
        <v>333202.53091200005</v>
      </c>
      <c r="N80" s="317">
        <v>1295000</v>
      </c>
      <c r="O80" s="317"/>
      <c r="P80" s="317"/>
      <c r="Q80" s="389">
        <f t="shared" si="56"/>
        <v>5793234.167312</v>
      </c>
      <c r="R80" s="389">
        <f t="shared" si="57"/>
        <v>33320.25309120001</v>
      </c>
      <c r="S80" s="390">
        <f t="shared" si="58"/>
        <v>5826554.4204032</v>
      </c>
      <c r="T80" s="318">
        <v>44378</v>
      </c>
      <c r="U80" s="319">
        <v>44469</v>
      </c>
      <c r="V80" s="320"/>
      <c r="W80" s="320"/>
      <c r="X80" s="320"/>
      <c r="Y80" s="539">
        <f t="shared" si="31"/>
        <v>74</v>
      </c>
      <c r="Z80" s="540" t="str">
        <f t="shared" si="31"/>
        <v>1471</v>
      </c>
      <c r="AA80" s="541" t="str">
        <f t="shared" si="31"/>
        <v>ROSADI FIRDAUS </v>
      </c>
      <c r="AB80" s="540" t="str">
        <f>+VLOOKUP(B80,'[1]BANDUNG-ANTERAJA'!$C$7:$AL$187,14,0)</f>
        <v>K </v>
      </c>
      <c r="AC80" s="573">
        <f t="shared" si="45"/>
        <v>5037476</v>
      </c>
      <c r="AD80" s="542">
        <f t="shared" si="46"/>
        <v>74849.52</v>
      </c>
      <c r="AE80" s="542">
        <f t="shared" si="47"/>
        <v>37424.76</v>
      </c>
      <c r="AF80" s="542">
        <f t="shared" si="47"/>
        <v>37424.76</v>
      </c>
      <c r="AG80" s="495">
        <f t="shared" si="48"/>
        <v>4887776.960000001</v>
      </c>
      <c r="AH80" s="495">
        <f t="shared" si="43"/>
        <v>244388.84800000006</v>
      </c>
      <c r="AI80" s="543">
        <f t="shared" si="44"/>
        <v>4643388.112000001</v>
      </c>
      <c r="AJ80" s="543"/>
      <c r="AK80" s="544">
        <f t="shared" si="49"/>
        <v>4643388.112000001</v>
      </c>
      <c r="AL80" s="545"/>
      <c r="AM80" s="546">
        <f t="shared" si="42"/>
        <v>74</v>
      </c>
      <c r="AN80" s="547" t="str">
        <f t="shared" si="42"/>
        <v>1471</v>
      </c>
      <c r="AO80" s="548" t="str">
        <f t="shared" si="42"/>
        <v>ROSADI FIRDAUS </v>
      </c>
      <c r="AP80" s="538">
        <f t="shared" si="50"/>
        <v>4643388.112000001</v>
      </c>
      <c r="AQ80" s="252">
        <f>+VLOOKUP(C80,'[4]BANK DRIVER'!$C$173:$G$352,5,0)</f>
        <v>4643388.112000001</v>
      </c>
    </row>
    <row r="81" ht="19.5" customHeight="1" s="252" customFormat="1">
      <c r="A81" s="313">
        <f t="shared" si="59"/>
        <v>75</v>
      </c>
      <c r="B81" s="182" t="s">
        <v>719</v>
      </c>
      <c r="C81" s="314" t="s">
        <v>720</v>
      </c>
      <c r="D81" s="315" t="s">
        <v>47</v>
      </c>
      <c r="E81" s="315" t="s">
        <v>115</v>
      </c>
      <c r="F81" s="316" t="s">
        <v>113</v>
      </c>
      <c r="G81" s="351">
        <v>3742476</v>
      </c>
      <c r="H81" s="352">
        <f t="shared" si="51"/>
        <v>183007.0764</v>
      </c>
      <c r="I81" s="375">
        <f t="shared" si="52"/>
        <v>149699.04</v>
      </c>
      <c r="J81" s="375">
        <f t="shared" si="53"/>
        <v>74849.52</v>
      </c>
      <c r="K81" s="375">
        <v>15000</v>
      </c>
      <c r="L81" s="317">
        <f t="shared" si="54"/>
        <v>4165031.6364</v>
      </c>
      <c r="M81" s="317">
        <f t="shared" si="55"/>
        <v>333202.53091200005</v>
      </c>
      <c r="N81" s="317">
        <v>990000</v>
      </c>
      <c r="O81" s="317"/>
      <c r="P81" s="317"/>
      <c r="Q81" s="389">
        <f t="shared" si="56"/>
        <v>5488234.167312</v>
      </c>
      <c r="R81" s="389">
        <f t="shared" si="57"/>
        <v>33320.25309120001</v>
      </c>
      <c r="S81" s="390">
        <f t="shared" si="58"/>
        <v>5521554.4204032</v>
      </c>
      <c r="T81" s="318">
        <v>44378</v>
      </c>
      <c r="U81" s="319">
        <v>44469</v>
      </c>
      <c r="V81" s="320"/>
      <c r="W81" s="320"/>
      <c r="X81" s="320"/>
      <c r="Y81" s="539">
        <f t="shared" si="31"/>
        <v>75</v>
      </c>
      <c r="Z81" s="540" t="str">
        <f t="shared" si="31"/>
        <v>1157</v>
      </c>
      <c r="AA81" s="541" t="str">
        <f t="shared" si="31"/>
        <v>RUDI WIYONO</v>
      </c>
      <c r="AB81" s="540" t="str">
        <f>+VLOOKUP(B81,'[1]BANDUNG-ANTERAJA'!$C$7:$AL$187,14,0)</f>
        <v>K</v>
      </c>
      <c r="AC81" s="573">
        <f t="shared" si="45"/>
        <v>4732476</v>
      </c>
      <c r="AD81" s="542">
        <f t="shared" si="46"/>
        <v>74849.52</v>
      </c>
      <c r="AE81" s="542">
        <f t="shared" si="47"/>
        <v>37424.76</v>
      </c>
      <c r="AF81" s="542">
        <f t="shared" si="47"/>
        <v>37424.76</v>
      </c>
      <c r="AG81" s="495">
        <f t="shared" si="48"/>
        <v>-292223.0399999991</v>
      </c>
      <c r="AH81" s="495">
        <f t="shared" si="43"/>
        <v>0</v>
      </c>
      <c r="AI81" s="543">
        <f t="shared" si="44"/>
        <v>4582776.960000001</v>
      </c>
      <c r="AJ81" s="543"/>
      <c r="AK81" s="544">
        <f t="shared" si="49"/>
        <v>4582776.960000001</v>
      </c>
      <c r="AL81" s="545"/>
      <c r="AM81" s="546">
        <f t="shared" si="42"/>
        <v>75</v>
      </c>
      <c r="AN81" s="547" t="str">
        <f t="shared" si="42"/>
        <v>1157</v>
      </c>
      <c r="AO81" s="548" t="str">
        <f t="shared" si="42"/>
        <v>RUDI WIYONO</v>
      </c>
      <c r="AP81" s="538">
        <f t="shared" si="50"/>
        <v>4582776.960000001</v>
      </c>
      <c r="AQ81" s="252">
        <f>+VLOOKUP(C81,'[4]BANK DRIVER'!$C$173:$G$352,5,0)</f>
        <v>4582776.960000001</v>
      </c>
    </row>
    <row r="82" ht="19.5" customHeight="1" s="252" customFormat="1">
      <c r="A82" s="313">
        <f t="shared" si="59"/>
        <v>76</v>
      </c>
      <c r="B82" s="182" t="s">
        <v>721</v>
      </c>
      <c r="C82" s="314" t="s">
        <v>371</v>
      </c>
      <c r="D82" s="315" t="s">
        <v>47</v>
      </c>
      <c r="E82" s="315" t="s">
        <v>115</v>
      </c>
      <c r="F82" s="316" t="s">
        <v>113</v>
      </c>
      <c r="G82" s="351">
        <v>3742476</v>
      </c>
      <c r="H82" s="352">
        <f t="shared" si="51"/>
        <v>183007.0764</v>
      </c>
      <c r="I82" s="375">
        <f t="shared" si="52"/>
        <v>149699.04</v>
      </c>
      <c r="J82" s="375">
        <f t="shared" si="53"/>
        <v>74849.52</v>
      </c>
      <c r="K82" s="375">
        <v>15000</v>
      </c>
      <c r="L82" s="317">
        <f t="shared" si="54"/>
        <v>4165031.6364</v>
      </c>
      <c r="M82" s="317">
        <f t="shared" si="55"/>
        <v>333202.53091200005</v>
      </c>
      <c r="N82" s="317">
        <v>985000</v>
      </c>
      <c r="O82" s="317"/>
      <c r="P82" s="317"/>
      <c r="Q82" s="389">
        <f t="shared" si="56"/>
        <v>5483234.167312</v>
      </c>
      <c r="R82" s="389">
        <f t="shared" si="57"/>
        <v>33320.25309120001</v>
      </c>
      <c r="S82" s="390">
        <f t="shared" si="58"/>
        <v>5516554.4204032</v>
      </c>
      <c r="T82" s="318">
        <v>44378</v>
      </c>
      <c r="U82" s="319">
        <v>44469</v>
      </c>
      <c r="V82" s="320"/>
      <c r="W82" s="320"/>
      <c r="X82" s="320"/>
      <c r="Y82" s="539">
        <f t="shared" si="31"/>
        <v>76</v>
      </c>
      <c r="Z82" s="540" t="str">
        <f t="shared" si="31"/>
        <v>1477</v>
      </c>
      <c r="AA82" s="541" t="str">
        <f t="shared" si="31"/>
        <v>SAEFUL ANWAR </v>
      </c>
      <c r="AB82" s="540" t="str">
        <f>+VLOOKUP(B82,'[1]BANDUNG-ANTERAJA'!$C$7:$AL$187,14,0)</f>
        <v>K</v>
      </c>
      <c r="AC82" s="573">
        <f t="shared" si="45"/>
        <v>4727476</v>
      </c>
      <c r="AD82" s="542">
        <f t="shared" si="46"/>
        <v>74849.52</v>
      </c>
      <c r="AE82" s="542">
        <f t="shared" si="47"/>
        <v>37424.76</v>
      </c>
      <c r="AF82" s="542">
        <f t="shared" si="47"/>
        <v>37424.76</v>
      </c>
      <c r="AG82" s="495">
        <f t="shared" si="48"/>
        <v>-297223.0399999991</v>
      </c>
      <c r="AH82" s="495">
        <f t="shared" si="43"/>
        <v>0</v>
      </c>
      <c r="AI82" s="543">
        <f t="shared" si="44"/>
        <v>4577776.960000001</v>
      </c>
      <c r="AJ82" s="543"/>
      <c r="AK82" s="544">
        <f t="shared" si="49"/>
        <v>4577776.960000001</v>
      </c>
      <c r="AL82" s="545"/>
      <c r="AM82" s="546">
        <f t="shared" si="42"/>
        <v>76</v>
      </c>
      <c r="AN82" s="547" t="str">
        <f t="shared" si="42"/>
        <v>1477</v>
      </c>
      <c r="AO82" s="548" t="str">
        <f t="shared" si="42"/>
        <v>SAEFUL ANWAR </v>
      </c>
      <c r="AP82" s="538">
        <f t="shared" si="50"/>
        <v>4577776.960000001</v>
      </c>
      <c r="AQ82" s="252">
        <f>+VLOOKUP(C82,'[4]BANK DRIVER'!$C$173:$G$352,5,0)</f>
        <v>4577776.960000001</v>
      </c>
    </row>
    <row r="83" ht="19.5" customHeight="1" s="252" customFormat="1">
      <c r="A83" s="313">
        <f t="shared" si="59"/>
        <v>77</v>
      </c>
      <c r="B83" s="182" t="s">
        <v>722</v>
      </c>
      <c r="C83" s="314" t="s">
        <v>365</v>
      </c>
      <c r="D83" s="315" t="s">
        <v>47</v>
      </c>
      <c r="E83" s="315" t="s">
        <v>115</v>
      </c>
      <c r="F83" s="316" t="s">
        <v>113</v>
      </c>
      <c r="G83" s="351">
        <v>3742476</v>
      </c>
      <c r="H83" s="352">
        <f t="shared" si="51"/>
        <v>183007.0764</v>
      </c>
      <c r="I83" s="375">
        <f t="shared" si="52"/>
        <v>149699.04</v>
      </c>
      <c r="J83" s="375">
        <f t="shared" si="53"/>
        <v>74849.52</v>
      </c>
      <c r="K83" s="375">
        <v>15000</v>
      </c>
      <c r="L83" s="317">
        <f t="shared" si="54"/>
        <v>4165031.6364</v>
      </c>
      <c r="M83" s="317">
        <f t="shared" si="55"/>
        <v>333202.53091200005</v>
      </c>
      <c r="N83" s="317">
        <v>940000</v>
      </c>
      <c r="O83" s="317"/>
      <c r="P83" s="317"/>
      <c r="Q83" s="389">
        <f t="shared" si="56"/>
        <v>5438234.167312</v>
      </c>
      <c r="R83" s="389">
        <f t="shared" si="57"/>
        <v>33320.25309120001</v>
      </c>
      <c r="S83" s="390">
        <f t="shared" si="58"/>
        <v>5471554.4204032</v>
      </c>
      <c r="T83" s="318">
        <v>44378</v>
      </c>
      <c r="U83" s="319">
        <v>44469</v>
      </c>
      <c r="V83" s="320"/>
      <c r="W83" s="320"/>
      <c r="X83" s="320"/>
      <c r="Y83" s="539">
        <f t="shared" si="31"/>
        <v>77</v>
      </c>
      <c r="Z83" s="540" t="str">
        <f t="shared" si="31"/>
        <v>1472</v>
      </c>
      <c r="AA83" s="541" t="str">
        <f t="shared" si="31"/>
        <v>SAMSUDIN </v>
      </c>
      <c r="AB83" s="540" t="str">
        <f>+VLOOKUP(B83,'[1]BANDUNG-ANTERAJA'!$C$7:$AL$187,14,0)</f>
        <v>K</v>
      </c>
      <c r="AC83" s="573">
        <f t="shared" si="45"/>
        <v>4682476</v>
      </c>
      <c r="AD83" s="542">
        <f t="shared" si="46"/>
        <v>74849.52</v>
      </c>
      <c r="AE83" s="542"/>
      <c r="AF83" s="542">
        <f t="shared" si="47"/>
        <v>37424.76</v>
      </c>
      <c r="AG83" s="495">
        <f t="shared" si="48"/>
        <v>-304798.27999999933</v>
      </c>
      <c r="AH83" s="495">
        <f t="shared" si="43"/>
        <v>0</v>
      </c>
      <c r="AI83" s="543">
        <f t="shared" si="44"/>
        <v>4570201.720000001</v>
      </c>
      <c r="AJ83" s="543"/>
      <c r="AK83" s="544">
        <f t="shared" si="49"/>
        <v>4570201.720000001</v>
      </c>
      <c r="AL83" s="545"/>
      <c r="AM83" s="546">
        <f t="shared" si="42"/>
        <v>77</v>
      </c>
      <c r="AN83" s="547" t="str">
        <f t="shared" si="42"/>
        <v>1472</v>
      </c>
      <c r="AO83" s="548" t="str">
        <f t="shared" si="42"/>
        <v>SAMSUDIN </v>
      </c>
      <c r="AP83" s="538">
        <f t="shared" si="50"/>
        <v>4570201.720000001</v>
      </c>
      <c r="AQ83" s="252">
        <f>+VLOOKUP(C83,'[4]BANK DRIVER'!$C$173:$G$352,5,0)</f>
        <v>4570201.720000001</v>
      </c>
    </row>
    <row r="84" ht="19.5" customHeight="1" s="252" customFormat="1">
      <c r="A84" s="313" t="s">
        <v>549</v>
      </c>
      <c r="B84" s="671" t="s">
        <v>396</v>
      </c>
      <c r="C84" s="672" t="s">
        <v>397</v>
      </c>
      <c r="D84" s="315" t="s">
        <v>47</v>
      </c>
      <c r="E84" s="315" t="s">
        <v>115</v>
      </c>
      <c r="F84" s="316" t="s">
        <v>113</v>
      </c>
      <c r="G84" s="351">
        <v>3742476</v>
      </c>
      <c r="H84" s="352">
        <f t="shared" si="51"/>
        <v>183007.0764</v>
      </c>
      <c r="I84" s="375">
        <f t="shared" si="52"/>
        <v>149699.04</v>
      </c>
      <c r="J84" s="375">
        <f t="shared" si="53"/>
        <v>74849.52</v>
      </c>
      <c r="K84" s="375">
        <v>15000</v>
      </c>
      <c r="L84" s="317">
        <f t="shared" si="54"/>
        <v>4165031.6364</v>
      </c>
      <c r="M84" s="317">
        <f t="shared" si="55"/>
        <v>333202.53091200005</v>
      </c>
      <c r="N84" s="317">
        <v>860000</v>
      </c>
      <c r="O84" s="317"/>
      <c r="P84" s="317"/>
      <c r="Q84" s="389">
        <f t="shared" si="56"/>
        <v>5358234.167312</v>
      </c>
      <c r="R84" s="389">
        <f t="shared" si="57"/>
        <v>33320.25309120001</v>
      </c>
      <c r="S84" s="390">
        <f t="shared" si="58"/>
        <v>5391554.4204032</v>
      </c>
      <c r="T84" s="318">
        <v>44378</v>
      </c>
      <c r="U84" s="319">
        <v>44469</v>
      </c>
      <c r="V84" s="320"/>
      <c r="W84" s="320"/>
      <c r="X84" s="320"/>
      <c r="Y84" s="539">
        <f t="shared" si="31"/>
        <v>78</v>
      </c>
      <c r="Z84" s="540" t="str">
        <f t="shared" si="31"/>
        <v>1684</v>
      </c>
      <c r="AA84" s="541" t="str">
        <f t="shared" si="31"/>
        <v>SANDI SETIAWAN </v>
      </c>
      <c r="AB84" s="540" t="str">
        <f>+VLOOKUP(B84,'[1]BANDUNG-ANTERAJA'!$C$7:$AL$187,14,0)</f>
        <v>L</v>
      </c>
      <c r="AC84" s="573">
        <f t="shared" si="45"/>
        <v>4602476</v>
      </c>
      <c r="AD84" s="542">
        <f t="shared" si="46"/>
        <v>74849.52</v>
      </c>
      <c r="AE84" s="542">
        <f t="shared" si="47"/>
        <v>37424.76</v>
      </c>
      <c r="AF84" s="542">
        <f t="shared" si="47"/>
        <v>37424.76</v>
      </c>
      <c r="AG84" s="495">
        <f t="shared" si="48"/>
        <v>-47223.039999999106</v>
      </c>
      <c r="AH84" s="495">
        <f t="shared" si="43"/>
        <v>0</v>
      </c>
      <c r="AI84" s="543">
        <f t="shared" si="44"/>
        <v>4452776.960000001</v>
      </c>
      <c r="AJ84" s="543"/>
      <c r="AK84" s="544">
        <f t="shared" si="49"/>
        <v>4452776.960000001</v>
      </c>
      <c r="AL84" s="545"/>
      <c r="AM84" s="546">
        <f t="shared" si="42"/>
        <v>78</v>
      </c>
      <c r="AN84" s="547" t="str">
        <f t="shared" si="42"/>
        <v>1684</v>
      </c>
      <c r="AO84" s="548" t="str">
        <f t="shared" si="42"/>
        <v>SANDI SETIAWAN </v>
      </c>
      <c r="AP84" s="538">
        <f t="shared" si="50"/>
        <v>4452776.960000001</v>
      </c>
      <c r="AQ84" s="252">
        <f>+VLOOKUP(C84,'[4]BANK DRIVER'!$C$173:$G$352,5,0)</f>
        <v>4452776.960000001</v>
      </c>
    </row>
    <row r="85" ht="19.5" customHeight="1" s="252" customFormat="1">
      <c r="A85" s="313">
        <f t="shared" si="59"/>
        <v>79</v>
      </c>
      <c r="B85" s="442" t="s">
        <v>723</v>
      </c>
      <c r="C85" s="314" t="s">
        <v>724</v>
      </c>
      <c r="D85" s="315" t="s">
        <v>47</v>
      </c>
      <c r="E85" s="315" t="s">
        <v>115</v>
      </c>
      <c r="F85" s="316" t="s">
        <v>113</v>
      </c>
      <c r="G85" s="351">
        <v>3742476</v>
      </c>
      <c r="H85" s="352">
        <f t="shared" si="51"/>
        <v>183007.0764</v>
      </c>
      <c r="I85" s="375">
        <f t="shared" si="52"/>
        <v>149699.04</v>
      </c>
      <c r="J85" s="375">
        <f t="shared" si="53"/>
        <v>74849.52</v>
      </c>
      <c r="K85" s="375">
        <v>15000</v>
      </c>
      <c r="L85" s="317">
        <f t="shared" si="54"/>
        <v>4165031.6364</v>
      </c>
      <c r="M85" s="317">
        <f t="shared" si="55"/>
        <v>333202.53091200005</v>
      </c>
      <c r="N85" s="317">
        <v>1660000</v>
      </c>
      <c r="O85" s="317"/>
      <c r="P85" s="317"/>
      <c r="Q85" s="389">
        <f t="shared" si="56"/>
        <v>6158234.167312</v>
      </c>
      <c r="R85" s="389">
        <f t="shared" si="57"/>
        <v>33320.25309120001</v>
      </c>
      <c r="S85" s="390">
        <f t="shared" si="58"/>
        <v>6191554.4204032</v>
      </c>
      <c r="T85" s="318">
        <v>44317</v>
      </c>
      <c r="U85" s="319">
        <v>44408</v>
      </c>
      <c r="V85" s="320"/>
      <c r="W85" s="320"/>
      <c r="X85" s="320"/>
      <c r="Y85" s="539">
        <f t="shared" si="31"/>
        <v>79</v>
      </c>
      <c r="Z85" s="540" t="str">
        <f t="shared" si="31"/>
        <v>0911</v>
      </c>
      <c r="AA85" s="541" t="str">
        <f t="shared" si="31"/>
        <v>SARIF HIDAYAT </v>
      </c>
      <c r="AB85" s="540" t="str">
        <f>+VLOOKUP(B85,'[1]BANDUNG-ANTERAJA'!$C$7:$AL$187,14,0)</f>
        <v>K</v>
      </c>
      <c r="AC85" s="573">
        <f t="shared" si="45"/>
        <v>5402476</v>
      </c>
      <c r="AD85" s="542">
        <f t="shared" si="46"/>
        <v>74849.52</v>
      </c>
      <c r="AE85" s="542">
        <f t="shared" si="47"/>
        <v>37424.76</v>
      </c>
      <c r="AF85" s="542">
        <f t="shared" si="47"/>
        <v>37424.76</v>
      </c>
      <c r="AG85" s="495">
        <f t="shared" si="48"/>
        <v>377776.9600000009</v>
      </c>
      <c r="AH85" s="495">
        <f t="shared" si="43"/>
        <v>18888.848000000045</v>
      </c>
      <c r="AI85" s="543">
        <f t="shared" si="44"/>
        <v>5233888.112000001</v>
      </c>
      <c r="AJ85" s="543"/>
      <c r="AK85" s="544">
        <f t="shared" si="49"/>
        <v>5233888.112000001</v>
      </c>
      <c r="AL85" s="545"/>
      <c r="AM85" s="546">
        <f t="shared" si="42"/>
        <v>79</v>
      </c>
      <c r="AN85" s="547" t="str">
        <f t="shared" si="42"/>
        <v>0911</v>
      </c>
      <c r="AO85" s="548" t="str">
        <f t="shared" si="42"/>
        <v>SARIF HIDAYAT </v>
      </c>
      <c r="AP85" s="538">
        <f t="shared" si="50"/>
        <v>5233888.112000001</v>
      </c>
      <c r="AQ85" s="252">
        <f>+VLOOKUP(C85,'[4]BANK DRIVER'!$C$173:$G$352,5,0)</f>
        <v>5233888.112000001</v>
      </c>
    </row>
    <row r="86" ht="19.5" customHeight="1" s="252" customFormat="1">
      <c r="A86" s="313">
        <f t="shared" si="59"/>
        <v>80</v>
      </c>
      <c r="B86" s="182" t="s">
        <v>398</v>
      </c>
      <c r="C86" s="314" t="s">
        <v>399</v>
      </c>
      <c r="D86" s="315" t="s">
        <v>47</v>
      </c>
      <c r="E86" s="315" t="s">
        <v>115</v>
      </c>
      <c r="F86" s="316" t="s">
        <v>113</v>
      </c>
      <c r="G86" s="351">
        <v>3742476</v>
      </c>
      <c r="H86" s="352">
        <f t="shared" si="51"/>
        <v>183007.0764</v>
      </c>
      <c r="I86" s="375">
        <f t="shared" si="52"/>
        <v>149699.04</v>
      </c>
      <c r="J86" s="375">
        <f t="shared" si="53"/>
        <v>74849.52</v>
      </c>
      <c r="K86" s="375">
        <v>15000</v>
      </c>
      <c r="L86" s="317">
        <f t="shared" si="54"/>
        <v>4165031.6364</v>
      </c>
      <c r="M86" s="317">
        <f t="shared" si="55"/>
        <v>333202.53091200005</v>
      </c>
      <c r="N86" s="317">
        <v>850000</v>
      </c>
      <c r="O86" s="317"/>
      <c r="P86" s="317"/>
      <c r="Q86" s="389">
        <f t="shared" si="56"/>
        <v>5348234.167312</v>
      </c>
      <c r="R86" s="389">
        <f t="shared" si="57"/>
        <v>33320.25309120001</v>
      </c>
      <c r="S86" s="390">
        <f t="shared" si="58"/>
        <v>5381554.4204032</v>
      </c>
      <c r="T86" s="318">
        <v>44348</v>
      </c>
      <c r="U86" s="319">
        <v>44439</v>
      </c>
      <c r="V86" s="320"/>
      <c r="W86" s="320"/>
      <c r="X86" s="320"/>
      <c r="Y86" s="539">
        <f t="shared" si="31"/>
        <v>80</v>
      </c>
      <c r="Z86" s="540" t="str">
        <f t="shared" si="31"/>
        <v>1685</v>
      </c>
      <c r="AA86" s="541" t="str">
        <f t="shared" si="31"/>
        <v>SEPTIO ADI VANA </v>
      </c>
      <c r="AB86" s="540" t="str">
        <f>+VLOOKUP(B86,'[1]BANDUNG-ANTERAJA'!$C$7:$AL$187,14,0)</f>
        <v>K</v>
      </c>
      <c r="AC86" s="573">
        <f t="shared" si="45"/>
        <v>4592476</v>
      </c>
      <c r="AD86" s="542">
        <f t="shared" si="46"/>
        <v>74849.52</v>
      </c>
      <c r="AE86" s="542">
        <f t="shared" si="47"/>
        <v>37424.76</v>
      </c>
      <c r="AF86" s="542">
        <f t="shared" si="47"/>
        <v>37424.76</v>
      </c>
      <c r="AG86" s="495">
        <f t="shared" si="48"/>
        <v>-432223.0399999991</v>
      </c>
      <c r="AH86" s="495">
        <f t="shared" si="43"/>
        <v>0</v>
      </c>
      <c r="AI86" s="543">
        <f t="shared" si="44"/>
        <v>4442776.960000001</v>
      </c>
      <c r="AJ86" s="543"/>
      <c r="AK86" s="544">
        <f t="shared" si="49"/>
        <v>4442776.960000001</v>
      </c>
      <c r="AL86" s="545"/>
      <c r="AM86" s="546">
        <f t="shared" si="42"/>
        <v>80</v>
      </c>
      <c r="AN86" s="547" t="str">
        <f t="shared" si="42"/>
        <v>1685</v>
      </c>
      <c r="AO86" s="548" t="str">
        <f t="shared" si="42"/>
        <v>SEPTIO ADI VANA </v>
      </c>
      <c r="AP86" s="538">
        <f t="shared" si="50"/>
        <v>4442776.960000001</v>
      </c>
      <c r="AQ86" s="252">
        <f>+VLOOKUP(C86,'[4]BANK DRIVER'!$C$173:$G$352,5,0)</f>
        <v>4442776.960000001</v>
      </c>
    </row>
    <row r="87" ht="19.5" customHeight="1" s="252" customFormat="1">
      <c r="A87" s="313">
        <f t="shared" si="59"/>
        <v>81</v>
      </c>
      <c r="B87" s="182" t="s">
        <v>412</v>
      </c>
      <c r="C87" s="314" t="s">
        <v>413</v>
      </c>
      <c r="D87" s="315" t="s">
        <v>47</v>
      </c>
      <c r="E87" s="315" t="s">
        <v>115</v>
      </c>
      <c r="F87" s="316" t="s">
        <v>113</v>
      </c>
      <c r="G87" s="351">
        <v>3742476</v>
      </c>
      <c r="H87" s="352">
        <f t="shared" si="51"/>
        <v>183007.0764</v>
      </c>
      <c r="I87" s="375">
        <f t="shared" si="52"/>
        <v>149699.04</v>
      </c>
      <c r="J87" s="375">
        <f t="shared" si="53"/>
        <v>74849.52</v>
      </c>
      <c r="K87" s="375">
        <v>15000</v>
      </c>
      <c r="L87" s="317">
        <f t="shared" si="54"/>
        <v>4165031.6364</v>
      </c>
      <c r="M87" s="317">
        <f t="shared" si="55"/>
        <v>333202.53091200005</v>
      </c>
      <c r="N87" s="317">
        <v>1320000</v>
      </c>
      <c r="O87" s="317"/>
      <c r="P87" s="317"/>
      <c r="Q87" s="389">
        <f t="shared" si="56"/>
        <v>5818234.167312</v>
      </c>
      <c r="R87" s="389">
        <f t="shared" si="57"/>
        <v>33320.25309120001</v>
      </c>
      <c r="S87" s="390">
        <f t="shared" si="58"/>
        <v>5851554.4204032</v>
      </c>
      <c r="T87" s="318">
        <v>44378</v>
      </c>
      <c r="U87" s="319">
        <v>44469</v>
      </c>
      <c r="V87" s="320"/>
      <c r="W87" s="320"/>
      <c r="X87" s="320"/>
      <c r="Y87" s="539">
        <f t="shared" si="31"/>
        <v>81</v>
      </c>
      <c r="Z87" s="540" t="str">
        <f t="shared" si="31"/>
        <v>1692</v>
      </c>
      <c r="AA87" s="541" t="str">
        <f t="shared" si="31"/>
        <v>SONI AGUSTIAN </v>
      </c>
      <c r="AB87" s="540" t="str">
        <f>+VLOOKUP(B87,'[1]BANDUNG-ANTERAJA'!$C$7:$AL$187,14,0)</f>
        <v>L</v>
      </c>
      <c r="AC87" s="573">
        <f t="shared" si="45"/>
        <v>5062476</v>
      </c>
      <c r="AD87" s="542">
        <f t="shared" si="46"/>
        <v>74849.52</v>
      </c>
      <c r="AE87" s="542">
        <f t="shared" si="47"/>
        <v>37424.76</v>
      </c>
      <c r="AF87" s="542">
        <f t="shared" si="47"/>
        <v>37424.76</v>
      </c>
      <c r="AG87" s="495">
        <f t="shared" si="48"/>
        <v>412776.9600000009</v>
      </c>
      <c r="AH87" s="495">
        <f t="shared" si="43"/>
        <v>20638.848000000045</v>
      </c>
      <c r="AI87" s="543">
        <f t="shared" si="44"/>
        <v>4892138.112000001</v>
      </c>
      <c r="AJ87" s="543"/>
      <c r="AK87" s="544">
        <f t="shared" si="49"/>
        <v>4892138.112000001</v>
      </c>
      <c r="AL87" s="545"/>
      <c r="AM87" s="546">
        <f t="shared" si="42"/>
        <v>81</v>
      </c>
      <c r="AN87" s="547" t="str">
        <f t="shared" si="42"/>
        <v>1692</v>
      </c>
      <c r="AO87" s="548" t="str">
        <f t="shared" si="42"/>
        <v>SONI AGUSTIAN </v>
      </c>
      <c r="AP87" s="538">
        <f t="shared" si="50"/>
        <v>4892138.112000001</v>
      </c>
      <c r="AQ87" s="252">
        <f>+VLOOKUP(C87,'[4]BANK DRIVER'!$C$173:$G$352,5,0)</f>
        <v>4892138.112000001</v>
      </c>
    </row>
    <row r="88" ht="19.5" customHeight="1" s="252" customFormat="1">
      <c r="A88" s="313">
        <f t="shared" si="59"/>
        <v>82</v>
      </c>
      <c r="B88" s="182" t="s">
        <v>467</v>
      </c>
      <c r="C88" s="314" t="s">
        <v>468</v>
      </c>
      <c r="D88" s="315" t="s">
        <v>47</v>
      </c>
      <c r="E88" s="315" t="s">
        <v>115</v>
      </c>
      <c r="F88" s="316" t="s">
        <v>113</v>
      </c>
      <c r="G88" s="351">
        <v>3742476</v>
      </c>
      <c r="H88" s="352">
        <f t="shared" si="51"/>
        <v>183007.0764</v>
      </c>
      <c r="I88" s="375">
        <f t="shared" si="52"/>
        <v>149699.04</v>
      </c>
      <c r="J88" s="375">
        <f t="shared" si="53"/>
        <v>74849.52</v>
      </c>
      <c r="K88" s="375">
        <v>15000</v>
      </c>
      <c r="L88" s="317">
        <f t="shared" si="54"/>
        <v>4165031.6364</v>
      </c>
      <c r="M88" s="317">
        <f t="shared" si="55"/>
        <v>333202.53091200005</v>
      </c>
      <c r="N88" s="317">
        <v>860000</v>
      </c>
      <c r="O88" s="317"/>
      <c r="P88" s="317"/>
      <c r="Q88" s="389">
        <f t="shared" si="56"/>
        <v>5358234.167312</v>
      </c>
      <c r="R88" s="389">
        <f t="shared" si="57"/>
        <v>33320.25309120001</v>
      </c>
      <c r="S88" s="390">
        <f t="shared" si="58"/>
        <v>5391554.4204032</v>
      </c>
      <c r="T88" s="318">
        <v>44317</v>
      </c>
      <c r="U88" s="319">
        <v>44408</v>
      </c>
      <c r="V88" s="320"/>
      <c r="W88" s="320"/>
      <c r="X88" s="320"/>
      <c r="Y88" s="539">
        <f t="shared" si="31"/>
        <v>82</v>
      </c>
      <c r="Z88" s="540" t="str">
        <f t="shared" si="31"/>
        <v>1805</v>
      </c>
      <c r="AA88" s="541" t="str">
        <f t="shared" si="31"/>
        <v>SOPIAN</v>
      </c>
      <c r="AB88" s="540" t="str">
        <f>+VLOOKUP(B88,'[1]BANDUNG-ANTERAJA'!$C$7:$AL$187,14,0)</f>
        <v>L</v>
      </c>
      <c r="AC88" s="573">
        <f t="shared" si="45"/>
        <v>4602476</v>
      </c>
      <c r="AD88" s="542">
        <f t="shared" si="46"/>
        <v>74849.52</v>
      </c>
      <c r="AE88" s="542"/>
      <c r="AF88" s="542">
        <f t="shared" si="47"/>
        <v>37424.76</v>
      </c>
      <c r="AG88" s="495">
        <f t="shared" si="48"/>
        <v>-9798.27999999933</v>
      </c>
      <c r="AH88" s="495">
        <f t="shared" si="43"/>
        <v>0</v>
      </c>
      <c r="AI88" s="543">
        <f t="shared" si="44"/>
        <v>4490201.720000001</v>
      </c>
      <c r="AJ88" s="543"/>
      <c r="AK88" s="544">
        <f t="shared" si="49"/>
        <v>4490201.720000001</v>
      </c>
      <c r="AL88" s="545"/>
      <c r="AM88" s="546">
        <f t="shared" si="42"/>
        <v>82</v>
      </c>
      <c r="AN88" s="547" t="str">
        <f t="shared" si="42"/>
        <v>1805</v>
      </c>
      <c r="AO88" s="548" t="str">
        <f t="shared" si="42"/>
        <v>SOPIAN</v>
      </c>
      <c r="AP88" s="538">
        <f t="shared" si="50"/>
        <v>4490201.720000001</v>
      </c>
      <c r="AQ88" s="252">
        <f>+VLOOKUP(C88,'[4]BANK DRIVER'!$C$173:$G$352,5,0)</f>
        <v>4490201.720000001</v>
      </c>
    </row>
    <row r="89" ht="19.5" customHeight="1" s="252" customFormat="1">
      <c r="A89" s="313">
        <f t="shared" si="59"/>
        <v>83</v>
      </c>
      <c r="B89" s="182" t="s">
        <v>473</v>
      </c>
      <c r="C89" s="314" t="s">
        <v>474</v>
      </c>
      <c r="D89" s="315" t="s">
        <v>47</v>
      </c>
      <c r="E89" s="315" t="s">
        <v>115</v>
      </c>
      <c r="F89" s="316" t="s">
        <v>113</v>
      </c>
      <c r="G89" s="351">
        <v>3742476</v>
      </c>
      <c r="H89" s="352">
        <f t="shared" si="51"/>
        <v>183007.0764</v>
      </c>
      <c r="I89" s="375">
        <f t="shared" si="52"/>
        <v>149699.04</v>
      </c>
      <c r="J89" s="375">
        <f t="shared" si="53"/>
        <v>74849.52</v>
      </c>
      <c r="K89" s="375">
        <v>15000</v>
      </c>
      <c r="L89" s="317">
        <f t="shared" si="54"/>
        <v>4165031.6364</v>
      </c>
      <c r="M89" s="317">
        <f t="shared" si="55"/>
        <v>333202.53091200005</v>
      </c>
      <c r="N89" s="317">
        <v>1160000</v>
      </c>
      <c r="O89" s="317"/>
      <c r="P89" s="317"/>
      <c r="Q89" s="389">
        <f t="shared" si="56"/>
        <v>5658234.167312</v>
      </c>
      <c r="R89" s="389">
        <f t="shared" si="57"/>
        <v>33320.25309120001</v>
      </c>
      <c r="S89" s="390">
        <f t="shared" si="58"/>
        <v>5691554.4204032</v>
      </c>
      <c r="T89" s="318">
        <v>44317</v>
      </c>
      <c r="U89" s="319">
        <v>44408</v>
      </c>
      <c r="V89" s="320"/>
      <c r="W89" s="320"/>
      <c r="X89" s="320"/>
      <c r="Y89" s="539">
        <f t="shared" si="31"/>
        <v>83</v>
      </c>
      <c r="Z89" s="540" t="str">
        <f t="shared" si="31"/>
        <v>1840</v>
      </c>
      <c r="AA89" s="541" t="str">
        <f t="shared" si="31"/>
        <v>SYAHIDAN SUNARYO</v>
      </c>
      <c r="AB89" s="540" t="str">
        <f>+VLOOKUP(B89,'[1]BANDUNG-ANTERAJA'!$C$7:$AL$187,14,0)</f>
        <v>K2</v>
      </c>
      <c r="AC89" s="573">
        <f t="shared" si="45"/>
        <v>4902476</v>
      </c>
      <c r="AD89" s="542">
        <f t="shared" si="46"/>
        <v>74849.52</v>
      </c>
      <c r="AE89" s="542">
        <f t="shared" si="47"/>
        <v>37424.76</v>
      </c>
      <c r="AF89" s="542">
        <f t="shared" si="47"/>
        <v>37424.76</v>
      </c>
      <c r="AG89" s="495">
        <f t="shared" si="48"/>
        <v>-872223.0399999991</v>
      </c>
      <c r="AH89" s="495">
        <f t="shared" si="43"/>
        <v>0</v>
      </c>
      <c r="AI89" s="543">
        <f t="shared" si="44"/>
        <v>4752776.960000001</v>
      </c>
      <c r="AJ89" s="543"/>
      <c r="AK89" s="544">
        <f t="shared" si="49"/>
        <v>4752776.960000001</v>
      </c>
      <c r="AL89" s="545"/>
      <c r="AM89" s="546">
        <f t="shared" si="42"/>
        <v>83</v>
      </c>
      <c r="AN89" s="547" t="str">
        <f t="shared" si="42"/>
        <v>1840</v>
      </c>
      <c r="AO89" s="548" t="str">
        <f t="shared" si="42"/>
        <v>SYAHIDAN SUNARYO</v>
      </c>
      <c r="AP89" s="538">
        <f t="shared" si="50"/>
        <v>4752776.960000001</v>
      </c>
      <c r="AQ89" s="252">
        <f>+VLOOKUP(C89,'[4]BANK DRIVER'!$C$173:$G$352,5,0)</f>
        <v>4752776.960000001</v>
      </c>
    </row>
    <row r="90" ht="19.5" customHeight="1" s="252" customFormat="1">
      <c r="A90" s="313">
        <f t="shared" si="59"/>
        <v>84</v>
      </c>
      <c r="B90" s="182" t="s">
        <v>725</v>
      </c>
      <c r="C90" s="314" t="s">
        <v>726</v>
      </c>
      <c r="D90" s="315" t="s">
        <v>47</v>
      </c>
      <c r="E90" s="315" t="s">
        <v>115</v>
      </c>
      <c r="F90" s="316" t="s">
        <v>113</v>
      </c>
      <c r="G90" s="351">
        <v>3742476</v>
      </c>
      <c r="H90" s="352">
        <f t="shared" si="51"/>
        <v>183007.0764</v>
      </c>
      <c r="I90" s="375">
        <f t="shared" si="52"/>
        <v>149699.04</v>
      </c>
      <c r="J90" s="375">
        <f t="shared" si="53"/>
        <v>74849.52</v>
      </c>
      <c r="K90" s="375">
        <v>15000</v>
      </c>
      <c r="L90" s="317">
        <f t="shared" si="54"/>
        <v>4165031.6364</v>
      </c>
      <c r="M90" s="317">
        <f t="shared" si="55"/>
        <v>333202.53091200005</v>
      </c>
      <c r="N90" s="317">
        <v>920000</v>
      </c>
      <c r="O90" s="317"/>
      <c r="P90" s="317"/>
      <c r="Q90" s="389">
        <f t="shared" si="56"/>
        <v>5418234.167312</v>
      </c>
      <c r="R90" s="389">
        <f t="shared" si="57"/>
        <v>33320.25309120001</v>
      </c>
      <c r="S90" s="390">
        <f t="shared" si="58"/>
        <v>5451554.4204032</v>
      </c>
      <c r="T90" s="318">
        <v>44348</v>
      </c>
      <c r="U90" s="319">
        <v>44439</v>
      </c>
      <c r="V90" s="320"/>
      <c r="W90" s="320"/>
      <c r="X90" s="320"/>
      <c r="Y90" s="539">
        <f t="shared" si="31"/>
        <v>84</v>
      </c>
      <c r="Z90" s="540" t="str">
        <f t="shared" si="31"/>
        <v>1107</v>
      </c>
      <c r="AA90" s="541" t="str">
        <f t="shared" si="31"/>
        <v>TAMMA SONIAWAN ILHAM</v>
      </c>
      <c r="AB90" s="540" t="str">
        <f>+VLOOKUP(B90,'[1]BANDUNG-ANTERAJA'!$C$7:$AL$187,14,0)</f>
        <v>L</v>
      </c>
      <c r="AC90" s="573">
        <f t="shared" si="45"/>
        <v>4662476</v>
      </c>
      <c r="AD90" s="542">
        <f t="shared" si="46"/>
        <v>74849.52</v>
      </c>
      <c r="AE90" s="542">
        <f t="shared" si="47"/>
        <v>37424.76</v>
      </c>
      <c r="AF90" s="542">
        <f t="shared" si="47"/>
        <v>37424.76</v>
      </c>
      <c r="AG90" s="495">
        <f t="shared" si="48"/>
        <v>12776.960000000894</v>
      </c>
      <c r="AH90" s="495">
        <f t="shared" si="43"/>
        <v>638.8480000000447</v>
      </c>
      <c r="AI90" s="543">
        <f t="shared" si="44"/>
        <v>4512138.112000001</v>
      </c>
      <c r="AJ90" s="543"/>
      <c r="AK90" s="544">
        <f t="shared" si="49"/>
        <v>4512138.112000001</v>
      </c>
      <c r="AL90" s="545"/>
      <c r="AM90" s="546">
        <f t="shared" si="42"/>
        <v>84</v>
      </c>
      <c r="AN90" s="547" t="str">
        <f t="shared" si="42"/>
        <v>1107</v>
      </c>
      <c r="AO90" s="548" t="str">
        <f t="shared" si="42"/>
        <v>TAMMA SONIAWAN ILHAM</v>
      </c>
      <c r="AP90" s="538">
        <f t="shared" si="50"/>
        <v>4512138.112000001</v>
      </c>
      <c r="AQ90" s="252">
        <f>+VLOOKUP(C90,'[4]BANK DRIVER'!$C$173:$G$352,5,0)</f>
        <v>4512138.112000001</v>
      </c>
    </row>
    <row r="91" ht="19.5" customHeight="1" s="252" customFormat="1">
      <c r="A91" s="313">
        <f t="shared" si="59"/>
        <v>85</v>
      </c>
      <c r="B91" s="182" t="s">
        <v>408</v>
      </c>
      <c r="C91" s="314" t="s">
        <v>409</v>
      </c>
      <c r="D91" s="315" t="s">
        <v>47</v>
      </c>
      <c r="E91" s="315" t="s">
        <v>115</v>
      </c>
      <c r="F91" s="316" t="s">
        <v>113</v>
      </c>
      <c r="G91" s="351">
        <v>3742476</v>
      </c>
      <c r="H91" s="352">
        <f t="shared" si="51"/>
        <v>183007.0764</v>
      </c>
      <c r="I91" s="375">
        <f t="shared" si="52"/>
        <v>149699.04</v>
      </c>
      <c r="J91" s="375">
        <f t="shared" si="53"/>
        <v>74849.52</v>
      </c>
      <c r="K91" s="375">
        <v>15000</v>
      </c>
      <c r="L91" s="317">
        <f t="shared" si="54"/>
        <v>4165031.6364</v>
      </c>
      <c r="M91" s="317">
        <f t="shared" si="55"/>
        <v>333202.53091200005</v>
      </c>
      <c r="N91" s="317">
        <v>805000</v>
      </c>
      <c r="O91" s="317"/>
      <c r="P91" s="317"/>
      <c r="Q91" s="389">
        <f t="shared" si="56"/>
        <v>5303234.167312</v>
      </c>
      <c r="R91" s="389">
        <f t="shared" si="57"/>
        <v>33320.25309120001</v>
      </c>
      <c r="S91" s="390">
        <f t="shared" si="58"/>
        <v>5336554.4204032</v>
      </c>
      <c r="T91" s="318">
        <v>44378</v>
      </c>
      <c r="U91" s="319">
        <v>44469</v>
      </c>
      <c r="V91" s="320"/>
      <c r="W91" s="320"/>
      <c r="X91" s="320"/>
      <c r="Y91" s="539">
        <f t="shared" si="31"/>
        <v>85</v>
      </c>
      <c r="Z91" s="540" t="str">
        <f t="shared" si="31"/>
        <v>1690</v>
      </c>
      <c r="AA91" s="541" t="str">
        <f t="shared" si="31"/>
        <v>TARYA </v>
      </c>
      <c r="AB91" s="540" t="str">
        <f>+VLOOKUP(B91,'[1]BANDUNG-ANTERAJA'!$C$7:$AL$187,14,0)</f>
        <v>K</v>
      </c>
      <c r="AC91" s="573">
        <f t="shared" si="45"/>
        <v>4547476</v>
      </c>
      <c r="AD91" s="542">
        <f t="shared" si="46"/>
        <v>74849.52</v>
      </c>
      <c r="AE91" s="542"/>
      <c r="AF91" s="542">
        <f t="shared" si="47"/>
        <v>37424.76</v>
      </c>
      <c r="AG91" s="495">
        <f t="shared" si="48"/>
        <v>-439798.27999999933</v>
      </c>
      <c r="AH91" s="495">
        <f t="shared" si="43"/>
        <v>0</v>
      </c>
      <c r="AI91" s="543">
        <f t="shared" si="44"/>
        <v>4435201.720000001</v>
      </c>
      <c r="AJ91" s="543"/>
      <c r="AK91" s="544">
        <f t="shared" si="49"/>
        <v>4435201.720000001</v>
      </c>
      <c r="AL91" s="545"/>
      <c r="AM91" s="546">
        <f t="shared" si="42"/>
        <v>85</v>
      </c>
      <c r="AN91" s="547" t="str">
        <f t="shared" si="42"/>
        <v>1690</v>
      </c>
      <c r="AO91" s="548" t="str">
        <f t="shared" si="42"/>
        <v>TARYA </v>
      </c>
      <c r="AP91" s="538">
        <f t="shared" si="50"/>
        <v>4435201.720000001</v>
      </c>
      <c r="AQ91" s="252">
        <f>+VLOOKUP(C91,'[4]BANK DRIVER'!$C$173:$G$352,5,0)</f>
        <v>4435201.720000001</v>
      </c>
    </row>
    <row r="92" ht="19.5" customHeight="1" s="252" customFormat="1">
      <c r="A92" s="313">
        <f t="shared" si="59"/>
        <v>86</v>
      </c>
      <c r="B92" s="182" t="s">
        <v>727</v>
      </c>
      <c r="C92" s="314" t="s">
        <v>363</v>
      </c>
      <c r="D92" s="315" t="s">
        <v>47</v>
      </c>
      <c r="E92" s="315" t="s">
        <v>115</v>
      </c>
      <c r="F92" s="316" t="s">
        <v>113</v>
      </c>
      <c r="G92" s="351">
        <v>3742476</v>
      </c>
      <c r="H92" s="352">
        <f t="shared" si="51"/>
        <v>183007.0764</v>
      </c>
      <c r="I92" s="375">
        <f t="shared" si="52"/>
        <v>149699.04</v>
      </c>
      <c r="J92" s="375">
        <f t="shared" si="53"/>
        <v>74849.52</v>
      </c>
      <c r="K92" s="375">
        <v>15000</v>
      </c>
      <c r="L92" s="317">
        <f t="shared" si="54"/>
        <v>4165031.6364</v>
      </c>
      <c r="M92" s="317">
        <f t="shared" si="55"/>
        <v>333202.53091200005</v>
      </c>
      <c r="N92" s="317">
        <v>1025000</v>
      </c>
      <c r="O92" s="317"/>
      <c r="P92" s="317"/>
      <c r="Q92" s="389">
        <f t="shared" si="56"/>
        <v>5523234.167312</v>
      </c>
      <c r="R92" s="389">
        <f t="shared" si="57"/>
        <v>33320.25309120001</v>
      </c>
      <c r="S92" s="390">
        <f t="shared" si="58"/>
        <v>5556554.4204032</v>
      </c>
      <c r="T92" s="318">
        <v>44378</v>
      </c>
      <c r="U92" s="319">
        <v>44469</v>
      </c>
      <c r="V92" s="320"/>
      <c r="W92" s="320"/>
      <c r="X92" s="320"/>
      <c r="Y92" s="539">
        <f t="shared" si="31"/>
        <v>86</v>
      </c>
      <c r="Z92" s="540" t="str">
        <f t="shared" si="31"/>
        <v>1470</v>
      </c>
      <c r="AA92" s="541" t="str">
        <f t="shared" si="31"/>
        <v>TARYUDI </v>
      </c>
      <c r="AB92" s="540" t="str">
        <f>+VLOOKUP(B92,'[1]BANDUNG-ANTERAJA'!$C$7:$AL$187,14,0)</f>
        <v>K </v>
      </c>
      <c r="AC92" s="573">
        <f t="shared" si="45"/>
        <v>4767476</v>
      </c>
      <c r="AD92" s="542">
        <f t="shared" si="46"/>
        <v>74849.52</v>
      </c>
      <c r="AE92" s="542">
        <f t="shared" si="47"/>
        <v>37424.76</v>
      </c>
      <c r="AF92" s="542">
        <f t="shared" si="47"/>
        <v>37424.76</v>
      </c>
      <c r="AG92" s="495">
        <f t="shared" si="48"/>
        <v>4617776.960000001</v>
      </c>
      <c r="AH92" s="495">
        <f t="shared" si="43"/>
        <v>230888.84800000006</v>
      </c>
      <c r="AI92" s="543">
        <f t="shared" si="44"/>
        <v>4386888.112000001</v>
      </c>
      <c r="AJ92" s="543"/>
      <c r="AK92" s="544">
        <f t="shared" si="49"/>
        <v>4386888.112000001</v>
      </c>
      <c r="AL92" s="545"/>
      <c r="AM92" s="546">
        <f t="shared" si="42"/>
        <v>86</v>
      </c>
      <c r="AN92" s="547" t="str">
        <f t="shared" si="42"/>
        <v>1470</v>
      </c>
      <c r="AO92" s="548" t="str">
        <f t="shared" si="42"/>
        <v>TARYUDI </v>
      </c>
      <c r="AP92" s="538">
        <f t="shared" si="50"/>
        <v>4386888.112000001</v>
      </c>
      <c r="AQ92" s="252">
        <f>+VLOOKUP(C92,'[4]BANK DRIVER'!$C$173:$G$352,5,0)</f>
        <v>4386888.112000001</v>
      </c>
    </row>
    <row r="93" ht="19.5" customHeight="1" s="252" customFormat="1">
      <c r="A93" s="313">
        <f t="shared" si="59"/>
        <v>87</v>
      </c>
      <c r="B93" s="182" t="s">
        <v>527</v>
      </c>
      <c r="C93" s="314" t="s">
        <v>528</v>
      </c>
      <c r="D93" s="315" t="s">
        <v>47</v>
      </c>
      <c r="E93" s="315" t="s">
        <v>115</v>
      </c>
      <c r="F93" s="316" t="s">
        <v>113</v>
      </c>
      <c r="G93" s="351">
        <v>3742476</v>
      </c>
      <c r="H93" s="352">
        <f t="shared" si="51"/>
        <v>183007.0764</v>
      </c>
      <c r="I93" s="375">
        <f t="shared" si="52"/>
        <v>149699.04</v>
      </c>
      <c r="J93" s="375">
        <f t="shared" si="53"/>
        <v>74849.52</v>
      </c>
      <c r="K93" s="375">
        <v>15000</v>
      </c>
      <c r="L93" s="317">
        <f t="shared" si="54"/>
        <v>4165031.6364</v>
      </c>
      <c r="M93" s="317">
        <f t="shared" si="55"/>
        <v>333202.53091200005</v>
      </c>
      <c r="N93" s="317">
        <v>1020000</v>
      </c>
      <c r="O93" s="317"/>
      <c r="P93" s="317"/>
      <c r="Q93" s="389">
        <f t="shared" si="56"/>
        <v>5518234.167312</v>
      </c>
      <c r="R93" s="389">
        <f t="shared" si="57"/>
        <v>33320.25309120001</v>
      </c>
      <c r="S93" s="390">
        <f t="shared" si="58"/>
        <v>5551554.4204032</v>
      </c>
      <c r="T93" s="318">
        <v>44348</v>
      </c>
      <c r="U93" s="319">
        <v>44439</v>
      </c>
      <c r="V93" s="320"/>
      <c r="W93" s="320"/>
      <c r="X93" s="320"/>
      <c r="Y93" s="539">
        <f t="shared" si="31"/>
        <v>87</v>
      </c>
      <c r="Z93" s="540" t="str">
        <f t="shared" si="31"/>
        <v>1935</v>
      </c>
      <c r="AA93" s="541" t="str">
        <f t="shared" si="31"/>
        <v>TATA SUPRIYATNA</v>
      </c>
      <c r="AB93" s="540" t="str">
        <f>+VLOOKUP(B93,'[1]BANDUNG-ANTERAJA'!$C$7:$AL$187,14,0)</f>
        <v>K1</v>
      </c>
      <c r="AC93" s="573">
        <f t="shared" si="45"/>
        <v>4762476</v>
      </c>
      <c r="AD93" s="542">
        <f t="shared" si="46"/>
        <v>74849.52</v>
      </c>
      <c r="AE93" s="542">
        <f t="shared" si="47"/>
        <v>37424.76</v>
      </c>
      <c r="AF93" s="542">
        <f t="shared" si="47"/>
        <v>37424.76</v>
      </c>
      <c r="AG93" s="495">
        <f t="shared" si="48"/>
        <v>-637223.0399999991</v>
      </c>
      <c r="AH93" s="495">
        <f t="shared" si="43"/>
        <v>0</v>
      </c>
      <c r="AI93" s="543">
        <f t="shared" si="44"/>
        <v>4612776.960000001</v>
      </c>
      <c r="AJ93" s="543"/>
      <c r="AK93" s="544">
        <f t="shared" si="49"/>
        <v>4612776.960000001</v>
      </c>
      <c r="AL93" s="545"/>
      <c r="AM93" s="546">
        <f t="shared" si="42"/>
        <v>87</v>
      </c>
      <c r="AN93" s="547" t="str">
        <f t="shared" si="42"/>
        <v>1935</v>
      </c>
      <c r="AO93" s="548" t="str">
        <f t="shared" si="42"/>
        <v>TATA SUPRIYATNA</v>
      </c>
      <c r="AP93" s="538">
        <f t="shared" si="50"/>
        <v>4612776.960000001</v>
      </c>
      <c r="AQ93" s="252">
        <f>+VLOOKUP(C93,'[4]BANK DRIVER'!$C$173:$G$352,5,0)</f>
        <v>4612776.960000001</v>
      </c>
    </row>
    <row r="94" ht="19.5" customHeight="1" s="252" customFormat="1">
      <c r="A94" s="313">
        <f t="shared" si="59"/>
        <v>88</v>
      </c>
      <c r="B94" s="182" t="s">
        <v>426</v>
      </c>
      <c r="C94" s="314" t="s">
        <v>427</v>
      </c>
      <c r="D94" s="315" t="s">
        <v>47</v>
      </c>
      <c r="E94" s="315" t="s">
        <v>115</v>
      </c>
      <c r="F94" s="316" t="s">
        <v>113</v>
      </c>
      <c r="G94" s="351">
        <v>3742476</v>
      </c>
      <c r="H94" s="352">
        <f t="shared" si="51"/>
        <v>183007.0764</v>
      </c>
      <c r="I94" s="375">
        <f t="shared" si="52"/>
        <v>149699.04</v>
      </c>
      <c r="J94" s="375">
        <f t="shared" si="53"/>
        <v>74849.52</v>
      </c>
      <c r="K94" s="375">
        <v>15000</v>
      </c>
      <c r="L94" s="317">
        <f t="shared" si="54"/>
        <v>4165031.6364</v>
      </c>
      <c r="M94" s="317">
        <f t="shared" si="55"/>
        <v>333202.53091200005</v>
      </c>
      <c r="N94" s="317">
        <v>945000</v>
      </c>
      <c r="O94" s="317"/>
      <c r="P94" s="317"/>
      <c r="Q94" s="389">
        <f t="shared" si="56"/>
        <v>5443234.167312</v>
      </c>
      <c r="R94" s="389">
        <f t="shared" si="57"/>
        <v>33320.25309120001</v>
      </c>
      <c r="S94" s="390">
        <f t="shared" si="58"/>
        <v>5476554.4204032</v>
      </c>
      <c r="T94" s="318">
        <v>44348</v>
      </c>
      <c r="U94" s="319">
        <v>44439</v>
      </c>
      <c r="V94" s="320"/>
      <c r="W94" s="320"/>
      <c r="X94" s="320"/>
      <c r="Y94" s="539">
        <f t="shared" si="31"/>
        <v>88</v>
      </c>
      <c r="Z94" s="540" t="str">
        <f t="shared" si="31"/>
        <v>1699</v>
      </c>
      <c r="AA94" s="541" t="str">
        <f t="shared" si="31"/>
        <v>USMAN MAULANA </v>
      </c>
      <c r="AB94" s="540" t="str">
        <f>+VLOOKUP(B94,'[1]BANDUNG-ANTERAJA'!$C$7:$AL$187,14,0)</f>
        <v>L</v>
      </c>
      <c r="AC94" s="573">
        <f t="shared" si="45"/>
        <v>4687476</v>
      </c>
      <c r="AD94" s="542">
        <f t="shared" si="46"/>
        <v>74849.52</v>
      </c>
      <c r="AE94" s="542"/>
      <c r="AF94" s="542">
        <f t="shared" si="47"/>
        <v>37424.76</v>
      </c>
      <c r="AG94" s="495">
        <f t="shared" si="48"/>
        <v>75201.72000000067</v>
      </c>
      <c r="AH94" s="495">
        <f t="shared" si="43"/>
        <v>3760.086000000034</v>
      </c>
      <c r="AI94" s="543">
        <f t="shared" si="44"/>
        <v>4571441.634000001</v>
      </c>
      <c r="AJ94" s="543"/>
      <c r="AK94" s="544">
        <f t="shared" si="49"/>
        <v>4571441.634000001</v>
      </c>
      <c r="AL94" s="545"/>
      <c r="AM94" s="546">
        <f t="shared" si="42"/>
        <v>88</v>
      </c>
      <c r="AN94" s="547" t="str">
        <f t="shared" si="42"/>
        <v>1699</v>
      </c>
      <c r="AO94" s="548" t="str">
        <f t="shared" si="42"/>
        <v>USMAN MAULANA </v>
      </c>
      <c r="AP94" s="538">
        <f t="shared" si="50"/>
        <v>4571441.634000001</v>
      </c>
      <c r="AQ94" s="252">
        <f>+VLOOKUP(C94,'[4]BANK DRIVER'!$C$173:$G$352,5,0)</f>
        <v>4571441.634000001</v>
      </c>
    </row>
    <row r="95" ht="19.5" customHeight="1" s="252" customFormat="1">
      <c r="A95" s="313">
        <f t="shared" si="59"/>
        <v>89</v>
      </c>
      <c r="B95" s="182" t="s">
        <v>728</v>
      </c>
      <c r="C95" s="314" t="s">
        <v>729</v>
      </c>
      <c r="D95" s="315" t="s">
        <v>47</v>
      </c>
      <c r="E95" s="315" t="s">
        <v>115</v>
      </c>
      <c r="F95" s="316" t="s">
        <v>113</v>
      </c>
      <c r="G95" s="351">
        <v>3742476</v>
      </c>
      <c r="H95" s="352">
        <f t="shared" si="51"/>
        <v>183007.0764</v>
      </c>
      <c r="I95" s="375">
        <f t="shared" si="52"/>
        <v>149699.04</v>
      </c>
      <c r="J95" s="375">
        <f t="shared" si="53"/>
        <v>74849.52</v>
      </c>
      <c r="K95" s="375">
        <v>15000</v>
      </c>
      <c r="L95" s="317">
        <f t="shared" si="54"/>
        <v>4165031.6364</v>
      </c>
      <c r="M95" s="317">
        <f t="shared" si="55"/>
        <v>333202.53091200005</v>
      </c>
      <c r="N95" s="317">
        <v>1300000</v>
      </c>
      <c r="O95" s="317"/>
      <c r="P95" s="317"/>
      <c r="Q95" s="389">
        <f t="shared" si="56"/>
        <v>5798234.167312</v>
      </c>
      <c r="R95" s="389">
        <f t="shared" si="57"/>
        <v>33320.25309120001</v>
      </c>
      <c r="S95" s="390">
        <f t="shared" si="58"/>
        <v>5831554.4204032</v>
      </c>
      <c r="T95" s="318">
        <v>44348</v>
      </c>
      <c r="U95" s="319">
        <v>44439</v>
      </c>
      <c r="V95" s="320"/>
      <c r="W95" s="320"/>
      <c r="X95" s="320"/>
      <c r="Y95" s="539">
        <f t="shared" si="31"/>
        <v>89</v>
      </c>
      <c r="Z95" s="540" t="str">
        <f t="shared" si="31"/>
        <v>1259</v>
      </c>
      <c r="AA95" s="541" t="str">
        <f t="shared" si="31"/>
        <v>YANTO HERMAWAN </v>
      </c>
      <c r="AB95" s="540" t="str">
        <f>+VLOOKUP(B95,'[1]BANDUNG-ANTERAJA'!$C$7:$AL$187,14,0)</f>
        <v>K</v>
      </c>
      <c r="AC95" s="573">
        <f t="shared" si="45"/>
        <v>5042476</v>
      </c>
      <c r="AD95" s="542">
        <f t="shared" si="46"/>
        <v>74849.52</v>
      </c>
      <c r="AE95" s="542"/>
      <c r="AF95" s="542">
        <f t="shared" si="47"/>
        <v>37424.76</v>
      </c>
      <c r="AG95" s="495">
        <f t="shared" si="48"/>
        <v>55201.72000000067</v>
      </c>
      <c r="AH95" s="495">
        <f t="shared" si="43"/>
        <v>2760.086000000034</v>
      </c>
      <c r="AI95" s="543">
        <f t="shared" si="44"/>
        <v>4927441.634000001</v>
      </c>
      <c r="AJ95" s="543"/>
      <c r="AK95" s="544">
        <f t="shared" si="49"/>
        <v>4927441.634000001</v>
      </c>
      <c r="AL95" s="545"/>
      <c r="AM95" s="546">
        <f t="shared" si="42"/>
        <v>89</v>
      </c>
      <c r="AN95" s="547" t="str">
        <f t="shared" si="42"/>
        <v>1259</v>
      </c>
      <c r="AO95" s="548" t="str">
        <f t="shared" si="42"/>
        <v>YANTO HERMAWAN </v>
      </c>
      <c r="AP95" s="538">
        <f t="shared" si="50"/>
        <v>4927441.634000001</v>
      </c>
      <c r="AQ95" s="252">
        <f>+VLOOKUP(C95,'[4]BANK DRIVER'!$C$173:$G$352,5,0)</f>
        <v>4927441.634000001</v>
      </c>
    </row>
    <row r="96" ht="19.5" customHeight="1" s="252" customFormat="1">
      <c r="A96" s="313">
        <f t="shared" si="59"/>
        <v>90</v>
      </c>
      <c r="B96" s="182" t="s">
        <v>730</v>
      </c>
      <c r="C96" s="314" t="s">
        <v>292</v>
      </c>
      <c r="D96" s="315" t="s">
        <v>47</v>
      </c>
      <c r="E96" s="315" t="s">
        <v>115</v>
      </c>
      <c r="F96" s="316" t="s">
        <v>113</v>
      </c>
      <c r="G96" s="351">
        <v>3742476</v>
      </c>
      <c r="H96" s="352">
        <f t="shared" si="51"/>
        <v>183007.0764</v>
      </c>
      <c r="I96" s="375">
        <f t="shared" si="52"/>
        <v>149699.04</v>
      </c>
      <c r="J96" s="375">
        <f t="shared" si="53"/>
        <v>74849.52</v>
      </c>
      <c r="K96" s="375">
        <v>15000</v>
      </c>
      <c r="L96" s="317">
        <f t="shared" si="54"/>
        <v>4165031.6364</v>
      </c>
      <c r="M96" s="317">
        <f t="shared" si="55"/>
        <v>333202.53091200005</v>
      </c>
      <c r="N96" s="317">
        <v>1400000</v>
      </c>
      <c r="O96" s="317"/>
      <c r="P96" s="317"/>
      <c r="Q96" s="389">
        <f t="shared" si="56"/>
        <v>5898234.167312</v>
      </c>
      <c r="R96" s="389">
        <f t="shared" si="57"/>
        <v>33320.25309120001</v>
      </c>
      <c r="S96" s="390">
        <f t="shared" si="58"/>
        <v>5931554.4204032</v>
      </c>
      <c r="T96" s="318">
        <v>44378</v>
      </c>
      <c r="U96" s="319">
        <v>44469</v>
      </c>
      <c r="V96" s="320"/>
      <c r="W96" s="320"/>
      <c r="X96" s="320"/>
      <c r="Y96" s="539">
        <f t="shared" si="31"/>
        <v>90</v>
      </c>
      <c r="Z96" s="540" t="str">
        <f t="shared" si="31"/>
        <v>1159</v>
      </c>
      <c r="AA96" s="541" t="str">
        <f t="shared" si="31"/>
        <v>YAYAN HENDRIANA YUSUP </v>
      </c>
      <c r="AB96" s="540" t="str">
        <f>+VLOOKUP(B96,'[1]BANDUNG-ANTERAJA'!$C$7:$AL$187,14,0)</f>
        <v>K</v>
      </c>
      <c r="AC96" s="573">
        <f t="shared" si="45"/>
        <v>5142476</v>
      </c>
      <c r="AD96" s="542">
        <f t="shared" si="46"/>
        <v>74849.52</v>
      </c>
      <c r="AE96" s="542">
        <f t="shared" si="47"/>
        <v>37424.76</v>
      </c>
      <c r="AF96" s="542">
        <f t="shared" si="47"/>
        <v>37424.76</v>
      </c>
      <c r="AG96" s="495">
        <f t="shared" si="48"/>
        <v>117776.9600000009</v>
      </c>
      <c r="AH96" s="495">
        <f t="shared" si="43"/>
        <v>5888.848000000045</v>
      </c>
      <c r="AI96" s="543">
        <f t="shared" si="44"/>
        <v>4986888.112000001</v>
      </c>
      <c r="AJ96" s="543"/>
      <c r="AK96" s="544">
        <f t="shared" si="49"/>
        <v>4986888.112000001</v>
      </c>
      <c r="AL96" s="545"/>
      <c r="AM96" s="546">
        <f t="shared" si="42"/>
        <v>90</v>
      </c>
      <c r="AN96" s="547" t="str">
        <f t="shared" si="42"/>
        <v>1159</v>
      </c>
      <c r="AO96" s="548" t="str">
        <f t="shared" si="42"/>
        <v>YAYAN HENDRIANA YUSUP </v>
      </c>
      <c r="AP96" s="538">
        <f t="shared" si="50"/>
        <v>4986888.112000001</v>
      </c>
      <c r="AQ96" s="252">
        <f>+VLOOKUP(C96,'[4]BANK DRIVER'!$C$173:$G$352,5,0)</f>
        <v>4986888.112000001</v>
      </c>
    </row>
    <row r="97" ht="19.5" customHeight="1" s="252" customFormat="1">
      <c r="A97" s="313">
        <f t="shared" si="59"/>
        <v>91</v>
      </c>
      <c r="B97" s="182" t="s">
        <v>406</v>
      </c>
      <c r="C97" s="314" t="s">
        <v>407</v>
      </c>
      <c r="D97" s="315" t="s">
        <v>47</v>
      </c>
      <c r="E97" s="315" t="s">
        <v>115</v>
      </c>
      <c r="F97" s="316" t="s">
        <v>113</v>
      </c>
      <c r="G97" s="351">
        <v>3742476</v>
      </c>
      <c r="H97" s="352">
        <f t="shared" si="51"/>
        <v>183007.0764</v>
      </c>
      <c r="I97" s="375">
        <f t="shared" si="52"/>
        <v>149699.04</v>
      </c>
      <c r="J97" s="375">
        <f t="shared" si="53"/>
        <v>74849.52</v>
      </c>
      <c r="K97" s="375">
        <v>15000</v>
      </c>
      <c r="L97" s="317">
        <f t="shared" si="54"/>
        <v>4165031.6364</v>
      </c>
      <c r="M97" s="317">
        <f t="shared" si="55"/>
        <v>333202.53091200005</v>
      </c>
      <c r="N97" s="317">
        <v>1210000</v>
      </c>
      <c r="O97" s="317"/>
      <c r="P97" s="317"/>
      <c r="Q97" s="389">
        <f t="shared" si="56"/>
        <v>5708234.167312</v>
      </c>
      <c r="R97" s="389">
        <f t="shared" si="57"/>
        <v>33320.25309120001</v>
      </c>
      <c r="S97" s="390">
        <f t="shared" si="58"/>
        <v>5741554.4204032</v>
      </c>
      <c r="T97" s="318">
        <v>44378</v>
      </c>
      <c r="U97" s="319">
        <v>44469</v>
      </c>
      <c r="V97" s="320"/>
      <c r="W97" s="320"/>
      <c r="X97" s="320"/>
      <c r="Y97" s="539">
        <f t="shared" si="31"/>
        <v>91</v>
      </c>
      <c r="Z97" s="540" t="str">
        <f t="shared" si="31"/>
        <v>1689</v>
      </c>
      <c r="AA97" s="541" t="str">
        <f t="shared" si="31"/>
        <v>YULIANTO DWI NUGROHO </v>
      </c>
      <c r="AB97" s="540" t="str">
        <f>+VLOOKUP(B97,'[1]BANDUNG-ANTERAJA'!$C$7:$AL$187,14,0)</f>
        <v>L</v>
      </c>
      <c r="AC97" s="573">
        <f t="shared" si="45"/>
        <v>4952476</v>
      </c>
      <c r="AD97" s="542">
        <f t="shared" si="46"/>
        <v>74849.52</v>
      </c>
      <c r="AE97" s="542">
        <f t="shared" si="47"/>
        <v>37424.76</v>
      </c>
      <c r="AF97" s="542">
        <f t="shared" si="47"/>
        <v>37424.76</v>
      </c>
      <c r="AG97" s="495">
        <f t="shared" si="48"/>
        <v>302776.9600000009</v>
      </c>
      <c r="AH97" s="495">
        <f t="shared" si="43"/>
        <v>15138.848000000045</v>
      </c>
      <c r="AI97" s="543">
        <f t="shared" si="44"/>
        <v>4787638.112000001</v>
      </c>
      <c r="AJ97" s="543"/>
      <c r="AK97" s="544">
        <f t="shared" si="49"/>
        <v>4787638.112000001</v>
      </c>
      <c r="AL97" s="545"/>
      <c r="AM97" s="546">
        <f t="shared" si="42"/>
        <v>91</v>
      </c>
      <c r="AN97" s="547" t="str">
        <f t="shared" si="42"/>
        <v>1689</v>
      </c>
      <c r="AO97" s="548" t="str">
        <f t="shared" si="42"/>
        <v>YULIANTO DWI NUGROHO </v>
      </c>
      <c r="AP97" s="538">
        <f t="shared" si="50"/>
        <v>4787638.112000001</v>
      </c>
      <c r="AQ97" s="252">
        <f>+VLOOKUP(C97,'[4]BANK DRIVER'!$C$173:$G$352,5,0)</f>
        <v>4787638.112000001</v>
      </c>
    </row>
    <row r="98" ht="19.5" customHeight="1" s="252" customFormat="1">
      <c r="A98" s="313">
        <f t="shared" si="59"/>
        <v>92</v>
      </c>
      <c r="B98" s="182">
        <v>2152</v>
      </c>
      <c r="C98" s="314" t="s">
        <v>731</v>
      </c>
      <c r="D98" s="315" t="s">
        <v>47</v>
      </c>
      <c r="E98" s="315" t="s">
        <v>115</v>
      </c>
      <c r="F98" s="316" t="s">
        <v>113</v>
      </c>
      <c r="G98" s="351">
        <v>3742476</v>
      </c>
      <c r="H98" s="352">
        <f t="shared" si="51"/>
        <v>183007.0764</v>
      </c>
      <c r="I98" s="375">
        <f t="shared" si="52"/>
        <v>149699.04</v>
      </c>
      <c r="J98" s="375">
        <f t="shared" si="53"/>
        <v>74849.52</v>
      </c>
      <c r="K98" s="375">
        <v>15000</v>
      </c>
      <c r="L98" s="317">
        <f t="shared" si="54"/>
        <v>4165031.6364</v>
      </c>
      <c r="M98" s="317">
        <f t="shared" si="55"/>
        <v>333202.53091200005</v>
      </c>
      <c r="N98" s="317">
        <v>815000</v>
      </c>
      <c r="O98" s="317"/>
      <c r="P98" s="317"/>
      <c r="Q98" s="389">
        <f t="shared" si="56"/>
        <v>5313234.167312</v>
      </c>
      <c r="R98" s="389">
        <f t="shared" si="57"/>
        <v>33320.25309120001</v>
      </c>
      <c r="S98" s="390">
        <f t="shared" si="58"/>
        <v>5346554.4204032</v>
      </c>
      <c r="T98" s="318">
        <v>44348</v>
      </c>
      <c r="U98" s="319">
        <v>44439</v>
      </c>
      <c r="V98" s="287"/>
      <c r="W98" s="320"/>
      <c r="X98" s="320"/>
      <c r="Y98" s="539">
        <f t="shared" si="31"/>
        <v>92</v>
      </c>
      <c r="Z98" s="540">
        <f t="shared" si="31"/>
        <v>2152</v>
      </c>
      <c r="AA98" s="541" t="str">
        <f t="shared" si="31"/>
        <v>CAHYA NURUL HUDA</v>
      </c>
      <c r="AB98" s="540" t="str">
        <f>+VLOOKUP(B98,'[1]BANDUNG-ANTERAJA'!$C$7:$AL$187,14,0)</f>
        <v>K</v>
      </c>
      <c r="AC98" s="573">
        <f t="shared" si="45"/>
        <v>4557476</v>
      </c>
      <c r="AD98" s="542">
        <f t="shared" si="46"/>
        <v>74849.52</v>
      </c>
      <c r="AE98" s="542">
        <f t="shared" si="47"/>
        <v>37424.76</v>
      </c>
      <c r="AF98" s="542">
        <f t="shared" si="47"/>
        <v>37424.76</v>
      </c>
      <c r="AG98" s="495">
        <f t="shared" si="48"/>
        <v>-467223.0399999991</v>
      </c>
      <c r="AH98" s="495">
        <f t="shared" si="43"/>
        <v>0</v>
      </c>
      <c r="AI98" s="543">
        <f t="shared" si="44"/>
        <v>4407776.960000001</v>
      </c>
      <c r="AJ98" s="543"/>
      <c r="AK98" s="544">
        <f t="shared" si="49"/>
        <v>4407776.960000001</v>
      </c>
      <c r="AL98" s="545"/>
      <c r="AM98" s="546">
        <f t="shared" si="42"/>
        <v>92</v>
      </c>
      <c r="AN98" s="547">
        <f t="shared" si="42"/>
        <v>2152</v>
      </c>
      <c r="AO98" s="548" t="str">
        <f t="shared" si="42"/>
        <v>CAHYA NURUL HUDA</v>
      </c>
      <c r="AP98" s="538">
        <f t="shared" si="50"/>
        <v>4407776.960000001</v>
      </c>
      <c r="AR98" s="252" t="e">
        <f>+VLOOKUP(C98,'[4]BANK LAIN'!$C$9:$G$14,5,0)</f>
        <v>#N/A</v>
      </c>
    </row>
    <row r="99" ht="19.5" customHeight="1" s="252" customFormat="1">
      <c r="A99" s="313">
        <f t="shared" si="59"/>
        <v>93</v>
      </c>
      <c r="B99" s="182">
        <v>2153</v>
      </c>
      <c r="C99" s="314" t="s">
        <v>732</v>
      </c>
      <c r="D99" s="315" t="s">
        <v>47</v>
      </c>
      <c r="E99" s="315" t="s">
        <v>115</v>
      </c>
      <c r="F99" s="316" t="s">
        <v>113</v>
      </c>
      <c r="G99" s="351">
        <v>3742476</v>
      </c>
      <c r="H99" s="352">
        <f t="shared" si="51"/>
        <v>183007.0764</v>
      </c>
      <c r="I99" s="375">
        <f t="shared" si="52"/>
        <v>149699.04</v>
      </c>
      <c r="J99" s="375">
        <f t="shared" si="53"/>
        <v>74849.52</v>
      </c>
      <c r="K99" s="375">
        <v>15000</v>
      </c>
      <c r="L99" s="317">
        <f t="shared" si="54"/>
        <v>4165031.6364</v>
      </c>
      <c r="M99" s="317">
        <f t="shared" si="55"/>
        <v>333202.53091200005</v>
      </c>
      <c r="N99" s="317">
        <v>780000</v>
      </c>
      <c r="O99" s="317"/>
      <c r="P99" s="317"/>
      <c r="Q99" s="389">
        <f t="shared" si="56"/>
        <v>5278234.167312</v>
      </c>
      <c r="R99" s="389">
        <f t="shared" si="57"/>
        <v>33320.25309120001</v>
      </c>
      <c r="S99" s="390">
        <f t="shared" si="58"/>
        <v>5311554.4204032</v>
      </c>
      <c r="T99" s="318">
        <v>44348</v>
      </c>
      <c r="U99" s="319">
        <v>44439</v>
      </c>
      <c r="V99" s="287"/>
      <c r="W99" s="320"/>
      <c r="X99" s="320"/>
      <c r="Y99" s="539">
        <f t="shared" si="31"/>
        <v>93</v>
      </c>
      <c r="Z99" s="540">
        <f t="shared" si="31"/>
        <v>2153</v>
      </c>
      <c r="AA99" s="541" t="str">
        <f t="shared" si="31"/>
        <v>ALI NURJAMAN</v>
      </c>
      <c r="AB99" s="540" t="str">
        <f>+VLOOKUP(B99,'[1]BANDUNG-ANTERAJA'!$C$7:$AL$187,14,0)</f>
        <v>K2</v>
      </c>
      <c r="AC99" s="573">
        <f t="shared" si="45"/>
        <v>4522476</v>
      </c>
      <c r="AD99" s="542">
        <f t="shared" si="46"/>
        <v>74849.52</v>
      </c>
      <c r="AE99" s="542">
        <f t="shared" si="47"/>
        <v>37424.76</v>
      </c>
      <c r="AF99" s="542">
        <f t="shared" si="47"/>
        <v>37424.76</v>
      </c>
      <c r="AG99" s="495">
        <f t="shared" si="48"/>
        <v>-1252223.039999999</v>
      </c>
      <c r="AH99" s="495">
        <f t="shared" si="43"/>
        <v>0</v>
      </c>
      <c r="AI99" s="543">
        <f t="shared" si="44"/>
        <v>4372776.960000001</v>
      </c>
      <c r="AJ99" s="543"/>
      <c r="AK99" s="544">
        <f t="shared" si="49"/>
        <v>4372776.960000001</v>
      </c>
      <c r="AL99" s="545"/>
      <c r="AM99" s="546">
        <f t="shared" si="42"/>
        <v>93</v>
      </c>
      <c r="AN99" s="547">
        <f t="shared" si="42"/>
        <v>2153</v>
      </c>
      <c r="AO99" s="548" t="str">
        <f t="shared" si="42"/>
        <v>ALI NURJAMAN</v>
      </c>
      <c r="AP99" s="538">
        <f t="shared" si="50"/>
        <v>4372776.960000001</v>
      </c>
      <c r="AQ99" s="252">
        <f>+VLOOKUP(C99,'[4]BANK DRIVER'!$C$173:$G$352,5,0)</f>
        <v>4372776.960000001</v>
      </c>
    </row>
    <row r="100" ht="19.5" customHeight="1" s="252" customFormat="1">
      <c r="A100" s="313">
        <f t="shared" si="59"/>
        <v>94</v>
      </c>
      <c r="B100" s="182">
        <v>2154</v>
      </c>
      <c r="C100" s="314" t="s">
        <v>733</v>
      </c>
      <c r="D100" s="315" t="s">
        <v>47</v>
      </c>
      <c r="E100" s="315" t="s">
        <v>115</v>
      </c>
      <c r="F100" s="316" t="s">
        <v>113</v>
      </c>
      <c r="G100" s="351">
        <v>3742476</v>
      </c>
      <c r="H100" s="352">
        <f t="shared" si="51"/>
        <v>183007.0764</v>
      </c>
      <c r="I100" s="375">
        <f t="shared" si="52"/>
        <v>149699.04</v>
      </c>
      <c r="J100" s="375">
        <f t="shared" si="53"/>
        <v>74849.52</v>
      </c>
      <c r="K100" s="375">
        <v>15000</v>
      </c>
      <c r="L100" s="317">
        <f t="shared" si="54"/>
        <v>4165031.6364</v>
      </c>
      <c r="M100" s="317">
        <f t="shared" si="55"/>
        <v>333202.53091200005</v>
      </c>
      <c r="N100" s="317">
        <v>880000</v>
      </c>
      <c r="O100" s="317"/>
      <c r="P100" s="317"/>
      <c r="Q100" s="389">
        <f t="shared" si="56"/>
        <v>5378234.167312</v>
      </c>
      <c r="R100" s="389">
        <f t="shared" si="57"/>
        <v>33320.25309120001</v>
      </c>
      <c r="S100" s="390">
        <f t="shared" si="58"/>
        <v>5411554.4204032</v>
      </c>
      <c r="T100" s="318">
        <v>44348</v>
      </c>
      <c r="U100" s="319">
        <v>44439</v>
      </c>
      <c r="V100" s="287"/>
      <c r="W100" s="320"/>
      <c r="X100" s="320"/>
      <c r="Y100" s="539">
        <f t="shared" si="31"/>
        <v>94</v>
      </c>
      <c r="Z100" s="540">
        <f t="shared" si="31"/>
        <v>2154</v>
      </c>
      <c r="AA100" s="541" t="str">
        <f t="shared" si="31"/>
        <v>DEDI PRATOMO</v>
      </c>
      <c r="AB100" s="540" t="str">
        <f>+VLOOKUP(B100,'[1]BANDUNG-ANTERAJA'!$C$7:$AL$187,14,0)</f>
        <v>K1</v>
      </c>
      <c r="AC100" s="573">
        <f t="shared" si="45"/>
        <v>4622476</v>
      </c>
      <c r="AD100" s="542">
        <f t="shared" si="46"/>
        <v>74849.52</v>
      </c>
      <c r="AE100" s="542">
        <f t="shared" si="47"/>
        <v>37424.76</v>
      </c>
      <c r="AF100" s="542">
        <f t="shared" si="47"/>
        <v>37424.76</v>
      </c>
      <c r="AG100" s="495">
        <f t="shared" si="48"/>
        <v>-777223.0399999991</v>
      </c>
      <c r="AH100" s="495">
        <f t="shared" si="43"/>
        <v>0</v>
      </c>
      <c r="AI100" s="543">
        <f t="shared" si="44"/>
        <v>4472776.960000001</v>
      </c>
      <c r="AJ100" s="543"/>
      <c r="AK100" s="544">
        <f t="shared" si="49"/>
        <v>4472776.960000001</v>
      </c>
      <c r="AL100" s="545"/>
      <c r="AM100" s="546">
        <f t="shared" si="42"/>
        <v>94</v>
      </c>
      <c r="AN100" s="547">
        <f t="shared" si="42"/>
        <v>2154</v>
      </c>
      <c r="AO100" s="548" t="str">
        <f t="shared" si="42"/>
        <v>DEDI PRATOMO</v>
      </c>
      <c r="AP100" s="538">
        <f t="shared" si="50"/>
        <v>4472776.960000001</v>
      </c>
      <c r="AQ100" s="252">
        <f>+VLOOKUP(C100,'[4]BANK DRIVER'!$C$173:$G$352,5,0)</f>
        <v>4472776.960000001</v>
      </c>
    </row>
    <row r="101" ht="19.5" customHeight="1" s="252" customFormat="1">
      <c r="A101" s="313">
        <f t="shared" si="59"/>
        <v>95</v>
      </c>
      <c r="B101" s="182" t="s">
        <v>734</v>
      </c>
      <c r="C101" s="314" t="s">
        <v>735</v>
      </c>
      <c r="D101" s="315" t="s">
        <v>47</v>
      </c>
      <c r="E101" s="315" t="s">
        <v>115</v>
      </c>
      <c r="F101" s="316" t="s">
        <v>113</v>
      </c>
      <c r="G101" s="351">
        <v>3742476</v>
      </c>
      <c r="H101" s="352">
        <f t="shared" si="51"/>
        <v>183007.0764</v>
      </c>
      <c r="I101" s="375">
        <f t="shared" si="52"/>
        <v>149699.04</v>
      </c>
      <c r="J101" s="375">
        <f t="shared" si="53"/>
        <v>74849.52</v>
      </c>
      <c r="K101" s="375">
        <v>15000</v>
      </c>
      <c r="L101" s="317">
        <f t="shared" si="54"/>
        <v>4165031.6364</v>
      </c>
      <c r="M101" s="317">
        <f t="shared" si="55"/>
        <v>333202.53091200005</v>
      </c>
      <c r="N101" s="317">
        <v>1040000</v>
      </c>
      <c r="O101" s="317"/>
      <c r="P101" s="317"/>
      <c r="Q101" s="389">
        <f t="shared" si="56"/>
        <v>5538234.167312</v>
      </c>
      <c r="R101" s="389">
        <f t="shared" si="57"/>
        <v>33320.25309120001</v>
      </c>
      <c r="S101" s="390">
        <f t="shared" si="58"/>
        <v>5571554.4204032</v>
      </c>
      <c r="T101" s="318">
        <v>44348</v>
      </c>
      <c r="U101" s="319">
        <v>44439</v>
      </c>
      <c r="V101" s="287"/>
      <c r="W101" s="320"/>
      <c r="X101" s="320"/>
      <c r="Y101" s="539">
        <f t="shared" si="31"/>
        <v>95</v>
      </c>
      <c r="Z101" s="540" t="str">
        <f t="shared" si="31"/>
        <v>2157</v>
      </c>
      <c r="AA101" s="541" t="str">
        <f t="shared" si="31"/>
        <v>KIKI RIYANTO</v>
      </c>
      <c r="AB101" s="540" t="str">
        <f>+VLOOKUP(B101,'[1]BANDUNG-ANTERAJA'!$C$7:$AL$187,14,0)</f>
        <v>K1</v>
      </c>
      <c r="AC101" s="573">
        <f t="shared" si="45"/>
        <v>4782476</v>
      </c>
      <c r="AD101" s="542">
        <f t="shared" si="46"/>
        <v>74849.52</v>
      </c>
      <c r="AE101" s="542">
        <f t="shared" si="47"/>
        <v>37424.76</v>
      </c>
      <c r="AF101" s="542">
        <f t="shared" si="47"/>
        <v>37424.76</v>
      </c>
      <c r="AG101" s="495">
        <f t="shared" si="48"/>
        <v>-617223.0399999991</v>
      </c>
      <c r="AH101" s="495">
        <f t="shared" si="43"/>
        <v>0</v>
      </c>
      <c r="AI101" s="543">
        <f t="shared" si="44"/>
        <v>4632776.960000001</v>
      </c>
      <c r="AJ101" s="543"/>
      <c r="AK101" s="544">
        <f t="shared" si="49"/>
        <v>4632776.960000001</v>
      </c>
      <c r="AL101" s="545"/>
      <c r="AM101" s="546">
        <f t="shared" si="42"/>
        <v>95</v>
      </c>
      <c r="AN101" s="547" t="str">
        <f t="shared" si="42"/>
        <v>2157</v>
      </c>
      <c r="AO101" s="548" t="str">
        <f t="shared" si="42"/>
        <v>KIKI RIYANTO</v>
      </c>
      <c r="AP101" s="538">
        <f t="shared" si="50"/>
        <v>4632776.960000001</v>
      </c>
      <c r="AQ101" s="252">
        <f>+VLOOKUP(C101,'[4]BANK DRIVER'!$C$173:$G$352,5,0)</f>
        <v>4632776.960000001</v>
      </c>
    </row>
    <row r="102" ht="19.5" customHeight="1" s="252" customFormat="1">
      <c r="A102" s="313">
        <f t="shared" si="59"/>
        <v>96</v>
      </c>
      <c r="B102" s="182" t="s">
        <v>736</v>
      </c>
      <c r="C102" s="314" t="s">
        <v>737</v>
      </c>
      <c r="D102" s="315" t="s">
        <v>47</v>
      </c>
      <c r="E102" s="315" t="s">
        <v>115</v>
      </c>
      <c r="F102" s="316" t="s">
        <v>113</v>
      </c>
      <c r="G102" s="351">
        <v>3742476</v>
      </c>
      <c r="H102" s="352">
        <f t="shared" si="51"/>
        <v>183007.0764</v>
      </c>
      <c r="I102" s="375">
        <f t="shared" si="52"/>
        <v>149699.04</v>
      </c>
      <c r="J102" s="375">
        <f t="shared" si="53"/>
        <v>74849.52</v>
      </c>
      <c r="K102" s="375">
        <v>15000</v>
      </c>
      <c r="L102" s="317">
        <f t="shared" si="54"/>
        <v>4165031.6364</v>
      </c>
      <c r="M102" s="317">
        <f t="shared" si="55"/>
        <v>333202.53091200005</v>
      </c>
      <c r="N102" s="317">
        <v>480000</v>
      </c>
      <c r="O102" s="317"/>
      <c r="P102" s="317"/>
      <c r="Q102" s="389">
        <f t="shared" si="56"/>
        <v>4978234.167312</v>
      </c>
      <c r="R102" s="389">
        <f t="shared" si="57"/>
        <v>33320.25309120001</v>
      </c>
      <c r="S102" s="390">
        <f t="shared" si="58"/>
        <v>5011554.4204032</v>
      </c>
      <c r="T102" s="318">
        <v>44348</v>
      </c>
      <c r="U102" s="319">
        <v>44439</v>
      </c>
      <c r="V102" s="287"/>
      <c r="W102" s="320"/>
      <c r="X102" s="320"/>
      <c r="Y102" s="539">
        <f t="shared" si="31"/>
        <v>96</v>
      </c>
      <c r="Z102" s="540" t="str">
        <f t="shared" si="31"/>
        <v>2158</v>
      </c>
      <c r="AA102" s="541" t="str">
        <f t="shared" si="31"/>
        <v>RAMDANI</v>
      </c>
      <c r="AB102" s="540" t="str">
        <f>+VLOOKUP(B102,'[1]BANDUNG-ANTERAJA'!$C$7:$AL$187,14,0)</f>
        <v>K2</v>
      </c>
      <c r="AC102" s="573">
        <f t="shared" si="45"/>
        <v>4222476</v>
      </c>
      <c r="AD102" s="542">
        <f t="shared" si="46"/>
        <v>74849.52</v>
      </c>
      <c r="AE102" s="542">
        <f t="shared" si="47"/>
        <v>37424.76</v>
      </c>
      <c r="AF102" s="542">
        <f t="shared" si="47"/>
        <v>37424.76</v>
      </c>
      <c r="AG102" s="495">
        <f t="shared" si="48"/>
        <v>-1552223.0399999996</v>
      </c>
      <c r="AH102" s="495">
        <f t="shared" si="43"/>
        <v>0</v>
      </c>
      <c r="AI102" s="543">
        <f t="shared" si="44"/>
        <v>4072776.9600000004</v>
      </c>
      <c r="AJ102" s="543"/>
      <c r="AK102" s="544">
        <f t="shared" si="49"/>
        <v>4072776.9600000004</v>
      </c>
      <c r="AL102" s="545"/>
      <c r="AM102" s="546">
        <f ref="AM102:AO133" t="shared" si="60">+Y102</f>
        <v>96</v>
      </c>
      <c r="AN102" s="547" t="str">
        <f t="shared" si="60"/>
        <v>2158</v>
      </c>
      <c r="AO102" s="548" t="str">
        <f t="shared" si="60"/>
        <v>RAMDANI</v>
      </c>
      <c r="AP102" s="538">
        <f t="shared" si="50"/>
        <v>4072776.9600000004</v>
      </c>
      <c r="AQ102" s="252">
        <f>+VLOOKUP(C102,'[4]BANK DRIVER'!$C$173:$G$352,5,0)</f>
        <v>4072776.9600000004</v>
      </c>
    </row>
    <row r="103" ht="19.5" customHeight="1" s="252" customFormat="1">
      <c r="A103" s="313">
        <f t="shared" si="59"/>
        <v>97</v>
      </c>
      <c r="B103" s="182" t="s">
        <v>738</v>
      </c>
      <c r="C103" s="314" t="s">
        <v>739</v>
      </c>
      <c r="D103" s="315" t="s">
        <v>47</v>
      </c>
      <c r="E103" s="315" t="s">
        <v>115</v>
      </c>
      <c r="F103" s="316" t="s">
        <v>113</v>
      </c>
      <c r="G103" s="351">
        <v>3742476</v>
      </c>
      <c r="H103" s="352">
        <f t="shared" si="51"/>
        <v>183007.0764</v>
      </c>
      <c r="I103" s="375">
        <f t="shared" si="52"/>
        <v>149699.04</v>
      </c>
      <c r="J103" s="375">
        <f t="shared" si="53"/>
        <v>74849.52</v>
      </c>
      <c r="K103" s="375">
        <v>15000</v>
      </c>
      <c r="L103" s="317">
        <f t="shared" si="54"/>
        <v>4165031.6364</v>
      </c>
      <c r="M103" s="317">
        <f t="shared" si="55"/>
        <v>333202.53091200005</v>
      </c>
      <c r="N103" s="317">
        <v>820000</v>
      </c>
      <c r="O103" s="317"/>
      <c r="P103" s="317"/>
      <c r="Q103" s="389">
        <f t="shared" si="56"/>
        <v>5318234.167312</v>
      </c>
      <c r="R103" s="389">
        <f t="shared" si="57"/>
        <v>33320.25309120001</v>
      </c>
      <c r="S103" s="390">
        <f t="shared" si="58"/>
        <v>5351554.4204032</v>
      </c>
      <c r="T103" s="318">
        <v>44348</v>
      </c>
      <c r="U103" s="319">
        <v>44439</v>
      </c>
      <c r="V103" s="287"/>
      <c r="W103" s="320"/>
      <c r="X103" s="320"/>
      <c r="Y103" s="539">
        <f ref="Y103:AA122" t="shared" si="61">+A103</f>
        <v>97</v>
      </c>
      <c r="Z103" s="540" t="str">
        <f t="shared" si="61"/>
        <v>2159</v>
      </c>
      <c r="AA103" s="541" t="str">
        <f t="shared" si="61"/>
        <v>MUDA SARTIKA P</v>
      </c>
      <c r="AB103" s="540" t="str">
        <f>+VLOOKUP(B103,'[1]BANDUNG-ANTERAJA'!$C$7:$AL$187,14,0)</f>
        <v>L</v>
      </c>
      <c r="AC103" s="573">
        <f t="shared" si="45"/>
        <v>4562476</v>
      </c>
      <c r="AD103" s="542">
        <f t="shared" si="46"/>
        <v>74849.52</v>
      </c>
      <c r="AE103" s="542">
        <f t="shared" si="47"/>
        <v>37424.76</v>
      </c>
      <c r="AF103" s="542">
        <f t="shared" si="47"/>
        <v>37424.76</v>
      </c>
      <c r="AG103" s="495">
        <f t="shared" si="48"/>
        <v>-87223.0399999991</v>
      </c>
      <c r="AH103" s="495">
        <f t="shared" si="43"/>
        <v>0</v>
      </c>
      <c r="AI103" s="543">
        <f t="shared" si="44"/>
        <v>4412776.960000001</v>
      </c>
      <c r="AJ103" s="543"/>
      <c r="AK103" s="544">
        <f t="shared" si="49"/>
        <v>4412776.960000001</v>
      </c>
      <c r="AL103" s="545"/>
      <c r="AM103" s="546">
        <f t="shared" si="60"/>
        <v>97</v>
      </c>
      <c r="AN103" s="547" t="str">
        <f t="shared" si="60"/>
        <v>2159</v>
      </c>
      <c r="AO103" s="548" t="str">
        <f t="shared" si="60"/>
        <v>MUDA SARTIKA P</v>
      </c>
      <c r="AP103" s="538">
        <f t="shared" si="50"/>
        <v>4412776.960000001</v>
      </c>
      <c r="AQ103" s="252">
        <f>+VLOOKUP(C103,'[4]BANK DRIVER'!$C$173:$G$352,5,0)</f>
        <v>4412776.960000001</v>
      </c>
    </row>
    <row r="104" ht="19.5" customHeight="1" s="252" customFormat="1">
      <c r="A104" s="313">
        <f t="shared" si="59"/>
        <v>98</v>
      </c>
      <c r="B104" s="182">
        <v>2172</v>
      </c>
      <c r="C104" s="314" t="s">
        <v>740</v>
      </c>
      <c r="D104" s="315" t="s">
        <v>47</v>
      </c>
      <c r="E104" s="315" t="s">
        <v>115</v>
      </c>
      <c r="F104" s="316" t="s">
        <v>113</v>
      </c>
      <c r="G104" s="351">
        <v>3742476</v>
      </c>
      <c r="H104" s="352">
        <f t="shared" si="51"/>
        <v>183007.0764</v>
      </c>
      <c r="I104" s="375">
        <f t="shared" si="52"/>
        <v>149699.04</v>
      </c>
      <c r="J104" s="375">
        <f t="shared" si="53"/>
        <v>74849.52</v>
      </c>
      <c r="K104" s="375">
        <v>15000</v>
      </c>
      <c r="L104" s="317">
        <f t="shared" si="54"/>
        <v>4165031.6364</v>
      </c>
      <c r="M104" s="317">
        <f t="shared" si="55"/>
        <v>333202.53091200005</v>
      </c>
      <c r="N104" s="317">
        <v>1120000</v>
      </c>
      <c r="O104" s="317"/>
      <c r="P104" s="317"/>
      <c r="Q104" s="389">
        <f t="shared" si="56"/>
        <v>5618234.167312</v>
      </c>
      <c r="R104" s="389">
        <f t="shared" si="57"/>
        <v>33320.25309120001</v>
      </c>
      <c r="S104" s="390">
        <f t="shared" si="58"/>
        <v>5651554.4204032</v>
      </c>
      <c r="T104" s="318">
        <v>44348</v>
      </c>
      <c r="U104" s="319">
        <v>44439</v>
      </c>
      <c r="V104" s="287"/>
      <c r="W104" s="320"/>
      <c r="X104" s="320"/>
      <c r="Y104" s="539">
        <f t="shared" si="61"/>
        <v>98</v>
      </c>
      <c r="Z104" s="540">
        <f t="shared" si="61"/>
        <v>2172</v>
      </c>
      <c r="AA104" s="541" t="str">
        <f t="shared" si="61"/>
        <v>MOCHAMAD GUSTAF SASYADERA</v>
      </c>
      <c r="AB104" s="540" t="str">
        <f>+VLOOKUP(B104,'[1]BANDUNG-ANTERAJA'!$C$7:$AL$187,14,0)</f>
        <v>K1</v>
      </c>
      <c r="AC104" s="573">
        <f t="shared" si="45"/>
        <v>4862476</v>
      </c>
      <c r="AD104" s="542">
        <f t="shared" si="46"/>
        <v>74849.52</v>
      </c>
      <c r="AE104" s="542"/>
      <c r="AF104" s="542">
        <f>$AD$4*1%</f>
        <v>37424.76</v>
      </c>
      <c r="AG104" s="495">
        <f t="shared" si="48"/>
        <v>-499798.27999999933</v>
      </c>
      <c r="AH104" s="495">
        <f t="shared" si="43"/>
        <v>0</v>
      </c>
      <c r="AI104" s="543">
        <f t="shared" si="44"/>
        <v>4750201.720000001</v>
      </c>
      <c r="AJ104" s="543"/>
      <c r="AK104" s="544">
        <f t="shared" si="49"/>
        <v>4750201.720000001</v>
      </c>
      <c r="AL104" s="545"/>
      <c r="AM104" s="546">
        <f t="shared" si="60"/>
        <v>98</v>
      </c>
      <c r="AN104" s="547">
        <f t="shared" si="60"/>
        <v>2172</v>
      </c>
      <c r="AO104" s="548" t="str">
        <f t="shared" si="60"/>
        <v>MOCHAMAD GUSTAF SASYADERA</v>
      </c>
      <c r="AP104" s="538">
        <f t="shared" si="50"/>
        <v>4750201.720000001</v>
      </c>
      <c r="AR104" s="252" t="e">
        <f>+VLOOKUP(C104,'[4]BANK LAIN'!$C$9:$G$14,5,0)</f>
        <v>#N/A</v>
      </c>
    </row>
    <row r="105" ht="19.5" customHeight="1" s="252" customFormat="1">
      <c r="A105" s="313">
        <f t="shared" si="59"/>
        <v>99</v>
      </c>
      <c r="B105" s="182">
        <v>2173</v>
      </c>
      <c r="C105" s="314" t="s">
        <v>741</v>
      </c>
      <c r="D105" s="315" t="s">
        <v>47</v>
      </c>
      <c r="E105" s="315" t="s">
        <v>115</v>
      </c>
      <c r="F105" s="316" t="s">
        <v>113</v>
      </c>
      <c r="G105" s="351">
        <v>3742476</v>
      </c>
      <c r="H105" s="352">
        <f t="shared" si="51"/>
        <v>183007.0764</v>
      </c>
      <c r="I105" s="375">
        <f t="shared" si="52"/>
        <v>149699.04</v>
      </c>
      <c r="J105" s="375">
        <f t="shared" si="53"/>
        <v>74849.52</v>
      </c>
      <c r="K105" s="375">
        <v>15000</v>
      </c>
      <c r="L105" s="317">
        <f t="shared" si="54"/>
        <v>4165031.6364</v>
      </c>
      <c r="M105" s="317">
        <f t="shared" si="55"/>
        <v>333202.53091200005</v>
      </c>
      <c r="N105" s="317">
        <v>870000</v>
      </c>
      <c r="O105" s="317"/>
      <c r="P105" s="317"/>
      <c r="Q105" s="389">
        <f t="shared" si="56"/>
        <v>5368234.167312</v>
      </c>
      <c r="R105" s="389">
        <f t="shared" si="57"/>
        <v>33320.25309120001</v>
      </c>
      <c r="S105" s="390">
        <f t="shared" si="58"/>
        <v>5401554.4204032</v>
      </c>
      <c r="T105" s="318">
        <v>44348</v>
      </c>
      <c r="U105" s="319">
        <v>44439</v>
      </c>
      <c r="V105" s="287"/>
      <c r="W105" s="320"/>
      <c r="X105" s="320"/>
      <c r="Y105" s="539">
        <f t="shared" si="61"/>
        <v>99</v>
      </c>
      <c r="Z105" s="540">
        <f t="shared" si="61"/>
        <v>2173</v>
      </c>
      <c r="AA105" s="541" t="str">
        <f t="shared" si="61"/>
        <v>YADI MULYADI</v>
      </c>
      <c r="AB105" s="540" t="str">
        <f>+VLOOKUP(B105,'[1]BANDUNG-ANTERAJA'!$C$7:$AL$187,14,0)</f>
        <v>K</v>
      </c>
      <c r="AC105" s="573">
        <f t="shared" si="45"/>
        <v>4612476</v>
      </c>
      <c r="AD105" s="542">
        <f t="shared" si="46"/>
        <v>74849.52</v>
      </c>
      <c r="AE105" s="542">
        <f>$AD$4*1%</f>
        <v>37424.76</v>
      </c>
      <c r="AF105" s="542">
        <f>$AD$4*1%</f>
        <v>37424.76</v>
      </c>
      <c r="AG105" s="495">
        <f t="shared" si="48"/>
        <v>-412223.0399999991</v>
      </c>
      <c r="AH105" s="495">
        <f t="shared" si="43"/>
        <v>0</v>
      </c>
      <c r="AI105" s="543">
        <f t="shared" si="44"/>
        <v>4462776.960000001</v>
      </c>
      <c r="AJ105" s="543"/>
      <c r="AK105" s="544">
        <f t="shared" si="49"/>
        <v>4462776.960000001</v>
      </c>
      <c r="AL105" s="545"/>
      <c r="AM105" s="546">
        <f t="shared" si="60"/>
        <v>99</v>
      </c>
      <c r="AN105" s="547">
        <f t="shared" si="60"/>
        <v>2173</v>
      </c>
      <c r="AO105" s="548" t="str">
        <f t="shared" si="60"/>
        <v>YADI MULYADI</v>
      </c>
      <c r="AP105" s="538">
        <f t="shared" si="50"/>
        <v>4462776.960000001</v>
      </c>
      <c r="AQ105" s="252">
        <f>+VLOOKUP(C105,'[4]BANK DRIVER'!$C$173:$G$352,5,0)</f>
        <v>4462776.960000001</v>
      </c>
    </row>
    <row r="106" ht="19.5" customHeight="1" s="252" customFormat="1">
      <c r="A106" s="313">
        <f t="shared" si="59"/>
        <v>100</v>
      </c>
      <c r="B106" s="182">
        <v>2174</v>
      </c>
      <c r="C106" s="314" t="s">
        <v>742</v>
      </c>
      <c r="D106" s="315" t="s">
        <v>47</v>
      </c>
      <c r="E106" s="315" t="s">
        <v>115</v>
      </c>
      <c r="F106" s="316" t="s">
        <v>113</v>
      </c>
      <c r="G106" s="351">
        <v>3742476</v>
      </c>
      <c r="H106" s="352">
        <f t="shared" si="51"/>
        <v>183007.0764</v>
      </c>
      <c r="I106" s="375">
        <f t="shared" si="52"/>
        <v>149699.04</v>
      </c>
      <c r="J106" s="375">
        <f t="shared" si="53"/>
        <v>74849.52</v>
      </c>
      <c r="K106" s="375">
        <v>15000</v>
      </c>
      <c r="L106" s="317">
        <f t="shared" si="54"/>
        <v>4165031.6364</v>
      </c>
      <c r="M106" s="317">
        <f t="shared" si="55"/>
        <v>333202.53091200005</v>
      </c>
      <c r="N106" s="317">
        <v>560000</v>
      </c>
      <c r="O106" s="317"/>
      <c r="P106" s="317"/>
      <c r="Q106" s="389">
        <f t="shared" si="56"/>
        <v>5058234.167312</v>
      </c>
      <c r="R106" s="389">
        <f t="shared" si="57"/>
        <v>33320.25309120001</v>
      </c>
      <c r="S106" s="390">
        <f t="shared" si="58"/>
        <v>5091554.4204032</v>
      </c>
      <c r="T106" s="318">
        <v>44348</v>
      </c>
      <c r="U106" s="319">
        <v>44439</v>
      </c>
      <c r="V106" s="287"/>
      <c r="W106" s="320"/>
      <c r="X106" s="320"/>
      <c r="Y106" s="539">
        <f t="shared" si="61"/>
        <v>100</v>
      </c>
      <c r="Z106" s="540">
        <f t="shared" si="61"/>
        <v>2174</v>
      </c>
      <c r="AA106" s="541" t="str">
        <f t="shared" si="61"/>
        <v>AJAM ABDUL MANA</v>
      </c>
      <c r="AB106" s="540" t="str">
        <f>+VLOOKUP(B106,'[1]BANDUNG-ANTERAJA'!$C$7:$AL$187,14,0)</f>
        <v>K</v>
      </c>
      <c r="AC106" s="573">
        <f t="shared" si="45"/>
        <v>4302476</v>
      </c>
      <c r="AD106" s="542">
        <f t="shared" si="46"/>
        <v>74849.52</v>
      </c>
      <c r="AE106" s="542">
        <f>$AD$4*1%</f>
        <v>37424.76</v>
      </c>
      <c r="AF106" s="542">
        <f>$AD$4*1%</f>
        <v>37424.76</v>
      </c>
      <c r="AG106" s="495">
        <f t="shared" si="48"/>
        <v>-722223.0399999991</v>
      </c>
      <c r="AH106" s="495">
        <f t="shared" si="43"/>
        <v>0</v>
      </c>
      <c r="AI106" s="543">
        <f t="shared" si="44"/>
        <v>4152776.960000001</v>
      </c>
      <c r="AJ106" s="543"/>
      <c r="AK106" s="544">
        <f t="shared" si="49"/>
        <v>4152776.960000001</v>
      </c>
      <c r="AL106" s="545"/>
      <c r="AM106" s="546">
        <f t="shared" si="60"/>
        <v>100</v>
      </c>
      <c r="AN106" s="547">
        <f t="shared" si="60"/>
        <v>2174</v>
      </c>
      <c r="AO106" s="548" t="str">
        <f t="shared" si="60"/>
        <v>AJAM ABDUL MANA</v>
      </c>
      <c r="AP106" s="538">
        <f t="shared" si="50"/>
        <v>4152776.960000001</v>
      </c>
      <c r="AQ106" s="252">
        <f>+VLOOKUP(C106,'[4]BANK DRIVER'!$C$173:$G$352,5,0)</f>
        <v>4152776.960000001</v>
      </c>
    </row>
    <row r="107" ht="19.5" customHeight="1" s="252" customFormat="1">
      <c r="A107" s="313">
        <f t="shared" si="59"/>
        <v>101</v>
      </c>
      <c r="B107" s="182">
        <v>2175</v>
      </c>
      <c r="C107" s="314" t="s">
        <v>743</v>
      </c>
      <c r="D107" s="315" t="s">
        <v>47</v>
      </c>
      <c r="E107" s="315" t="s">
        <v>115</v>
      </c>
      <c r="F107" s="316" t="s">
        <v>113</v>
      </c>
      <c r="G107" s="351">
        <v>3742476</v>
      </c>
      <c r="H107" s="352">
        <f t="shared" si="51"/>
        <v>183007.0764</v>
      </c>
      <c r="I107" s="375">
        <f t="shared" si="52"/>
        <v>149699.04</v>
      </c>
      <c r="J107" s="375">
        <f t="shared" si="53"/>
        <v>74849.52</v>
      </c>
      <c r="K107" s="375">
        <v>15000</v>
      </c>
      <c r="L107" s="317">
        <f t="shared" si="54"/>
        <v>4165031.6364</v>
      </c>
      <c r="M107" s="317">
        <f t="shared" si="55"/>
        <v>333202.53091200005</v>
      </c>
      <c r="N107" s="317">
        <v>885000</v>
      </c>
      <c r="O107" s="317"/>
      <c r="P107" s="317"/>
      <c r="Q107" s="389">
        <f t="shared" si="56"/>
        <v>5383234.167312</v>
      </c>
      <c r="R107" s="389">
        <f t="shared" si="57"/>
        <v>33320.25309120001</v>
      </c>
      <c r="S107" s="390">
        <f t="shared" si="58"/>
        <v>5416554.4204032</v>
      </c>
      <c r="T107" s="318">
        <v>44348</v>
      </c>
      <c r="U107" s="319">
        <v>44439</v>
      </c>
      <c r="V107" s="287"/>
      <c r="W107" s="320"/>
      <c r="X107" s="320"/>
      <c r="Y107" s="539">
        <f t="shared" si="61"/>
        <v>101</v>
      </c>
      <c r="Z107" s="540">
        <f t="shared" si="61"/>
        <v>2175</v>
      </c>
      <c r="AA107" s="541" t="str">
        <f t="shared" si="61"/>
        <v>SAFA'ATUL UZMA</v>
      </c>
      <c r="AB107" s="540" t="str">
        <f>+VLOOKUP(B107,'[1]BANDUNG-ANTERAJA'!$C$7:$AL$187,14,0)</f>
        <v>K2</v>
      </c>
      <c r="AC107" s="573">
        <f t="shared" si="45"/>
        <v>4627476</v>
      </c>
      <c r="AD107" s="542">
        <f t="shared" si="46"/>
        <v>74849.52</v>
      </c>
      <c r="AE107" s="542">
        <f>$AD$4*1%</f>
        <v>37424.76</v>
      </c>
      <c r="AF107" s="542">
        <f>$AD$4*1%</f>
        <v>37424.76</v>
      </c>
      <c r="AG107" s="495">
        <f t="shared" si="48"/>
        <v>-1147223.039999999</v>
      </c>
      <c r="AH107" s="495">
        <f t="shared" si="43"/>
        <v>0</v>
      </c>
      <c r="AI107" s="543">
        <f t="shared" si="44"/>
        <v>4477776.960000001</v>
      </c>
      <c r="AJ107" s="543"/>
      <c r="AK107" s="544">
        <f t="shared" si="49"/>
        <v>4477776.960000001</v>
      </c>
      <c r="AL107" s="545"/>
      <c r="AM107" s="546">
        <f t="shared" si="60"/>
        <v>101</v>
      </c>
      <c r="AN107" s="547">
        <f t="shared" si="60"/>
        <v>2175</v>
      </c>
      <c r="AO107" s="548" t="str">
        <f t="shared" si="60"/>
        <v>SAFA'ATUL UZMA</v>
      </c>
      <c r="AP107" s="538">
        <f t="shared" si="50"/>
        <v>4477776.960000001</v>
      </c>
      <c r="AQ107" s="252">
        <f>+VLOOKUP(C107,'[4]BANK DRIVER'!$C$173:$G$352,5,0)</f>
        <v>4477776.960000001</v>
      </c>
    </row>
    <row r="108" ht="19.5" customHeight="1" s="252" customFormat="1">
      <c r="A108" s="313">
        <f t="shared" si="59"/>
        <v>102</v>
      </c>
      <c r="B108" s="182" t="s">
        <v>744</v>
      </c>
      <c r="C108" s="314" t="s">
        <v>745</v>
      </c>
      <c r="D108" s="315" t="s">
        <v>47</v>
      </c>
      <c r="E108" s="315" t="s">
        <v>115</v>
      </c>
      <c r="F108" s="316" t="s">
        <v>113</v>
      </c>
      <c r="G108" s="351">
        <v>3742476</v>
      </c>
      <c r="H108" s="352">
        <f t="shared" si="51"/>
        <v>183007.0764</v>
      </c>
      <c r="I108" s="375">
        <f t="shared" si="52"/>
        <v>149699.04</v>
      </c>
      <c r="J108" s="375">
        <f t="shared" si="53"/>
        <v>74849.52</v>
      </c>
      <c r="K108" s="375">
        <v>15000</v>
      </c>
      <c r="L108" s="317">
        <f t="shared" si="54"/>
        <v>4165031.6364</v>
      </c>
      <c r="M108" s="317">
        <f t="shared" si="55"/>
        <v>333202.53091200005</v>
      </c>
      <c r="N108" s="317">
        <v>1170000</v>
      </c>
      <c r="O108" s="317"/>
      <c r="P108" s="317"/>
      <c r="Q108" s="389">
        <f t="shared" si="56"/>
        <v>5668234.167312</v>
      </c>
      <c r="R108" s="389">
        <f t="shared" si="57"/>
        <v>33320.25309120001</v>
      </c>
      <c r="S108" s="390">
        <f t="shared" si="58"/>
        <v>5701554.4204032</v>
      </c>
      <c r="T108" s="318">
        <v>44317</v>
      </c>
      <c r="U108" s="319">
        <v>44408</v>
      </c>
      <c r="V108" s="287"/>
      <c r="W108" s="320"/>
      <c r="X108" s="320"/>
      <c r="Y108" s="539">
        <f t="shared" si="61"/>
        <v>102</v>
      </c>
      <c r="Z108" s="540" t="str">
        <f t="shared" si="61"/>
        <v>2231</v>
      </c>
      <c r="AA108" s="541" t="str">
        <f t="shared" si="61"/>
        <v>OKI HERMAWAN</v>
      </c>
      <c r="AB108" s="540" t="str">
        <f>+VLOOKUP(B108,'[1]BANDUNG-ANTERAJA'!$C$7:$AL$187,14,0)</f>
        <v>K3</v>
      </c>
      <c r="AC108" s="573">
        <f t="shared" si="45"/>
        <v>4912476</v>
      </c>
      <c r="AD108" s="542">
        <f t="shared" si="46"/>
        <v>74849.52</v>
      </c>
      <c r="AE108" s="542">
        <f>$AD$4*1%</f>
        <v>37424.76</v>
      </c>
      <c r="AF108" s="542">
        <f>$AD$4*1%</f>
        <v>37424.76</v>
      </c>
      <c r="AG108" s="495">
        <f t="shared" si="48"/>
        <v>-1237223.039999999</v>
      </c>
      <c r="AH108" s="495">
        <f t="shared" si="43"/>
        <v>0</v>
      </c>
      <c r="AI108" s="543">
        <f t="shared" si="44"/>
        <v>4762776.960000001</v>
      </c>
      <c r="AJ108" s="543"/>
      <c r="AK108" s="544">
        <f t="shared" si="49"/>
        <v>4762776.960000001</v>
      </c>
      <c r="AL108" s="545"/>
      <c r="AM108" s="546">
        <f t="shared" si="60"/>
        <v>102</v>
      </c>
      <c r="AN108" s="547" t="str">
        <f t="shared" si="60"/>
        <v>2231</v>
      </c>
      <c r="AO108" s="548" t="str">
        <f t="shared" si="60"/>
        <v>OKI HERMAWAN</v>
      </c>
      <c r="AP108" s="538">
        <f t="shared" si="50"/>
        <v>4762776.960000001</v>
      </c>
      <c r="AQ108" s="252">
        <f>+VLOOKUP(C108,'[4]BANK DRIVER'!$C$173:$G$352,5,0)</f>
        <v>4762776.960000001</v>
      </c>
    </row>
    <row r="109" ht="19.5" customHeight="1" s="252" customFormat="1">
      <c r="A109" s="313">
        <f t="shared" si="59"/>
        <v>103</v>
      </c>
      <c r="B109" s="182" t="s">
        <v>746</v>
      </c>
      <c r="C109" s="314" t="s">
        <v>747</v>
      </c>
      <c r="D109" s="315" t="s">
        <v>47</v>
      </c>
      <c r="E109" s="315" t="s">
        <v>115</v>
      </c>
      <c r="F109" s="316" t="s">
        <v>113</v>
      </c>
      <c r="G109" s="351">
        <v>3742476</v>
      </c>
      <c r="H109" s="352">
        <f t="shared" si="51"/>
        <v>183007.0764</v>
      </c>
      <c r="I109" s="375">
        <f t="shared" si="52"/>
        <v>149699.04</v>
      </c>
      <c r="J109" s="375">
        <f t="shared" si="53"/>
        <v>74849.52</v>
      </c>
      <c r="K109" s="375">
        <v>15000</v>
      </c>
      <c r="L109" s="317">
        <f t="shared" si="54"/>
        <v>4165031.6364</v>
      </c>
      <c r="M109" s="317">
        <f t="shared" si="55"/>
        <v>333202.53091200005</v>
      </c>
      <c r="N109" s="317">
        <v>480000</v>
      </c>
      <c r="O109" s="317"/>
      <c r="P109" s="317"/>
      <c r="Q109" s="389">
        <f t="shared" si="56"/>
        <v>4978234.167312</v>
      </c>
      <c r="R109" s="389">
        <f t="shared" si="57"/>
        <v>33320.25309120001</v>
      </c>
      <c r="S109" s="390">
        <f t="shared" si="58"/>
        <v>5011554.4204032</v>
      </c>
      <c r="T109" s="318">
        <v>44318</v>
      </c>
      <c r="U109" s="319">
        <v>44408</v>
      </c>
      <c r="V109" s="287"/>
      <c r="W109" s="320"/>
      <c r="X109" s="320"/>
      <c r="Y109" s="539">
        <f t="shared" si="61"/>
        <v>103</v>
      </c>
      <c r="Z109" s="540" t="str">
        <f t="shared" si="61"/>
        <v>2232</v>
      </c>
      <c r="AA109" s="541" t="str">
        <f t="shared" si="61"/>
        <v>SUPARMAN</v>
      </c>
      <c r="AB109" s="540" t="s">
        <v>646</v>
      </c>
      <c r="AC109" s="573">
        <f t="shared" si="45"/>
        <v>4222476</v>
      </c>
      <c r="AD109" s="542">
        <f t="shared" si="46"/>
        <v>74849.52</v>
      </c>
      <c r="AE109" s="542"/>
      <c r="AF109" s="542">
        <f>$AD$4*1%</f>
        <v>37424.76</v>
      </c>
      <c r="AG109" s="495">
        <f t="shared" si="48"/>
        <v>-764798.2799999998</v>
      </c>
      <c r="AH109" s="495">
        <f t="shared" si="43"/>
        <v>0</v>
      </c>
      <c r="AI109" s="543">
        <f t="shared" si="44"/>
        <v>4110201.72</v>
      </c>
      <c r="AJ109" s="543"/>
      <c r="AK109" s="544">
        <f t="shared" si="49"/>
        <v>4110201.72</v>
      </c>
      <c r="AL109" s="545"/>
      <c r="AM109" s="546">
        <f t="shared" si="60"/>
        <v>103</v>
      </c>
      <c r="AN109" s="547" t="str">
        <f t="shared" si="60"/>
        <v>2232</v>
      </c>
      <c r="AO109" s="548" t="str">
        <f t="shared" si="60"/>
        <v>SUPARMAN</v>
      </c>
      <c r="AP109" s="538">
        <f t="shared" si="50"/>
        <v>4110201.72</v>
      </c>
      <c r="AQ109" s="252">
        <f>+VLOOKUP(C109,'[4]BANK DRIVER'!$C$173:$G$352,5,0)</f>
        <v>4110201.72</v>
      </c>
    </row>
    <row r="110" ht="19.5" customHeight="1" s="252" customFormat="1">
      <c r="A110" s="313">
        <f t="shared" si="59"/>
        <v>104</v>
      </c>
      <c r="B110" s="182" t="s">
        <v>748</v>
      </c>
      <c r="C110" s="314" t="s">
        <v>749</v>
      </c>
      <c r="D110" s="315" t="s">
        <v>47</v>
      </c>
      <c r="E110" s="315" t="s">
        <v>115</v>
      </c>
      <c r="F110" s="316" t="s">
        <v>113</v>
      </c>
      <c r="G110" s="351">
        <v>3742476</v>
      </c>
      <c r="H110" s="352">
        <f ref="H110:H141" t="shared" si="63">+$G$4*4.89%</f>
        <v>183007.0764</v>
      </c>
      <c r="I110" s="375">
        <f ref="I110:I141" t="shared" si="64">+$G$4*4%</f>
        <v>149699.04</v>
      </c>
      <c r="J110" s="375">
        <f ref="J110:J141" t="shared" si="65">+$G$4*2%</f>
        <v>74849.52</v>
      </c>
      <c r="K110" s="375">
        <v>15000</v>
      </c>
      <c r="L110" s="317">
        <f ref="L110:L141" t="shared" si="66">SUM(G110:K110)</f>
        <v>4165031.6364</v>
      </c>
      <c r="M110" s="317">
        <f ref="M110:M141" t="shared" si="67">+L110*8%</f>
        <v>333202.53091200005</v>
      </c>
      <c r="N110" s="317">
        <v>500000</v>
      </c>
      <c r="O110" s="317"/>
      <c r="P110" s="317"/>
      <c r="Q110" s="389">
        <f ref="Q110:Q141" t="shared" si="68">SUM(L110:P110)</f>
        <v>4998234.167312</v>
      </c>
      <c r="R110" s="389">
        <f ref="R110:R141" t="shared" si="69">M110*0.1</f>
        <v>33320.25309120001</v>
      </c>
      <c r="S110" s="390">
        <f ref="S110:S141" t="shared" si="70">Q110+R110</f>
        <v>5031554.4204032</v>
      </c>
      <c r="T110" s="318">
        <v>44320</v>
      </c>
      <c r="U110" s="319">
        <v>44408</v>
      </c>
      <c r="V110" s="287"/>
      <c r="W110" s="320"/>
      <c r="X110" s="320"/>
      <c r="Y110" s="539">
        <f t="shared" si="61"/>
        <v>104</v>
      </c>
      <c r="Z110" s="540" t="str">
        <f t="shared" si="61"/>
        <v>2234</v>
      </c>
      <c r="AA110" s="541" t="str">
        <f t="shared" si="61"/>
        <v>OKTAVRIGIT DANICKO S</v>
      </c>
      <c r="AB110" s="540" t="str">
        <f>+VLOOKUP(B110,'[1]BANDUNG-ANTERAJA'!$C$7:$AL$187,14,0)</f>
        <v>K</v>
      </c>
      <c r="AC110" s="573">
        <f t="shared" si="45"/>
        <v>4242476</v>
      </c>
      <c r="AD110" s="542">
        <f t="shared" si="46"/>
        <v>74849.52</v>
      </c>
      <c r="AE110" s="542">
        <f>$AD$4*1%</f>
        <v>37424.76</v>
      </c>
      <c r="AF110" s="542">
        <f>$AD$4*1%</f>
        <v>37424.76</v>
      </c>
      <c r="AG110" s="495">
        <f t="shared" si="48"/>
        <v>-782223.0399999996</v>
      </c>
      <c r="AH110" s="495">
        <f t="shared" si="43"/>
        <v>0</v>
      </c>
      <c r="AI110" s="543">
        <f t="shared" si="44"/>
        <v>4092776.9600000004</v>
      </c>
      <c r="AJ110" s="543"/>
      <c r="AK110" s="544">
        <f t="shared" si="49"/>
        <v>4092776.9600000004</v>
      </c>
      <c r="AL110" s="545"/>
      <c r="AM110" s="546">
        <f t="shared" si="60"/>
        <v>104</v>
      </c>
      <c r="AN110" s="547" t="str">
        <f t="shared" si="60"/>
        <v>2234</v>
      </c>
      <c r="AO110" s="548" t="str">
        <f t="shared" si="60"/>
        <v>OKTAVRIGIT DANICKO S</v>
      </c>
      <c r="AP110" s="538">
        <f t="shared" si="50"/>
        <v>4092776.9600000004</v>
      </c>
      <c r="AQ110" s="252">
        <f>+VLOOKUP(C110,'[4]BANK DRIVER'!$C$173:$G$352,5,0)</f>
        <v>4092776.9600000004</v>
      </c>
    </row>
    <row r="111" ht="19.5" customHeight="1" s="252" customFormat="1">
      <c r="A111" s="313">
        <f ref="A111:A174" t="shared" si="71">+A110+1</f>
        <v>105</v>
      </c>
      <c r="B111" s="182" t="s">
        <v>750</v>
      </c>
      <c r="C111" s="314" t="s">
        <v>751</v>
      </c>
      <c r="D111" s="315" t="s">
        <v>47</v>
      </c>
      <c r="E111" s="315" t="s">
        <v>115</v>
      </c>
      <c r="F111" s="316" t="s">
        <v>113</v>
      </c>
      <c r="G111" s="351">
        <v>3742476</v>
      </c>
      <c r="H111" s="352">
        <f t="shared" si="63"/>
        <v>183007.0764</v>
      </c>
      <c r="I111" s="375">
        <f t="shared" si="64"/>
        <v>149699.04</v>
      </c>
      <c r="J111" s="375">
        <f t="shared" si="65"/>
        <v>74849.52</v>
      </c>
      <c r="K111" s="375">
        <v>15000</v>
      </c>
      <c r="L111" s="317">
        <f t="shared" si="66"/>
        <v>4165031.6364</v>
      </c>
      <c r="M111" s="317">
        <f t="shared" si="67"/>
        <v>333202.53091200005</v>
      </c>
      <c r="N111" s="317">
        <v>820000</v>
      </c>
      <c r="O111" s="317"/>
      <c r="P111" s="317"/>
      <c r="Q111" s="389">
        <f t="shared" si="68"/>
        <v>5318234.167312</v>
      </c>
      <c r="R111" s="389">
        <f t="shared" si="69"/>
        <v>33320.25309120001</v>
      </c>
      <c r="S111" s="390">
        <f t="shared" si="70"/>
        <v>5351554.4204032</v>
      </c>
      <c r="T111" s="318">
        <v>44320</v>
      </c>
      <c r="U111" s="319">
        <v>44408</v>
      </c>
      <c r="V111" s="287"/>
      <c r="W111" s="320"/>
      <c r="X111" s="320"/>
      <c r="Y111" s="539">
        <f t="shared" si="61"/>
        <v>105</v>
      </c>
      <c r="Z111" s="540" t="str">
        <f t="shared" si="61"/>
        <v>2235</v>
      </c>
      <c r="AA111" s="541" t="str">
        <f t="shared" si="61"/>
        <v>CHOERUN NASIHIN</v>
      </c>
      <c r="AB111" s="540" t="str">
        <f>+VLOOKUP(B111,'[1]BANDUNG-ANTERAJA'!$C$7:$AL$187,14,0)</f>
        <v>K1</v>
      </c>
      <c r="AC111" s="573">
        <f t="shared" si="45"/>
        <v>4562476</v>
      </c>
      <c r="AD111" s="542">
        <f t="shared" si="46"/>
        <v>74849.52</v>
      </c>
      <c r="AE111" s="542">
        <f>$AD$4*1%</f>
        <v>37424.76</v>
      </c>
      <c r="AF111" s="542">
        <f>$AD$4*1%</f>
        <v>37424.76</v>
      </c>
      <c r="AG111" s="495">
        <f t="shared" si="48"/>
        <v>-837223.0399999991</v>
      </c>
      <c r="AH111" s="495">
        <f t="shared" si="43"/>
        <v>0</v>
      </c>
      <c r="AI111" s="543">
        <f t="shared" si="44"/>
        <v>4412776.960000001</v>
      </c>
      <c r="AJ111" s="543"/>
      <c r="AK111" s="544">
        <f t="shared" si="49"/>
        <v>4412776.960000001</v>
      </c>
      <c r="AL111" s="545"/>
      <c r="AM111" s="546">
        <f t="shared" si="60"/>
        <v>105</v>
      </c>
      <c r="AN111" s="547" t="str">
        <f t="shared" si="60"/>
        <v>2235</v>
      </c>
      <c r="AO111" s="548" t="str">
        <f t="shared" si="60"/>
        <v>CHOERUN NASIHIN</v>
      </c>
      <c r="AP111" s="538">
        <f t="shared" si="50"/>
        <v>4412776.960000001</v>
      </c>
      <c r="AQ111" s="252">
        <f>+VLOOKUP(C111,'[4]BANK DRIVER'!$C$173:$G$352,5,0)</f>
        <v>4412776.960000001</v>
      </c>
    </row>
    <row r="112" ht="19.5" customHeight="1" s="252" customFormat="1">
      <c r="A112" s="313">
        <f t="shared" si="71"/>
        <v>106</v>
      </c>
      <c r="B112" s="182" t="s">
        <v>752</v>
      </c>
      <c r="C112" s="314" t="s">
        <v>753</v>
      </c>
      <c r="D112" s="315" t="s">
        <v>47</v>
      </c>
      <c r="E112" s="315" t="s">
        <v>115</v>
      </c>
      <c r="F112" s="316" t="s">
        <v>113</v>
      </c>
      <c r="G112" s="351">
        <v>3742476</v>
      </c>
      <c r="H112" s="352">
        <f t="shared" si="63"/>
        <v>183007.0764</v>
      </c>
      <c r="I112" s="375">
        <f t="shared" si="64"/>
        <v>149699.04</v>
      </c>
      <c r="J112" s="375">
        <f t="shared" si="65"/>
        <v>74849.52</v>
      </c>
      <c r="K112" s="375">
        <v>15000</v>
      </c>
      <c r="L112" s="317">
        <f t="shared" si="66"/>
        <v>4165031.6364</v>
      </c>
      <c r="M112" s="317">
        <f t="shared" si="67"/>
        <v>333202.53091200005</v>
      </c>
      <c r="N112" s="317">
        <v>1220000</v>
      </c>
      <c r="O112" s="317"/>
      <c r="P112" s="317"/>
      <c r="Q112" s="389">
        <f t="shared" si="68"/>
        <v>5718234.167312</v>
      </c>
      <c r="R112" s="389">
        <f t="shared" si="69"/>
        <v>33320.25309120001</v>
      </c>
      <c r="S112" s="390">
        <f t="shared" si="70"/>
        <v>5751554.4204032</v>
      </c>
      <c r="T112" s="318">
        <v>44320</v>
      </c>
      <c r="U112" s="319">
        <v>44408</v>
      </c>
      <c r="V112" s="287"/>
      <c r="W112" s="320"/>
      <c r="X112" s="320"/>
      <c r="Y112" s="539">
        <f t="shared" si="61"/>
        <v>106</v>
      </c>
      <c r="Z112" s="540" t="str">
        <f t="shared" si="61"/>
        <v>2236</v>
      </c>
      <c r="AA112" s="541" t="str">
        <f t="shared" si="61"/>
        <v>SUDRAJAT</v>
      </c>
      <c r="AB112" s="540" t="str">
        <f>+VLOOKUP(B112,'[1]BANDUNG-ANTERAJA'!$C$7:$AL$187,14,0)</f>
        <v>K</v>
      </c>
      <c r="AC112" s="573">
        <f t="shared" si="45"/>
        <v>4962476</v>
      </c>
      <c r="AD112" s="542">
        <f t="shared" si="46"/>
        <v>74849.52</v>
      </c>
      <c r="AE112" s="542"/>
      <c r="AF112" s="542">
        <f>$AD$4*1%</f>
        <v>37424.76</v>
      </c>
      <c r="AG112" s="495">
        <f t="shared" si="48"/>
        <v>-24798.27999999933</v>
      </c>
      <c r="AH112" s="495">
        <f t="shared" si="43"/>
        <v>0</v>
      </c>
      <c r="AI112" s="543">
        <f t="shared" si="44"/>
        <v>4850201.720000001</v>
      </c>
      <c r="AJ112" s="543"/>
      <c r="AK112" s="544">
        <f t="shared" si="49"/>
        <v>4850201.720000001</v>
      </c>
      <c r="AL112" s="545"/>
      <c r="AM112" s="546">
        <f t="shared" si="60"/>
        <v>106</v>
      </c>
      <c r="AN112" s="547" t="str">
        <f t="shared" si="60"/>
        <v>2236</v>
      </c>
      <c r="AO112" s="548" t="str">
        <f t="shared" si="60"/>
        <v>SUDRAJAT</v>
      </c>
      <c r="AP112" s="538">
        <f t="shared" si="50"/>
        <v>4850201.720000001</v>
      </c>
      <c r="AQ112" s="252">
        <f>+VLOOKUP(C112,'[4]BANK DRIVER'!$C$173:$G$352,5,0)</f>
        <v>4850201.720000001</v>
      </c>
    </row>
    <row r="113" ht="19.5" customHeight="1" s="252" customFormat="1">
      <c r="A113" s="313">
        <f t="shared" si="71"/>
        <v>107</v>
      </c>
      <c r="B113" s="182" t="s">
        <v>754</v>
      </c>
      <c r="C113" s="314" t="s">
        <v>755</v>
      </c>
      <c r="D113" s="315" t="s">
        <v>47</v>
      </c>
      <c r="E113" s="315" t="s">
        <v>115</v>
      </c>
      <c r="F113" s="316" t="s">
        <v>113</v>
      </c>
      <c r="G113" s="351">
        <v>3742476</v>
      </c>
      <c r="H113" s="352">
        <f t="shared" si="63"/>
        <v>183007.0764</v>
      </c>
      <c r="I113" s="375">
        <f t="shared" si="64"/>
        <v>149699.04</v>
      </c>
      <c r="J113" s="375">
        <f t="shared" si="65"/>
        <v>74849.52</v>
      </c>
      <c r="K113" s="375">
        <v>15000</v>
      </c>
      <c r="L113" s="317">
        <f t="shared" si="66"/>
        <v>4165031.6364</v>
      </c>
      <c r="M113" s="317">
        <f t="shared" si="67"/>
        <v>333202.53091200005</v>
      </c>
      <c r="N113" s="317">
        <v>1020000</v>
      </c>
      <c r="O113" s="317"/>
      <c r="P113" s="317"/>
      <c r="Q113" s="389">
        <f t="shared" si="68"/>
        <v>5518234.167312</v>
      </c>
      <c r="R113" s="389">
        <f t="shared" si="69"/>
        <v>33320.25309120001</v>
      </c>
      <c r="S113" s="390">
        <f t="shared" si="70"/>
        <v>5551554.4204032</v>
      </c>
      <c r="T113" s="318">
        <v>44320</v>
      </c>
      <c r="U113" s="319">
        <v>44408</v>
      </c>
      <c r="V113" s="287"/>
      <c r="W113" s="320"/>
      <c r="X113" s="320"/>
      <c r="Y113" s="539">
        <f t="shared" si="61"/>
        <v>107</v>
      </c>
      <c r="Z113" s="540" t="str">
        <f t="shared" si="61"/>
        <v>2237</v>
      </c>
      <c r="AA113" s="541" t="str">
        <f t="shared" si="61"/>
        <v>YADI SOFIAN</v>
      </c>
      <c r="AB113" s="540" t="str">
        <f>+VLOOKUP(B113,'[1]BANDUNG-ANTERAJA'!$C$7:$AL$187,14,0)</f>
        <v>L</v>
      </c>
      <c r="AC113" s="573">
        <f t="shared" si="45"/>
        <v>4762476</v>
      </c>
      <c r="AD113" s="542">
        <f t="shared" si="46"/>
        <v>74849.52</v>
      </c>
      <c r="AE113" s="542"/>
      <c r="AF113" s="542">
        <f>$AD$4*1%</f>
        <v>37424.76</v>
      </c>
      <c r="AG113" s="495">
        <f t="shared" si="48"/>
        <v>150201.72000000067</v>
      </c>
      <c r="AH113" s="495">
        <f t="shared" si="43"/>
        <v>7510.086000000034</v>
      </c>
      <c r="AI113" s="543">
        <f t="shared" si="44"/>
        <v>4642691.634000001</v>
      </c>
      <c r="AJ113" s="543"/>
      <c r="AK113" s="544">
        <f t="shared" si="49"/>
        <v>4642691.634000001</v>
      </c>
      <c r="AL113" s="545"/>
      <c r="AM113" s="546">
        <f t="shared" si="60"/>
        <v>107</v>
      </c>
      <c r="AN113" s="547" t="str">
        <f t="shared" si="60"/>
        <v>2237</v>
      </c>
      <c r="AO113" s="548" t="str">
        <f t="shared" si="60"/>
        <v>YADI SOFIAN</v>
      </c>
      <c r="AP113" s="538">
        <f t="shared" si="50"/>
        <v>4642691.634000001</v>
      </c>
      <c r="AQ113" s="252">
        <f>+VLOOKUP(C113,'[4]BANK DRIVER'!$C$173:$G$352,5,0)</f>
        <v>4642691.634000001</v>
      </c>
    </row>
    <row r="114" ht="19.5" customHeight="1" s="252" customFormat="1">
      <c r="A114" s="313">
        <f t="shared" si="71"/>
        <v>108</v>
      </c>
      <c r="B114" s="182" t="s">
        <v>756</v>
      </c>
      <c r="C114" s="314" t="s">
        <v>757</v>
      </c>
      <c r="D114" s="315" t="s">
        <v>47</v>
      </c>
      <c r="E114" s="315" t="s">
        <v>115</v>
      </c>
      <c r="F114" s="316" t="s">
        <v>113</v>
      </c>
      <c r="G114" s="351">
        <v>3742476</v>
      </c>
      <c r="H114" s="352">
        <f t="shared" si="63"/>
        <v>183007.0764</v>
      </c>
      <c r="I114" s="375">
        <f t="shared" si="64"/>
        <v>149699.04</v>
      </c>
      <c r="J114" s="375">
        <f t="shared" si="65"/>
        <v>74849.52</v>
      </c>
      <c r="K114" s="375">
        <v>15000</v>
      </c>
      <c r="L114" s="317">
        <f t="shared" si="66"/>
        <v>4165031.6364</v>
      </c>
      <c r="M114" s="317">
        <f t="shared" si="67"/>
        <v>333202.53091200005</v>
      </c>
      <c r="N114" s="317">
        <v>600000</v>
      </c>
      <c r="O114" s="317"/>
      <c r="P114" s="317"/>
      <c r="Q114" s="389">
        <f t="shared" si="68"/>
        <v>5098234.167312</v>
      </c>
      <c r="R114" s="389">
        <f t="shared" si="69"/>
        <v>33320.25309120001</v>
      </c>
      <c r="S114" s="390">
        <f t="shared" si="70"/>
        <v>5131554.4204032</v>
      </c>
      <c r="T114" s="318">
        <v>44320</v>
      </c>
      <c r="U114" s="319">
        <v>44408</v>
      </c>
      <c r="V114" s="287"/>
      <c r="W114" s="320"/>
      <c r="X114" s="320"/>
      <c r="Y114" s="539">
        <f t="shared" si="61"/>
        <v>108</v>
      </c>
      <c r="Z114" s="540" t="str">
        <f t="shared" si="61"/>
        <v>2238</v>
      </c>
      <c r="AA114" s="541" t="str">
        <f t="shared" si="61"/>
        <v>PEPEN EFENDI</v>
      </c>
      <c r="AB114" s="540" t="str">
        <f>+VLOOKUP(B114,'[1]BANDUNG-ANTERAJA'!$C$7:$AL$187,14,0)</f>
        <v>K1</v>
      </c>
      <c r="AC114" s="573">
        <f t="shared" si="45"/>
        <v>4342476</v>
      </c>
      <c r="AD114" s="542">
        <f t="shared" si="46"/>
        <v>74849.52</v>
      </c>
      <c r="AE114" s="542">
        <f>$AD$4*1%</f>
        <v>37424.76</v>
      </c>
      <c r="AF114" s="542">
        <f>$AD$4*1%</f>
        <v>37424.76</v>
      </c>
      <c r="AG114" s="584">
        <f t="shared" si="48"/>
        <v>-1057223.039999999</v>
      </c>
      <c r="AH114" s="584">
        <f t="shared" si="43"/>
        <v>0</v>
      </c>
      <c r="AI114" s="543">
        <f t="shared" si="44"/>
        <v>4192776.960000001</v>
      </c>
      <c r="AJ114" s="543"/>
      <c r="AK114" s="544">
        <f t="shared" si="49"/>
        <v>4192776.960000001</v>
      </c>
      <c r="AL114" s="545"/>
      <c r="AM114" s="546">
        <f t="shared" si="60"/>
        <v>108</v>
      </c>
      <c r="AN114" s="547" t="str">
        <f t="shared" si="60"/>
        <v>2238</v>
      </c>
      <c r="AO114" s="548" t="str">
        <f t="shared" si="60"/>
        <v>PEPEN EFENDI</v>
      </c>
      <c r="AP114" s="538">
        <f t="shared" si="50"/>
        <v>4192776.960000001</v>
      </c>
      <c r="AQ114" s="252">
        <f>+VLOOKUP(C114,'[4]BANK DRIVER'!$C$173:$G$352,5,0)</f>
        <v>4192776.960000001</v>
      </c>
    </row>
    <row r="115" ht="19.5" customHeight="1" s="252" customFormat="1">
      <c r="A115" s="313">
        <f t="shared" si="71"/>
        <v>109</v>
      </c>
      <c r="B115" s="182">
        <v>2397</v>
      </c>
      <c r="C115" s="314" t="s">
        <v>758</v>
      </c>
      <c r="D115" s="315" t="s">
        <v>47</v>
      </c>
      <c r="E115" s="315" t="s">
        <v>115</v>
      </c>
      <c r="F115" s="316" t="s">
        <v>113</v>
      </c>
      <c r="G115" s="351">
        <v>3742476</v>
      </c>
      <c r="H115" s="352">
        <f t="shared" si="63"/>
        <v>183007.0764</v>
      </c>
      <c r="I115" s="375">
        <f t="shared" si="64"/>
        <v>149699.04</v>
      </c>
      <c r="J115" s="375">
        <f t="shared" si="65"/>
        <v>74849.52</v>
      </c>
      <c r="K115" s="375">
        <v>15000</v>
      </c>
      <c r="L115" s="317">
        <f t="shared" si="66"/>
        <v>4165031.6364</v>
      </c>
      <c r="M115" s="317">
        <f t="shared" si="67"/>
        <v>333202.53091200005</v>
      </c>
      <c r="N115" s="317">
        <v>940000</v>
      </c>
      <c r="O115" s="317"/>
      <c r="P115" s="317"/>
      <c r="Q115" s="389">
        <f t="shared" si="68"/>
        <v>5438234.167312</v>
      </c>
      <c r="R115" s="389">
        <f t="shared" si="69"/>
        <v>33320.25309120001</v>
      </c>
      <c r="S115" s="390">
        <f t="shared" si="70"/>
        <v>5471554.4204032</v>
      </c>
      <c r="T115" s="318">
        <v>44338</v>
      </c>
      <c r="U115" s="319">
        <v>44439</v>
      </c>
      <c r="V115" s="287"/>
      <c r="W115" s="320"/>
      <c r="X115" s="320"/>
      <c r="Y115" s="539">
        <f t="shared" si="61"/>
        <v>109</v>
      </c>
      <c r="Z115" s="540">
        <f t="shared" si="61"/>
        <v>2397</v>
      </c>
      <c r="AA115" s="541" t="str">
        <f t="shared" si="61"/>
        <v>TARYANA EFENDI</v>
      </c>
      <c r="AB115" s="540" t="str">
        <f>+VLOOKUP(B115,'[1]BANDUNG-ANTERAJA'!$C$7:$AL$187,14,0)</f>
        <v>K</v>
      </c>
      <c r="AC115" s="573">
        <f t="shared" si="45"/>
        <v>4682476</v>
      </c>
      <c r="AD115" s="542">
        <f t="shared" si="46"/>
        <v>74849.52</v>
      </c>
      <c r="AE115" s="542">
        <f>$AD$4*1%</f>
        <v>37424.76</v>
      </c>
      <c r="AF115" s="542">
        <f>$AD$4*1%</f>
        <v>37424.76</v>
      </c>
      <c r="AG115" s="584">
        <f t="shared" si="48"/>
        <v>-342223.0399999991</v>
      </c>
      <c r="AH115" s="584">
        <f t="shared" si="43"/>
        <v>0</v>
      </c>
      <c r="AI115" s="543">
        <f t="shared" si="44"/>
        <v>4532776.960000001</v>
      </c>
      <c r="AJ115" s="543"/>
      <c r="AK115" s="544">
        <f t="shared" si="49"/>
        <v>4532776.960000001</v>
      </c>
      <c r="AL115" s="545"/>
      <c r="AM115" s="546">
        <f t="shared" si="60"/>
        <v>109</v>
      </c>
      <c r="AN115" s="547">
        <f t="shared" si="60"/>
        <v>2397</v>
      </c>
      <c r="AO115" s="548" t="str">
        <f t="shared" si="60"/>
        <v>TARYANA EFENDI</v>
      </c>
      <c r="AP115" s="538">
        <f t="shared" si="50"/>
        <v>4532776.960000001</v>
      </c>
      <c r="AQ115" s="252">
        <f>+VLOOKUP(C115,'[4]BANK DRIVER'!$C$173:$G$352,5,0)</f>
        <v>4532776.960000001</v>
      </c>
    </row>
    <row r="116" ht="19.5" customHeight="1" s="252" customFormat="1">
      <c r="A116" s="313">
        <f t="shared" si="71"/>
        <v>110</v>
      </c>
      <c r="B116" s="182">
        <v>2398</v>
      </c>
      <c r="C116" s="314" t="s">
        <v>759</v>
      </c>
      <c r="D116" s="315" t="s">
        <v>47</v>
      </c>
      <c r="E116" s="315" t="s">
        <v>115</v>
      </c>
      <c r="F116" s="316" t="s">
        <v>113</v>
      </c>
      <c r="G116" s="351">
        <v>3742476</v>
      </c>
      <c r="H116" s="352">
        <f t="shared" si="63"/>
        <v>183007.0764</v>
      </c>
      <c r="I116" s="375">
        <f t="shared" si="64"/>
        <v>149699.04</v>
      </c>
      <c r="J116" s="375">
        <f t="shared" si="65"/>
        <v>74849.52</v>
      </c>
      <c r="K116" s="375">
        <v>15000</v>
      </c>
      <c r="L116" s="317">
        <f t="shared" si="66"/>
        <v>4165031.6364</v>
      </c>
      <c r="M116" s="317">
        <f t="shared" si="67"/>
        <v>333202.53091200005</v>
      </c>
      <c r="N116" s="317">
        <v>580000</v>
      </c>
      <c r="O116" s="317"/>
      <c r="P116" s="317"/>
      <c r="Q116" s="389">
        <f t="shared" si="68"/>
        <v>5078234.167312</v>
      </c>
      <c r="R116" s="389">
        <f t="shared" si="69"/>
        <v>33320.25309120001</v>
      </c>
      <c r="S116" s="390">
        <f t="shared" si="70"/>
        <v>5111554.4204032</v>
      </c>
      <c r="T116" s="318">
        <v>44338</v>
      </c>
      <c r="U116" s="319">
        <v>44439</v>
      </c>
      <c r="V116" s="287"/>
      <c r="W116" s="320"/>
      <c r="X116" s="320"/>
      <c r="Y116" s="539">
        <f t="shared" si="61"/>
        <v>110</v>
      </c>
      <c r="Z116" s="540">
        <f t="shared" si="61"/>
        <v>2398</v>
      </c>
      <c r="AA116" s="541" t="str">
        <f t="shared" si="61"/>
        <v>AEP SAEPUDIN</v>
      </c>
      <c r="AB116" s="540" t="str">
        <f>+VLOOKUP(B116,'[1]BANDUNG-ANTERAJA'!$C$7:$AL$187,14,0)</f>
        <v>K</v>
      </c>
      <c r="AC116" s="573">
        <f t="shared" si="45"/>
        <v>4322476</v>
      </c>
      <c r="AD116" s="542">
        <f t="shared" si="46"/>
        <v>74849.52</v>
      </c>
      <c r="AE116" s="542">
        <f>$AD$4*1%</f>
        <v>37424.76</v>
      </c>
      <c r="AF116" s="542">
        <f>$AD$4*1%</f>
        <v>37424.76</v>
      </c>
      <c r="AG116" s="584">
        <f t="shared" si="48"/>
        <v>-702223.0399999991</v>
      </c>
      <c r="AH116" s="584">
        <f t="shared" si="43"/>
        <v>0</v>
      </c>
      <c r="AI116" s="543">
        <f t="shared" si="44"/>
        <v>4172776.960000001</v>
      </c>
      <c r="AJ116" s="543"/>
      <c r="AK116" s="544">
        <f t="shared" si="49"/>
        <v>4172776.960000001</v>
      </c>
      <c r="AL116" s="545"/>
      <c r="AM116" s="546">
        <f t="shared" si="60"/>
        <v>110</v>
      </c>
      <c r="AN116" s="547">
        <f t="shared" si="60"/>
        <v>2398</v>
      </c>
      <c r="AO116" s="548" t="str">
        <f t="shared" si="60"/>
        <v>AEP SAEPUDIN</v>
      </c>
      <c r="AP116" s="538">
        <f t="shared" si="50"/>
        <v>4172776.960000001</v>
      </c>
      <c r="AQ116" s="252">
        <f>+VLOOKUP(C116,'[4]BANK DRIVER'!$C$173:$G$352,5,0)</f>
        <v>4172776.960000001</v>
      </c>
    </row>
    <row r="117" ht="19.5" customHeight="1" s="252" customFormat="1">
      <c r="A117" s="313">
        <f t="shared" si="71"/>
        <v>111</v>
      </c>
      <c r="B117" s="182">
        <v>2399</v>
      </c>
      <c r="C117" s="314" t="s">
        <v>760</v>
      </c>
      <c r="D117" s="315" t="s">
        <v>47</v>
      </c>
      <c r="E117" s="315" t="s">
        <v>115</v>
      </c>
      <c r="F117" s="316" t="s">
        <v>113</v>
      </c>
      <c r="G117" s="351">
        <v>3742476</v>
      </c>
      <c r="H117" s="352">
        <f t="shared" si="63"/>
        <v>183007.0764</v>
      </c>
      <c r="I117" s="375">
        <f t="shared" si="64"/>
        <v>149699.04</v>
      </c>
      <c r="J117" s="375">
        <f t="shared" si="65"/>
        <v>74849.52</v>
      </c>
      <c r="K117" s="375">
        <v>15000</v>
      </c>
      <c r="L117" s="317">
        <f t="shared" si="66"/>
        <v>4165031.6364</v>
      </c>
      <c r="M117" s="317">
        <f t="shared" si="67"/>
        <v>333202.53091200005</v>
      </c>
      <c r="N117" s="317">
        <v>1295000</v>
      </c>
      <c r="O117" s="317"/>
      <c r="P117" s="317"/>
      <c r="Q117" s="389">
        <f t="shared" si="68"/>
        <v>5793234.167312</v>
      </c>
      <c r="R117" s="389">
        <f t="shared" si="69"/>
        <v>33320.25309120001</v>
      </c>
      <c r="S117" s="390">
        <f t="shared" si="70"/>
        <v>5826554.4204032</v>
      </c>
      <c r="T117" s="318">
        <v>44338</v>
      </c>
      <c r="U117" s="319">
        <v>44439</v>
      </c>
      <c r="V117" s="287"/>
      <c r="W117" s="320"/>
      <c r="X117" s="320"/>
      <c r="Y117" s="539">
        <f t="shared" si="61"/>
        <v>111</v>
      </c>
      <c r="Z117" s="540">
        <f t="shared" si="61"/>
        <v>2399</v>
      </c>
      <c r="AA117" s="541" t="str">
        <f t="shared" si="61"/>
        <v>IBNU M RAMADAN</v>
      </c>
      <c r="AB117" s="540" t="str">
        <f>+VLOOKUP(B117,'[1]BANDUNG-ANTERAJA'!$C$7:$AL$187,14,0)</f>
        <v>K</v>
      </c>
      <c r="AC117" s="573">
        <f t="shared" si="45"/>
        <v>5037476</v>
      </c>
      <c r="AD117" s="542">
        <f t="shared" si="46"/>
        <v>74849.52</v>
      </c>
      <c r="AE117" s="542">
        <f>$AD$4*1%</f>
        <v>37424.76</v>
      </c>
      <c r="AF117" s="542">
        <f>$AD$4*1%</f>
        <v>37424.76</v>
      </c>
      <c r="AG117" s="584">
        <f t="shared" si="48"/>
        <v>12776.960000000894</v>
      </c>
      <c r="AH117" s="584">
        <f t="shared" si="43"/>
        <v>638.8480000000447</v>
      </c>
      <c r="AI117" s="543">
        <f t="shared" si="44"/>
        <v>4887138.112000001</v>
      </c>
      <c r="AJ117" s="543"/>
      <c r="AK117" s="544">
        <f t="shared" si="49"/>
        <v>4887138.112000001</v>
      </c>
      <c r="AL117" s="545"/>
      <c r="AM117" s="546">
        <f t="shared" si="60"/>
        <v>111</v>
      </c>
      <c r="AN117" s="547">
        <f t="shared" si="60"/>
        <v>2399</v>
      </c>
      <c r="AO117" s="548" t="str">
        <f t="shared" si="60"/>
        <v>IBNU M RAMADAN</v>
      </c>
      <c r="AP117" s="538">
        <f t="shared" si="50"/>
        <v>4887138.112000001</v>
      </c>
      <c r="AQ117" s="252">
        <f>+VLOOKUP(C117,'[4]BANK DRIVER'!$C$173:$G$352,5,0)</f>
        <v>4887138.112000001</v>
      </c>
    </row>
    <row r="118" ht="19.5" customHeight="1" s="252" customFormat="1">
      <c r="A118" s="313">
        <f t="shared" si="71"/>
        <v>112</v>
      </c>
      <c r="B118" s="182">
        <v>2400</v>
      </c>
      <c r="C118" s="314" t="s">
        <v>761</v>
      </c>
      <c r="D118" s="315" t="s">
        <v>47</v>
      </c>
      <c r="E118" s="315" t="s">
        <v>115</v>
      </c>
      <c r="F118" s="316" t="s">
        <v>113</v>
      </c>
      <c r="G118" s="351">
        <v>3742476</v>
      </c>
      <c r="H118" s="352">
        <f t="shared" si="63"/>
        <v>183007.0764</v>
      </c>
      <c r="I118" s="375">
        <f t="shared" si="64"/>
        <v>149699.04</v>
      </c>
      <c r="J118" s="375">
        <f t="shared" si="65"/>
        <v>74849.52</v>
      </c>
      <c r="K118" s="375">
        <v>15000</v>
      </c>
      <c r="L118" s="317">
        <f t="shared" si="66"/>
        <v>4165031.6364</v>
      </c>
      <c r="M118" s="317">
        <f t="shared" si="67"/>
        <v>333202.53091200005</v>
      </c>
      <c r="N118" s="317">
        <v>1295000</v>
      </c>
      <c r="O118" s="317"/>
      <c r="P118" s="317"/>
      <c r="Q118" s="389">
        <f t="shared" si="68"/>
        <v>5793234.167312</v>
      </c>
      <c r="R118" s="389">
        <f t="shared" si="69"/>
        <v>33320.25309120001</v>
      </c>
      <c r="S118" s="390">
        <f t="shared" si="70"/>
        <v>5826554.4204032</v>
      </c>
      <c r="T118" s="318">
        <v>44338</v>
      </c>
      <c r="U118" s="319">
        <v>44439</v>
      </c>
      <c r="V118" s="287"/>
      <c r="W118" s="320"/>
      <c r="X118" s="320"/>
      <c r="Y118" s="539">
        <f t="shared" si="61"/>
        <v>112</v>
      </c>
      <c r="Z118" s="540">
        <f t="shared" si="61"/>
        <v>2400</v>
      </c>
      <c r="AA118" s="541" t="str">
        <f t="shared" si="61"/>
        <v>JAJANG NURJAMAN</v>
      </c>
      <c r="AB118" s="540" t="str">
        <f>+VLOOKUP(B118,'[1]BANDUNG-ANTERAJA'!$C$7:$AL$187,14,0)</f>
        <v>K</v>
      </c>
      <c r="AC118" s="573">
        <f t="shared" si="45"/>
        <v>5037476</v>
      </c>
      <c r="AD118" s="542">
        <f t="shared" si="46"/>
        <v>74849.52</v>
      </c>
      <c r="AE118" s="542"/>
      <c r="AF118" s="542">
        <f>$AD$4*1%</f>
        <v>37424.76</v>
      </c>
      <c r="AG118" s="584">
        <f t="shared" si="48"/>
        <v>50201.72000000067</v>
      </c>
      <c r="AH118" s="584">
        <f t="shared" si="43"/>
        <v>2510.086000000034</v>
      </c>
      <c r="AI118" s="543">
        <f t="shared" si="44"/>
        <v>4922691.634000001</v>
      </c>
      <c r="AJ118" s="543"/>
      <c r="AK118" s="544">
        <f t="shared" si="49"/>
        <v>4922691.634000001</v>
      </c>
      <c r="AL118" s="545"/>
      <c r="AM118" s="546">
        <f t="shared" si="60"/>
        <v>112</v>
      </c>
      <c r="AN118" s="547">
        <f t="shared" si="60"/>
        <v>2400</v>
      </c>
      <c r="AO118" s="548" t="str">
        <f t="shared" si="60"/>
        <v>JAJANG NURJAMAN</v>
      </c>
      <c r="AP118" s="538">
        <f t="shared" si="50"/>
        <v>4922691.634000001</v>
      </c>
      <c r="AQ118" s="252">
        <f>+VLOOKUP(C118,'[4]BANK DRIVER'!$C$173:$G$352,5,0)</f>
        <v>4922691.634000001</v>
      </c>
    </row>
    <row r="119" ht="19.5" customHeight="1" s="252" customFormat="1">
      <c r="A119" s="313">
        <f t="shared" si="71"/>
        <v>113</v>
      </c>
      <c r="B119" s="182">
        <v>2402</v>
      </c>
      <c r="C119" s="314" t="s">
        <v>762</v>
      </c>
      <c r="D119" s="315" t="s">
        <v>47</v>
      </c>
      <c r="E119" s="315" t="s">
        <v>115</v>
      </c>
      <c r="F119" s="316" t="s">
        <v>113</v>
      </c>
      <c r="G119" s="351">
        <v>3742476</v>
      </c>
      <c r="H119" s="352">
        <f t="shared" si="63"/>
        <v>183007.0764</v>
      </c>
      <c r="I119" s="375">
        <f t="shared" si="64"/>
        <v>149699.04</v>
      </c>
      <c r="J119" s="375">
        <f t="shared" si="65"/>
        <v>74849.52</v>
      </c>
      <c r="K119" s="375">
        <v>15000</v>
      </c>
      <c r="L119" s="317">
        <f t="shared" si="66"/>
        <v>4165031.6364</v>
      </c>
      <c r="M119" s="317">
        <f t="shared" si="67"/>
        <v>333202.53091200005</v>
      </c>
      <c r="N119" s="317">
        <v>1190000</v>
      </c>
      <c r="O119" s="317"/>
      <c r="P119" s="317"/>
      <c r="Q119" s="389">
        <f t="shared" si="68"/>
        <v>5688234.167312</v>
      </c>
      <c r="R119" s="389">
        <f t="shared" si="69"/>
        <v>33320.25309120001</v>
      </c>
      <c r="S119" s="390">
        <f t="shared" si="70"/>
        <v>5721554.4204032</v>
      </c>
      <c r="T119" s="318">
        <v>44338</v>
      </c>
      <c r="U119" s="319">
        <v>44439</v>
      </c>
      <c r="V119" s="287"/>
      <c r="W119" s="320"/>
      <c r="X119" s="320"/>
      <c r="Y119" s="539">
        <f t="shared" si="61"/>
        <v>113</v>
      </c>
      <c r="Z119" s="540">
        <f t="shared" si="61"/>
        <v>2402</v>
      </c>
      <c r="AA119" s="541" t="str">
        <f t="shared" si="61"/>
        <v>YANA MULYANA</v>
      </c>
      <c r="AB119" s="540" t="str">
        <f>+VLOOKUP(B119,'[1]BANDUNG-ANTERAJA'!$C$7:$AL$187,14,0)</f>
        <v>K</v>
      </c>
      <c r="AC119" s="573">
        <f t="shared" si="45"/>
        <v>4932476</v>
      </c>
      <c r="AD119" s="542">
        <f t="shared" si="46"/>
        <v>74849.52</v>
      </c>
      <c r="AE119" s="542">
        <f>$AD$4*1%</f>
        <v>37424.76</v>
      </c>
      <c r="AF119" s="542">
        <f>$AD$4*1%</f>
        <v>37424.76</v>
      </c>
      <c r="AG119" s="584">
        <f t="shared" si="48"/>
        <v>-92223.0399999991</v>
      </c>
      <c r="AH119" s="584">
        <f t="shared" si="43"/>
        <v>0</v>
      </c>
      <c r="AI119" s="543">
        <f t="shared" si="44"/>
        <v>4782776.960000001</v>
      </c>
      <c r="AJ119" s="543"/>
      <c r="AK119" s="544">
        <f t="shared" si="49"/>
        <v>4782776.960000001</v>
      </c>
      <c r="AL119" s="545"/>
      <c r="AM119" s="546">
        <f t="shared" si="60"/>
        <v>113</v>
      </c>
      <c r="AN119" s="547">
        <f t="shared" si="60"/>
        <v>2402</v>
      </c>
      <c r="AO119" s="548" t="str">
        <f t="shared" si="60"/>
        <v>YANA MULYANA</v>
      </c>
      <c r="AP119" s="538">
        <f t="shared" si="50"/>
        <v>4782776.960000001</v>
      </c>
      <c r="AQ119" s="252">
        <f>+VLOOKUP(C119,'[4]BANK DRIVER'!$C$173:$G$352,5,0)</f>
        <v>4782776.960000001</v>
      </c>
    </row>
    <row r="120" ht="19.5" customHeight="1" s="252" customFormat="1">
      <c r="A120" s="313">
        <f t="shared" si="71"/>
        <v>114</v>
      </c>
      <c r="B120" s="182">
        <v>2403</v>
      </c>
      <c r="C120" s="314" t="s">
        <v>763</v>
      </c>
      <c r="D120" s="315" t="s">
        <v>47</v>
      </c>
      <c r="E120" s="315" t="s">
        <v>115</v>
      </c>
      <c r="F120" s="316" t="s">
        <v>113</v>
      </c>
      <c r="G120" s="351">
        <v>3742476</v>
      </c>
      <c r="H120" s="352">
        <f t="shared" si="63"/>
        <v>183007.0764</v>
      </c>
      <c r="I120" s="375">
        <f t="shared" si="64"/>
        <v>149699.04</v>
      </c>
      <c r="J120" s="375">
        <f t="shared" si="65"/>
        <v>74849.52</v>
      </c>
      <c r="K120" s="375">
        <v>15000</v>
      </c>
      <c r="L120" s="317">
        <f t="shared" si="66"/>
        <v>4165031.6364</v>
      </c>
      <c r="M120" s="317">
        <f t="shared" si="67"/>
        <v>333202.53091200005</v>
      </c>
      <c r="N120" s="317">
        <v>1140000</v>
      </c>
      <c r="O120" s="317"/>
      <c r="P120" s="317"/>
      <c r="Q120" s="389">
        <f t="shared" si="68"/>
        <v>5638234.167312</v>
      </c>
      <c r="R120" s="389">
        <f t="shared" si="69"/>
        <v>33320.25309120001</v>
      </c>
      <c r="S120" s="390">
        <f t="shared" si="70"/>
        <v>5671554.4204032</v>
      </c>
      <c r="T120" s="318">
        <v>44338</v>
      </c>
      <c r="U120" s="319">
        <v>44439</v>
      </c>
      <c r="V120" s="287"/>
      <c r="W120" s="320"/>
      <c r="X120" s="320"/>
      <c r="Y120" s="539">
        <f>+A120</f>
        <v>114</v>
      </c>
      <c r="Z120" s="540">
        <f>+B120</f>
        <v>2403</v>
      </c>
      <c r="AA120" s="541" t="str">
        <f>+C120</f>
        <v>NURDIN</v>
      </c>
      <c r="AB120" s="540" t="str">
        <f>+VLOOKUP(B120,'[1]BANDUNG-ANTERAJA'!$C$7:$AL$187,14,0)</f>
        <v>K</v>
      </c>
      <c r="AC120" s="573">
        <f t="shared" si="45"/>
        <v>4882476</v>
      </c>
      <c r="AD120" s="542">
        <f t="shared" si="46"/>
        <v>74849.52</v>
      </c>
      <c r="AE120" s="542">
        <f>$AD$4*1%</f>
        <v>37424.76</v>
      </c>
      <c r="AF120" s="542">
        <f>$AD$4*1%</f>
        <v>37424.76</v>
      </c>
      <c r="AG120" s="584">
        <f t="shared" si="48"/>
        <v>-142223.0399999991</v>
      </c>
      <c r="AH120" s="584">
        <f t="shared" si="43"/>
        <v>0</v>
      </c>
      <c r="AI120" s="543">
        <f t="shared" si="44"/>
        <v>4732776.960000001</v>
      </c>
      <c r="AJ120" s="543"/>
      <c r="AK120" s="544">
        <f>+AI120-AJ120</f>
        <v>4732776.960000001</v>
      </c>
      <c r="AL120" s="545"/>
      <c r="AM120" s="546">
        <f t="shared" si="60"/>
        <v>114</v>
      </c>
      <c r="AN120" s="547">
        <f t="shared" si="60"/>
        <v>2403</v>
      </c>
      <c r="AO120" s="548" t="str">
        <f t="shared" si="60"/>
        <v>NURDIN</v>
      </c>
      <c r="AP120" s="538">
        <f>+AK120</f>
        <v>4732776.960000001</v>
      </c>
      <c r="AQ120" s="252">
        <f>+VLOOKUP(C120,'[4]BANK DRIVER'!$C$173:$G$352,5,0)</f>
        <v>4732776.960000001</v>
      </c>
    </row>
    <row r="121" ht="19.5" customHeight="1" s="252" customFormat="1">
      <c r="A121" s="313">
        <f t="shared" si="71"/>
        <v>115</v>
      </c>
      <c r="B121" s="182">
        <v>2404</v>
      </c>
      <c r="C121" s="314" t="s">
        <v>764</v>
      </c>
      <c r="D121" s="315" t="s">
        <v>47</v>
      </c>
      <c r="E121" s="315" t="s">
        <v>115</v>
      </c>
      <c r="F121" s="316" t="s">
        <v>113</v>
      </c>
      <c r="G121" s="351">
        <v>3742476</v>
      </c>
      <c r="H121" s="352">
        <f t="shared" si="63"/>
        <v>183007.0764</v>
      </c>
      <c r="I121" s="375">
        <f t="shared" si="64"/>
        <v>149699.04</v>
      </c>
      <c r="J121" s="375">
        <f t="shared" si="65"/>
        <v>74849.52</v>
      </c>
      <c r="K121" s="375">
        <v>15000</v>
      </c>
      <c r="L121" s="317">
        <f t="shared" si="66"/>
        <v>4165031.6364</v>
      </c>
      <c r="M121" s="317">
        <f t="shared" si="67"/>
        <v>333202.53091200005</v>
      </c>
      <c r="N121" s="317">
        <v>720000</v>
      </c>
      <c r="O121" s="317"/>
      <c r="P121" s="317"/>
      <c r="Q121" s="389">
        <f t="shared" si="68"/>
        <v>5218234.167312</v>
      </c>
      <c r="R121" s="389">
        <f t="shared" si="69"/>
        <v>33320.25309120001</v>
      </c>
      <c r="S121" s="390">
        <f t="shared" si="70"/>
        <v>5251554.4204032</v>
      </c>
      <c r="T121" s="318">
        <v>44338</v>
      </c>
      <c r="U121" s="319">
        <v>44439</v>
      </c>
      <c r="V121" s="287"/>
      <c r="W121" s="320"/>
      <c r="X121" s="320"/>
      <c r="Y121" s="539">
        <f t="shared" si="61"/>
        <v>115</v>
      </c>
      <c r="Z121" s="540">
        <f t="shared" si="61"/>
        <v>2404</v>
      </c>
      <c r="AA121" s="541" t="str">
        <f t="shared" si="61"/>
        <v>INDRA PRATAMA</v>
      </c>
      <c r="AB121" s="540" t="str">
        <f>+VLOOKUP(B121,'[1]BANDUNG-ANTERAJA'!$C$7:$AL$187,14,0)</f>
        <v>K2</v>
      </c>
      <c r="AC121" s="573">
        <f t="shared" si="45"/>
        <v>4462476</v>
      </c>
      <c r="AD121" s="542">
        <f t="shared" si="46"/>
        <v>74849.52</v>
      </c>
      <c r="AE121" s="542">
        <f>$AD$4*1%</f>
        <v>37424.76</v>
      </c>
      <c r="AF121" s="542">
        <f>$AD$4*1%</f>
        <v>37424.76</v>
      </c>
      <c r="AG121" s="584">
        <f t="shared" si="48"/>
        <v>-1312223.039999999</v>
      </c>
      <c r="AH121" s="584">
        <f t="shared" si="43"/>
        <v>0</v>
      </c>
      <c r="AI121" s="543">
        <f t="shared" si="44"/>
        <v>4312776.960000001</v>
      </c>
      <c r="AJ121" s="543"/>
      <c r="AK121" s="544">
        <f t="shared" si="49"/>
        <v>4312776.960000001</v>
      </c>
      <c r="AL121" s="545"/>
      <c r="AM121" s="546">
        <f t="shared" si="60"/>
        <v>115</v>
      </c>
      <c r="AN121" s="547">
        <f t="shared" si="60"/>
        <v>2404</v>
      </c>
      <c r="AO121" s="548" t="str">
        <f t="shared" si="60"/>
        <v>INDRA PRATAMA</v>
      </c>
      <c r="AP121" s="538">
        <f t="shared" si="50"/>
        <v>4312776.960000001</v>
      </c>
      <c r="AQ121" s="252">
        <f>+VLOOKUP(C121,'[4]BANK DRIVER'!$C$173:$G$352,5,0)</f>
        <v>4312776.960000001</v>
      </c>
    </row>
    <row r="122" ht="19.5" customHeight="1" s="252" customFormat="1">
      <c r="A122" s="313">
        <f t="shared" si="71"/>
        <v>116</v>
      </c>
      <c r="B122" s="182">
        <v>2405</v>
      </c>
      <c r="C122" s="314" t="s">
        <v>765</v>
      </c>
      <c r="D122" s="315" t="s">
        <v>47</v>
      </c>
      <c r="E122" s="315" t="s">
        <v>115</v>
      </c>
      <c r="F122" s="316" t="s">
        <v>113</v>
      </c>
      <c r="G122" s="351">
        <v>3742476</v>
      </c>
      <c r="H122" s="352">
        <f t="shared" si="63"/>
        <v>183007.0764</v>
      </c>
      <c r="I122" s="375">
        <f t="shared" si="64"/>
        <v>149699.04</v>
      </c>
      <c r="J122" s="375">
        <f t="shared" si="65"/>
        <v>74849.52</v>
      </c>
      <c r="K122" s="375">
        <v>15000</v>
      </c>
      <c r="L122" s="317">
        <f t="shared" si="66"/>
        <v>4165031.6364</v>
      </c>
      <c r="M122" s="317">
        <f t="shared" si="67"/>
        <v>333202.53091200005</v>
      </c>
      <c r="N122" s="317">
        <v>1415000</v>
      </c>
      <c r="O122" s="317"/>
      <c r="P122" s="317"/>
      <c r="Q122" s="389">
        <f t="shared" si="68"/>
        <v>5913234.167312</v>
      </c>
      <c r="R122" s="389">
        <f t="shared" si="69"/>
        <v>33320.25309120001</v>
      </c>
      <c r="S122" s="390">
        <f t="shared" si="70"/>
        <v>5946554.4204032</v>
      </c>
      <c r="T122" s="318">
        <v>44341</v>
      </c>
      <c r="U122" s="319">
        <v>44439</v>
      </c>
      <c r="V122" s="287"/>
      <c r="W122" s="320"/>
      <c r="X122" s="320"/>
      <c r="Y122" s="539">
        <f t="shared" si="61"/>
        <v>116</v>
      </c>
      <c r="Z122" s="540">
        <f t="shared" si="61"/>
        <v>2405</v>
      </c>
      <c r="AA122" s="541" t="str">
        <f t="shared" si="61"/>
        <v>KOSWARA</v>
      </c>
      <c r="AB122" s="540" t="str">
        <f>+VLOOKUP(B122,'[1]BANDUNG-ANTERAJA'!$C$7:$AL$187,14,0)</f>
        <v>K</v>
      </c>
      <c r="AC122" s="573">
        <f t="shared" si="45"/>
        <v>5157476</v>
      </c>
      <c r="AD122" s="542">
        <f t="shared" si="46"/>
        <v>74849.52</v>
      </c>
      <c r="AE122" s="542">
        <f>$AD$4*1%</f>
        <v>37424.76</v>
      </c>
      <c r="AF122" s="542">
        <f>$AD$4*1%</f>
        <v>37424.76</v>
      </c>
      <c r="AG122" s="584">
        <f t="shared" si="48"/>
        <v>132776.9600000009</v>
      </c>
      <c r="AH122" s="584">
        <f t="shared" si="43"/>
        <v>6638.848000000045</v>
      </c>
      <c r="AI122" s="543">
        <f t="shared" si="44"/>
        <v>5001138.112000001</v>
      </c>
      <c r="AJ122" s="543"/>
      <c r="AK122" s="544">
        <f t="shared" si="49"/>
        <v>5001138.112000001</v>
      </c>
      <c r="AL122" s="545"/>
      <c r="AM122" s="546">
        <f t="shared" si="60"/>
        <v>116</v>
      </c>
      <c r="AN122" s="547">
        <f t="shared" si="60"/>
        <v>2405</v>
      </c>
      <c r="AO122" s="548" t="str">
        <f t="shared" si="60"/>
        <v>KOSWARA</v>
      </c>
      <c r="AP122" s="538">
        <f t="shared" si="50"/>
        <v>5001138.112000001</v>
      </c>
      <c r="AQ122" s="252">
        <f>+VLOOKUP(C122,'[4]BANK DRIVER'!$C$173:$G$352,5,0)</f>
        <v>5001138.112000001</v>
      </c>
    </row>
    <row r="123" ht="19.5" customHeight="1" s="252" customFormat="1">
      <c r="A123" s="313">
        <f t="shared" si="71"/>
        <v>117</v>
      </c>
      <c r="B123" s="182">
        <v>2406</v>
      </c>
      <c r="C123" s="314" t="s">
        <v>766</v>
      </c>
      <c r="D123" s="315" t="s">
        <v>47</v>
      </c>
      <c r="E123" s="315" t="s">
        <v>115</v>
      </c>
      <c r="F123" s="316" t="s">
        <v>113</v>
      </c>
      <c r="G123" s="351">
        <v>3742476</v>
      </c>
      <c r="H123" s="352">
        <f t="shared" si="63"/>
        <v>183007.0764</v>
      </c>
      <c r="I123" s="375">
        <f t="shared" si="64"/>
        <v>149699.04</v>
      </c>
      <c r="J123" s="375">
        <f t="shared" si="65"/>
        <v>74849.52</v>
      </c>
      <c r="K123" s="375">
        <v>15000</v>
      </c>
      <c r="L123" s="317">
        <f t="shared" si="66"/>
        <v>4165031.6364</v>
      </c>
      <c r="M123" s="317">
        <f t="shared" si="67"/>
        <v>333202.53091200005</v>
      </c>
      <c r="N123" s="317">
        <v>935000</v>
      </c>
      <c r="O123" s="317"/>
      <c r="P123" s="317"/>
      <c r="Q123" s="389">
        <f t="shared" si="68"/>
        <v>5433234.167312</v>
      </c>
      <c r="R123" s="389">
        <f t="shared" si="69"/>
        <v>33320.25309120001</v>
      </c>
      <c r="S123" s="390">
        <f t="shared" si="70"/>
        <v>5466554.4204032</v>
      </c>
      <c r="T123" s="318">
        <v>44341</v>
      </c>
      <c r="U123" s="319">
        <v>44439</v>
      </c>
      <c r="V123" s="287"/>
      <c r="W123" s="320"/>
      <c r="X123" s="320"/>
      <c r="Y123" s="539">
        <f ref="Y123:AA153" t="shared" si="72">+A123</f>
        <v>117</v>
      </c>
      <c r="Z123" s="540">
        <f t="shared" si="72"/>
        <v>2406</v>
      </c>
      <c r="AA123" s="541" t="str">
        <f t="shared" si="72"/>
        <v>DENI BAROKAH</v>
      </c>
      <c r="AB123" s="540" t="str">
        <f>+VLOOKUP(B123,'[1]BANDUNG-ANTERAJA'!$C$7:$AL$187,14,0)</f>
        <v>L</v>
      </c>
      <c r="AC123" s="573">
        <f t="shared" si="45"/>
        <v>4677476</v>
      </c>
      <c r="AD123" s="542">
        <f t="shared" si="46"/>
        <v>74849.52</v>
      </c>
      <c r="AE123" s="542"/>
      <c r="AF123" s="542">
        <f>$AD$4*1%</f>
        <v>37424.76</v>
      </c>
      <c r="AG123" s="584">
        <f t="shared" si="48"/>
        <v>65201.72000000067</v>
      </c>
      <c r="AH123" s="584">
        <f t="shared" si="43"/>
        <v>3260.086000000034</v>
      </c>
      <c r="AI123" s="543">
        <f t="shared" si="44"/>
        <v>4561941.634000001</v>
      </c>
      <c r="AJ123" s="543"/>
      <c r="AK123" s="544">
        <f t="shared" si="49"/>
        <v>4561941.634000001</v>
      </c>
      <c r="AL123" s="545"/>
      <c r="AM123" s="546">
        <f t="shared" si="60"/>
        <v>117</v>
      </c>
      <c r="AN123" s="547">
        <f t="shared" si="60"/>
        <v>2406</v>
      </c>
      <c r="AO123" s="548" t="str">
        <f t="shared" si="60"/>
        <v>DENI BAROKAH</v>
      </c>
      <c r="AP123" s="538">
        <f t="shared" si="50"/>
        <v>4561941.634000001</v>
      </c>
      <c r="AQ123" s="252">
        <f>+VLOOKUP(C123,'[4]BANK DRIVER'!$C$173:$G$352,5,0)</f>
        <v>4561941.634000001</v>
      </c>
    </row>
    <row r="124" ht="19.5" customHeight="1" s="252" customFormat="1">
      <c r="A124" s="313">
        <f t="shared" si="71"/>
        <v>118</v>
      </c>
      <c r="B124" s="182">
        <v>2407</v>
      </c>
      <c r="C124" s="314" t="s">
        <v>767</v>
      </c>
      <c r="D124" s="315" t="s">
        <v>47</v>
      </c>
      <c r="E124" s="315" t="s">
        <v>115</v>
      </c>
      <c r="F124" s="316" t="s">
        <v>113</v>
      </c>
      <c r="G124" s="351">
        <v>3742476</v>
      </c>
      <c r="H124" s="352">
        <f t="shared" si="63"/>
        <v>183007.0764</v>
      </c>
      <c r="I124" s="375">
        <f t="shared" si="64"/>
        <v>149699.04</v>
      </c>
      <c r="J124" s="375">
        <f t="shared" si="65"/>
        <v>74849.52</v>
      </c>
      <c r="K124" s="375">
        <v>15000</v>
      </c>
      <c r="L124" s="317">
        <f t="shared" si="66"/>
        <v>4165031.6364</v>
      </c>
      <c r="M124" s="317">
        <f t="shared" si="67"/>
        <v>333202.53091200005</v>
      </c>
      <c r="N124" s="317">
        <v>1340000</v>
      </c>
      <c r="O124" s="317"/>
      <c r="P124" s="317"/>
      <c r="Q124" s="389">
        <f t="shared" si="68"/>
        <v>5838234.167312</v>
      </c>
      <c r="R124" s="389">
        <f t="shared" si="69"/>
        <v>33320.25309120001</v>
      </c>
      <c r="S124" s="390">
        <f t="shared" si="70"/>
        <v>5871554.4204032</v>
      </c>
      <c r="T124" s="318">
        <v>44341</v>
      </c>
      <c r="U124" s="319">
        <v>44439</v>
      </c>
      <c r="V124" s="287"/>
      <c r="W124" s="320"/>
      <c r="X124" s="320"/>
      <c r="Y124" s="539">
        <f t="shared" si="72"/>
        <v>118</v>
      </c>
      <c r="Z124" s="540">
        <f t="shared" si="72"/>
        <v>2407</v>
      </c>
      <c r="AA124" s="541" t="str">
        <f t="shared" si="72"/>
        <v>AGUS ARIS</v>
      </c>
      <c r="AB124" s="540" t="str">
        <f>+VLOOKUP(B124,'[1]BANDUNG-ANTERAJA'!$C$7:$AL$187,14,0)</f>
        <v>K</v>
      </c>
      <c r="AC124" s="573">
        <f t="shared" si="45"/>
        <v>5082476</v>
      </c>
      <c r="AD124" s="542">
        <f t="shared" si="46"/>
        <v>74849.52</v>
      </c>
      <c r="AE124" s="542">
        <f>$AD$4*1%</f>
        <v>37424.76</v>
      </c>
      <c r="AF124" s="542">
        <f>$AD$4*1%</f>
        <v>37424.76</v>
      </c>
      <c r="AG124" s="584">
        <f t="shared" si="48"/>
        <v>57776.960000000894</v>
      </c>
      <c r="AH124" s="584">
        <f t="shared" si="43"/>
        <v>2888.848000000045</v>
      </c>
      <c r="AI124" s="543">
        <f t="shared" si="44"/>
        <v>4929888.112000001</v>
      </c>
      <c r="AJ124" s="543"/>
      <c r="AK124" s="544">
        <f t="shared" si="49"/>
        <v>4929888.112000001</v>
      </c>
      <c r="AL124" s="545"/>
      <c r="AM124" s="546">
        <f t="shared" si="60"/>
        <v>118</v>
      </c>
      <c r="AN124" s="547">
        <f t="shared" si="60"/>
        <v>2407</v>
      </c>
      <c r="AO124" s="548" t="str">
        <f t="shared" si="60"/>
        <v>AGUS ARIS</v>
      </c>
      <c r="AP124" s="538">
        <f t="shared" si="50"/>
        <v>4929888.112000001</v>
      </c>
      <c r="AQ124" s="252">
        <f>+VLOOKUP(C124,'[4]BANK DRIVER'!$C$173:$G$352,5,0)</f>
        <v>4929888.112000001</v>
      </c>
    </row>
    <row r="125" ht="19.5" customHeight="1" s="252" customFormat="1">
      <c r="A125" s="313">
        <f t="shared" si="71"/>
        <v>119</v>
      </c>
      <c r="B125" s="182">
        <v>2408</v>
      </c>
      <c r="C125" s="314" t="s">
        <v>768</v>
      </c>
      <c r="D125" s="315" t="s">
        <v>47</v>
      </c>
      <c r="E125" s="315" t="s">
        <v>115</v>
      </c>
      <c r="F125" s="316" t="s">
        <v>113</v>
      </c>
      <c r="G125" s="351">
        <v>3742476</v>
      </c>
      <c r="H125" s="352">
        <f t="shared" si="63"/>
        <v>183007.0764</v>
      </c>
      <c r="I125" s="375">
        <f t="shared" si="64"/>
        <v>149699.04</v>
      </c>
      <c r="J125" s="375">
        <f t="shared" si="65"/>
        <v>74849.52</v>
      </c>
      <c r="K125" s="375">
        <v>15000</v>
      </c>
      <c r="L125" s="317">
        <f t="shared" si="66"/>
        <v>4165031.6364</v>
      </c>
      <c r="M125" s="317">
        <f t="shared" si="67"/>
        <v>333202.53091200005</v>
      </c>
      <c r="N125" s="317">
        <v>1040000</v>
      </c>
      <c r="O125" s="317"/>
      <c r="P125" s="317"/>
      <c r="Q125" s="389">
        <f t="shared" si="68"/>
        <v>5538234.167312</v>
      </c>
      <c r="R125" s="389">
        <f t="shared" si="69"/>
        <v>33320.25309120001</v>
      </c>
      <c r="S125" s="390">
        <f t="shared" si="70"/>
        <v>5571554.4204032</v>
      </c>
      <c r="T125" s="318">
        <v>44341</v>
      </c>
      <c r="U125" s="319">
        <v>44439</v>
      </c>
      <c r="V125" s="287"/>
      <c r="W125" s="320"/>
      <c r="X125" s="320"/>
      <c r="Y125" s="539">
        <f t="shared" si="72"/>
        <v>119</v>
      </c>
      <c r="Z125" s="540">
        <f t="shared" si="72"/>
        <v>2408</v>
      </c>
      <c r="AA125" s="541" t="str">
        <f t="shared" si="72"/>
        <v>NANA HERI</v>
      </c>
      <c r="AB125" s="540" t="str">
        <f>+VLOOKUP(B125,'[1]BANDUNG-ANTERAJA'!$C$7:$AL$187,14,0)</f>
        <v>K</v>
      </c>
      <c r="AC125" s="573">
        <f t="shared" si="45"/>
        <v>4782476</v>
      </c>
      <c r="AD125" s="542">
        <f t="shared" si="46"/>
        <v>74849.52</v>
      </c>
      <c r="AE125" s="542">
        <f>$AD$4*1%</f>
        <v>37424.76</v>
      </c>
      <c r="AF125" s="542">
        <f>$AD$4*1%</f>
        <v>37424.76</v>
      </c>
      <c r="AG125" s="584">
        <f t="shared" si="48"/>
        <v>-242223.0399999991</v>
      </c>
      <c r="AH125" s="584">
        <f t="shared" si="43"/>
        <v>0</v>
      </c>
      <c r="AI125" s="543">
        <f t="shared" si="44"/>
        <v>4632776.960000001</v>
      </c>
      <c r="AJ125" s="543"/>
      <c r="AK125" s="544">
        <f t="shared" si="49"/>
        <v>4632776.960000001</v>
      </c>
      <c r="AL125" s="545"/>
      <c r="AM125" s="546">
        <f t="shared" si="60"/>
        <v>119</v>
      </c>
      <c r="AN125" s="547">
        <f t="shared" si="60"/>
        <v>2408</v>
      </c>
      <c r="AO125" s="548" t="str">
        <f t="shared" si="60"/>
        <v>NANA HERI</v>
      </c>
      <c r="AP125" s="538">
        <f t="shared" si="50"/>
        <v>4632776.960000001</v>
      </c>
      <c r="AQ125" s="252">
        <f>+VLOOKUP(C125,'[4]BANK DRIVER'!$C$173:$G$352,5,0)</f>
        <v>4632776.960000001</v>
      </c>
    </row>
    <row r="126" ht="19.5" customHeight="1" s="252" customFormat="1">
      <c r="A126" s="313">
        <f t="shared" si="71"/>
        <v>120</v>
      </c>
      <c r="B126" s="182" t="s">
        <v>769</v>
      </c>
      <c r="C126" s="314" t="s">
        <v>770</v>
      </c>
      <c r="D126" s="315" t="s">
        <v>47</v>
      </c>
      <c r="E126" s="315" t="s">
        <v>115</v>
      </c>
      <c r="F126" s="316" t="s">
        <v>113</v>
      </c>
      <c r="G126" s="351">
        <v>3742476</v>
      </c>
      <c r="H126" s="352">
        <f t="shared" si="63"/>
        <v>183007.0764</v>
      </c>
      <c r="I126" s="375">
        <f t="shared" si="64"/>
        <v>149699.04</v>
      </c>
      <c r="J126" s="375">
        <f t="shared" si="65"/>
        <v>74849.52</v>
      </c>
      <c r="K126" s="375">
        <v>15000</v>
      </c>
      <c r="L126" s="317">
        <f t="shared" si="66"/>
        <v>4165031.6364</v>
      </c>
      <c r="M126" s="317">
        <f t="shared" si="67"/>
        <v>333202.53091200005</v>
      </c>
      <c r="N126" s="317">
        <v>1140000</v>
      </c>
      <c r="O126" s="317"/>
      <c r="P126" s="317"/>
      <c r="Q126" s="389">
        <f t="shared" si="68"/>
        <v>5638234.167312</v>
      </c>
      <c r="R126" s="389">
        <f t="shared" si="69"/>
        <v>33320.25309120001</v>
      </c>
      <c r="S126" s="390">
        <f t="shared" si="70"/>
        <v>5671554.4204032</v>
      </c>
      <c r="T126" s="318">
        <v>44350</v>
      </c>
      <c r="U126" s="319">
        <v>44439</v>
      </c>
      <c r="V126" s="287"/>
      <c r="W126" s="320"/>
      <c r="X126" s="320"/>
      <c r="Y126" s="539">
        <f t="shared" si="72"/>
        <v>120</v>
      </c>
      <c r="Z126" s="540" t="str">
        <f t="shared" si="72"/>
        <v>2453</v>
      </c>
      <c r="AA126" s="541" t="str">
        <f t="shared" si="72"/>
        <v>ADI SUMARDI</v>
      </c>
      <c r="AB126" s="540" t="str">
        <f>+VLOOKUP(B126,'[1]BANDUNG-ANTERAJA'!$C$7:$AL$187,14,0)</f>
        <v>K</v>
      </c>
      <c r="AC126" s="573">
        <f t="shared" si="45"/>
        <v>4882476</v>
      </c>
      <c r="AD126" s="542">
        <f t="shared" si="46"/>
        <v>74849.52</v>
      </c>
      <c r="AE126" s="542">
        <f>$AD$4*1%</f>
        <v>37424.76</v>
      </c>
      <c r="AF126" s="542">
        <f>$AD$4*1%</f>
        <v>37424.76</v>
      </c>
      <c r="AG126" s="584">
        <f t="shared" si="48"/>
        <v>-142223.0399999991</v>
      </c>
      <c r="AH126" s="584">
        <f t="shared" si="43"/>
        <v>0</v>
      </c>
      <c r="AI126" s="543">
        <f t="shared" si="44"/>
        <v>4732776.960000001</v>
      </c>
      <c r="AJ126" s="543"/>
      <c r="AK126" s="544">
        <f t="shared" si="49"/>
        <v>4732776.960000001</v>
      </c>
      <c r="AL126" s="545"/>
      <c r="AM126" s="546">
        <f t="shared" si="60"/>
        <v>120</v>
      </c>
      <c r="AN126" s="547" t="str">
        <f t="shared" si="60"/>
        <v>2453</v>
      </c>
      <c r="AO126" s="548" t="str">
        <f t="shared" si="60"/>
        <v>ADI SUMARDI</v>
      </c>
      <c r="AP126" s="538">
        <f t="shared" si="50"/>
        <v>4732776.960000001</v>
      </c>
      <c r="AQ126" s="252">
        <f>+VLOOKUP(C126,'[4]BANK DRIVER'!$C$173:$G$352,5,0)</f>
        <v>4732776.960000001</v>
      </c>
    </row>
    <row r="127" ht="19.5" customHeight="1" s="252" customFormat="1">
      <c r="A127" s="313">
        <f t="shared" si="71"/>
        <v>121</v>
      </c>
      <c r="B127" s="182" t="s">
        <v>771</v>
      </c>
      <c r="C127" s="314" t="s">
        <v>772</v>
      </c>
      <c r="D127" s="315" t="s">
        <v>47</v>
      </c>
      <c r="E127" s="315" t="s">
        <v>115</v>
      </c>
      <c r="F127" s="316" t="s">
        <v>113</v>
      </c>
      <c r="G127" s="351">
        <v>3742476</v>
      </c>
      <c r="H127" s="352">
        <f t="shared" si="63"/>
        <v>183007.0764</v>
      </c>
      <c r="I127" s="375">
        <f t="shared" si="64"/>
        <v>149699.04</v>
      </c>
      <c r="J127" s="375">
        <f t="shared" si="65"/>
        <v>74849.52</v>
      </c>
      <c r="K127" s="375">
        <v>15000</v>
      </c>
      <c r="L127" s="317">
        <f t="shared" si="66"/>
        <v>4165031.6364</v>
      </c>
      <c r="M127" s="317">
        <f t="shared" si="67"/>
        <v>333202.53091200005</v>
      </c>
      <c r="N127" s="317">
        <v>720000</v>
      </c>
      <c r="O127" s="317"/>
      <c r="P127" s="317"/>
      <c r="Q127" s="389">
        <f t="shared" si="68"/>
        <v>5218234.167312</v>
      </c>
      <c r="R127" s="389">
        <f t="shared" si="69"/>
        <v>33320.25309120001</v>
      </c>
      <c r="S127" s="390">
        <f t="shared" si="70"/>
        <v>5251554.4204032</v>
      </c>
      <c r="T127" s="318">
        <v>44350</v>
      </c>
      <c r="U127" s="319">
        <v>44439</v>
      </c>
      <c r="V127" s="287"/>
      <c r="W127" s="320"/>
      <c r="X127" s="320"/>
      <c r="Y127" s="539">
        <f t="shared" si="72"/>
        <v>121</v>
      </c>
      <c r="Z127" s="540" t="str">
        <f t="shared" si="72"/>
        <v>2454</v>
      </c>
      <c r="AA127" s="541" t="str">
        <f t="shared" si="72"/>
        <v>BUNGSU RAMADAN</v>
      </c>
      <c r="AB127" s="540" t="str">
        <f>+VLOOKUP(B127,'[1]BANDUNG-ANTERAJA'!$C$7:$AL$187,14,0)</f>
        <v>K</v>
      </c>
      <c r="AC127" s="573">
        <f t="shared" si="45"/>
        <v>4462476</v>
      </c>
      <c r="AD127" s="542">
        <f t="shared" si="46"/>
        <v>74849.52</v>
      </c>
      <c r="AE127" s="542"/>
      <c r="AF127" s="542">
        <f>$AD$4*1%</f>
        <v>37424.76</v>
      </c>
      <c r="AG127" s="584">
        <f t="shared" si="48"/>
        <v>-524798.2799999993</v>
      </c>
      <c r="AH127" s="584">
        <f t="shared" si="43"/>
        <v>0</v>
      </c>
      <c r="AI127" s="543">
        <f t="shared" si="44"/>
        <v>4350201.720000001</v>
      </c>
      <c r="AJ127" s="543"/>
      <c r="AK127" s="544">
        <f t="shared" si="49"/>
        <v>4350201.720000001</v>
      </c>
      <c r="AL127" s="545"/>
      <c r="AM127" s="546">
        <f t="shared" si="60"/>
        <v>121</v>
      </c>
      <c r="AN127" s="547" t="str">
        <f t="shared" si="60"/>
        <v>2454</v>
      </c>
      <c r="AO127" s="548" t="str">
        <f t="shared" si="60"/>
        <v>BUNGSU RAMADAN</v>
      </c>
      <c r="AP127" s="538">
        <f t="shared" si="50"/>
        <v>4350201.720000001</v>
      </c>
      <c r="AQ127" s="252">
        <f>+VLOOKUP(C127,'[4]BANK DRIVER'!$C$173:$G$352,5,0)</f>
        <v>4350201.720000001</v>
      </c>
    </row>
    <row r="128" ht="19.5" customHeight="1" s="252" customFormat="1">
      <c r="A128" s="313">
        <f t="shared" si="71"/>
        <v>122</v>
      </c>
      <c r="B128" s="182" t="s">
        <v>773</v>
      </c>
      <c r="C128" s="314" t="s">
        <v>774</v>
      </c>
      <c r="D128" s="315" t="s">
        <v>47</v>
      </c>
      <c r="E128" s="315" t="s">
        <v>115</v>
      </c>
      <c r="F128" s="316" t="s">
        <v>113</v>
      </c>
      <c r="G128" s="351">
        <v>3742476</v>
      </c>
      <c r="H128" s="352">
        <f t="shared" si="63"/>
        <v>183007.0764</v>
      </c>
      <c r="I128" s="375">
        <f t="shared" si="64"/>
        <v>149699.04</v>
      </c>
      <c r="J128" s="375">
        <f t="shared" si="65"/>
        <v>74849.52</v>
      </c>
      <c r="K128" s="375">
        <v>15000</v>
      </c>
      <c r="L128" s="317">
        <f t="shared" si="66"/>
        <v>4165031.6364</v>
      </c>
      <c r="M128" s="317">
        <f t="shared" si="67"/>
        <v>333202.53091200005</v>
      </c>
      <c r="N128" s="317">
        <v>1040000</v>
      </c>
      <c r="O128" s="317"/>
      <c r="P128" s="317"/>
      <c r="Q128" s="389">
        <f t="shared" si="68"/>
        <v>5538234.167312</v>
      </c>
      <c r="R128" s="389">
        <f t="shared" si="69"/>
        <v>33320.25309120001</v>
      </c>
      <c r="S128" s="390">
        <f t="shared" si="70"/>
        <v>5571554.4204032</v>
      </c>
      <c r="T128" s="318">
        <v>44350</v>
      </c>
      <c r="U128" s="319">
        <v>44439</v>
      </c>
      <c r="V128" s="287"/>
      <c r="W128" s="320"/>
      <c r="X128" s="320"/>
      <c r="Y128" s="539">
        <f t="shared" si="72"/>
        <v>122</v>
      </c>
      <c r="Z128" s="540" t="str">
        <f t="shared" si="72"/>
        <v>2455</v>
      </c>
      <c r="AA128" s="541" t="str">
        <f t="shared" si="72"/>
        <v>AHMAD RAMADHAN AS'ARI</v>
      </c>
      <c r="AB128" s="540" t="str">
        <f>+VLOOKUP(B128,'[1]BANDUNG-ANTERAJA'!$C$7:$AL$187,14,0)</f>
        <v>K1</v>
      </c>
      <c r="AC128" s="573">
        <f t="shared" si="45"/>
        <v>4782476</v>
      </c>
      <c r="AD128" s="542">
        <f t="shared" si="46"/>
        <v>74849.52</v>
      </c>
      <c r="AE128" s="542">
        <f>$AD$4*1%</f>
        <v>37424.76</v>
      </c>
      <c r="AF128" s="542">
        <f>$AD$4*1%</f>
        <v>37424.76</v>
      </c>
      <c r="AG128" s="584">
        <f t="shared" si="48"/>
        <v>-617223.0399999991</v>
      </c>
      <c r="AH128" s="584">
        <f t="shared" si="43"/>
        <v>0</v>
      </c>
      <c r="AI128" s="543">
        <f t="shared" si="44"/>
        <v>4632776.960000001</v>
      </c>
      <c r="AJ128" s="543"/>
      <c r="AK128" s="544">
        <f t="shared" si="49"/>
        <v>4632776.960000001</v>
      </c>
      <c r="AL128" s="545"/>
      <c r="AM128" s="546">
        <f t="shared" si="60"/>
        <v>122</v>
      </c>
      <c r="AN128" s="547" t="str">
        <f t="shared" si="60"/>
        <v>2455</v>
      </c>
      <c r="AO128" s="548" t="str">
        <f t="shared" si="60"/>
        <v>AHMAD RAMADHAN AS'ARI</v>
      </c>
      <c r="AP128" s="538">
        <f t="shared" si="50"/>
        <v>4632776.960000001</v>
      </c>
      <c r="AQ128" s="252">
        <f>+VLOOKUP(C128,'[4]BANK DRIVER'!$C$173:$G$352,5,0)</f>
        <v>4632776.960000001</v>
      </c>
    </row>
    <row r="129" ht="19.5" customHeight="1" s="252" customFormat="1">
      <c r="A129" s="313">
        <f t="shared" si="71"/>
        <v>123</v>
      </c>
      <c r="B129" s="182" t="s">
        <v>775</v>
      </c>
      <c r="C129" s="314" t="s">
        <v>776</v>
      </c>
      <c r="D129" s="315" t="s">
        <v>47</v>
      </c>
      <c r="E129" s="315" t="s">
        <v>115</v>
      </c>
      <c r="F129" s="316" t="s">
        <v>113</v>
      </c>
      <c r="G129" s="351">
        <v>3742476</v>
      </c>
      <c r="H129" s="352">
        <f t="shared" si="63"/>
        <v>183007.0764</v>
      </c>
      <c r="I129" s="375">
        <f t="shared" si="64"/>
        <v>149699.04</v>
      </c>
      <c r="J129" s="375">
        <f t="shared" si="65"/>
        <v>74849.52</v>
      </c>
      <c r="K129" s="375">
        <v>15000</v>
      </c>
      <c r="L129" s="317">
        <f t="shared" si="66"/>
        <v>4165031.6364</v>
      </c>
      <c r="M129" s="317">
        <f t="shared" si="67"/>
        <v>333202.53091200005</v>
      </c>
      <c r="N129" s="317">
        <v>800000</v>
      </c>
      <c r="O129" s="317"/>
      <c r="P129" s="317"/>
      <c r="Q129" s="389">
        <f t="shared" si="68"/>
        <v>5298234.167312</v>
      </c>
      <c r="R129" s="389">
        <f t="shared" si="69"/>
        <v>33320.25309120001</v>
      </c>
      <c r="S129" s="390">
        <f t="shared" si="70"/>
        <v>5331554.4204032</v>
      </c>
      <c r="T129" s="318">
        <v>44350</v>
      </c>
      <c r="U129" s="319">
        <v>44439</v>
      </c>
      <c r="V129" s="287"/>
      <c r="W129" s="320"/>
      <c r="X129" s="320"/>
      <c r="Y129" s="539">
        <f t="shared" si="72"/>
        <v>123</v>
      </c>
      <c r="Z129" s="540" t="str">
        <f t="shared" si="72"/>
        <v>2456</v>
      </c>
      <c r="AA129" s="541" t="str">
        <f t="shared" si="72"/>
        <v>ATENG WAHYUDIN</v>
      </c>
      <c r="AB129" s="540" t="str">
        <f>+VLOOKUP(B129,'[1]BANDUNG-ANTERAJA'!$C$7:$AL$187,14,0)</f>
        <v>K</v>
      </c>
      <c r="AC129" s="573">
        <f t="shared" si="45"/>
        <v>4542476</v>
      </c>
      <c r="AD129" s="542">
        <f t="shared" si="46"/>
        <v>74849.52</v>
      </c>
      <c r="AE129" s="542">
        <f>$AD$4*1%</f>
        <v>37424.76</v>
      </c>
      <c r="AF129" s="542">
        <f>$AD$4*1%</f>
        <v>37424.76</v>
      </c>
      <c r="AG129" s="584">
        <f t="shared" si="48"/>
        <v>-482223.0399999991</v>
      </c>
      <c r="AH129" s="584">
        <f t="shared" si="43"/>
        <v>0</v>
      </c>
      <c r="AI129" s="543">
        <f t="shared" si="44"/>
        <v>4392776.960000001</v>
      </c>
      <c r="AJ129" s="543"/>
      <c r="AK129" s="544">
        <f t="shared" si="49"/>
        <v>4392776.960000001</v>
      </c>
      <c r="AL129" s="545"/>
      <c r="AM129" s="546">
        <f t="shared" si="60"/>
        <v>123</v>
      </c>
      <c r="AN129" s="547" t="str">
        <f t="shared" si="60"/>
        <v>2456</v>
      </c>
      <c r="AO129" s="548" t="str">
        <f t="shared" si="60"/>
        <v>ATENG WAHYUDIN</v>
      </c>
      <c r="AP129" s="538">
        <f t="shared" si="50"/>
        <v>4392776.960000001</v>
      </c>
      <c r="AQ129" s="252">
        <f>+VLOOKUP(C129,'[4]BANK DRIVER'!$C$173:$G$352,5,0)</f>
        <v>4392776.960000001</v>
      </c>
    </row>
    <row r="130" ht="19.5" customHeight="1" s="252" customFormat="1">
      <c r="A130" s="313">
        <f t="shared" si="71"/>
        <v>124</v>
      </c>
      <c r="B130" s="182" t="s">
        <v>777</v>
      </c>
      <c r="C130" s="314" t="s">
        <v>778</v>
      </c>
      <c r="D130" s="315" t="s">
        <v>47</v>
      </c>
      <c r="E130" s="315" t="s">
        <v>115</v>
      </c>
      <c r="F130" s="316" t="s">
        <v>113</v>
      </c>
      <c r="G130" s="351">
        <v>3742476</v>
      </c>
      <c r="H130" s="352">
        <f t="shared" si="63"/>
        <v>183007.0764</v>
      </c>
      <c r="I130" s="375">
        <f t="shared" si="64"/>
        <v>149699.04</v>
      </c>
      <c r="J130" s="375">
        <f t="shared" si="65"/>
        <v>74849.52</v>
      </c>
      <c r="K130" s="375">
        <v>15000</v>
      </c>
      <c r="L130" s="317">
        <f t="shared" si="66"/>
        <v>4165031.6364</v>
      </c>
      <c r="M130" s="317">
        <f t="shared" si="67"/>
        <v>333202.53091200005</v>
      </c>
      <c r="N130" s="317">
        <v>865000</v>
      </c>
      <c r="O130" s="317"/>
      <c r="P130" s="317"/>
      <c r="Q130" s="389">
        <f t="shared" si="68"/>
        <v>5363234.167312</v>
      </c>
      <c r="R130" s="389">
        <f t="shared" si="69"/>
        <v>33320.25309120001</v>
      </c>
      <c r="S130" s="390">
        <f t="shared" si="70"/>
        <v>5396554.4204032</v>
      </c>
      <c r="T130" s="318">
        <v>44350</v>
      </c>
      <c r="U130" s="319">
        <v>44439</v>
      </c>
      <c r="V130" s="287"/>
      <c r="W130" s="320"/>
      <c r="X130" s="320"/>
      <c r="Y130" s="539">
        <f t="shared" si="72"/>
        <v>124</v>
      </c>
      <c r="Z130" s="540" t="str">
        <f t="shared" si="72"/>
        <v>2457</v>
      </c>
      <c r="AA130" s="541" t="str">
        <f t="shared" si="72"/>
        <v>FEBI SAEPUL RAMDAN</v>
      </c>
      <c r="AB130" s="540" t="str">
        <f>+VLOOKUP(B130,'[1]BANDUNG-ANTERAJA'!$C$7:$AL$187,14,0)</f>
        <v>K</v>
      </c>
      <c r="AC130" s="573">
        <f t="shared" si="45"/>
        <v>4607476</v>
      </c>
      <c r="AD130" s="542">
        <f t="shared" si="46"/>
        <v>74849.52</v>
      </c>
      <c r="AE130" s="542">
        <f>$AD$4*1%</f>
        <v>37424.76</v>
      </c>
      <c r="AF130" s="542">
        <f>$AD$4*1%</f>
        <v>37424.76</v>
      </c>
      <c r="AG130" s="584">
        <f t="shared" si="48"/>
        <v>-417223.0399999991</v>
      </c>
      <c r="AH130" s="584">
        <f t="shared" si="43"/>
        <v>0</v>
      </c>
      <c r="AI130" s="543">
        <f t="shared" si="44"/>
        <v>4457776.960000001</v>
      </c>
      <c r="AJ130" s="543"/>
      <c r="AK130" s="544">
        <f t="shared" si="49"/>
        <v>4457776.960000001</v>
      </c>
      <c r="AL130" s="545"/>
      <c r="AM130" s="546">
        <f t="shared" si="60"/>
        <v>124</v>
      </c>
      <c r="AN130" s="547" t="str">
        <f t="shared" si="60"/>
        <v>2457</v>
      </c>
      <c r="AO130" s="548" t="str">
        <f t="shared" si="60"/>
        <v>FEBI SAEPUL RAMDAN</v>
      </c>
      <c r="AP130" s="538">
        <f t="shared" si="50"/>
        <v>4457776.960000001</v>
      </c>
      <c r="AQ130" s="252">
        <f>+VLOOKUP(C130,'[4]BANK DRIVER'!$C$173:$G$352,5,0)</f>
        <v>4457776.960000001</v>
      </c>
    </row>
    <row r="131" ht="19.5" customHeight="1" s="252" customFormat="1">
      <c r="A131" s="313">
        <f t="shared" si="71"/>
        <v>125</v>
      </c>
      <c r="B131" s="182" t="s">
        <v>779</v>
      </c>
      <c r="C131" s="314" t="s">
        <v>780</v>
      </c>
      <c r="D131" s="315" t="s">
        <v>47</v>
      </c>
      <c r="E131" s="315" t="s">
        <v>115</v>
      </c>
      <c r="F131" s="316" t="s">
        <v>113</v>
      </c>
      <c r="G131" s="351">
        <v>3742476</v>
      </c>
      <c r="H131" s="352">
        <f t="shared" si="63"/>
        <v>183007.0764</v>
      </c>
      <c r="I131" s="375">
        <f t="shared" si="64"/>
        <v>149699.04</v>
      </c>
      <c r="J131" s="375">
        <f t="shared" si="65"/>
        <v>74849.52</v>
      </c>
      <c r="K131" s="375">
        <v>15000</v>
      </c>
      <c r="L131" s="317">
        <f t="shared" si="66"/>
        <v>4165031.6364</v>
      </c>
      <c r="M131" s="317">
        <f t="shared" si="67"/>
        <v>333202.53091200005</v>
      </c>
      <c r="N131" s="317">
        <v>1025000</v>
      </c>
      <c r="O131" s="317"/>
      <c r="P131" s="317"/>
      <c r="Q131" s="389">
        <f t="shared" si="68"/>
        <v>5523234.167312</v>
      </c>
      <c r="R131" s="389">
        <f t="shared" si="69"/>
        <v>33320.25309120001</v>
      </c>
      <c r="S131" s="390">
        <f t="shared" si="70"/>
        <v>5556554.4204032</v>
      </c>
      <c r="T131" s="318">
        <v>44351</v>
      </c>
      <c r="U131" s="319">
        <v>44439</v>
      </c>
      <c r="V131" s="287"/>
      <c r="W131" s="320"/>
      <c r="X131" s="320"/>
      <c r="Y131" s="539">
        <f t="shared" si="72"/>
        <v>125</v>
      </c>
      <c r="Z131" s="540" t="str">
        <f t="shared" si="72"/>
        <v>2459</v>
      </c>
      <c r="AA131" s="541" t="str">
        <f t="shared" si="72"/>
        <v>YAYAT RUHIYAT</v>
      </c>
      <c r="AB131" s="540" t="str">
        <f>+VLOOKUP(B131,'[1]BANDUNG-ANTERAJA'!$C$7:$AL$187,14,0)</f>
        <v>K</v>
      </c>
      <c r="AC131" s="573">
        <f t="shared" si="45"/>
        <v>4767476</v>
      </c>
      <c r="AD131" s="542">
        <f t="shared" si="46"/>
        <v>74849.52</v>
      </c>
      <c r="AE131" s="542">
        <f>$AD$4*1%</f>
        <v>37424.76</v>
      </c>
      <c r="AF131" s="542">
        <f>$AD$4*1%</f>
        <v>37424.76</v>
      </c>
      <c r="AG131" s="584">
        <f t="shared" si="48"/>
        <v>-257223.0399999991</v>
      </c>
      <c r="AH131" s="584">
        <f t="shared" si="43"/>
        <v>0</v>
      </c>
      <c r="AI131" s="543">
        <f t="shared" si="44"/>
        <v>4617776.960000001</v>
      </c>
      <c r="AJ131" s="543"/>
      <c r="AK131" s="544">
        <f t="shared" si="49"/>
        <v>4617776.960000001</v>
      </c>
      <c r="AL131" s="545"/>
      <c r="AM131" s="546">
        <f t="shared" si="60"/>
        <v>125</v>
      </c>
      <c r="AN131" s="547" t="str">
        <f t="shared" si="60"/>
        <v>2459</v>
      </c>
      <c r="AO131" s="548" t="str">
        <f t="shared" si="60"/>
        <v>YAYAT RUHIYAT</v>
      </c>
      <c r="AP131" s="538">
        <f t="shared" si="50"/>
        <v>4617776.960000001</v>
      </c>
      <c r="AQ131" s="252">
        <f>+VLOOKUP(C131,'[4]BANK DRIVER'!$C$173:$G$352,5,0)</f>
        <v>4617776.960000001</v>
      </c>
    </row>
    <row r="132" ht="19.5" customHeight="1" s="252" customFormat="1">
      <c r="A132" s="313">
        <f t="shared" si="71"/>
        <v>126</v>
      </c>
      <c r="B132" s="182" t="s">
        <v>781</v>
      </c>
      <c r="C132" s="314" t="s">
        <v>782</v>
      </c>
      <c r="D132" s="315" t="s">
        <v>47</v>
      </c>
      <c r="E132" s="315" t="s">
        <v>115</v>
      </c>
      <c r="F132" s="316" t="s">
        <v>113</v>
      </c>
      <c r="G132" s="351">
        <v>3742476</v>
      </c>
      <c r="H132" s="352">
        <f t="shared" si="63"/>
        <v>183007.0764</v>
      </c>
      <c r="I132" s="375">
        <f t="shared" si="64"/>
        <v>149699.04</v>
      </c>
      <c r="J132" s="375">
        <f t="shared" si="65"/>
        <v>74849.52</v>
      </c>
      <c r="K132" s="375">
        <v>15000</v>
      </c>
      <c r="L132" s="317">
        <f t="shared" si="66"/>
        <v>4165031.6364</v>
      </c>
      <c r="M132" s="317">
        <f t="shared" si="67"/>
        <v>333202.53091200005</v>
      </c>
      <c r="N132" s="317">
        <v>1235000</v>
      </c>
      <c r="O132" s="317"/>
      <c r="P132" s="317"/>
      <c r="Q132" s="389">
        <f t="shared" si="68"/>
        <v>5733234.167312</v>
      </c>
      <c r="R132" s="389">
        <f t="shared" si="69"/>
        <v>33320.25309120001</v>
      </c>
      <c r="S132" s="390">
        <f t="shared" si="70"/>
        <v>5766554.4204032</v>
      </c>
      <c r="T132" s="318">
        <v>44350</v>
      </c>
      <c r="U132" s="319">
        <v>44439</v>
      </c>
      <c r="V132" s="287"/>
      <c r="W132" s="320"/>
      <c r="X132" s="320"/>
      <c r="Y132" s="539">
        <f t="shared" si="72"/>
        <v>126</v>
      </c>
      <c r="Z132" s="540" t="str">
        <f t="shared" si="72"/>
        <v>2461</v>
      </c>
      <c r="AA132" s="541" t="str">
        <f t="shared" si="72"/>
        <v>ADE IHWAN NURHASAN</v>
      </c>
      <c r="AB132" s="540" t="str">
        <f>+VLOOKUP(B132,'[1]BANDUNG-ANTERAJA'!$C$7:$AL$187,14,0)</f>
        <v>L</v>
      </c>
      <c r="AC132" s="573">
        <f t="shared" si="45"/>
        <v>4977476</v>
      </c>
      <c r="AD132" s="542">
        <f t="shared" si="46"/>
        <v>74849.52</v>
      </c>
      <c r="AE132" s="542">
        <f>$AD$4*1%</f>
        <v>37424.76</v>
      </c>
      <c r="AF132" s="542">
        <f>$AD$4*1%</f>
        <v>37424.76</v>
      </c>
      <c r="AG132" s="584">
        <f t="shared" si="48"/>
        <v>327776.9600000009</v>
      </c>
      <c r="AH132" s="584">
        <f t="shared" si="43"/>
        <v>16388.848000000045</v>
      </c>
      <c r="AI132" s="543">
        <f t="shared" si="44"/>
        <v>4811388.112000001</v>
      </c>
      <c r="AJ132" s="543"/>
      <c r="AK132" s="544">
        <f t="shared" si="49"/>
        <v>4811388.112000001</v>
      </c>
      <c r="AL132" s="545"/>
      <c r="AM132" s="546">
        <f t="shared" si="60"/>
        <v>126</v>
      </c>
      <c r="AN132" s="547" t="str">
        <f t="shared" si="60"/>
        <v>2461</v>
      </c>
      <c r="AO132" s="548" t="str">
        <f t="shared" si="60"/>
        <v>ADE IHWAN NURHASAN</v>
      </c>
      <c r="AP132" s="538">
        <f t="shared" si="50"/>
        <v>4811388.112000001</v>
      </c>
      <c r="AQ132" s="252">
        <f>+VLOOKUP(C132,'[4]BANK DRIVER'!$C$173:$G$352,5,0)</f>
        <v>4811388.112000001</v>
      </c>
    </row>
    <row r="133" ht="19.5" customHeight="1" s="252" customFormat="1">
      <c r="A133" s="313">
        <f t="shared" si="71"/>
        <v>127</v>
      </c>
      <c r="B133" s="182" t="s">
        <v>783</v>
      </c>
      <c r="C133" s="314" t="s">
        <v>784</v>
      </c>
      <c r="D133" s="315" t="s">
        <v>47</v>
      </c>
      <c r="E133" s="315" t="s">
        <v>115</v>
      </c>
      <c r="F133" s="316" t="s">
        <v>113</v>
      </c>
      <c r="G133" s="351">
        <v>3742476</v>
      </c>
      <c r="H133" s="352">
        <f t="shared" si="63"/>
        <v>183007.0764</v>
      </c>
      <c r="I133" s="375">
        <f t="shared" si="64"/>
        <v>149699.04</v>
      </c>
      <c r="J133" s="375">
        <f t="shared" si="65"/>
        <v>74849.52</v>
      </c>
      <c r="K133" s="375">
        <v>15000</v>
      </c>
      <c r="L133" s="317">
        <f t="shared" si="66"/>
        <v>4165031.6364</v>
      </c>
      <c r="M133" s="317">
        <f t="shared" si="67"/>
        <v>333202.53091200005</v>
      </c>
      <c r="N133" s="317">
        <f>740000+140000</f>
        <v>880000</v>
      </c>
      <c r="O133" s="317"/>
      <c r="P133" s="317"/>
      <c r="Q133" s="389">
        <f t="shared" si="68"/>
        <v>5378234.167312</v>
      </c>
      <c r="R133" s="389">
        <f t="shared" si="69"/>
        <v>33320.25309120001</v>
      </c>
      <c r="S133" s="390">
        <f t="shared" si="70"/>
        <v>5411554.4204032</v>
      </c>
      <c r="T133" s="318">
        <v>44350</v>
      </c>
      <c r="U133" s="319">
        <v>44439</v>
      </c>
      <c r="V133" s="287"/>
      <c r="W133" s="320"/>
      <c r="X133" s="320"/>
      <c r="Y133" s="539">
        <f t="shared" si="72"/>
        <v>127</v>
      </c>
      <c r="Z133" s="540" t="str">
        <f t="shared" si="72"/>
        <v>2462</v>
      </c>
      <c r="AA133" s="541" t="str">
        <f t="shared" si="72"/>
        <v>PURMANA</v>
      </c>
      <c r="AB133" s="540" t="str">
        <f>+VLOOKUP(B133,'[1]BANDUNG-ANTERAJA'!$C$7:$AL$187,14,0)</f>
        <v>K</v>
      </c>
      <c r="AC133" s="573">
        <f t="shared" si="45"/>
        <v>4622476</v>
      </c>
      <c r="AD133" s="542">
        <f t="shared" si="46"/>
        <v>74849.52</v>
      </c>
      <c r="AE133" s="542"/>
      <c r="AF133" s="542">
        <f>$AD$4*1%</f>
        <v>37424.76</v>
      </c>
      <c r="AG133" s="584">
        <f t="shared" si="48"/>
        <v>-364798.27999999933</v>
      </c>
      <c r="AH133" s="584">
        <f t="shared" si="43"/>
        <v>0</v>
      </c>
      <c r="AI133" s="543">
        <f t="shared" si="44"/>
        <v>4510201.720000001</v>
      </c>
      <c r="AJ133" s="543"/>
      <c r="AK133" s="544">
        <f t="shared" si="49"/>
        <v>4510201.720000001</v>
      </c>
      <c r="AL133" s="545"/>
      <c r="AM133" s="546">
        <f t="shared" si="60"/>
        <v>127</v>
      </c>
      <c r="AN133" s="547" t="str">
        <f t="shared" si="60"/>
        <v>2462</v>
      </c>
      <c r="AO133" s="548" t="str">
        <f t="shared" si="60"/>
        <v>PURMANA</v>
      </c>
      <c r="AP133" s="538">
        <f t="shared" si="50"/>
        <v>4510201.720000001</v>
      </c>
      <c r="AQ133" s="252">
        <f>+VLOOKUP(C133,'[4]BANK DRIVER'!$C$173:$G$352,5,0)</f>
        <v>4510201.720000001</v>
      </c>
    </row>
    <row r="134" ht="19.5" customHeight="1" s="252" customFormat="1">
      <c r="A134" s="313">
        <f t="shared" si="71"/>
        <v>128</v>
      </c>
      <c r="B134" s="182" t="s">
        <v>785</v>
      </c>
      <c r="C134" s="314" t="s">
        <v>786</v>
      </c>
      <c r="D134" s="315" t="s">
        <v>47</v>
      </c>
      <c r="E134" s="315" t="s">
        <v>115</v>
      </c>
      <c r="F134" s="316" t="s">
        <v>113</v>
      </c>
      <c r="G134" s="351">
        <v>3742476</v>
      </c>
      <c r="H134" s="352">
        <f t="shared" si="63"/>
        <v>183007.0764</v>
      </c>
      <c r="I134" s="375">
        <f t="shared" si="64"/>
        <v>149699.04</v>
      </c>
      <c r="J134" s="375">
        <f t="shared" si="65"/>
        <v>74849.52</v>
      </c>
      <c r="K134" s="375">
        <v>15000</v>
      </c>
      <c r="L134" s="317">
        <f t="shared" si="66"/>
        <v>4165031.6364</v>
      </c>
      <c r="M134" s="317">
        <f t="shared" si="67"/>
        <v>333202.53091200005</v>
      </c>
      <c r="N134" s="317">
        <v>840000</v>
      </c>
      <c r="O134" s="317"/>
      <c r="P134" s="317"/>
      <c r="Q134" s="389">
        <f t="shared" si="68"/>
        <v>5338234.167312</v>
      </c>
      <c r="R134" s="389">
        <f t="shared" si="69"/>
        <v>33320.25309120001</v>
      </c>
      <c r="S134" s="390">
        <f t="shared" si="70"/>
        <v>5371554.4204032</v>
      </c>
      <c r="T134" s="318">
        <v>44352</v>
      </c>
      <c r="U134" s="319">
        <v>44439</v>
      </c>
      <c r="V134" s="287"/>
      <c r="W134" s="320"/>
      <c r="X134" s="320"/>
      <c r="Y134" s="539">
        <f t="shared" si="72"/>
        <v>128</v>
      </c>
      <c r="Z134" s="540" t="str">
        <f t="shared" si="72"/>
        <v>2463</v>
      </c>
      <c r="AA134" s="541" t="str">
        <f t="shared" si="72"/>
        <v>WAWAN SETIAWAN</v>
      </c>
      <c r="AB134" s="540" t="str">
        <f>+VLOOKUP(B134,'[1]BANDUNG-ANTERAJA'!$C$7:$AL$187,14,0)</f>
        <v>K</v>
      </c>
      <c r="AC134" s="573">
        <f t="shared" si="45"/>
        <v>4582476</v>
      </c>
      <c r="AD134" s="542">
        <f t="shared" si="46"/>
        <v>74849.52</v>
      </c>
      <c r="AE134" s="542">
        <f>$AD$4*1%</f>
        <v>37424.76</v>
      </c>
      <c r="AF134" s="542">
        <f>$AD$4*1%</f>
        <v>37424.76</v>
      </c>
      <c r="AG134" s="584">
        <f t="shared" si="48"/>
        <v>-442223.0399999991</v>
      </c>
      <c r="AH134" s="584">
        <f t="shared" si="43"/>
        <v>0</v>
      </c>
      <c r="AI134" s="543">
        <f t="shared" si="44"/>
        <v>4432776.960000001</v>
      </c>
      <c r="AJ134" s="543"/>
      <c r="AK134" s="544">
        <f t="shared" si="49"/>
        <v>4432776.960000001</v>
      </c>
      <c r="AL134" s="545"/>
      <c r="AM134" s="546">
        <f ref="AM134:AO154" t="shared" si="73">+Y134</f>
        <v>128</v>
      </c>
      <c r="AN134" s="547" t="str">
        <f t="shared" si="73"/>
        <v>2463</v>
      </c>
      <c r="AO134" s="548" t="str">
        <f t="shared" si="73"/>
        <v>WAWAN SETIAWAN</v>
      </c>
      <c r="AP134" s="538">
        <f t="shared" si="50"/>
        <v>4432776.960000001</v>
      </c>
      <c r="AQ134" s="252">
        <f>+VLOOKUP(C134,'[4]BANK DRIVER'!$C$173:$G$352,5,0)</f>
        <v>4432776.960000001</v>
      </c>
    </row>
    <row r="135" ht="19.5" customHeight="1" s="252" customFormat="1">
      <c r="A135" s="313">
        <f t="shared" si="71"/>
        <v>129</v>
      </c>
      <c r="B135" s="182" t="s">
        <v>787</v>
      </c>
      <c r="C135" s="314" t="s">
        <v>788</v>
      </c>
      <c r="D135" s="315" t="s">
        <v>47</v>
      </c>
      <c r="E135" s="315" t="s">
        <v>115</v>
      </c>
      <c r="F135" s="316" t="s">
        <v>113</v>
      </c>
      <c r="G135" s="351">
        <v>3742476</v>
      </c>
      <c r="H135" s="352">
        <f t="shared" si="63"/>
        <v>183007.0764</v>
      </c>
      <c r="I135" s="375">
        <f t="shared" si="64"/>
        <v>149699.04</v>
      </c>
      <c r="J135" s="375">
        <f t="shared" si="65"/>
        <v>74849.52</v>
      </c>
      <c r="K135" s="375">
        <v>15000</v>
      </c>
      <c r="L135" s="317">
        <f t="shared" si="66"/>
        <v>4165031.6364</v>
      </c>
      <c r="M135" s="317">
        <f t="shared" si="67"/>
        <v>333202.53091200005</v>
      </c>
      <c r="N135" s="317">
        <v>1430000</v>
      </c>
      <c r="O135" s="317"/>
      <c r="P135" s="317"/>
      <c r="Q135" s="389">
        <f t="shared" si="68"/>
        <v>5928234.167312</v>
      </c>
      <c r="R135" s="389">
        <f t="shared" si="69"/>
        <v>33320.25309120001</v>
      </c>
      <c r="S135" s="390">
        <f t="shared" si="70"/>
        <v>5961554.4204032</v>
      </c>
      <c r="T135" s="318">
        <v>44352</v>
      </c>
      <c r="U135" s="319">
        <v>44439</v>
      </c>
      <c r="V135" s="287"/>
      <c r="W135" s="320"/>
      <c r="X135" s="320"/>
      <c r="Y135" s="539">
        <f t="shared" si="72"/>
        <v>129</v>
      </c>
      <c r="Z135" s="540" t="str">
        <f t="shared" si="72"/>
        <v>2464</v>
      </c>
      <c r="AA135" s="541" t="str">
        <f t="shared" si="72"/>
        <v>MARASI HASIHOLAN SIAHAAN</v>
      </c>
      <c r="AB135" s="540" t="str">
        <f>+VLOOKUP(B135,'[1]BANDUNG-ANTERAJA'!$C$7:$AL$187,14,0)</f>
        <v>K</v>
      </c>
      <c r="AC135" s="573">
        <f t="shared" si="45"/>
        <v>5172476</v>
      </c>
      <c r="AD135" s="542">
        <f t="shared" si="46"/>
        <v>74849.52</v>
      </c>
      <c r="AE135" s="542">
        <f>$AD$4*1%</f>
        <v>37424.76</v>
      </c>
      <c r="AF135" s="542">
        <f>$AD$4*1%</f>
        <v>37424.76</v>
      </c>
      <c r="AG135" s="584">
        <f t="shared" si="48"/>
        <v>147776.9600000009</v>
      </c>
      <c r="AH135" s="584">
        <f ref="AH135:AH154" t="shared" si="74">+IF(AG135&gt;1,AG135*5%,0)</f>
        <v>7388.848000000045</v>
      </c>
      <c r="AI135" s="543">
        <f ref="AI135:AI154" t="shared" si="75">+AC135-AD135-AE135-AF135-AH135</f>
        <v>5015388.112000001</v>
      </c>
      <c r="AJ135" s="543"/>
      <c r="AK135" s="544">
        <f t="shared" si="49"/>
        <v>5015388.112000001</v>
      </c>
      <c r="AL135" s="545"/>
      <c r="AM135" s="546">
        <f t="shared" si="73"/>
        <v>129</v>
      </c>
      <c r="AN135" s="547" t="str">
        <f t="shared" si="73"/>
        <v>2464</v>
      </c>
      <c r="AO135" s="548" t="str">
        <f t="shared" si="73"/>
        <v>MARASI HASIHOLAN SIAHAAN</v>
      </c>
      <c r="AP135" s="538">
        <f t="shared" si="50"/>
        <v>5015388.112000001</v>
      </c>
      <c r="AQ135" s="252">
        <f>+VLOOKUP(C135,'[4]BANK DRIVER'!$C$173:$G$352,5,0)</f>
        <v>5015388.112000001</v>
      </c>
    </row>
    <row r="136" ht="19.5" customHeight="1" s="252" customFormat="1">
      <c r="A136" s="313">
        <f t="shared" si="71"/>
        <v>130</v>
      </c>
      <c r="B136" s="182" t="s">
        <v>789</v>
      </c>
      <c r="C136" s="314" t="s">
        <v>790</v>
      </c>
      <c r="D136" s="315" t="s">
        <v>47</v>
      </c>
      <c r="E136" s="315" t="s">
        <v>115</v>
      </c>
      <c r="F136" s="316" t="s">
        <v>113</v>
      </c>
      <c r="G136" s="351">
        <v>3742476</v>
      </c>
      <c r="H136" s="352">
        <f t="shared" si="63"/>
        <v>183007.0764</v>
      </c>
      <c r="I136" s="375">
        <f t="shared" si="64"/>
        <v>149699.04</v>
      </c>
      <c r="J136" s="375">
        <f t="shared" si="65"/>
        <v>74849.52</v>
      </c>
      <c r="K136" s="375">
        <v>15000</v>
      </c>
      <c r="L136" s="317">
        <f t="shared" si="66"/>
        <v>4165031.6364</v>
      </c>
      <c r="M136" s="317">
        <f t="shared" si="67"/>
        <v>333202.53091200005</v>
      </c>
      <c r="N136" s="317">
        <v>640000</v>
      </c>
      <c r="O136" s="317"/>
      <c r="P136" s="317"/>
      <c r="Q136" s="389">
        <f t="shared" si="68"/>
        <v>5138234.167312</v>
      </c>
      <c r="R136" s="389">
        <f t="shared" si="69"/>
        <v>33320.25309120001</v>
      </c>
      <c r="S136" s="390">
        <f t="shared" si="70"/>
        <v>5171554.4204032</v>
      </c>
      <c r="T136" s="318">
        <v>44352</v>
      </c>
      <c r="U136" s="319">
        <v>44439</v>
      </c>
      <c r="V136" s="287"/>
      <c r="W136" s="320"/>
      <c r="X136" s="320"/>
      <c r="Y136" s="539">
        <f t="shared" si="72"/>
        <v>130</v>
      </c>
      <c r="Z136" s="540" t="str">
        <f t="shared" si="72"/>
        <v>2465</v>
      </c>
      <c r="AA136" s="541" t="str">
        <f t="shared" si="72"/>
        <v>JOHAR PERMANA</v>
      </c>
      <c r="AB136" s="540" t="str">
        <f>+VLOOKUP(B136,'[1]BANDUNG-ANTERAJA'!$C$7:$AL$187,14,0)</f>
        <v>K1</v>
      </c>
      <c r="AC136" s="573">
        <f ref="AC136:AC154" t="shared" si="76">+G136+N136+O136+P136</f>
        <v>4382476</v>
      </c>
      <c r="AD136" s="542">
        <f ref="AD136:AD186" t="shared" si="77">$AD$4*2%</f>
        <v>74849.52</v>
      </c>
      <c r="AE136" s="542">
        <f ref="AE136:AF167" t="shared" si="78">$AD$4*1%</f>
        <v>37424.76</v>
      </c>
      <c r="AF136" s="542">
        <f t="shared" si="78"/>
        <v>37424.76</v>
      </c>
      <c r="AG136" s="584">
        <f ref="AG136:AG189" t="shared" si="79">($AC136-$AD136-$AE136-$AF136)-IF($AB136="L",4500000,IF($AB136="K",4875000,IF($AB136="K1",5250000,IF($AB136="K2",5625000,IF($AB136="K3",6000000)))))</f>
        <v>-1017223.0399999991</v>
      </c>
      <c r="AH136" s="584">
        <f t="shared" si="74"/>
        <v>0</v>
      </c>
      <c r="AI136" s="543">
        <f t="shared" si="75"/>
        <v>4232776.960000001</v>
      </c>
      <c r="AJ136" s="543"/>
      <c r="AK136" s="544">
        <f ref="AK136:AK154" t="shared" si="80">+AI136-AJ136</f>
        <v>4232776.960000001</v>
      </c>
      <c r="AL136" s="545"/>
      <c r="AM136" s="546">
        <f t="shared" si="73"/>
        <v>130</v>
      </c>
      <c r="AN136" s="547" t="str">
        <f t="shared" si="73"/>
        <v>2465</v>
      </c>
      <c r="AO136" s="548" t="str">
        <f t="shared" si="73"/>
        <v>JOHAR PERMANA</v>
      </c>
      <c r="AP136" s="538">
        <f ref="AP136:AP154" t="shared" si="81">+AK136</f>
        <v>4232776.960000001</v>
      </c>
      <c r="AQ136" s="252">
        <f>+VLOOKUP(C136,'[4]BANK DRIVER'!$C$173:$G$352,5,0)</f>
        <v>4232776.960000001</v>
      </c>
    </row>
    <row r="137" ht="19.5" customHeight="1" s="252" customFormat="1">
      <c r="A137" s="313">
        <f t="shared" si="71"/>
        <v>131</v>
      </c>
      <c r="B137" s="182" t="s">
        <v>791</v>
      </c>
      <c r="C137" s="314" t="s">
        <v>792</v>
      </c>
      <c r="D137" s="315" t="s">
        <v>47</v>
      </c>
      <c r="E137" s="315" t="s">
        <v>115</v>
      </c>
      <c r="F137" s="316" t="s">
        <v>113</v>
      </c>
      <c r="G137" s="351">
        <v>3742476</v>
      </c>
      <c r="H137" s="352">
        <f t="shared" si="63"/>
        <v>183007.0764</v>
      </c>
      <c r="I137" s="375">
        <f t="shared" si="64"/>
        <v>149699.04</v>
      </c>
      <c r="J137" s="375">
        <f t="shared" si="65"/>
        <v>74849.52</v>
      </c>
      <c r="K137" s="375">
        <v>15000</v>
      </c>
      <c r="L137" s="317">
        <f t="shared" si="66"/>
        <v>4165031.6364</v>
      </c>
      <c r="M137" s="317">
        <f t="shared" si="67"/>
        <v>333202.53091200005</v>
      </c>
      <c r="N137" s="317">
        <v>740000</v>
      </c>
      <c r="O137" s="317"/>
      <c r="P137" s="317"/>
      <c r="Q137" s="389">
        <f t="shared" si="68"/>
        <v>5238234.167312</v>
      </c>
      <c r="R137" s="389">
        <f t="shared" si="69"/>
        <v>33320.25309120001</v>
      </c>
      <c r="S137" s="390">
        <f t="shared" si="70"/>
        <v>5271554.4204032</v>
      </c>
      <c r="T137" s="318">
        <v>44352</v>
      </c>
      <c r="U137" s="319">
        <v>44439</v>
      </c>
      <c r="V137" s="287"/>
      <c r="W137" s="320"/>
      <c r="X137" s="320"/>
      <c r="Y137" s="539">
        <f t="shared" si="72"/>
        <v>131</v>
      </c>
      <c r="Z137" s="540" t="str">
        <f t="shared" si="72"/>
        <v>2466</v>
      </c>
      <c r="AA137" s="541" t="str">
        <f t="shared" si="72"/>
        <v>ARIP PURNAMA RAMDHAN</v>
      </c>
      <c r="AB137" s="540" t="str">
        <f>+VLOOKUP(B137,'[1]BANDUNG-ANTERAJA'!$C$7:$AL$187,14,0)</f>
        <v>K</v>
      </c>
      <c r="AC137" s="573">
        <f t="shared" si="76"/>
        <v>4482476</v>
      </c>
      <c r="AD137" s="542">
        <f t="shared" si="77"/>
        <v>74849.52</v>
      </c>
      <c r="AE137" s="542">
        <f t="shared" si="78"/>
        <v>37424.76</v>
      </c>
      <c r="AF137" s="542">
        <f t="shared" si="78"/>
        <v>37424.76</v>
      </c>
      <c r="AG137" s="584">
        <f t="shared" si="79"/>
        <v>-542223.0399999991</v>
      </c>
      <c r="AH137" s="584">
        <f t="shared" si="74"/>
        <v>0</v>
      </c>
      <c r="AI137" s="543">
        <f t="shared" si="75"/>
        <v>4332776.960000001</v>
      </c>
      <c r="AJ137" s="543"/>
      <c r="AK137" s="544">
        <f t="shared" si="80"/>
        <v>4332776.960000001</v>
      </c>
      <c r="AL137" s="545"/>
      <c r="AM137" s="546">
        <f t="shared" si="73"/>
        <v>131</v>
      </c>
      <c r="AN137" s="547" t="str">
        <f t="shared" si="73"/>
        <v>2466</v>
      </c>
      <c r="AO137" s="548" t="str">
        <f t="shared" si="73"/>
        <v>ARIP PURNAMA RAMDHAN</v>
      </c>
      <c r="AP137" s="538">
        <f t="shared" si="81"/>
        <v>4332776.960000001</v>
      </c>
      <c r="AQ137" s="252">
        <f>+VLOOKUP(C137,'[4]BANK DRIVER'!$C$173:$G$352,5,0)</f>
        <v>4332776.960000001</v>
      </c>
    </row>
    <row r="138" ht="19.5" customHeight="1" s="252" customFormat="1">
      <c r="A138" s="313">
        <f t="shared" si="71"/>
        <v>132</v>
      </c>
      <c r="B138" s="182" t="s">
        <v>793</v>
      </c>
      <c r="C138" s="314" t="s">
        <v>794</v>
      </c>
      <c r="D138" s="315" t="s">
        <v>47</v>
      </c>
      <c r="E138" s="315" t="s">
        <v>115</v>
      </c>
      <c r="F138" s="316" t="s">
        <v>113</v>
      </c>
      <c r="G138" s="351">
        <v>3742476</v>
      </c>
      <c r="H138" s="352">
        <f t="shared" si="63"/>
        <v>183007.0764</v>
      </c>
      <c r="I138" s="375">
        <f t="shared" si="64"/>
        <v>149699.04</v>
      </c>
      <c r="J138" s="375">
        <f t="shared" si="65"/>
        <v>74849.52</v>
      </c>
      <c r="K138" s="375">
        <v>15000</v>
      </c>
      <c r="L138" s="317">
        <f t="shared" si="66"/>
        <v>4165031.6364</v>
      </c>
      <c r="M138" s="317">
        <f t="shared" si="67"/>
        <v>333202.53091200005</v>
      </c>
      <c r="N138" s="317">
        <v>1160000</v>
      </c>
      <c r="O138" s="317"/>
      <c r="P138" s="317"/>
      <c r="Q138" s="389">
        <f t="shared" si="68"/>
        <v>5658234.167312</v>
      </c>
      <c r="R138" s="389">
        <f t="shared" si="69"/>
        <v>33320.25309120001</v>
      </c>
      <c r="S138" s="390">
        <f t="shared" si="70"/>
        <v>5691554.4204032</v>
      </c>
      <c r="T138" s="318">
        <v>44352</v>
      </c>
      <c r="U138" s="319">
        <v>44439</v>
      </c>
      <c r="V138" s="287"/>
      <c r="W138" s="320"/>
      <c r="X138" s="320"/>
      <c r="Y138" s="539">
        <f t="shared" si="72"/>
        <v>132</v>
      </c>
      <c r="Z138" s="540" t="str">
        <f t="shared" si="72"/>
        <v>2467</v>
      </c>
      <c r="AA138" s="541" t="str">
        <f t="shared" si="72"/>
        <v>KIKI AHMAD TAHKIK</v>
      </c>
      <c r="AB138" s="540" t="str">
        <f>+VLOOKUP(B138,'[1]BANDUNG-ANTERAJA'!$C$7:$AL$187,14,0)</f>
        <v>K</v>
      </c>
      <c r="AC138" s="573">
        <f t="shared" si="76"/>
        <v>4902476</v>
      </c>
      <c r="AD138" s="542">
        <f t="shared" si="77"/>
        <v>74849.52</v>
      </c>
      <c r="AE138" s="542">
        <f t="shared" si="78"/>
        <v>37424.76</v>
      </c>
      <c r="AF138" s="542">
        <f t="shared" si="78"/>
        <v>37424.76</v>
      </c>
      <c r="AG138" s="584">
        <f t="shared" si="79"/>
        <v>-122223.0399999991</v>
      </c>
      <c r="AH138" s="584">
        <f t="shared" si="74"/>
        <v>0</v>
      </c>
      <c r="AI138" s="543">
        <f t="shared" si="75"/>
        <v>4752776.960000001</v>
      </c>
      <c r="AJ138" s="543"/>
      <c r="AK138" s="544">
        <f t="shared" si="80"/>
        <v>4752776.960000001</v>
      </c>
      <c r="AL138" s="545"/>
      <c r="AM138" s="546">
        <f t="shared" si="73"/>
        <v>132</v>
      </c>
      <c r="AN138" s="547" t="str">
        <f t="shared" si="73"/>
        <v>2467</v>
      </c>
      <c r="AO138" s="548" t="str">
        <f t="shared" si="73"/>
        <v>KIKI AHMAD TAHKIK</v>
      </c>
      <c r="AP138" s="538">
        <f t="shared" si="81"/>
        <v>4752776.960000001</v>
      </c>
      <c r="AQ138" s="252">
        <f>+VLOOKUP(C138,'[4]BANK DRIVER'!$C$173:$G$352,5,0)</f>
        <v>4752776.960000001</v>
      </c>
    </row>
    <row r="139" ht="19.5" customHeight="1" s="252" customFormat="1">
      <c r="A139" s="313">
        <f t="shared" si="71"/>
        <v>133</v>
      </c>
      <c r="B139" s="182" t="s">
        <v>795</v>
      </c>
      <c r="C139" s="314" t="s">
        <v>796</v>
      </c>
      <c r="D139" s="315" t="s">
        <v>47</v>
      </c>
      <c r="E139" s="315" t="s">
        <v>115</v>
      </c>
      <c r="F139" s="316" t="s">
        <v>113</v>
      </c>
      <c r="G139" s="351">
        <v>3742476</v>
      </c>
      <c r="H139" s="352">
        <f t="shared" si="63"/>
        <v>183007.0764</v>
      </c>
      <c r="I139" s="375">
        <f t="shared" si="64"/>
        <v>149699.04</v>
      </c>
      <c r="J139" s="375">
        <f t="shared" si="65"/>
        <v>74849.52</v>
      </c>
      <c r="K139" s="375">
        <v>15000</v>
      </c>
      <c r="L139" s="317">
        <f t="shared" si="66"/>
        <v>4165031.6364</v>
      </c>
      <c r="M139" s="317">
        <f t="shared" si="67"/>
        <v>333202.53091200005</v>
      </c>
      <c r="N139" s="317">
        <v>1000000</v>
      </c>
      <c r="O139" s="317"/>
      <c r="P139" s="317"/>
      <c r="Q139" s="389">
        <f t="shared" si="68"/>
        <v>5498234.167312</v>
      </c>
      <c r="R139" s="389">
        <f t="shared" si="69"/>
        <v>33320.25309120001</v>
      </c>
      <c r="S139" s="390">
        <f t="shared" si="70"/>
        <v>5531554.4204032</v>
      </c>
      <c r="T139" s="318">
        <v>44352</v>
      </c>
      <c r="U139" s="319">
        <v>44439</v>
      </c>
      <c r="V139" s="287"/>
      <c r="W139" s="320"/>
      <c r="X139" s="320"/>
      <c r="Y139" s="539">
        <f t="shared" si="72"/>
        <v>133</v>
      </c>
      <c r="Z139" s="540" t="str">
        <f t="shared" si="72"/>
        <v>2468</v>
      </c>
      <c r="AA139" s="541" t="str">
        <f t="shared" si="72"/>
        <v>IRFAN FERDIANSYAH PRATAMA</v>
      </c>
      <c r="AB139" s="540" t="str">
        <f>+VLOOKUP(B139,'[1]BANDUNG-ANTERAJA'!$C$7:$AL$187,14,0)</f>
        <v>K</v>
      </c>
      <c r="AC139" s="573">
        <f t="shared" si="76"/>
        <v>4742476</v>
      </c>
      <c r="AD139" s="542">
        <f t="shared" si="77"/>
        <v>74849.52</v>
      </c>
      <c r="AE139" s="542">
        <f t="shared" si="78"/>
        <v>37424.76</v>
      </c>
      <c r="AF139" s="542">
        <f t="shared" si="78"/>
        <v>37424.76</v>
      </c>
      <c r="AG139" s="584">
        <f t="shared" si="79"/>
        <v>-282223.0399999991</v>
      </c>
      <c r="AH139" s="584">
        <f t="shared" si="74"/>
        <v>0</v>
      </c>
      <c r="AI139" s="543">
        <f t="shared" si="75"/>
        <v>4592776.960000001</v>
      </c>
      <c r="AJ139" s="543"/>
      <c r="AK139" s="544">
        <f t="shared" si="80"/>
        <v>4592776.960000001</v>
      </c>
      <c r="AL139" s="545"/>
      <c r="AM139" s="546">
        <f t="shared" si="73"/>
        <v>133</v>
      </c>
      <c r="AN139" s="547" t="str">
        <f t="shared" si="73"/>
        <v>2468</v>
      </c>
      <c r="AO139" s="548" t="str">
        <f t="shared" si="73"/>
        <v>IRFAN FERDIANSYAH PRATAMA</v>
      </c>
      <c r="AP139" s="538">
        <f t="shared" si="81"/>
        <v>4592776.960000001</v>
      </c>
      <c r="AQ139" s="252">
        <f>+VLOOKUP(C139,'[4]BANK DRIVER'!$C$173:$G$352,5,0)</f>
        <v>4592776.960000001</v>
      </c>
    </row>
    <row r="140" ht="19.5" customHeight="1" s="252" customFormat="1">
      <c r="A140" s="313">
        <f t="shared" si="71"/>
        <v>134</v>
      </c>
      <c r="B140" s="182" t="s">
        <v>797</v>
      </c>
      <c r="C140" s="314" t="s">
        <v>798</v>
      </c>
      <c r="D140" s="315" t="s">
        <v>47</v>
      </c>
      <c r="E140" s="315" t="s">
        <v>115</v>
      </c>
      <c r="F140" s="316" t="s">
        <v>113</v>
      </c>
      <c r="G140" s="351">
        <v>3742476</v>
      </c>
      <c r="H140" s="352">
        <f t="shared" si="63"/>
        <v>183007.0764</v>
      </c>
      <c r="I140" s="375">
        <f t="shared" si="64"/>
        <v>149699.04</v>
      </c>
      <c r="J140" s="375">
        <f t="shared" si="65"/>
        <v>74849.52</v>
      </c>
      <c r="K140" s="375">
        <v>15000</v>
      </c>
      <c r="L140" s="317">
        <f t="shared" si="66"/>
        <v>4165031.6364</v>
      </c>
      <c r="M140" s="317">
        <f t="shared" si="67"/>
        <v>333202.53091200005</v>
      </c>
      <c r="N140" s="317">
        <v>1280000</v>
      </c>
      <c r="O140" s="317"/>
      <c r="P140" s="317"/>
      <c r="Q140" s="389">
        <f t="shared" si="68"/>
        <v>5778234.167312</v>
      </c>
      <c r="R140" s="389">
        <f t="shared" si="69"/>
        <v>33320.25309120001</v>
      </c>
      <c r="S140" s="390">
        <f t="shared" si="70"/>
        <v>5811554.4204032</v>
      </c>
      <c r="T140" s="318">
        <v>44352</v>
      </c>
      <c r="U140" s="319">
        <v>44439</v>
      </c>
      <c r="V140" s="287"/>
      <c r="W140" s="320"/>
      <c r="X140" s="320"/>
      <c r="Y140" s="539">
        <f t="shared" si="72"/>
        <v>134</v>
      </c>
      <c r="Z140" s="540" t="str">
        <f t="shared" si="72"/>
        <v>2469</v>
      </c>
      <c r="AA140" s="541" t="str">
        <f t="shared" si="72"/>
        <v>BUDIMAN SENTOSA</v>
      </c>
      <c r="AB140" s="540" t="str">
        <f>+VLOOKUP(B140,'[1]BANDUNG-ANTERAJA'!$C$7:$AL$187,14,0)</f>
        <v>K2</v>
      </c>
      <c r="AC140" s="573">
        <f t="shared" si="76"/>
        <v>5022476</v>
      </c>
      <c r="AD140" s="542">
        <f t="shared" si="77"/>
        <v>74849.52</v>
      </c>
      <c r="AE140" s="542"/>
      <c r="AF140" s="542">
        <f t="shared" si="78"/>
        <v>37424.76</v>
      </c>
      <c r="AG140" s="584">
        <f t="shared" si="79"/>
        <v>-714798.2799999993</v>
      </c>
      <c r="AH140" s="584">
        <f t="shared" si="74"/>
        <v>0</v>
      </c>
      <c r="AI140" s="543">
        <f t="shared" si="75"/>
        <v>4910201.720000001</v>
      </c>
      <c r="AJ140" s="543"/>
      <c r="AK140" s="544">
        <f t="shared" si="80"/>
        <v>4910201.720000001</v>
      </c>
      <c r="AL140" s="545"/>
      <c r="AM140" s="546">
        <f t="shared" si="73"/>
        <v>134</v>
      </c>
      <c r="AN140" s="547" t="str">
        <f t="shared" si="73"/>
        <v>2469</v>
      </c>
      <c r="AO140" s="548" t="str">
        <f t="shared" si="73"/>
        <v>BUDIMAN SENTOSA</v>
      </c>
      <c r="AP140" s="538">
        <f t="shared" si="81"/>
        <v>4910201.720000001</v>
      </c>
      <c r="AQ140" s="252">
        <f>+VLOOKUP(C140,'[4]BANK DRIVER'!$C$173:$G$352,5,0)</f>
        <v>4910201.720000001</v>
      </c>
    </row>
    <row r="141" ht="19.5" customHeight="1" s="252" customFormat="1">
      <c r="A141" s="313">
        <f t="shared" si="71"/>
        <v>135</v>
      </c>
      <c r="B141" s="182" t="s">
        <v>799</v>
      </c>
      <c r="C141" s="314" t="s">
        <v>800</v>
      </c>
      <c r="D141" s="315" t="s">
        <v>47</v>
      </c>
      <c r="E141" s="315" t="s">
        <v>115</v>
      </c>
      <c r="F141" s="316" t="s">
        <v>113</v>
      </c>
      <c r="G141" s="351">
        <v>3742476</v>
      </c>
      <c r="H141" s="352">
        <f t="shared" si="63"/>
        <v>183007.0764</v>
      </c>
      <c r="I141" s="375">
        <f t="shared" si="64"/>
        <v>149699.04</v>
      </c>
      <c r="J141" s="375">
        <f t="shared" si="65"/>
        <v>74849.52</v>
      </c>
      <c r="K141" s="375">
        <v>15000</v>
      </c>
      <c r="L141" s="317">
        <f t="shared" si="66"/>
        <v>4165031.6364</v>
      </c>
      <c r="M141" s="317">
        <f t="shared" si="67"/>
        <v>333202.53091200005</v>
      </c>
      <c r="N141" s="317">
        <v>980000</v>
      </c>
      <c r="O141" s="317"/>
      <c r="P141" s="317"/>
      <c r="Q141" s="389">
        <f t="shared" si="68"/>
        <v>5478234.167312</v>
      </c>
      <c r="R141" s="389">
        <f t="shared" si="69"/>
        <v>33320.25309120001</v>
      </c>
      <c r="S141" s="390">
        <f t="shared" si="70"/>
        <v>5511554.4204032</v>
      </c>
      <c r="T141" s="318">
        <v>44353</v>
      </c>
      <c r="U141" s="319">
        <v>44439</v>
      </c>
      <c r="V141" s="287"/>
      <c r="W141" s="320"/>
      <c r="X141" s="320"/>
      <c r="Y141" s="539">
        <f t="shared" si="72"/>
        <v>135</v>
      </c>
      <c r="Z141" s="540" t="str">
        <f t="shared" si="72"/>
        <v>2470</v>
      </c>
      <c r="AA141" s="541" t="str">
        <f t="shared" si="72"/>
        <v>JATNIKA</v>
      </c>
      <c r="AB141" s="540" t="str">
        <f>+VLOOKUP(B141,'[1]BANDUNG-ANTERAJA'!$C$7:$AL$187,14,0)</f>
        <v>K2</v>
      </c>
      <c r="AC141" s="573">
        <f t="shared" si="76"/>
        <v>4722476</v>
      </c>
      <c r="AD141" s="542">
        <f t="shared" si="77"/>
        <v>74849.52</v>
      </c>
      <c r="AE141" s="542">
        <f t="shared" si="78"/>
        <v>37424.76</v>
      </c>
      <c r="AF141" s="542">
        <f t="shared" si="78"/>
        <v>37424.76</v>
      </c>
      <c r="AG141" s="584">
        <f t="shared" si="79"/>
        <v>-1052223.039999999</v>
      </c>
      <c r="AH141" s="584">
        <f t="shared" si="74"/>
        <v>0</v>
      </c>
      <c r="AI141" s="543">
        <f t="shared" si="75"/>
        <v>4572776.960000001</v>
      </c>
      <c r="AJ141" s="543"/>
      <c r="AK141" s="544">
        <f t="shared" si="80"/>
        <v>4572776.960000001</v>
      </c>
      <c r="AL141" s="545"/>
      <c r="AM141" s="546">
        <f t="shared" si="73"/>
        <v>135</v>
      </c>
      <c r="AN141" s="547" t="str">
        <f t="shared" si="73"/>
        <v>2470</v>
      </c>
      <c r="AO141" s="548" t="str">
        <f t="shared" si="73"/>
        <v>JATNIKA</v>
      </c>
      <c r="AP141" s="538">
        <f t="shared" si="81"/>
        <v>4572776.960000001</v>
      </c>
      <c r="AQ141" s="252">
        <f>+VLOOKUP(C141,'[4]BANK DRIVER'!$C$173:$G$352,5,0)</f>
        <v>4572776.960000001</v>
      </c>
    </row>
    <row r="142" ht="19.5" customHeight="1" s="252" customFormat="1">
      <c r="A142" s="313">
        <f t="shared" si="71"/>
        <v>136</v>
      </c>
      <c r="B142" s="182" t="s">
        <v>801</v>
      </c>
      <c r="C142" s="314" t="s">
        <v>209</v>
      </c>
      <c r="D142" s="315" t="s">
        <v>47</v>
      </c>
      <c r="E142" s="315" t="s">
        <v>115</v>
      </c>
      <c r="F142" s="316" t="s">
        <v>113</v>
      </c>
      <c r="G142" s="351">
        <v>3742476</v>
      </c>
      <c r="H142" s="352">
        <f ref="H142:H186" t="shared" si="82">+$G$4*4.89%</f>
        <v>183007.0764</v>
      </c>
      <c r="I142" s="375">
        <f ref="I142:I186" t="shared" si="83">+$G$4*4%</f>
        <v>149699.04</v>
      </c>
      <c r="J142" s="375">
        <f ref="J142:J186" t="shared" si="84">+$G$4*2%</f>
        <v>74849.52</v>
      </c>
      <c r="K142" s="375">
        <v>15000</v>
      </c>
      <c r="L142" s="317">
        <f ref="L142:L173" t="shared" si="85">SUM(G142:K142)</f>
        <v>4165031.6364</v>
      </c>
      <c r="M142" s="317">
        <f ref="M142:M173" t="shared" si="86">+L142*8%</f>
        <v>333202.53091200005</v>
      </c>
      <c r="N142" s="317">
        <v>660000</v>
      </c>
      <c r="O142" s="317"/>
      <c r="P142" s="317"/>
      <c r="Q142" s="389">
        <f ref="Q142:Q173" t="shared" si="87">SUM(L142:P142)</f>
        <v>5158234.167312</v>
      </c>
      <c r="R142" s="389">
        <f ref="R142:R173" t="shared" si="88">M142*0.1</f>
        <v>33320.25309120001</v>
      </c>
      <c r="S142" s="390">
        <f ref="S142:S173" t="shared" si="89">Q142+R142</f>
        <v>5191554.4204032</v>
      </c>
      <c r="T142" s="318">
        <v>44353</v>
      </c>
      <c r="U142" s="319">
        <v>44439</v>
      </c>
      <c r="V142" s="287"/>
      <c r="W142" s="320"/>
      <c r="X142" s="320"/>
      <c r="Y142" s="539">
        <f t="shared" si="72"/>
        <v>136</v>
      </c>
      <c r="Z142" s="540" t="str">
        <f t="shared" si="72"/>
        <v>2471</v>
      </c>
      <c r="AA142" s="541" t="str">
        <f t="shared" si="72"/>
        <v>JEJE SUDRAJAT </v>
      </c>
      <c r="AB142" s="540" t="str">
        <f>+VLOOKUP(B142,'[1]BANDUNG-ANTERAJA'!$C$7:$AL$187,14,0)</f>
        <v>K</v>
      </c>
      <c r="AC142" s="573">
        <f t="shared" si="76"/>
        <v>4402476</v>
      </c>
      <c r="AD142" s="542">
        <f t="shared" si="77"/>
        <v>74849.52</v>
      </c>
      <c r="AE142" s="542"/>
      <c r="AF142" s="542">
        <f t="shared" si="78"/>
        <v>37424.76</v>
      </c>
      <c r="AG142" s="584">
        <f t="shared" si="79"/>
        <v>-584798.2799999993</v>
      </c>
      <c r="AH142" s="584">
        <f t="shared" si="74"/>
        <v>0</v>
      </c>
      <c r="AI142" s="543">
        <f t="shared" si="75"/>
        <v>4290201.720000001</v>
      </c>
      <c r="AJ142" s="543"/>
      <c r="AK142" s="544">
        <f t="shared" si="80"/>
        <v>4290201.720000001</v>
      </c>
      <c r="AL142" s="545"/>
      <c r="AM142" s="546">
        <f t="shared" si="73"/>
        <v>136</v>
      </c>
      <c r="AN142" s="547" t="str">
        <f t="shared" si="73"/>
        <v>2471</v>
      </c>
      <c r="AO142" s="548" t="str">
        <f t="shared" si="73"/>
        <v>JEJE SUDRAJAT </v>
      </c>
      <c r="AP142" s="538">
        <f t="shared" si="81"/>
        <v>4290201.720000001</v>
      </c>
      <c r="AQ142" s="252">
        <f>+VLOOKUP(C142,'[4]BANK DRIVER'!$C$173:$G$352,5,0)</f>
        <v>4290201.720000001</v>
      </c>
    </row>
    <row r="143" ht="19.5" customHeight="1" s="252" customFormat="1">
      <c r="A143" s="313">
        <f t="shared" si="71"/>
        <v>137</v>
      </c>
      <c r="B143" s="182" t="s">
        <v>802</v>
      </c>
      <c r="C143" s="314" t="s">
        <v>803</v>
      </c>
      <c r="D143" s="315" t="s">
        <v>47</v>
      </c>
      <c r="E143" s="315" t="s">
        <v>115</v>
      </c>
      <c r="F143" s="316" t="s">
        <v>113</v>
      </c>
      <c r="G143" s="351">
        <v>3742476</v>
      </c>
      <c r="H143" s="352">
        <f t="shared" si="82"/>
        <v>183007.0764</v>
      </c>
      <c r="I143" s="375">
        <f t="shared" si="83"/>
        <v>149699.04</v>
      </c>
      <c r="J143" s="375">
        <f t="shared" si="84"/>
        <v>74849.52</v>
      </c>
      <c r="K143" s="375">
        <v>15000</v>
      </c>
      <c r="L143" s="317">
        <f t="shared" si="85"/>
        <v>4165031.6364</v>
      </c>
      <c r="M143" s="317">
        <f t="shared" si="86"/>
        <v>333202.53091200005</v>
      </c>
      <c r="N143" s="317">
        <v>960000</v>
      </c>
      <c r="O143" s="317"/>
      <c r="P143" s="317"/>
      <c r="Q143" s="389">
        <f t="shared" si="87"/>
        <v>5458234.167312</v>
      </c>
      <c r="R143" s="389">
        <f t="shared" si="88"/>
        <v>33320.25309120001</v>
      </c>
      <c r="S143" s="390">
        <f t="shared" si="89"/>
        <v>5491554.4204032</v>
      </c>
      <c r="T143" s="318">
        <v>44355</v>
      </c>
      <c r="U143" s="319">
        <v>44439</v>
      </c>
      <c r="V143" s="287"/>
      <c r="W143" s="320"/>
      <c r="X143" s="320"/>
      <c r="Y143" s="539">
        <f t="shared" si="72"/>
        <v>137</v>
      </c>
      <c r="Z143" s="540" t="str">
        <f t="shared" si="72"/>
        <v>2472</v>
      </c>
      <c r="AA143" s="541" t="str">
        <f t="shared" si="72"/>
        <v>MUHAMAD ISKANDAR ABDILLAH</v>
      </c>
      <c r="AB143" s="540" t="str">
        <f>+VLOOKUP(B143,'[1]BANDUNG-ANTERAJA'!$C$7:$AL$187,14,0)</f>
        <v>K1</v>
      </c>
      <c r="AC143" s="573">
        <f t="shared" si="76"/>
        <v>4702476</v>
      </c>
      <c r="AD143" s="542">
        <f t="shared" si="77"/>
        <v>74849.52</v>
      </c>
      <c r="AE143" s="542">
        <f t="shared" si="78"/>
        <v>37424.76</v>
      </c>
      <c r="AF143" s="542">
        <f t="shared" si="78"/>
        <v>37424.76</v>
      </c>
      <c r="AG143" s="584">
        <f t="shared" si="79"/>
        <v>-697223.0399999991</v>
      </c>
      <c r="AH143" s="584">
        <f t="shared" si="74"/>
        <v>0</v>
      </c>
      <c r="AI143" s="543">
        <f t="shared" si="75"/>
        <v>4552776.960000001</v>
      </c>
      <c r="AJ143" s="543"/>
      <c r="AK143" s="544">
        <f t="shared" si="80"/>
        <v>4552776.960000001</v>
      </c>
      <c r="AL143" s="545"/>
      <c r="AM143" s="546">
        <f t="shared" si="73"/>
        <v>137</v>
      </c>
      <c r="AN143" s="547" t="str">
        <f t="shared" si="73"/>
        <v>2472</v>
      </c>
      <c r="AO143" s="548" t="str">
        <f t="shared" si="73"/>
        <v>MUHAMAD ISKANDAR ABDILLAH</v>
      </c>
      <c r="AP143" s="538">
        <f t="shared" si="81"/>
        <v>4552776.960000001</v>
      </c>
      <c r="AQ143" s="252">
        <f>+VLOOKUP(C143,'[4]BANK DRIVER'!$C$173:$G$352,5,0)</f>
        <v>4552776.960000001</v>
      </c>
    </row>
    <row r="144" ht="19.5" customHeight="1" s="252" customFormat="1">
      <c r="A144" s="313">
        <f t="shared" si="71"/>
        <v>138</v>
      </c>
      <c r="B144" s="182" t="s">
        <v>804</v>
      </c>
      <c r="C144" s="314" t="s">
        <v>805</v>
      </c>
      <c r="D144" s="315" t="s">
        <v>47</v>
      </c>
      <c r="E144" s="315" t="s">
        <v>115</v>
      </c>
      <c r="F144" s="316" t="s">
        <v>113</v>
      </c>
      <c r="G144" s="351">
        <v>3742476</v>
      </c>
      <c r="H144" s="352">
        <f t="shared" si="82"/>
        <v>183007.0764</v>
      </c>
      <c r="I144" s="375">
        <f t="shared" si="83"/>
        <v>149699.04</v>
      </c>
      <c r="J144" s="375">
        <f t="shared" si="84"/>
        <v>74849.52</v>
      </c>
      <c r="K144" s="375">
        <v>15000</v>
      </c>
      <c r="L144" s="317">
        <f t="shared" si="85"/>
        <v>4165031.6364</v>
      </c>
      <c r="M144" s="317">
        <f t="shared" si="86"/>
        <v>333202.53091200005</v>
      </c>
      <c r="N144" s="317">
        <v>1000000</v>
      </c>
      <c r="O144" s="317"/>
      <c r="P144" s="317"/>
      <c r="Q144" s="389">
        <f t="shared" si="87"/>
        <v>5498234.167312</v>
      </c>
      <c r="R144" s="389">
        <f t="shared" si="88"/>
        <v>33320.25309120001</v>
      </c>
      <c r="S144" s="390">
        <f t="shared" si="89"/>
        <v>5531554.4204032</v>
      </c>
      <c r="T144" s="318">
        <v>44357</v>
      </c>
      <c r="U144" s="319">
        <v>44439</v>
      </c>
      <c r="V144" s="287"/>
      <c r="W144" s="320"/>
      <c r="X144" s="320"/>
      <c r="Y144" s="539">
        <f t="shared" si="72"/>
        <v>138</v>
      </c>
      <c r="Z144" s="540" t="str">
        <f t="shared" si="72"/>
        <v>2482</v>
      </c>
      <c r="AA144" s="541" t="str">
        <f t="shared" si="72"/>
        <v>ALDI PURWANTO</v>
      </c>
      <c r="AB144" s="540" t="str">
        <f>+VLOOKUP(B144,'[1]BANDUNG-ANTERAJA'!$C$7:$AL$187,14,0)</f>
        <v>L</v>
      </c>
      <c r="AC144" s="573">
        <f t="shared" si="76"/>
        <v>4742476</v>
      </c>
      <c r="AD144" s="542">
        <f t="shared" si="77"/>
        <v>74849.52</v>
      </c>
      <c r="AE144" s="542">
        <f t="shared" si="78"/>
        <v>37424.76</v>
      </c>
      <c r="AF144" s="542">
        <f t="shared" si="78"/>
        <v>37424.76</v>
      </c>
      <c r="AG144" s="584">
        <f t="shared" si="79"/>
        <v>92776.9600000009</v>
      </c>
      <c r="AH144" s="584">
        <f t="shared" si="74"/>
        <v>4638.8480000000445</v>
      </c>
      <c r="AI144" s="543">
        <f t="shared" si="75"/>
        <v>4588138.112000001</v>
      </c>
      <c r="AJ144" s="543"/>
      <c r="AK144" s="544">
        <f t="shared" si="80"/>
        <v>4588138.112000001</v>
      </c>
      <c r="AL144" s="545"/>
      <c r="AM144" s="546">
        <f t="shared" si="73"/>
        <v>138</v>
      </c>
      <c r="AN144" s="547" t="str">
        <f t="shared" si="73"/>
        <v>2482</v>
      </c>
      <c r="AO144" s="548" t="str">
        <f t="shared" si="73"/>
        <v>ALDI PURWANTO</v>
      </c>
      <c r="AP144" s="538">
        <f t="shared" si="81"/>
        <v>4588138.112000001</v>
      </c>
      <c r="AQ144" s="252">
        <f>+VLOOKUP(C144,'[4]BANK DRIVER'!$C$173:$G$352,5,0)</f>
        <v>4588138.112000001</v>
      </c>
    </row>
    <row r="145" ht="19.5" customHeight="1" s="252" customFormat="1">
      <c r="A145" s="313">
        <f t="shared" si="71"/>
        <v>139</v>
      </c>
      <c r="B145" s="182" t="s">
        <v>806</v>
      </c>
      <c r="C145" s="314" t="s">
        <v>807</v>
      </c>
      <c r="D145" s="315" t="s">
        <v>47</v>
      </c>
      <c r="E145" s="315" t="s">
        <v>115</v>
      </c>
      <c r="F145" s="316" t="s">
        <v>113</v>
      </c>
      <c r="G145" s="351">
        <v>3742476</v>
      </c>
      <c r="H145" s="352">
        <f t="shared" si="82"/>
        <v>183007.0764</v>
      </c>
      <c r="I145" s="375">
        <f t="shared" si="83"/>
        <v>149699.04</v>
      </c>
      <c r="J145" s="375">
        <f t="shared" si="84"/>
        <v>74849.52</v>
      </c>
      <c r="K145" s="375">
        <v>15000</v>
      </c>
      <c r="L145" s="317">
        <f t="shared" si="85"/>
        <v>4165031.6364</v>
      </c>
      <c r="M145" s="317">
        <f t="shared" si="86"/>
        <v>333202.53091200005</v>
      </c>
      <c r="N145" s="317">
        <v>1680000</v>
      </c>
      <c r="O145" s="317"/>
      <c r="P145" s="317"/>
      <c r="Q145" s="389">
        <f t="shared" si="87"/>
        <v>6178234.167312</v>
      </c>
      <c r="R145" s="389">
        <f t="shared" si="88"/>
        <v>33320.25309120001</v>
      </c>
      <c r="S145" s="390">
        <f t="shared" si="89"/>
        <v>6211554.4204032</v>
      </c>
      <c r="T145" s="318">
        <v>44336</v>
      </c>
      <c r="U145" s="319">
        <v>44439</v>
      </c>
      <c r="V145" s="287"/>
      <c r="W145" s="320"/>
      <c r="X145" s="320"/>
      <c r="Y145" s="539">
        <f t="shared" si="72"/>
        <v>139</v>
      </c>
      <c r="Z145" s="540" t="str">
        <f t="shared" si="72"/>
        <v>2493</v>
      </c>
      <c r="AA145" s="541" t="str">
        <f t="shared" si="72"/>
        <v>SAHRUL SAEBANI</v>
      </c>
      <c r="AB145" s="540" t="str">
        <f>+VLOOKUP(B145,'[1]BANDUNG-ANTERAJA'!$C$7:$AL$187,14,0)</f>
        <v>L</v>
      </c>
      <c r="AC145" s="573">
        <f t="shared" si="76"/>
        <v>5422476</v>
      </c>
      <c r="AD145" s="542">
        <f t="shared" si="77"/>
        <v>74849.52</v>
      </c>
      <c r="AE145" s="542">
        <f t="shared" si="78"/>
        <v>37424.76</v>
      </c>
      <c r="AF145" s="542">
        <f t="shared" si="78"/>
        <v>37424.76</v>
      </c>
      <c r="AG145" s="584">
        <f t="shared" si="79"/>
        <v>772776.9600000009</v>
      </c>
      <c r="AH145" s="584">
        <f t="shared" si="74"/>
        <v>38638.84800000005</v>
      </c>
      <c r="AI145" s="543">
        <f t="shared" si="75"/>
        <v>5234138.112000001</v>
      </c>
      <c r="AJ145" s="543"/>
      <c r="AK145" s="544">
        <f t="shared" si="80"/>
        <v>5234138.112000001</v>
      </c>
      <c r="AL145" s="545"/>
      <c r="AM145" s="546">
        <f t="shared" si="73"/>
        <v>139</v>
      </c>
      <c r="AN145" s="547" t="str">
        <f t="shared" si="73"/>
        <v>2493</v>
      </c>
      <c r="AO145" s="548" t="str">
        <f t="shared" si="73"/>
        <v>SAHRUL SAEBANI</v>
      </c>
      <c r="AP145" s="538">
        <f t="shared" si="81"/>
        <v>5234138.112000001</v>
      </c>
      <c r="AQ145" s="252">
        <f>+VLOOKUP(C145,'[4]BANK DRIVER'!$C$173:$G$352,5,0)</f>
        <v>5234138.112000001</v>
      </c>
    </row>
    <row r="146" ht="19.5" customHeight="1" s="252" customFormat="1">
      <c r="A146" s="313">
        <f t="shared" si="71"/>
        <v>140</v>
      </c>
      <c r="B146" s="182" t="s">
        <v>808</v>
      </c>
      <c r="C146" s="314" t="s">
        <v>809</v>
      </c>
      <c r="D146" s="315" t="s">
        <v>47</v>
      </c>
      <c r="E146" s="315" t="s">
        <v>115</v>
      </c>
      <c r="F146" s="316" t="s">
        <v>113</v>
      </c>
      <c r="G146" s="351">
        <v>3742476</v>
      </c>
      <c r="H146" s="352">
        <f t="shared" si="82"/>
        <v>183007.0764</v>
      </c>
      <c r="I146" s="375">
        <f t="shared" si="83"/>
        <v>149699.04</v>
      </c>
      <c r="J146" s="375">
        <f t="shared" si="84"/>
        <v>74849.52</v>
      </c>
      <c r="K146" s="375">
        <v>15000</v>
      </c>
      <c r="L146" s="317">
        <f t="shared" si="85"/>
        <v>4165031.6364</v>
      </c>
      <c r="M146" s="317">
        <f t="shared" si="86"/>
        <v>333202.53091200005</v>
      </c>
      <c r="N146" s="317">
        <v>1715000</v>
      </c>
      <c r="O146" s="317"/>
      <c r="P146" s="317"/>
      <c r="Q146" s="389">
        <f t="shared" si="87"/>
        <v>6213234.167312</v>
      </c>
      <c r="R146" s="389">
        <f t="shared" si="88"/>
        <v>33320.25309120001</v>
      </c>
      <c r="S146" s="390">
        <f t="shared" si="89"/>
        <v>6246554.4204032</v>
      </c>
      <c r="T146" s="318">
        <v>44336</v>
      </c>
      <c r="U146" s="319">
        <v>44439</v>
      </c>
      <c r="V146" s="287"/>
      <c r="W146" s="320"/>
      <c r="X146" s="320"/>
      <c r="Y146" s="539">
        <f t="shared" si="72"/>
        <v>140</v>
      </c>
      <c r="Z146" s="540" t="str">
        <f t="shared" si="72"/>
        <v>2494</v>
      </c>
      <c r="AA146" s="541" t="str">
        <f t="shared" si="72"/>
        <v>JAPAR SIDIK</v>
      </c>
      <c r="AB146" s="540" t="str">
        <f>+VLOOKUP(B146,'[1]BANDUNG-ANTERAJA'!$C$7:$AL$187,14,0)</f>
        <v>L</v>
      </c>
      <c r="AC146" s="573">
        <f t="shared" si="76"/>
        <v>5457476</v>
      </c>
      <c r="AD146" s="542">
        <f t="shared" si="77"/>
        <v>74849.52</v>
      </c>
      <c r="AE146" s="542">
        <f t="shared" si="78"/>
        <v>37424.76</v>
      </c>
      <c r="AF146" s="542">
        <f t="shared" si="78"/>
        <v>37424.76</v>
      </c>
      <c r="AG146" s="584">
        <f t="shared" si="79"/>
        <v>807776.9600000009</v>
      </c>
      <c r="AH146" s="584">
        <f t="shared" si="74"/>
        <v>40388.84800000005</v>
      </c>
      <c r="AI146" s="543">
        <f t="shared" si="75"/>
        <v>5267388.112000001</v>
      </c>
      <c r="AJ146" s="543"/>
      <c r="AK146" s="544">
        <f t="shared" si="80"/>
        <v>5267388.112000001</v>
      </c>
      <c r="AL146" s="545"/>
      <c r="AM146" s="546">
        <f t="shared" si="73"/>
        <v>140</v>
      </c>
      <c r="AN146" s="547" t="str">
        <f t="shared" si="73"/>
        <v>2494</v>
      </c>
      <c r="AO146" s="548" t="str">
        <f t="shared" si="73"/>
        <v>JAPAR SIDIK</v>
      </c>
      <c r="AP146" s="538">
        <f t="shared" si="81"/>
        <v>5267388.112000001</v>
      </c>
      <c r="AQ146" s="252">
        <f>+VLOOKUP(C146,'[4]BANK DRIVER'!$C$173:$G$352,5,0)</f>
        <v>5267388.112000001</v>
      </c>
    </row>
    <row r="147" ht="19.5" customHeight="1" s="252" customFormat="1">
      <c r="A147" s="313">
        <f t="shared" si="71"/>
        <v>141</v>
      </c>
      <c r="B147" s="182" t="s">
        <v>810</v>
      </c>
      <c r="C147" s="314" t="s">
        <v>811</v>
      </c>
      <c r="D147" s="315" t="s">
        <v>47</v>
      </c>
      <c r="E147" s="315" t="s">
        <v>115</v>
      </c>
      <c r="F147" s="316" t="s">
        <v>113</v>
      </c>
      <c r="G147" s="351">
        <v>3742476</v>
      </c>
      <c r="H147" s="352">
        <f t="shared" si="82"/>
        <v>183007.0764</v>
      </c>
      <c r="I147" s="375">
        <f t="shared" si="83"/>
        <v>149699.04</v>
      </c>
      <c r="J147" s="375">
        <f t="shared" si="84"/>
        <v>74849.52</v>
      </c>
      <c r="K147" s="375">
        <v>15000</v>
      </c>
      <c r="L147" s="317">
        <f t="shared" si="85"/>
        <v>4165031.6364</v>
      </c>
      <c r="M147" s="317">
        <f t="shared" si="86"/>
        <v>333202.53091200005</v>
      </c>
      <c r="N147" s="317">
        <v>1100000</v>
      </c>
      <c r="O147" s="317"/>
      <c r="P147" s="317"/>
      <c r="Q147" s="389">
        <f t="shared" si="87"/>
        <v>5598234.167312</v>
      </c>
      <c r="R147" s="389">
        <f t="shared" si="88"/>
        <v>33320.25309120001</v>
      </c>
      <c r="S147" s="390">
        <f t="shared" si="89"/>
        <v>5631554.4204032</v>
      </c>
      <c r="T147" s="318">
        <v>44358</v>
      </c>
      <c r="U147" s="319">
        <v>44439</v>
      </c>
      <c r="V147" s="287"/>
      <c r="W147" s="320"/>
      <c r="X147" s="320"/>
      <c r="Y147" s="539">
        <f t="shared" si="72"/>
        <v>141</v>
      </c>
      <c r="Z147" s="540" t="str">
        <f t="shared" si="72"/>
        <v>2510</v>
      </c>
      <c r="AA147" s="541" t="str">
        <f t="shared" si="72"/>
        <v>MUJIMAN</v>
      </c>
      <c r="AB147" s="540" t="str">
        <f>+VLOOKUP(B147,'[1]BANDUNG-ANTERAJA'!$C$7:$AL$187,14,0)</f>
        <v>K</v>
      </c>
      <c r="AC147" s="573">
        <f t="shared" si="76"/>
        <v>4842476</v>
      </c>
      <c r="AD147" s="542">
        <f t="shared" si="77"/>
        <v>74849.52</v>
      </c>
      <c r="AE147" s="542"/>
      <c r="AF147" s="542">
        <f t="shared" si="78"/>
        <v>37424.76</v>
      </c>
      <c r="AG147" s="584">
        <f t="shared" si="79"/>
        <v>-144798.27999999933</v>
      </c>
      <c r="AH147" s="584">
        <f t="shared" si="74"/>
        <v>0</v>
      </c>
      <c r="AI147" s="543">
        <f t="shared" si="75"/>
        <v>4730201.720000001</v>
      </c>
      <c r="AJ147" s="543"/>
      <c r="AK147" s="544">
        <f t="shared" si="80"/>
        <v>4730201.720000001</v>
      </c>
      <c r="AL147" s="545"/>
      <c r="AM147" s="546">
        <f t="shared" si="73"/>
        <v>141</v>
      </c>
      <c r="AN147" s="547" t="str">
        <f t="shared" si="73"/>
        <v>2510</v>
      </c>
      <c r="AO147" s="548" t="str">
        <f t="shared" si="73"/>
        <v>MUJIMAN</v>
      </c>
      <c r="AP147" s="538">
        <f t="shared" si="81"/>
        <v>4730201.720000001</v>
      </c>
      <c r="AQ147" s="252">
        <f>+VLOOKUP(C147,'[4]BANK DRIVER'!$C$173:$G$352,5,0)</f>
        <v>4730201.720000001</v>
      </c>
    </row>
    <row r="148" ht="19.5" customHeight="1" s="252" customFormat="1">
      <c r="A148" s="313">
        <f t="shared" si="71"/>
        <v>142</v>
      </c>
      <c r="B148" s="182" t="s">
        <v>812</v>
      </c>
      <c r="C148" s="314" t="s">
        <v>813</v>
      </c>
      <c r="D148" s="315" t="s">
        <v>47</v>
      </c>
      <c r="E148" s="315" t="s">
        <v>115</v>
      </c>
      <c r="F148" s="316" t="s">
        <v>113</v>
      </c>
      <c r="G148" s="351">
        <v>3742476</v>
      </c>
      <c r="H148" s="352">
        <f t="shared" si="82"/>
        <v>183007.0764</v>
      </c>
      <c r="I148" s="375">
        <f t="shared" si="83"/>
        <v>149699.04</v>
      </c>
      <c r="J148" s="375">
        <f t="shared" si="84"/>
        <v>74849.52</v>
      </c>
      <c r="K148" s="375">
        <v>15000</v>
      </c>
      <c r="L148" s="317">
        <f t="shared" si="85"/>
        <v>4165031.6364</v>
      </c>
      <c r="M148" s="317">
        <f t="shared" si="86"/>
        <v>333202.53091200005</v>
      </c>
      <c r="N148" s="317">
        <v>1215000</v>
      </c>
      <c r="O148" s="317"/>
      <c r="P148" s="317"/>
      <c r="Q148" s="389">
        <f t="shared" si="87"/>
        <v>5713234.167312</v>
      </c>
      <c r="R148" s="389">
        <f t="shared" si="88"/>
        <v>33320.25309120001</v>
      </c>
      <c r="S148" s="390">
        <f t="shared" si="89"/>
        <v>5746554.4204032</v>
      </c>
      <c r="T148" s="318">
        <v>44350</v>
      </c>
      <c r="U148" s="319">
        <v>44439</v>
      </c>
      <c r="V148" s="287"/>
      <c r="W148" s="320"/>
      <c r="X148" s="320"/>
      <c r="Y148" s="539">
        <f t="shared" si="72"/>
        <v>142</v>
      </c>
      <c r="Z148" s="540" t="str">
        <f t="shared" si="72"/>
        <v>2452</v>
      </c>
      <c r="AA148" s="541" t="str">
        <f t="shared" si="72"/>
        <v>MUHAMMAD ROMLI</v>
      </c>
      <c r="AB148" s="540" t="str">
        <f>+VLOOKUP(B148,'[1]BANDUNG-ANTERAJA'!$C$7:$AL$187,14,0)</f>
        <v>K2</v>
      </c>
      <c r="AC148" s="573">
        <f t="shared" si="76"/>
        <v>4957476</v>
      </c>
      <c r="AD148" s="542">
        <f t="shared" si="77"/>
        <v>74849.52</v>
      </c>
      <c r="AE148" s="542">
        <f t="shared" si="78"/>
        <v>37424.76</v>
      </c>
      <c r="AF148" s="542">
        <f t="shared" si="78"/>
        <v>37424.76</v>
      </c>
      <c r="AG148" s="584">
        <f t="shared" si="79"/>
        <v>-817223.0399999991</v>
      </c>
      <c r="AH148" s="584">
        <f t="shared" si="74"/>
        <v>0</v>
      </c>
      <c r="AI148" s="543">
        <f t="shared" si="75"/>
        <v>4807776.960000001</v>
      </c>
      <c r="AJ148" s="543"/>
      <c r="AK148" s="544">
        <f t="shared" si="80"/>
        <v>4807776.960000001</v>
      </c>
      <c r="AL148" s="545"/>
      <c r="AM148" s="546">
        <f t="shared" si="73"/>
        <v>142</v>
      </c>
      <c r="AN148" s="547" t="str">
        <f t="shared" si="73"/>
        <v>2452</v>
      </c>
      <c r="AO148" s="548" t="str">
        <f t="shared" si="73"/>
        <v>MUHAMMAD ROMLI</v>
      </c>
      <c r="AP148" s="538">
        <f t="shared" si="81"/>
        <v>4807776.960000001</v>
      </c>
      <c r="AQ148" s="252">
        <f>+VLOOKUP(C148,'[4]BANK DRIVER'!$C$173:$G$352,5,0)</f>
        <v>4807776.960000001</v>
      </c>
    </row>
    <row r="149" ht="19.5" customHeight="1" s="322" customFormat="1">
      <c r="A149" s="466">
        <f t="shared" si="71"/>
        <v>143</v>
      </c>
      <c r="B149" s="452" t="s">
        <v>814</v>
      </c>
      <c r="C149" s="467" t="s">
        <v>815</v>
      </c>
      <c r="D149" s="468" t="s">
        <v>47</v>
      </c>
      <c r="E149" s="468"/>
      <c r="F149" s="469"/>
      <c r="G149" s="465">
        <f ref="G149:G156" t="shared" si="90">$G$4/30*22</f>
        <v>2744482.4</v>
      </c>
      <c r="H149" s="470">
        <f t="shared" si="82"/>
        <v>183007.0764</v>
      </c>
      <c r="I149" s="471">
        <f t="shared" si="83"/>
        <v>149699.04</v>
      </c>
      <c r="J149" s="471">
        <f t="shared" si="84"/>
        <v>74849.52</v>
      </c>
      <c r="K149" s="471">
        <v>15000</v>
      </c>
      <c r="L149" s="464">
        <f t="shared" si="85"/>
        <v>3167038.0364</v>
      </c>
      <c r="M149" s="464">
        <f t="shared" si="86"/>
        <v>253363.042912</v>
      </c>
      <c r="N149" s="464">
        <v>160000</v>
      </c>
      <c r="O149" s="464"/>
      <c r="P149" s="464"/>
      <c r="Q149" s="403">
        <f t="shared" si="87"/>
        <v>3580401.079312</v>
      </c>
      <c r="R149" s="403">
        <f t="shared" si="88"/>
        <v>25336.304291200002</v>
      </c>
      <c r="S149" s="404">
        <f t="shared" si="89"/>
        <v>3605737.3836032</v>
      </c>
      <c r="T149" s="472">
        <v>44371</v>
      </c>
      <c r="U149" s="473">
        <v>44469</v>
      </c>
      <c r="V149" s="474"/>
      <c r="W149" s="475"/>
      <c r="X149" s="476"/>
      <c r="Y149" s="574">
        <f t="shared" si="72"/>
        <v>143</v>
      </c>
      <c r="Z149" s="575" t="str">
        <f t="shared" si="72"/>
        <v>2533</v>
      </c>
      <c r="AA149" s="576" t="str">
        <f t="shared" si="72"/>
        <v>RUDI JAMALUDIN</v>
      </c>
      <c r="AB149" s="540" t="str">
        <f>+VLOOKUP(B149,'[1]BANDUNG-ANTERAJA'!$C$7:$AL$187,14,0)</f>
        <v>K</v>
      </c>
      <c r="AC149" s="585">
        <f t="shared" si="76"/>
        <v>2904482.4</v>
      </c>
      <c r="AD149" s="542">
        <f t="shared" si="77"/>
        <v>74849.52</v>
      </c>
      <c r="AE149" s="542"/>
      <c r="AF149" s="542">
        <f t="shared" si="78"/>
        <v>37424.76</v>
      </c>
      <c r="AG149" s="571">
        <f t="shared" si="79"/>
        <v>-2082791.88</v>
      </c>
      <c r="AH149" s="571">
        <f t="shared" si="74"/>
        <v>0</v>
      </c>
      <c r="AI149" s="577">
        <f t="shared" si="75"/>
        <v>2792208.12</v>
      </c>
      <c r="AJ149" s="577"/>
      <c r="AK149" s="578">
        <f t="shared" si="80"/>
        <v>2792208.12</v>
      </c>
      <c r="AL149" s="579"/>
      <c r="AM149" s="580">
        <f t="shared" si="73"/>
        <v>143</v>
      </c>
      <c r="AN149" s="581" t="str">
        <f t="shared" si="73"/>
        <v>2533</v>
      </c>
      <c r="AO149" s="582" t="str">
        <f t="shared" si="73"/>
        <v>RUDI JAMALUDIN</v>
      </c>
      <c r="AP149" s="583">
        <f t="shared" si="81"/>
        <v>2792208.12</v>
      </c>
      <c r="AQ149" s="252">
        <f>+VLOOKUP(C149,'[4]BANK DRIVER'!$C$173:$G$352,5,0)</f>
        <v>2792208.12</v>
      </c>
      <c r="AT149" s="252"/>
    </row>
    <row r="150" ht="19.5" customHeight="1" s="322" customFormat="1">
      <c r="A150" s="466">
        <f t="shared" si="71"/>
        <v>144</v>
      </c>
      <c r="B150" s="452" t="s">
        <v>816</v>
      </c>
      <c r="C150" s="467" t="s">
        <v>817</v>
      </c>
      <c r="D150" s="468" t="s">
        <v>47</v>
      </c>
      <c r="E150" s="468"/>
      <c r="F150" s="469"/>
      <c r="G150" s="465">
        <f t="shared" si="90"/>
        <v>2744482.4</v>
      </c>
      <c r="H150" s="470">
        <f t="shared" si="82"/>
        <v>183007.0764</v>
      </c>
      <c r="I150" s="471">
        <f t="shared" si="83"/>
        <v>149699.04</v>
      </c>
      <c r="J150" s="471">
        <f t="shared" si="84"/>
        <v>74849.52</v>
      </c>
      <c r="K150" s="471">
        <v>15000</v>
      </c>
      <c r="L150" s="464">
        <f t="shared" si="85"/>
        <v>3167038.0364</v>
      </c>
      <c r="M150" s="464">
        <f t="shared" si="86"/>
        <v>253363.042912</v>
      </c>
      <c r="N150" s="464">
        <v>340000</v>
      </c>
      <c r="O150" s="464"/>
      <c r="P150" s="464"/>
      <c r="Q150" s="403">
        <f t="shared" si="87"/>
        <v>3760401.079312</v>
      </c>
      <c r="R150" s="403">
        <f t="shared" si="88"/>
        <v>25336.304291200002</v>
      </c>
      <c r="S150" s="404">
        <f t="shared" si="89"/>
        <v>3785737.3836032</v>
      </c>
      <c r="T150" s="472">
        <v>44371</v>
      </c>
      <c r="U150" s="473">
        <v>44469</v>
      </c>
      <c r="V150" s="474"/>
      <c r="W150" s="475"/>
      <c r="X150" s="476"/>
      <c r="Y150" s="574">
        <f t="shared" si="72"/>
        <v>144</v>
      </c>
      <c r="Z150" s="575" t="str">
        <f t="shared" si="72"/>
        <v>2534</v>
      </c>
      <c r="AA150" s="576" t="str">
        <f t="shared" si="72"/>
        <v>DENNY RUSANDI</v>
      </c>
      <c r="AB150" s="540" t="str">
        <f>+VLOOKUP(B150,'[1]BANDUNG-ANTERAJA'!$C$7:$AL$187,14,0)</f>
        <v>K2</v>
      </c>
      <c r="AC150" s="585">
        <f t="shared" si="76"/>
        <v>3084482.4</v>
      </c>
      <c r="AD150" s="542">
        <f t="shared" si="77"/>
        <v>74849.52</v>
      </c>
      <c r="AE150" s="542">
        <f t="shared" si="78"/>
        <v>37424.76</v>
      </c>
      <c r="AF150" s="542">
        <f t="shared" si="78"/>
        <v>37424.76</v>
      </c>
      <c r="AG150" s="571">
        <f t="shared" si="79"/>
        <v>-2690216.6399999997</v>
      </c>
      <c r="AH150" s="571">
        <f t="shared" si="74"/>
        <v>0</v>
      </c>
      <c r="AI150" s="577">
        <f t="shared" si="75"/>
        <v>2934783.3600000003</v>
      </c>
      <c r="AJ150" s="577"/>
      <c r="AK150" s="578">
        <f t="shared" si="80"/>
        <v>2934783.3600000003</v>
      </c>
      <c r="AL150" s="579"/>
      <c r="AM150" s="580">
        <f t="shared" si="73"/>
        <v>144</v>
      </c>
      <c r="AN150" s="581" t="str">
        <f t="shared" si="73"/>
        <v>2534</v>
      </c>
      <c r="AO150" s="582" t="str">
        <f t="shared" si="73"/>
        <v>DENNY RUSANDI</v>
      </c>
      <c r="AP150" s="583">
        <f t="shared" si="81"/>
        <v>2934783.3600000003</v>
      </c>
      <c r="AQ150" s="252">
        <f>+VLOOKUP(C150,'[4]BANK DRIVER'!$C$173:$G$352,5,0)</f>
        <v>2934783.3600000003</v>
      </c>
      <c r="AT150" s="252"/>
    </row>
    <row r="151" ht="19.5" customHeight="1" s="322" customFormat="1">
      <c r="A151" s="466">
        <f t="shared" si="71"/>
        <v>145</v>
      </c>
      <c r="B151" s="452" t="s">
        <v>818</v>
      </c>
      <c r="C151" s="467" t="s">
        <v>819</v>
      </c>
      <c r="D151" s="468" t="s">
        <v>47</v>
      </c>
      <c r="E151" s="468"/>
      <c r="F151" s="469"/>
      <c r="G151" s="465">
        <f t="shared" si="90"/>
        <v>2744482.4</v>
      </c>
      <c r="H151" s="470">
        <f t="shared" si="82"/>
        <v>183007.0764</v>
      </c>
      <c r="I151" s="471">
        <f t="shared" si="83"/>
        <v>149699.04</v>
      </c>
      <c r="J151" s="471">
        <f t="shared" si="84"/>
        <v>74849.52</v>
      </c>
      <c r="K151" s="471">
        <v>15000</v>
      </c>
      <c r="L151" s="464">
        <f t="shared" si="85"/>
        <v>3167038.0364</v>
      </c>
      <c r="M151" s="464">
        <f t="shared" si="86"/>
        <v>253363.042912</v>
      </c>
      <c r="N151" s="464">
        <v>300000</v>
      </c>
      <c r="O151" s="464"/>
      <c r="P151" s="464"/>
      <c r="Q151" s="403">
        <f t="shared" si="87"/>
        <v>3720401.079312</v>
      </c>
      <c r="R151" s="403">
        <f t="shared" si="88"/>
        <v>25336.304291200002</v>
      </c>
      <c r="S151" s="404">
        <f t="shared" si="89"/>
        <v>3745737.3836032</v>
      </c>
      <c r="T151" s="472">
        <v>44371</v>
      </c>
      <c r="U151" s="473">
        <v>44469</v>
      </c>
      <c r="V151" s="474"/>
      <c r="W151" s="475"/>
      <c r="X151" s="476"/>
      <c r="Y151" s="574">
        <f t="shared" si="72"/>
        <v>145</v>
      </c>
      <c r="Z151" s="575" t="str">
        <f t="shared" si="72"/>
        <v>2535</v>
      </c>
      <c r="AA151" s="576" t="str">
        <f t="shared" si="72"/>
        <v>CHANDRA WIJAYA</v>
      </c>
      <c r="AB151" s="540" t="str">
        <f>+VLOOKUP(B151,'[1]BANDUNG-ANTERAJA'!$C$7:$AL$187,14,0)</f>
        <v>K</v>
      </c>
      <c r="AC151" s="585">
        <f t="shared" si="76"/>
        <v>3044482.4</v>
      </c>
      <c r="AD151" s="542">
        <f t="shared" si="77"/>
        <v>74849.52</v>
      </c>
      <c r="AE151" s="542">
        <f t="shared" si="78"/>
        <v>37424.76</v>
      </c>
      <c r="AF151" s="542">
        <f t="shared" si="78"/>
        <v>37424.76</v>
      </c>
      <c r="AG151" s="571">
        <f t="shared" si="79"/>
        <v>-1980216.6399999997</v>
      </c>
      <c r="AH151" s="571">
        <f t="shared" si="74"/>
        <v>0</v>
      </c>
      <c r="AI151" s="577">
        <f t="shared" si="75"/>
        <v>2894783.3600000003</v>
      </c>
      <c r="AJ151" s="577"/>
      <c r="AK151" s="578">
        <f t="shared" si="80"/>
        <v>2894783.3600000003</v>
      </c>
      <c r="AL151" s="579"/>
      <c r="AM151" s="580">
        <f t="shared" si="73"/>
        <v>145</v>
      </c>
      <c r="AN151" s="581" t="str">
        <f t="shared" si="73"/>
        <v>2535</v>
      </c>
      <c r="AO151" s="582" t="str">
        <f t="shared" si="73"/>
        <v>CHANDRA WIJAYA</v>
      </c>
      <c r="AP151" s="583">
        <f t="shared" si="81"/>
        <v>2894783.3600000003</v>
      </c>
      <c r="AQ151" s="252">
        <f>+VLOOKUP(C151,'[4]BANK DRIVER'!$C$173:$G$352,5,0)</f>
        <v>2894783.3600000003</v>
      </c>
      <c r="AT151" s="252"/>
    </row>
    <row r="152" ht="19.5" customHeight="1" s="322" customFormat="1">
      <c r="A152" s="466">
        <f t="shared" si="71"/>
        <v>146</v>
      </c>
      <c r="B152" s="452" t="s">
        <v>820</v>
      </c>
      <c r="C152" s="467" t="s">
        <v>821</v>
      </c>
      <c r="D152" s="468" t="s">
        <v>47</v>
      </c>
      <c r="E152" s="468"/>
      <c r="F152" s="469"/>
      <c r="G152" s="465">
        <f t="shared" si="90"/>
        <v>2744482.4</v>
      </c>
      <c r="H152" s="470">
        <f t="shared" si="82"/>
        <v>183007.0764</v>
      </c>
      <c r="I152" s="471">
        <f t="shared" si="83"/>
        <v>149699.04</v>
      </c>
      <c r="J152" s="471">
        <f t="shared" si="84"/>
        <v>74849.52</v>
      </c>
      <c r="K152" s="471">
        <v>15000</v>
      </c>
      <c r="L152" s="464">
        <f t="shared" si="85"/>
        <v>3167038.0364</v>
      </c>
      <c r="M152" s="464">
        <f t="shared" si="86"/>
        <v>253363.042912</v>
      </c>
      <c r="N152" s="464">
        <v>360000</v>
      </c>
      <c r="O152" s="464"/>
      <c r="P152" s="464"/>
      <c r="Q152" s="403">
        <f t="shared" si="87"/>
        <v>3780401.079312</v>
      </c>
      <c r="R152" s="403">
        <f t="shared" si="88"/>
        <v>25336.304291200002</v>
      </c>
      <c r="S152" s="404">
        <f t="shared" si="89"/>
        <v>3805737.3836032</v>
      </c>
      <c r="T152" s="472">
        <v>44371</v>
      </c>
      <c r="U152" s="473">
        <v>44469</v>
      </c>
      <c r="V152" s="474"/>
      <c r="W152" s="475"/>
      <c r="X152" s="476"/>
      <c r="Y152" s="574">
        <f t="shared" si="72"/>
        <v>146</v>
      </c>
      <c r="Z152" s="575" t="str">
        <f t="shared" si="72"/>
        <v>2536</v>
      </c>
      <c r="AA152" s="576" t="str">
        <f t="shared" si="72"/>
        <v>SANDRO PERDAMAIAN S</v>
      </c>
      <c r="AB152" s="540" t="str">
        <f>+VLOOKUP(B152,'[1]BANDUNG-ANTERAJA'!$C$7:$AL$187,14,0)</f>
        <v>K3</v>
      </c>
      <c r="AC152" s="585">
        <f t="shared" si="76"/>
        <v>3104482.4</v>
      </c>
      <c r="AD152" s="542">
        <f t="shared" si="77"/>
        <v>74849.52</v>
      </c>
      <c r="AE152" s="542">
        <f t="shared" si="78"/>
        <v>37424.76</v>
      </c>
      <c r="AF152" s="542">
        <f t="shared" si="78"/>
        <v>37424.76</v>
      </c>
      <c r="AG152" s="571">
        <f t="shared" si="79"/>
        <v>-3045216.6399999997</v>
      </c>
      <c r="AH152" s="571">
        <f t="shared" si="74"/>
        <v>0</v>
      </c>
      <c r="AI152" s="577">
        <f t="shared" si="75"/>
        <v>2954783.3600000003</v>
      </c>
      <c r="AJ152" s="577"/>
      <c r="AK152" s="578">
        <f t="shared" si="80"/>
        <v>2954783.3600000003</v>
      </c>
      <c r="AL152" s="579"/>
      <c r="AM152" s="580">
        <f t="shared" si="73"/>
        <v>146</v>
      </c>
      <c r="AN152" s="581" t="str">
        <f t="shared" si="73"/>
        <v>2536</v>
      </c>
      <c r="AO152" s="582" t="str">
        <f t="shared" si="73"/>
        <v>SANDRO PERDAMAIAN S</v>
      </c>
      <c r="AP152" s="583">
        <f t="shared" si="81"/>
        <v>2954783.3600000003</v>
      </c>
      <c r="AQ152" s="252">
        <f>+VLOOKUP(C152,'[4]BANK DRIVER'!$C$173:$G$352,5,0)</f>
        <v>2954783.3600000003</v>
      </c>
      <c r="AT152" s="252"/>
    </row>
    <row r="153" ht="19.5" customHeight="1" s="322" customFormat="1">
      <c r="A153" s="466">
        <f t="shared" si="71"/>
        <v>147</v>
      </c>
      <c r="B153" s="452" t="s">
        <v>822</v>
      </c>
      <c r="C153" s="467" t="s">
        <v>823</v>
      </c>
      <c r="D153" s="468" t="s">
        <v>47</v>
      </c>
      <c r="E153" s="468"/>
      <c r="F153" s="469"/>
      <c r="G153" s="465">
        <f t="shared" si="90"/>
        <v>2744482.4</v>
      </c>
      <c r="H153" s="470">
        <f t="shared" si="82"/>
        <v>183007.0764</v>
      </c>
      <c r="I153" s="471">
        <f t="shared" si="83"/>
        <v>149699.04</v>
      </c>
      <c r="J153" s="471">
        <f t="shared" si="84"/>
        <v>74849.52</v>
      </c>
      <c r="K153" s="471">
        <v>15000</v>
      </c>
      <c r="L153" s="464">
        <f t="shared" si="85"/>
        <v>3167038.0364</v>
      </c>
      <c r="M153" s="464">
        <f t="shared" si="86"/>
        <v>253363.042912</v>
      </c>
      <c r="N153" s="464">
        <v>340000</v>
      </c>
      <c r="O153" s="464"/>
      <c r="P153" s="464"/>
      <c r="Q153" s="403">
        <f t="shared" si="87"/>
        <v>3760401.079312</v>
      </c>
      <c r="R153" s="403">
        <f t="shared" si="88"/>
        <v>25336.304291200002</v>
      </c>
      <c r="S153" s="404">
        <f t="shared" si="89"/>
        <v>3785737.3836032</v>
      </c>
      <c r="T153" s="472">
        <v>44371</v>
      </c>
      <c r="U153" s="473">
        <v>44469</v>
      </c>
      <c r="V153" s="474"/>
      <c r="W153" s="475"/>
      <c r="X153" s="476"/>
      <c r="Y153" s="574">
        <f t="shared" si="72"/>
        <v>147</v>
      </c>
      <c r="Z153" s="575" t="str">
        <f t="shared" si="72"/>
        <v>2537</v>
      </c>
      <c r="AA153" s="576" t="str">
        <f t="shared" si="72"/>
        <v>ASEP NURDIN RUSRIAWAN</v>
      </c>
      <c r="AB153" s="540" t="str">
        <f>+VLOOKUP(B153,'[1]BANDUNG-ANTERAJA'!$C$7:$AL$187,14,0)</f>
        <v>K2</v>
      </c>
      <c r="AC153" s="585">
        <f t="shared" si="76"/>
        <v>3084482.4</v>
      </c>
      <c r="AD153" s="542">
        <f t="shared" si="77"/>
        <v>74849.52</v>
      </c>
      <c r="AE153" s="542">
        <f t="shared" si="78"/>
        <v>37424.76</v>
      </c>
      <c r="AF153" s="542">
        <f t="shared" si="78"/>
        <v>37424.76</v>
      </c>
      <c r="AG153" s="571">
        <f t="shared" si="79"/>
        <v>-2690216.6399999997</v>
      </c>
      <c r="AH153" s="571">
        <f t="shared" si="74"/>
        <v>0</v>
      </c>
      <c r="AI153" s="577">
        <f t="shared" si="75"/>
        <v>2934783.3600000003</v>
      </c>
      <c r="AJ153" s="577"/>
      <c r="AK153" s="578">
        <f t="shared" si="80"/>
        <v>2934783.3600000003</v>
      </c>
      <c r="AL153" s="579"/>
      <c r="AM153" s="580">
        <f t="shared" si="73"/>
        <v>147</v>
      </c>
      <c r="AN153" s="581" t="str">
        <f t="shared" si="73"/>
        <v>2537</v>
      </c>
      <c r="AO153" s="582" t="str">
        <f t="shared" si="73"/>
        <v>ASEP NURDIN RUSRIAWAN</v>
      </c>
      <c r="AP153" s="583">
        <f t="shared" si="81"/>
        <v>2934783.3600000003</v>
      </c>
      <c r="AQ153" s="252">
        <f>+VLOOKUP(C153,'[4]BANK DRIVER'!$C$173:$G$352,5,0)</f>
        <v>2934783.3600000003</v>
      </c>
      <c r="AT153" s="252"/>
    </row>
    <row r="154" ht="19.5" customHeight="1" s="322" customFormat="1">
      <c r="A154" s="466">
        <f t="shared" si="71"/>
        <v>148</v>
      </c>
      <c r="B154" s="452" t="s">
        <v>824</v>
      </c>
      <c r="C154" s="467" t="s">
        <v>825</v>
      </c>
      <c r="D154" s="468" t="s">
        <v>47</v>
      </c>
      <c r="E154" s="468"/>
      <c r="F154" s="469"/>
      <c r="G154" s="465">
        <f t="shared" si="90"/>
        <v>2744482.4</v>
      </c>
      <c r="H154" s="470">
        <f t="shared" si="82"/>
        <v>183007.0764</v>
      </c>
      <c r="I154" s="471">
        <f t="shared" si="83"/>
        <v>149699.04</v>
      </c>
      <c r="J154" s="471">
        <f t="shared" si="84"/>
        <v>74849.52</v>
      </c>
      <c r="K154" s="471">
        <v>15000</v>
      </c>
      <c r="L154" s="464">
        <f t="shared" si="85"/>
        <v>3167038.0364</v>
      </c>
      <c r="M154" s="464">
        <f t="shared" si="86"/>
        <v>253363.042912</v>
      </c>
      <c r="N154" s="464">
        <v>400000</v>
      </c>
      <c r="O154" s="464"/>
      <c r="P154" s="464"/>
      <c r="Q154" s="403">
        <f t="shared" si="87"/>
        <v>3820401.079312</v>
      </c>
      <c r="R154" s="403">
        <f t="shared" si="88"/>
        <v>25336.304291200002</v>
      </c>
      <c r="S154" s="404">
        <f t="shared" si="89"/>
        <v>3845737.3836032</v>
      </c>
      <c r="T154" s="472">
        <v>44371</v>
      </c>
      <c r="U154" s="473">
        <v>44469</v>
      </c>
      <c r="V154" s="474"/>
      <c r="W154" s="475"/>
      <c r="X154" s="476"/>
      <c r="Y154" s="574">
        <f ref="Y154:AA169" t="shared" si="91">+A154</f>
        <v>148</v>
      </c>
      <c r="Z154" s="575" t="str">
        <f t="shared" si="91"/>
        <v>2538</v>
      </c>
      <c r="AA154" s="576" t="str">
        <f t="shared" si="91"/>
        <v>ANGGI KURNIA</v>
      </c>
      <c r="AB154" s="540" t="str">
        <f>+VLOOKUP(B154,'[1]BANDUNG-ANTERAJA'!$C$7:$AL$187,14,0)</f>
        <v>K</v>
      </c>
      <c r="AC154" s="585">
        <f t="shared" si="76"/>
        <v>3144482.4</v>
      </c>
      <c r="AD154" s="542">
        <f t="shared" si="77"/>
        <v>74849.52</v>
      </c>
      <c r="AE154" s="542"/>
      <c r="AF154" s="542">
        <f t="shared" si="78"/>
        <v>37424.76</v>
      </c>
      <c r="AG154" s="571">
        <f t="shared" si="79"/>
        <v>-1842791.88</v>
      </c>
      <c r="AH154" s="571">
        <f t="shared" si="74"/>
        <v>0</v>
      </c>
      <c r="AI154" s="577">
        <f t="shared" si="75"/>
        <v>3032208.12</v>
      </c>
      <c r="AJ154" s="577"/>
      <c r="AK154" s="578">
        <f t="shared" si="80"/>
        <v>3032208.12</v>
      </c>
      <c r="AL154" s="579"/>
      <c r="AM154" s="580">
        <f t="shared" si="73"/>
        <v>148</v>
      </c>
      <c r="AN154" s="581" t="str">
        <f t="shared" si="73"/>
        <v>2538</v>
      </c>
      <c r="AO154" s="582" t="str">
        <f t="shared" si="73"/>
        <v>ANGGI KURNIA</v>
      </c>
      <c r="AP154" s="583">
        <f t="shared" si="81"/>
        <v>3032208.12</v>
      </c>
      <c r="AQ154" s="252">
        <f>+VLOOKUP(C154,'[4]BANK DRIVER'!$C$173:$G$352,5,0)</f>
        <v>3032208.12</v>
      </c>
      <c r="AT154" s="252"/>
    </row>
    <row r="155" ht="19.5" customHeight="1" s="322" customFormat="1">
      <c r="A155" s="466">
        <f t="shared" si="71"/>
        <v>149</v>
      </c>
      <c r="B155" s="452" t="s">
        <v>826</v>
      </c>
      <c r="C155" s="467" t="s">
        <v>827</v>
      </c>
      <c r="D155" s="468" t="s">
        <v>47</v>
      </c>
      <c r="E155" s="468"/>
      <c r="F155" s="469"/>
      <c r="G155" s="465">
        <f t="shared" si="90"/>
        <v>2744482.4</v>
      </c>
      <c r="H155" s="470">
        <f t="shared" si="82"/>
        <v>183007.0764</v>
      </c>
      <c r="I155" s="471">
        <f t="shared" si="83"/>
        <v>149699.04</v>
      </c>
      <c r="J155" s="471">
        <f t="shared" si="84"/>
        <v>74849.52</v>
      </c>
      <c r="K155" s="471">
        <v>15000</v>
      </c>
      <c r="L155" s="464">
        <f t="shared" si="85"/>
        <v>3167038.0364</v>
      </c>
      <c r="M155" s="464">
        <f t="shared" si="86"/>
        <v>253363.042912</v>
      </c>
      <c r="N155" s="464">
        <v>240000</v>
      </c>
      <c r="O155" s="464"/>
      <c r="P155" s="464"/>
      <c r="Q155" s="403">
        <f t="shared" si="87"/>
        <v>3660401.079312</v>
      </c>
      <c r="R155" s="403">
        <f t="shared" si="88"/>
        <v>25336.304291200002</v>
      </c>
      <c r="S155" s="404">
        <f t="shared" si="89"/>
        <v>3685737.3836032</v>
      </c>
      <c r="T155" s="472">
        <v>44371</v>
      </c>
      <c r="U155" s="473">
        <v>44469</v>
      </c>
      <c r="V155" s="474"/>
      <c r="W155" s="475"/>
      <c r="X155" s="476"/>
      <c r="Y155" s="574">
        <f t="shared" si="91"/>
        <v>149</v>
      </c>
      <c r="Z155" s="575" t="str">
        <f t="shared" si="91"/>
        <v>2539</v>
      </c>
      <c r="AA155" s="576" t="str">
        <f t="shared" si="91"/>
        <v>MUHAMMAD PRAMADANI</v>
      </c>
      <c r="AB155" s="540" t="str">
        <f>+VLOOKUP(B155,'[1]BANDUNG-ANTERAJA'!$C$7:$AL$187,14,0)</f>
        <v>K1</v>
      </c>
      <c r="AC155" s="585">
        <f ref="AC155:AC189" t="shared" si="92">+G155+N155+O155+P155</f>
        <v>2984482.4</v>
      </c>
      <c r="AD155" s="542">
        <f t="shared" si="77"/>
        <v>74849.52</v>
      </c>
      <c r="AE155" s="542">
        <f t="shared" si="78"/>
        <v>37424.76</v>
      </c>
      <c r="AF155" s="542">
        <f t="shared" si="78"/>
        <v>37424.76</v>
      </c>
      <c r="AG155" s="571">
        <f t="shared" si="79"/>
        <v>-2415216.6399999997</v>
      </c>
      <c r="AH155" s="571">
        <f ref="AH155:AH189" t="shared" si="93">+IF(AG155&gt;1,AG155*5%,0)</f>
        <v>0</v>
      </c>
      <c r="AI155" s="577">
        <f ref="AI155:AI189" t="shared" si="94">+AC155-AD155-AE155-AF155-AH155</f>
        <v>2834783.3600000003</v>
      </c>
      <c r="AJ155" s="577"/>
      <c r="AK155" s="578">
        <f ref="AK155:AK189" t="shared" si="95">+AI155-AJ155</f>
        <v>2834783.3600000003</v>
      </c>
      <c r="AL155" s="579"/>
      <c r="AM155" s="580">
        <f ref="AM155:AM189" t="shared" si="96">+Y155</f>
        <v>149</v>
      </c>
      <c r="AN155" s="581" t="str">
        <f ref="AN155:AN189" t="shared" si="97">+Z155</f>
        <v>2539</v>
      </c>
      <c r="AO155" s="582" t="str">
        <f ref="AO155:AO189" t="shared" si="98">+AA155</f>
        <v>MUHAMMAD PRAMADANI</v>
      </c>
      <c r="AP155" s="583">
        <f ref="AP155:AP189" t="shared" si="99">+AK155</f>
        <v>2834783.3600000003</v>
      </c>
      <c r="AQ155" s="252">
        <f>+VLOOKUP(C155,'[4]BANK DRIVER'!$C$173:$G$352,5,0)</f>
        <v>2834783.3600000003</v>
      </c>
      <c r="AT155" s="252"/>
    </row>
    <row r="156" ht="19.5" customHeight="1" s="322" customFormat="1">
      <c r="A156" s="466">
        <f t="shared" si="71"/>
        <v>150</v>
      </c>
      <c r="B156" s="452" t="s">
        <v>828</v>
      </c>
      <c r="C156" s="467" t="s">
        <v>829</v>
      </c>
      <c r="D156" s="468" t="s">
        <v>47</v>
      </c>
      <c r="E156" s="468"/>
      <c r="F156" s="469"/>
      <c r="G156" s="465">
        <f t="shared" si="90"/>
        <v>2744482.4</v>
      </c>
      <c r="H156" s="470">
        <f t="shared" si="82"/>
        <v>183007.0764</v>
      </c>
      <c r="I156" s="471">
        <f t="shared" si="83"/>
        <v>149699.04</v>
      </c>
      <c r="J156" s="471">
        <f t="shared" si="84"/>
        <v>74849.52</v>
      </c>
      <c r="K156" s="471">
        <v>15000</v>
      </c>
      <c r="L156" s="464">
        <f t="shared" si="85"/>
        <v>3167038.0364</v>
      </c>
      <c r="M156" s="464">
        <f t="shared" si="86"/>
        <v>253363.042912</v>
      </c>
      <c r="N156" s="464">
        <v>360000</v>
      </c>
      <c r="O156" s="464"/>
      <c r="P156" s="464"/>
      <c r="Q156" s="403">
        <f t="shared" si="87"/>
        <v>3780401.079312</v>
      </c>
      <c r="R156" s="403">
        <f t="shared" si="88"/>
        <v>25336.304291200002</v>
      </c>
      <c r="S156" s="404">
        <f t="shared" si="89"/>
        <v>3805737.3836032</v>
      </c>
      <c r="T156" s="472">
        <v>44371</v>
      </c>
      <c r="U156" s="473">
        <v>44469</v>
      </c>
      <c r="V156" s="474"/>
      <c r="W156" s="475"/>
      <c r="X156" s="476"/>
      <c r="Y156" s="574">
        <f t="shared" si="91"/>
        <v>150</v>
      </c>
      <c r="Z156" s="575" t="str">
        <f t="shared" si="91"/>
        <v>2541</v>
      </c>
      <c r="AA156" s="576" t="str">
        <f t="shared" si="91"/>
        <v>RURI RAMADAN</v>
      </c>
      <c r="AB156" s="540" t="str">
        <f>+VLOOKUP(B156,'[1]BANDUNG-ANTERAJA'!$C$7:$AL$187,14,0)</f>
        <v>K2</v>
      </c>
      <c r="AC156" s="585">
        <f t="shared" si="92"/>
        <v>3104482.4</v>
      </c>
      <c r="AD156" s="542">
        <f t="shared" si="77"/>
        <v>74849.52</v>
      </c>
      <c r="AE156" s="542"/>
      <c r="AF156" s="542">
        <f t="shared" si="78"/>
        <v>37424.76</v>
      </c>
      <c r="AG156" s="571">
        <f t="shared" si="79"/>
        <v>-2632791.88</v>
      </c>
      <c r="AH156" s="571">
        <f t="shared" si="93"/>
        <v>0</v>
      </c>
      <c r="AI156" s="577">
        <f t="shared" si="94"/>
        <v>2992208.12</v>
      </c>
      <c r="AJ156" s="577"/>
      <c r="AK156" s="578">
        <f t="shared" si="95"/>
        <v>2992208.12</v>
      </c>
      <c r="AL156" s="579"/>
      <c r="AM156" s="580">
        <f t="shared" si="96"/>
        <v>150</v>
      </c>
      <c r="AN156" s="581" t="str">
        <f t="shared" si="97"/>
        <v>2541</v>
      </c>
      <c r="AO156" s="582" t="str">
        <f t="shared" si="98"/>
        <v>RURI RAMADAN</v>
      </c>
      <c r="AP156" s="583">
        <f t="shared" si="99"/>
        <v>2992208.12</v>
      </c>
      <c r="AQ156" s="252"/>
      <c r="AR156" s="252" t="e">
        <f>+VLOOKUP(C156,'[4]BANK LAIN'!$C$9:$G$14,5,0)</f>
        <v>#N/A</v>
      </c>
      <c r="AT156" s="252"/>
    </row>
    <row r="157" ht="19.5" customHeight="1" s="322" customFormat="1">
      <c r="A157" s="466">
        <f t="shared" si="71"/>
        <v>151</v>
      </c>
      <c r="B157" s="452" t="s">
        <v>830</v>
      </c>
      <c r="C157" s="467" t="s">
        <v>831</v>
      </c>
      <c r="D157" s="468" t="s">
        <v>47</v>
      </c>
      <c r="E157" s="468"/>
      <c r="F157" s="469"/>
      <c r="G157" s="465">
        <f>$G$4/30*20</f>
        <v>2494984</v>
      </c>
      <c r="H157" s="470">
        <f t="shared" si="82"/>
        <v>183007.0764</v>
      </c>
      <c r="I157" s="471">
        <f t="shared" si="83"/>
        <v>149699.04</v>
      </c>
      <c r="J157" s="471">
        <f t="shared" si="84"/>
        <v>74849.52</v>
      </c>
      <c r="K157" s="471">
        <v>15000</v>
      </c>
      <c r="L157" s="464">
        <f t="shared" si="85"/>
        <v>2917539.6364</v>
      </c>
      <c r="M157" s="464">
        <f t="shared" si="86"/>
        <v>233403.17091200003</v>
      </c>
      <c r="N157" s="464">
        <v>200000</v>
      </c>
      <c r="O157" s="464"/>
      <c r="P157" s="464"/>
      <c r="Q157" s="403">
        <f t="shared" si="87"/>
        <v>3350942.807312</v>
      </c>
      <c r="R157" s="403">
        <f t="shared" si="88"/>
        <v>23340.317091200006</v>
      </c>
      <c r="S157" s="404">
        <f t="shared" si="89"/>
        <v>3374283.1244032</v>
      </c>
      <c r="T157" s="472">
        <v>44373</v>
      </c>
      <c r="U157" s="473">
        <v>44469</v>
      </c>
      <c r="V157" s="474"/>
      <c r="W157" s="475"/>
      <c r="X157" s="476"/>
      <c r="Y157" s="574">
        <f t="shared" si="91"/>
        <v>151</v>
      </c>
      <c r="Z157" s="575" t="str">
        <f t="shared" si="91"/>
        <v>2557</v>
      </c>
      <c r="AA157" s="576" t="str">
        <f t="shared" si="91"/>
        <v>TETEN ARIF IRAWAN</v>
      </c>
      <c r="AB157" s="540" t="str">
        <f>+VLOOKUP(B157,'[1]BANDUNG-ANTERAJA'!$C$7:$AL$187,14,0)</f>
        <v>K1</v>
      </c>
      <c r="AC157" s="585">
        <f t="shared" si="92"/>
        <v>2694984</v>
      </c>
      <c r="AD157" s="542">
        <f t="shared" si="77"/>
        <v>74849.52</v>
      </c>
      <c r="AE157" s="542">
        <f t="shared" si="78"/>
        <v>37424.76</v>
      </c>
      <c r="AF157" s="542">
        <f t="shared" si="78"/>
        <v>37424.76</v>
      </c>
      <c r="AG157" s="571">
        <f t="shared" si="79"/>
        <v>-2704715.0399999996</v>
      </c>
      <c r="AH157" s="571">
        <f t="shared" si="93"/>
        <v>0</v>
      </c>
      <c r="AI157" s="577">
        <f t="shared" si="94"/>
        <v>2545284.9600000004</v>
      </c>
      <c r="AJ157" s="577"/>
      <c r="AK157" s="578">
        <f t="shared" si="95"/>
        <v>2545284.9600000004</v>
      </c>
      <c r="AL157" s="579"/>
      <c r="AM157" s="580">
        <f t="shared" si="96"/>
        <v>151</v>
      </c>
      <c r="AN157" s="581" t="str">
        <f t="shared" si="97"/>
        <v>2557</v>
      </c>
      <c r="AO157" s="582" t="str">
        <f t="shared" si="98"/>
        <v>TETEN ARIF IRAWAN</v>
      </c>
      <c r="AP157" s="583">
        <f t="shared" si="99"/>
        <v>2545284.9600000004</v>
      </c>
      <c r="AQ157" s="252">
        <f>+VLOOKUP(C157,'[4]BANK DRIVER'!$C$173:$G$352,5,0)</f>
        <v>2545284.9600000004</v>
      </c>
      <c r="AT157" s="252"/>
    </row>
    <row r="158" ht="19.5" customHeight="1" s="322" customFormat="1">
      <c r="A158" s="466">
        <f t="shared" si="71"/>
        <v>152</v>
      </c>
      <c r="B158" s="452" t="s">
        <v>832</v>
      </c>
      <c r="C158" s="467" t="s">
        <v>833</v>
      </c>
      <c r="D158" s="468" t="s">
        <v>47</v>
      </c>
      <c r="E158" s="468"/>
      <c r="F158" s="469"/>
      <c r="G158" s="465">
        <f>$G$4/30*20</f>
        <v>2494984</v>
      </c>
      <c r="H158" s="470">
        <f t="shared" si="82"/>
        <v>183007.0764</v>
      </c>
      <c r="I158" s="471">
        <f t="shared" si="83"/>
        <v>149699.04</v>
      </c>
      <c r="J158" s="471">
        <f t="shared" si="84"/>
        <v>74849.52</v>
      </c>
      <c r="K158" s="471">
        <v>15000</v>
      </c>
      <c r="L158" s="464">
        <f t="shared" si="85"/>
        <v>2917539.6364</v>
      </c>
      <c r="M158" s="464">
        <f t="shared" si="86"/>
        <v>233403.17091200003</v>
      </c>
      <c r="N158" s="464">
        <v>180000</v>
      </c>
      <c r="O158" s="464"/>
      <c r="P158" s="464"/>
      <c r="Q158" s="403">
        <f t="shared" si="87"/>
        <v>3330942.807312</v>
      </c>
      <c r="R158" s="403">
        <f t="shared" si="88"/>
        <v>23340.317091200006</v>
      </c>
      <c r="S158" s="404">
        <f t="shared" si="89"/>
        <v>3354283.1244032</v>
      </c>
      <c r="T158" s="472">
        <v>44373</v>
      </c>
      <c r="U158" s="473">
        <v>44469</v>
      </c>
      <c r="V158" s="474"/>
      <c r="W158" s="475"/>
      <c r="X158" s="476"/>
      <c r="Y158" s="574">
        <f t="shared" si="91"/>
        <v>152</v>
      </c>
      <c r="Z158" s="575" t="str">
        <f t="shared" si="91"/>
        <v>2558</v>
      </c>
      <c r="AA158" s="576" t="str">
        <f t="shared" si="91"/>
        <v>MARYONO</v>
      </c>
      <c r="AB158" s="540" t="str">
        <f>+VLOOKUP(B158,'[1]BANDUNG-ANTERAJA'!$C$7:$AL$187,14,0)</f>
        <v>K</v>
      </c>
      <c r="AC158" s="585">
        <f t="shared" si="92"/>
        <v>2674984</v>
      </c>
      <c r="AD158" s="542">
        <f t="shared" si="77"/>
        <v>74849.52</v>
      </c>
      <c r="AE158" s="542">
        <f t="shared" si="78"/>
        <v>37424.76</v>
      </c>
      <c r="AF158" s="542">
        <f t="shared" si="78"/>
        <v>37424.76</v>
      </c>
      <c r="AG158" s="571">
        <f t="shared" si="79"/>
        <v>-2349715.0399999996</v>
      </c>
      <c r="AH158" s="571">
        <f t="shared" si="93"/>
        <v>0</v>
      </c>
      <c r="AI158" s="577">
        <f t="shared" si="94"/>
        <v>2525284.9600000004</v>
      </c>
      <c r="AJ158" s="577"/>
      <c r="AK158" s="578">
        <f t="shared" si="95"/>
        <v>2525284.9600000004</v>
      </c>
      <c r="AL158" s="579"/>
      <c r="AM158" s="580">
        <f t="shared" si="96"/>
        <v>152</v>
      </c>
      <c r="AN158" s="581" t="str">
        <f t="shared" si="97"/>
        <v>2558</v>
      </c>
      <c r="AO158" s="582" t="str">
        <f t="shared" si="98"/>
        <v>MARYONO</v>
      </c>
      <c r="AP158" s="583">
        <f t="shared" si="99"/>
        <v>2525284.9600000004</v>
      </c>
      <c r="AQ158" s="252">
        <f>+VLOOKUP(C158,'[4]BANK DRIVER'!$C$173:$G$352,5,0)</f>
        <v>2525284.9600000004</v>
      </c>
      <c r="AT158" s="252"/>
    </row>
    <row r="159" ht="19.5" customHeight="1" s="322" customFormat="1">
      <c r="A159" s="466">
        <f t="shared" si="71"/>
        <v>153</v>
      </c>
      <c r="B159" s="452" t="s">
        <v>834</v>
      </c>
      <c r="C159" s="467" t="s">
        <v>835</v>
      </c>
      <c r="D159" s="468" t="s">
        <v>47</v>
      </c>
      <c r="E159" s="468"/>
      <c r="F159" s="469"/>
      <c r="G159" s="465">
        <f>$G$4/30*20</f>
        <v>2494984</v>
      </c>
      <c r="H159" s="470">
        <f t="shared" si="82"/>
        <v>183007.0764</v>
      </c>
      <c r="I159" s="471">
        <f t="shared" si="83"/>
        <v>149699.04</v>
      </c>
      <c r="J159" s="471">
        <f t="shared" si="84"/>
        <v>74849.52</v>
      </c>
      <c r="K159" s="471">
        <v>15000</v>
      </c>
      <c r="L159" s="464">
        <f t="shared" si="85"/>
        <v>2917539.6364</v>
      </c>
      <c r="M159" s="464">
        <f t="shared" si="86"/>
        <v>233403.17091200003</v>
      </c>
      <c r="N159" s="464">
        <v>200000</v>
      </c>
      <c r="O159" s="464"/>
      <c r="P159" s="464"/>
      <c r="Q159" s="403">
        <f t="shared" si="87"/>
        <v>3350942.807312</v>
      </c>
      <c r="R159" s="403">
        <f t="shared" si="88"/>
        <v>23340.317091200006</v>
      </c>
      <c r="S159" s="404">
        <f t="shared" si="89"/>
        <v>3374283.1244032</v>
      </c>
      <c r="T159" s="472">
        <v>44373</v>
      </c>
      <c r="U159" s="473">
        <v>44469</v>
      </c>
      <c r="V159" s="474"/>
      <c r="W159" s="475"/>
      <c r="X159" s="476"/>
      <c r="Y159" s="574">
        <f t="shared" si="91"/>
        <v>153</v>
      </c>
      <c r="Z159" s="575" t="str">
        <f t="shared" si="91"/>
        <v>2559</v>
      </c>
      <c r="AA159" s="576" t="str">
        <f t="shared" si="91"/>
        <v>NURYAMAN </v>
      </c>
      <c r="AB159" s="540" t="str">
        <f>+VLOOKUP(B159,'[1]BANDUNG-ANTERAJA'!$C$7:$AL$187,14,0)</f>
        <v>K3</v>
      </c>
      <c r="AC159" s="585">
        <f t="shared" si="92"/>
        <v>2694984</v>
      </c>
      <c r="AD159" s="542">
        <f t="shared" si="77"/>
        <v>74849.52</v>
      </c>
      <c r="AE159" s="542">
        <f t="shared" si="78"/>
        <v>37424.76</v>
      </c>
      <c r="AF159" s="542">
        <f t="shared" si="78"/>
        <v>37424.76</v>
      </c>
      <c r="AG159" s="571">
        <f t="shared" si="79"/>
        <v>-3454715.0399999996</v>
      </c>
      <c r="AH159" s="571">
        <f t="shared" si="93"/>
        <v>0</v>
      </c>
      <c r="AI159" s="577">
        <f t="shared" si="94"/>
        <v>2545284.9600000004</v>
      </c>
      <c r="AJ159" s="577"/>
      <c r="AK159" s="578">
        <f t="shared" si="95"/>
        <v>2545284.9600000004</v>
      </c>
      <c r="AL159" s="579"/>
      <c r="AM159" s="580">
        <f t="shared" si="96"/>
        <v>153</v>
      </c>
      <c r="AN159" s="581" t="str">
        <f t="shared" si="97"/>
        <v>2559</v>
      </c>
      <c r="AO159" s="582" t="str">
        <f t="shared" si="98"/>
        <v>NURYAMAN </v>
      </c>
      <c r="AP159" s="583">
        <f t="shared" si="99"/>
        <v>2545284.9600000004</v>
      </c>
      <c r="AQ159" s="252">
        <f>+VLOOKUP(C159,'[4]BANK DRIVER'!$C$173:$G$352,5,0)</f>
        <v>2545284.9600000004</v>
      </c>
      <c r="AT159" s="252"/>
    </row>
    <row r="160" ht="19.5" customHeight="1" s="322" customFormat="1">
      <c r="A160" s="466">
        <f t="shared" si="71"/>
        <v>154</v>
      </c>
      <c r="B160" s="452" t="s">
        <v>836</v>
      </c>
      <c r="C160" s="467" t="s">
        <v>837</v>
      </c>
      <c r="D160" s="468" t="s">
        <v>47</v>
      </c>
      <c r="E160" s="468"/>
      <c r="F160" s="469"/>
      <c r="G160" s="465">
        <f>$G$4/30*18</f>
        <v>2245485.6</v>
      </c>
      <c r="H160" s="470">
        <f t="shared" si="82"/>
        <v>183007.0764</v>
      </c>
      <c r="I160" s="471">
        <f t="shared" si="83"/>
        <v>149699.04</v>
      </c>
      <c r="J160" s="471">
        <f t="shared" si="84"/>
        <v>74849.52</v>
      </c>
      <c r="K160" s="471">
        <v>15000</v>
      </c>
      <c r="L160" s="464">
        <f t="shared" si="85"/>
        <v>2668041.2364000003</v>
      </c>
      <c r="M160" s="464">
        <f t="shared" si="86"/>
        <v>213443.29891200003</v>
      </c>
      <c r="N160" s="464">
        <v>220000</v>
      </c>
      <c r="O160" s="464"/>
      <c r="P160" s="464"/>
      <c r="Q160" s="403">
        <f t="shared" si="87"/>
        <v>3101484.535312</v>
      </c>
      <c r="R160" s="403">
        <f t="shared" si="88"/>
        <v>21344.329891200003</v>
      </c>
      <c r="S160" s="404">
        <f t="shared" si="89"/>
        <v>3122828.8652032004</v>
      </c>
      <c r="T160" s="472">
        <v>44375</v>
      </c>
      <c r="U160" s="473">
        <v>44469</v>
      </c>
      <c r="V160" s="474"/>
      <c r="W160" s="475"/>
      <c r="X160" s="476"/>
      <c r="Y160" s="574">
        <f t="shared" si="91"/>
        <v>154</v>
      </c>
      <c r="Z160" s="575" t="str">
        <f t="shared" si="91"/>
        <v>2560</v>
      </c>
      <c r="AA160" s="576" t="str">
        <f t="shared" si="91"/>
        <v>IRSAN ARIANSYAH</v>
      </c>
      <c r="AB160" s="540" t="str">
        <f>+VLOOKUP(B160,'[1]BANDUNG-ANTERAJA'!$C$7:$AL$187,14,0)</f>
        <v>L</v>
      </c>
      <c r="AC160" s="585">
        <f t="shared" si="92"/>
        <v>2465485.6</v>
      </c>
      <c r="AD160" s="542">
        <f t="shared" si="77"/>
        <v>74849.52</v>
      </c>
      <c r="AE160" s="542"/>
      <c r="AF160" s="542">
        <f t="shared" si="78"/>
        <v>37424.76</v>
      </c>
      <c r="AG160" s="571">
        <f t="shared" si="79"/>
        <v>-2146788.6799999997</v>
      </c>
      <c r="AH160" s="571">
        <f t="shared" si="93"/>
        <v>0</v>
      </c>
      <c r="AI160" s="577">
        <f t="shared" si="94"/>
        <v>2353211.3200000003</v>
      </c>
      <c r="AJ160" s="577"/>
      <c r="AK160" s="578">
        <f t="shared" si="95"/>
        <v>2353211.3200000003</v>
      </c>
      <c r="AL160" s="579"/>
      <c r="AM160" s="580">
        <f t="shared" si="96"/>
        <v>154</v>
      </c>
      <c r="AN160" s="581" t="str">
        <f t="shared" si="97"/>
        <v>2560</v>
      </c>
      <c r="AO160" s="582" t="str">
        <f t="shared" si="98"/>
        <v>IRSAN ARIANSYAH</v>
      </c>
      <c r="AP160" s="583">
        <f t="shared" si="99"/>
        <v>2353211.3200000003</v>
      </c>
      <c r="AQ160" s="252">
        <f>+VLOOKUP(C160,'[4]BANK DRIVER'!$C$173:$G$352,5,0)</f>
        <v>2353211.3200000003</v>
      </c>
      <c r="AT160" s="252"/>
    </row>
    <row r="161" ht="19.5" customHeight="1" s="322" customFormat="1">
      <c r="A161" s="466">
        <f t="shared" si="71"/>
        <v>155</v>
      </c>
      <c r="B161" s="452" t="s">
        <v>838</v>
      </c>
      <c r="C161" s="467" t="s">
        <v>839</v>
      </c>
      <c r="D161" s="468" t="s">
        <v>47</v>
      </c>
      <c r="E161" s="468"/>
      <c r="F161" s="469"/>
      <c r="G161" s="465">
        <f>$G$4/30*18</f>
        <v>2245485.6</v>
      </c>
      <c r="H161" s="470">
        <f t="shared" si="82"/>
        <v>183007.0764</v>
      </c>
      <c r="I161" s="471">
        <f t="shared" si="83"/>
        <v>149699.04</v>
      </c>
      <c r="J161" s="471">
        <f t="shared" si="84"/>
        <v>74849.52</v>
      </c>
      <c r="K161" s="471">
        <v>15000</v>
      </c>
      <c r="L161" s="464">
        <f t="shared" si="85"/>
        <v>2668041.2364000003</v>
      </c>
      <c r="M161" s="464">
        <f t="shared" si="86"/>
        <v>213443.29891200003</v>
      </c>
      <c r="N161" s="464">
        <v>100000</v>
      </c>
      <c r="O161" s="464"/>
      <c r="P161" s="464"/>
      <c r="Q161" s="403">
        <f t="shared" si="87"/>
        <v>2981484.535312</v>
      </c>
      <c r="R161" s="403">
        <f t="shared" si="88"/>
        <v>21344.329891200003</v>
      </c>
      <c r="S161" s="404">
        <f t="shared" si="89"/>
        <v>3002828.8652032004</v>
      </c>
      <c r="T161" s="472">
        <v>44375</v>
      </c>
      <c r="U161" s="473">
        <v>44469</v>
      </c>
      <c r="V161" s="474"/>
      <c r="W161" s="475"/>
      <c r="X161" s="476"/>
      <c r="Y161" s="574">
        <f t="shared" si="91"/>
        <v>155</v>
      </c>
      <c r="Z161" s="575" t="str">
        <f t="shared" si="91"/>
        <v>2561</v>
      </c>
      <c r="AA161" s="576" t="str">
        <f t="shared" si="91"/>
        <v>RIZKY ANWARY PUTRA </v>
      </c>
      <c r="AB161" s="540" t="str">
        <f>+VLOOKUP(B161,'[1]BANDUNG-ANTERAJA'!$C$7:$AL$187,14,0)</f>
        <v>K2</v>
      </c>
      <c r="AC161" s="585">
        <f t="shared" si="92"/>
        <v>2345485.6</v>
      </c>
      <c r="AD161" s="542">
        <f t="shared" si="77"/>
        <v>74849.52</v>
      </c>
      <c r="AE161" s="542">
        <f t="shared" si="78"/>
        <v>37424.76</v>
      </c>
      <c r="AF161" s="542">
        <f t="shared" si="78"/>
        <v>37424.76</v>
      </c>
      <c r="AG161" s="571">
        <f t="shared" si="79"/>
        <v>-3429213.4399999995</v>
      </c>
      <c r="AH161" s="571">
        <f t="shared" si="93"/>
        <v>0</v>
      </c>
      <c r="AI161" s="577">
        <f t="shared" si="94"/>
        <v>2195786.5600000005</v>
      </c>
      <c r="AJ161" s="577"/>
      <c r="AK161" s="578">
        <f t="shared" si="95"/>
        <v>2195786.5600000005</v>
      </c>
      <c r="AL161" s="579"/>
      <c r="AM161" s="580">
        <f t="shared" si="96"/>
        <v>155</v>
      </c>
      <c r="AN161" s="581" t="str">
        <f t="shared" si="97"/>
        <v>2561</v>
      </c>
      <c r="AO161" s="582" t="str">
        <f t="shared" si="98"/>
        <v>RIZKY ANWARY PUTRA </v>
      </c>
      <c r="AP161" s="583">
        <f t="shared" si="99"/>
        <v>2195786.5600000005</v>
      </c>
      <c r="AQ161" s="252">
        <f>+VLOOKUP(C161,'[4]BANK DRIVER'!$C$173:$G$352,5,0)</f>
        <v>2195786.5600000005</v>
      </c>
      <c r="AT161" s="252"/>
    </row>
    <row r="162" ht="19.5" customHeight="1" s="322" customFormat="1">
      <c r="A162" s="466">
        <f t="shared" si="71"/>
        <v>156</v>
      </c>
      <c r="B162" s="452" t="s">
        <v>840</v>
      </c>
      <c r="C162" s="467" t="s">
        <v>841</v>
      </c>
      <c r="D162" s="468" t="s">
        <v>47</v>
      </c>
      <c r="E162" s="468"/>
      <c r="F162" s="469"/>
      <c r="G162" s="465">
        <f>$G$4/30*18</f>
        <v>2245485.6</v>
      </c>
      <c r="H162" s="470">
        <f t="shared" si="82"/>
        <v>183007.0764</v>
      </c>
      <c r="I162" s="471">
        <f t="shared" si="83"/>
        <v>149699.04</v>
      </c>
      <c r="J162" s="471">
        <f t="shared" si="84"/>
        <v>74849.52</v>
      </c>
      <c r="K162" s="471">
        <v>15000</v>
      </c>
      <c r="L162" s="464">
        <f t="shared" si="85"/>
        <v>2668041.2364000003</v>
      </c>
      <c r="M162" s="464">
        <f t="shared" si="86"/>
        <v>213443.29891200003</v>
      </c>
      <c r="N162" s="464">
        <v>100000</v>
      </c>
      <c r="O162" s="464"/>
      <c r="P162" s="464"/>
      <c r="Q162" s="403">
        <f t="shared" si="87"/>
        <v>2981484.535312</v>
      </c>
      <c r="R162" s="403">
        <f t="shared" si="88"/>
        <v>21344.329891200003</v>
      </c>
      <c r="S162" s="404">
        <f t="shared" si="89"/>
        <v>3002828.8652032004</v>
      </c>
      <c r="T162" s="472">
        <v>44375</v>
      </c>
      <c r="U162" s="473">
        <v>44469</v>
      </c>
      <c r="V162" s="474"/>
      <c r="W162" s="475"/>
      <c r="X162" s="476"/>
      <c r="Y162" s="574">
        <f t="shared" si="91"/>
        <v>156</v>
      </c>
      <c r="Z162" s="575" t="str">
        <f t="shared" si="91"/>
        <v>2562</v>
      </c>
      <c r="AA162" s="576" t="str">
        <f t="shared" si="91"/>
        <v>HILMAN SANJAYA </v>
      </c>
      <c r="AB162" s="540" t="str">
        <f>+VLOOKUP(B162,'[1]BANDUNG-ANTERAJA'!$C$7:$AL$187,14,0)</f>
        <v>K1</v>
      </c>
      <c r="AC162" s="585">
        <f t="shared" si="92"/>
        <v>2345485.6</v>
      </c>
      <c r="AD162" s="542">
        <f t="shared" si="77"/>
        <v>74849.52</v>
      </c>
      <c r="AE162" s="542"/>
      <c r="AF162" s="542">
        <f t="shared" si="78"/>
        <v>37424.76</v>
      </c>
      <c r="AG162" s="571">
        <f t="shared" si="79"/>
        <v>-3016788.6799999997</v>
      </c>
      <c r="AH162" s="571">
        <f t="shared" si="93"/>
        <v>0</v>
      </c>
      <c r="AI162" s="577">
        <f t="shared" si="94"/>
        <v>2233211.3200000003</v>
      </c>
      <c r="AJ162" s="577"/>
      <c r="AK162" s="578">
        <f t="shared" si="95"/>
        <v>2233211.3200000003</v>
      </c>
      <c r="AL162" s="579"/>
      <c r="AM162" s="580">
        <f t="shared" si="96"/>
        <v>156</v>
      </c>
      <c r="AN162" s="581" t="str">
        <f t="shared" si="97"/>
        <v>2562</v>
      </c>
      <c r="AO162" s="582" t="str">
        <f t="shared" si="98"/>
        <v>HILMAN SANJAYA </v>
      </c>
      <c r="AP162" s="583">
        <f t="shared" si="99"/>
        <v>2233211.3200000003</v>
      </c>
      <c r="AQ162" s="252">
        <f>+VLOOKUP(C162,'[4]BANK DRIVER'!$C$173:$G$352,5,0)</f>
        <v>2233211.3200000003</v>
      </c>
      <c r="AT162" s="252"/>
    </row>
    <row r="163" ht="19.5" customHeight="1" s="322" customFormat="1">
      <c r="A163" s="466">
        <f t="shared" si="71"/>
        <v>157</v>
      </c>
      <c r="B163" s="452" t="s">
        <v>842</v>
      </c>
      <c r="C163" s="467" t="s">
        <v>843</v>
      </c>
      <c r="D163" s="468" t="s">
        <v>47</v>
      </c>
      <c r="E163" s="468"/>
      <c r="F163" s="469"/>
      <c r="G163" s="465">
        <f>$G$4/30*18</f>
        <v>2245485.6</v>
      </c>
      <c r="H163" s="470">
        <f t="shared" si="82"/>
        <v>183007.0764</v>
      </c>
      <c r="I163" s="471">
        <f t="shared" si="83"/>
        <v>149699.04</v>
      </c>
      <c r="J163" s="471">
        <f t="shared" si="84"/>
        <v>74849.52</v>
      </c>
      <c r="K163" s="471">
        <v>15000</v>
      </c>
      <c r="L163" s="464">
        <f t="shared" si="85"/>
        <v>2668041.2364000003</v>
      </c>
      <c r="M163" s="464">
        <f t="shared" si="86"/>
        <v>213443.29891200003</v>
      </c>
      <c r="N163" s="464">
        <v>140000</v>
      </c>
      <c r="O163" s="464"/>
      <c r="P163" s="464"/>
      <c r="Q163" s="403">
        <f t="shared" si="87"/>
        <v>3021484.535312</v>
      </c>
      <c r="R163" s="403">
        <f t="shared" si="88"/>
        <v>21344.329891200003</v>
      </c>
      <c r="S163" s="404">
        <f t="shared" si="89"/>
        <v>3042828.8652032004</v>
      </c>
      <c r="T163" s="472">
        <v>44375</v>
      </c>
      <c r="U163" s="473">
        <v>44469</v>
      </c>
      <c r="V163" s="474"/>
      <c r="W163" s="475"/>
      <c r="X163" s="476"/>
      <c r="Y163" s="574">
        <f t="shared" si="91"/>
        <v>157</v>
      </c>
      <c r="Z163" s="575" t="str">
        <f t="shared" si="91"/>
        <v>2563</v>
      </c>
      <c r="AA163" s="576" t="str">
        <f t="shared" si="91"/>
        <v>YONO</v>
      </c>
      <c r="AB163" s="540" t="str">
        <f>+VLOOKUP(B163,'[1]BANDUNG-ANTERAJA'!$C$7:$AL$187,14,0)</f>
        <v>K2</v>
      </c>
      <c r="AC163" s="585">
        <f t="shared" si="92"/>
        <v>2385485.6</v>
      </c>
      <c r="AD163" s="542">
        <f t="shared" si="77"/>
        <v>74849.52</v>
      </c>
      <c r="AE163" s="542"/>
      <c r="AF163" s="542">
        <f t="shared" si="78"/>
        <v>37424.76</v>
      </c>
      <c r="AG163" s="571">
        <f t="shared" si="79"/>
        <v>-3351788.6799999997</v>
      </c>
      <c r="AH163" s="571">
        <f t="shared" si="93"/>
        <v>0</v>
      </c>
      <c r="AI163" s="577">
        <f t="shared" si="94"/>
        <v>2273211.3200000003</v>
      </c>
      <c r="AJ163" s="577"/>
      <c r="AK163" s="578">
        <f t="shared" si="95"/>
        <v>2273211.3200000003</v>
      </c>
      <c r="AL163" s="579"/>
      <c r="AM163" s="580">
        <f t="shared" si="96"/>
        <v>157</v>
      </c>
      <c r="AN163" s="581" t="str">
        <f t="shared" si="97"/>
        <v>2563</v>
      </c>
      <c r="AO163" s="582" t="str">
        <f t="shared" si="98"/>
        <v>YONO</v>
      </c>
      <c r="AP163" s="583">
        <f t="shared" si="99"/>
        <v>2273211.3200000003</v>
      </c>
      <c r="AQ163" s="252">
        <f>+VLOOKUP(C163,'[4]BANK DRIVER'!$C$173:$G$352,5,0)</f>
        <v>2273211.3200000003</v>
      </c>
      <c r="AT163" s="252"/>
    </row>
    <row r="164" ht="19.5" customHeight="1" s="322" customFormat="1">
      <c r="A164" s="466">
        <f t="shared" si="71"/>
        <v>158</v>
      </c>
      <c r="B164" s="452" t="s">
        <v>844</v>
      </c>
      <c r="C164" s="467" t="s">
        <v>845</v>
      </c>
      <c r="D164" s="468" t="s">
        <v>47</v>
      </c>
      <c r="E164" s="468"/>
      <c r="F164" s="469"/>
      <c r="G164" s="465">
        <f>$G$4/30*17</f>
        <v>2120736.4</v>
      </c>
      <c r="H164" s="470">
        <f t="shared" si="82"/>
        <v>183007.0764</v>
      </c>
      <c r="I164" s="471">
        <f t="shared" si="83"/>
        <v>149699.04</v>
      </c>
      <c r="J164" s="471">
        <f t="shared" si="84"/>
        <v>74849.52</v>
      </c>
      <c r="K164" s="471">
        <v>15000</v>
      </c>
      <c r="L164" s="464">
        <f t="shared" si="85"/>
        <v>2543292.0364</v>
      </c>
      <c r="M164" s="464">
        <f t="shared" si="86"/>
        <v>203463.362912</v>
      </c>
      <c r="N164" s="464">
        <v>80000</v>
      </c>
      <c r="O164" s="464"/>
      <c r="P164" s="464"/>
      <c r="Q164" s="403">
        <f t="shared" si="87"/>
        <v>2826755.3993120003</v>
      </c>
      <c r="R164" s="403">
        <f t="shared" si="88"/>
        <v>20346.3362912</v>
      </c>
      <c r="S164" s="404">
        <f t="shared" si="89"/>
        <v>2847101.7356032003</v>
      </c>
      <c r="T164" s="472">
        <v>44376</v>
      </c>
      <c r="U164" s="473">
        <v>44469</v>
      </c>
      <c r="V164" s="474"/>
      <c r="W164" s="475"/>
      <c r="X164" s="476"/>
      <c r="Y164" s="574">
        <f t="shared" si="91"/>
        <v>158</v>
      </c>
      <c r="Z164" s="575" t="str">
        <f t="shared" si="91"/>
        <v>2564</v>
      </c>
      <c r="AA164" s="576" t="str">
        <f t="shared" si="91"/>
        <v>YENDI MULYANA</v>
      </c>
      <c r="AB164" s="540" t="str">
        <f>+VLOOKUP(B164,'[1]BANDUNG-ANTERAJA'!$C$7:$AL$187,14,0)</f>
        <v>K1</v>
      </c>
      <c r="AC164" s="585">
        <f t="shared" si="92"/>
        <v>2200736.4</v>
      </c>
      <c r="AD164" s="542">
        <f t="shared" si="77"/>
        <v>74849.52</v>
      </c>
      <c r="AE164" s="542">
        <f t="shared" si="78"/>
        <v>37424.76</v>
      </c>
      <c r="AF164" s="542">
        <f t="shared" si="78"/>
        <v>37424.76</v>
      </c>
      <c r="AG164" s="571">
        <f t="shared" si="79"/>
        <v>-3198962.64</v>
      </c>
      <c r="AH164" s="571">
        <f t="shared" si="93"/>
        <v>0</v>
      </c>
      <c r="AI164" s="577">
        <f t="shared" si="94"/>
        <v>2051037.3599999999</v>
      </c>
      <c r="AJ164" s="577"/>
      <c r="AK164" s="578">
        <f t="shared" si="95"/>
        <v>2051037.3599999999</v>
      </c>
      <c r="AL164" s="579"/>
      <c r="AM164" s="580">
        <f t="shared" si="96"/>
        <v>158</v>
      </c>
      <c r="AN164" s="581" t="str">
        <f t="shared" si="97"/>
        <v>2564</v>
      </c>
      <c r="AO164" s="582" t="str">
        <f t="shared" si="98"/>
        <v>YENDI MULYANA</v>
      </c>
      <c r="AP164" s="583">
        <f t="shared" si="99"/>
        <v>2051037.3599999999</v>
      </c>
      <c r="AQ164" s="252">
        <f>+VLOOKUP(C164,'[4]BANK DRIVER'!$C$173:$G$352,5,0)</f>
        <v>2051037.3599999999</v>
      </c>
      <c r="AT164" s="252"/>
    </row>
    <row r="165" ht="19.5" customHeight="1" s="322" customFormat="1">
      <c r="A165" s="466">
        <f t="shared" si="71"/>
        <v>159</v>
      </c>
      <c r="B165" s="452" t="s">
        <v>846</v>
      </c>
      <c r="C165" s="467" t="s">
        <v>847</v>
      </c>
      <c r="D165" s="468" t="s">
        <v>47</v>
      </c>
      <c r="E165" s="468"/>
      <c r="F165" s="469"/>
      <c r="G165" s="465">
        <f>$G$4/30*17</f>
        <v>2120736.4</v>
      </c>
      <c r="H165" s="470">
        <f t="shared" si="82"/>
        <v>183007.0764</v>
      </c>
      <c r="I165" s="471">
        <f t="shared" si="83"/>
        <v>149699.04</v>
      </c>
      <c r="J165" s="471">
        <f t="shared" si="84"/>
        <v>74849.52</v>
      </c>
      <c r="K165" s="471">
        <v>15000</v>
      </c>
      <c r="L165" s="464">
        <f t="shared" si="85"/>
        <v>2543292.0364</v>
      </c>
      <c r="M165" s="464">
        <f t="shared" si="86"/>
        <v>203463.362912</v>
      </c>
      <c r="N165" s="464">
        <v>120000</v>
      </c>
      <c r="O165" s="464"/>
      <c r="P165" s="464"/>
      <c r="Q165" s="403">
        <f t="shared" si="87"/>
        <v>2866755.3993120003</v>
      </c>
      <c r="R165" s="403">
        <f t="shared" si="88"/>
        <v>20346.3362912</v>
      </c>
      <c r="S165" s="404">
        <f t="shared" si="89"/>
        <v>2887101.7356032003</v>
      </c>
      <c r="T165" s="472">
        <v>44376</v>
      </c>
      <c r="U165" s="473">
        <v>44469</v>
      </c>
      <c r="V165" s="474"/>
      <c r="W165" s="475"/>
      <c r="X165" s="476"/>
      <c r="Y165" s="574">
        <f t="shared" si="91"/>
        <v>159</v>
      </c>
      <c r="Z165" s="575" t="str">
        <f t="shared" si="91"/>
        <v>2565</v>
      </c>
      <c r="AA165" s="576" t="str">
        <f t="shared" si="91"/>
        <v>AHMAD JAELANI</v>
      </c>
      <c r="AB165" s="540" t="str">
        <f>+VLOOKUP(B165,'[1]BANDUNG-ANTERAJA'!$C$7:$AL$187,14,0)</f>
        <v>L</v>
      </c>
      <c r="AC165" s="585">
        <f t="shared" si="92"/>
        <v>2240736.4</v>
      </c>
      <c r="AD165" s="542">
        <f t="shared" si="77"/>
        <v>74849.52</v>
      </c>
      <c r="AE165" s="542">
        <f t="shared" si="78"/>
        <v>37424.76</v>
      </c>
      <c r="AF165" s="542">
        <f t="shared" si="78"/>
        <v>37424.76</v>
      </c>
      <c r="AG165" s="571">
        <f t="shared" si="79"/>
        <v>-2408962.6399999997</v>
      </c>
      <c r="AH165" s="571">
        <f t="shared" si="93"/>
        <v>0</v>
      </c>
      <c r="AI165" s="577">
        <f t="shared" si="94"/>
        <v>2091037.36</v>
      </c>
      <c r="AJ165" s="577"/>
      <c r="AK165" s="578">
        <f t="shared" si="95"/>
        <v>2091037.36</v>
      </c>
      <c r="AL165" s="579"/>
      <c r="AM165" s="580">
        <f t="shared" si="96"/>
        <v>159</v>
      </c>
      <c r="AN165" s="581" t="str">
        <f t="shared" si="97"/>
        <v>2565</v>
      </c>
      <c r="AO165" s="582" t="str">
        <f t="shared" si="98"/>
        <v>AHMAD JAELANI</v>
      </c>
      <c r="AP165" s="583">
        <f t="shared" si="99"/>
        <v>2091037.36</v>
      </c>
      <c r="AQ165" s="252">
        <f>+VLOOKUP(C165,'[4]BANK DRIVER'!$C$173:$G$352,5,0)</f>
        <v>2091037.36</v>
      </c>
      <c r="AT165" s="252"/>
    </row>
    <row r="166" ht="19.5" customHeight="1" s="322" customFormat="1">
      <c r="A166" s="466">
        <f t="shared" si="71"/>
        <v>160</v>
      </c>
      <c r="B166" s="452" t="s">
        <v>848</v>
      </c>
      <c r="C166" s="467" t="s">
        <v>849</v>
      </c>
      <c r="D166" s="468" t="s">
        <v>47</v>
      </c>
      <c r="E166" s="468"/>
      <c r="F166" s="469"/>
      <c r="G166" s="465">
        <f>$G$4/30*17</f>
        <v>2120736.4</v>
      </c>
      <c r="H166" s="470">
        <f t="shared" si="82"/>
        <v>183007.0764</v>
      </c>
      <c r="I166" s="471">
        <f t="shared" si="83"/>
        <v>149699.04</v>
      </c>
      <c r="J166" s="471">
        <f t="shared" si="84"/>
        <v>74849.52</v>
      </c>
      <c r="K166" s="471">
        <v>15000</v>
      </c>
      <c r="L166" s="464">
        <f t="shared" si="85"/>
        <v>2543292.0364</v>
      </c>
      <c r="M166" s="464">
        <f t="shared" si="86"/>
        <v>203463.362912</v>
      </c>
      <c r="N166" s="464">
        <v>40000</v>
      </c>
      <c r="O166" s="464"/>
      <c r="P166" s="464"/>
      <c r="Q166" s="403">
        <f t="shared" si="87"/>
        <v>2786755.3993120003</v>
      </c>
      <c r="R166" s="403">
        <f t="shared" si="88"/>
        <v>20346.3362912</v>
      </c>
      <c r="S166" s="404">
        <f t="shared" si="89"/>
        <v>2807101.7356032003</v>
      </c>
      <c r="T166" s="472">
        <v>44376</v>
      </c>
      <c r="U166" s="473">
        <v>44469</v>
      </c>
      <c r="V166" s="474"/>
      <c r="W166" s="475"/>
      <c r="X166" s="476"/>
      <c r="Y166" s="574">
        <f t="shared" si="91"/>
        <v>160</v>
      </c>
      <c r="Z166" s="575" t="str">
        <f t="shared" si="91"/>
        <v>2566</v>
      </c>
      <c r="AA166" s="576" t="str">
        <f t="shared" si="91"/>
        <v>HENDI RAMDANI </v>
      </c>
      <c r="AB166" s="540" t="str">
        <f>+VLOOKUP(B166,'[1]BANDUNG-ANTERAJA'!$C$7:$AL$187,14,0)</f>
        <v>K</v>
      </c>
      <c r="AC166" s="585">
        <f t="shared" si="92"/>
        <v>2160736.4</v>
      </c>
      <c r="AD166" s="542">
        <f t="shared" si="77"/>
        <v>74849.52</v>
      </c>
      <c r="AE166" s="542"/>
      <c r="AF166" s="542">
        <f t="shared" si="78"/>
        <v>37424.76</v>
      </c>
      <c r="AG166" s="571">
        <f t="shared" si="79"/>
        <v>-2826537.88</v>
      </c>
      <c r="AH166" s="571">
        <f t="shared" si="93"/>
        <v>0</v>
      </c>
      <c r="AI166" s="577">
        <f t="shared" si="94"/>
        <v>2048462.1199999999</v>
      </c>
      <c r="AJ166" s="577"/>
      <c r="AK166" s="578">
        <f t="shared" si="95"/>
        <v>2048462.1199999999</v>
      </c>
      <c r="AL166" s="579"/>
      <c r="AM166" s="580">
        <f t="shared" si="96"/>
        <v>160</v>
      </c>
      <c r="AN166" s="581" t="str">
        <f t="shared" si="97"/>
        <v>2566</v>
      </c>
      <c r="AO166" s="582" t="str">
        <f t="shared" si="98"/>
        <v>HENDI RAMDANI </v>
      </c>
      <c r="AP166" s="583">
        <f t="shared" si="99"/>
        <v>2048462.1199999999</v>
      </c>
      <c r="AQ166" s="252">
        <f>+VLOOKUP(C166,'[4]BANK DRIVER'!$C$173:$G$352,5,0)</f>
        <v>2048462.1199999999</v>
      </c>
      <c r="AT166" s="252"/>
    </row>
    <row r="167" ht="19.5" customHeight="1" s="322" customFormat="1">
      <c r="A167" s="466">
        <f t="shared" si="71"/>
        <v>161</v>
      </c>
      <c r="B167" s="452" t="s">
        <v>850</v>
      </c>
      <c r="C167" s="467" t="s">
        <v>851</v>
      </c>
      <c r="D167" s="468" t="s">
        <v>47</v>
      </c>
      <c r="E167" s="468"/>
      <c r="F167" s="469"/>
      <c r="G167" s="465">
        <f>$G$4/30*17</f>
        <v>2120736.4</v>
      </c>
      <c r="H167" s="470">
        <f t="shared" si="82"/>
        <v>183007.0764</v>
      </c>
      <c r="I167" s="471">
        <f t="shared" si="83"/>
        <v>149699.04</v>
      </c>
      <c r="J167" s="471">
        <f t="shared" si="84"/>
        <v>74849.52</v>
      </c>
      <c r="K167" s="471">
        <v>15000</v>
      </c>
      <c r="L167" s="464">
        <f t="shared" si="85"/>
        <v>2543292.0364</v>
      </c>
      <c r="M167" s="464">
        <f t="shared" si="86"/>
        <v>203463.362912</v>
      </c>
      <c r="N167" s="464">
        <v>80000</v>
      </c>
      <c r="O167" s="464"/>
      <c r="P167" s="464"/>
      <c r="Q167" s="403">
        <f t="shared" si="87"/>
        <v>2826755.3993120003</v>
      </c>
      <c r="R167" s="403">
        <f t="shared" si="88"/>
        <v>20346.3362912</v>
      </c>
      <c r="S167" s="404">
        <f t="shared" si="89"/>
        <v>2847101.7356032003</v>
      </c>
      <c r="T167" s="472">
        <v>44376</v>
      </c>
      <c r="U167" s="473">
        <v>44469</v>
      </c>
      <c r="V167" s="474"/>
      <c r="W167" s="475"/>
      <c r="X167" s="476"/>
      <c r="Y167" s="574">
        <f t="shared" si="91"/>
        <v>161</v>
      </c>
      <c r="Z167" s="575" t="str">
        <f t="shared" si="91"/>
        <v>2567</v>
      </c>
      <c r="AA167" s="576" t="str">
        <f t="shared" si="91"/>
        <v>DADAN NUGRAHA </v>
      </c>
      <c r="AB167" s="540" t="str">
        <f>+VLOOKUP(B167,'[1]BANDUNG-ANTERAJA'!$C$7:$AL$187,14,0)</f>
        <v>L</v>
      </c>
      <c r="AC167" s="585">
        <f t="shared" si="92"/>
        <v>2200736.4</v>
      </c>
      <c r="AD167" s="542">
        <f t="shared" si="77"/>
        <v>74849.52</v>
      </c>
      <c r="AE167" s="542">
        <f t="shared" si="78"/>
        <v>37424.76</v>
      </c>
      <c r="AF167" s="542">
        <f t="shared" si="78"/>
        <v>37424.76</v>
      </c>
      <c r="AG167" s="571">
        <f t="shared" si="79"/>
        <v>-2448962.64</v>
      </c>
      <c r="AH167" s="571">
        <f t="shared" si="93"/>
        <v>0</v>
      </c>
      <c r="AI167" s="577">
        <f t="shared" si="94"/>
        <v>2051037.3599999999</v>
      </c>
      <c r="AJ167" s="577"/>
      <c r="AK167" s="578">
        <f t="shared" si="95"/>
        <v>2051037.3599999999</v>
      </c>
      <c r="AL167" s="579"/>
      <c r="AM167" s="580">
        <f t="shared" si="96"/>
        <v>161</v>
      </c>
      <c r="AN167" s="581" t="str">
        <f t="shared" si="97"/>
        <v>2567</v>
      </c>
      <c r="AO167" s="582" t="str">
        <f t="shared" si="98"/>
        <v>DADAN NUGRAHA </v>
      </c>
      <c r="AP167" s="583">
        <f t="shared" si="99"/>
        <v>2051037.3599999999</v>
      </c>
      <c r="AQ167" s="252">
        <f>+VLOOKUP(C167,'[4]BANK DRIVER'!$C$173:$G$352,5,0)</f>
        <v>2051037.3599999999</v>
      </c>
      <c r="AT167" s="252"/>
    </row>
    <row r="168" ht="19.5" customHeight="1" s="322" customFormat="1">
      <c r="A168" s="466">
        <f t="shared" si="71"/>
        <v>162</v>
      </c>
      <c r="B168" s="452" t="s">
        <v>852</v>
      </c>
      <c r="C168" s="467" t="s">
        <v>853</v>
      </c>
      <c r="D168" s="468" t="s">
        <v>47</v>
      </c>
      <c r="E168" s="468"/>
      <c r="F168" s="469"/>
      <c r="G168" s="465">
        <f>$G$4/30*17</f>
        <v>2120736.4</v>
      </c>
      <c r="H168" s="470">
        <f t="shared" si="82"/>
        <v>183007.0764</v>
      </c>
      <c r="I168" s="471">
        <f t="shared" si="83"/>
        <v>149699.04</v>
      </c>
      <c r="J168" s="471">
        <f t="shared" si="84"/>
        <v>74849.52</v>
      </c>
      <c r="K168" s="471">
        <v>15000</v>
      </c>
      <c r="L168" s="464">
        <f t="shared" si="85"/>
        <v>2543292.0364</v>
      </c>
      <c r="M168" s="464">
        <f t="shared" si="86"/>
        <v>203463.362912</v>
      </c>
      <c r="N168" s="464">
        <v>60000</v>
      </c>
      <c r="O168" s="464"/>
      <c r="P168" s="464"/>
      <c r="Q168" s="403">
        <f t="shared" si="87"/>
        <v>2806755.3993120003</v>
      </c>
      <c r="R168" s="403">
        <f t="shared" si="88"/>
        <v>20346.3362912</v>
      </c>
      <c r="S168" s="404">
        <f t="shared" si="89"/>
        <v>2827101.7356032003</v>
      </c>
      <c r="T168" s="472">
        <v>44376</v>
      </c>
      <c r="U168" s="473">
        <v>44469</v>
      </c>
      <c r="V168" s="474"/>
      <c r="W168" s="475"/>
      <c r="X168" s="476"/>
      <c r="Y168" s="574">
        <f t="shared" si="91"/>
        <v>162</v>
      </c>
      <c r="Z168" s="575" t="str">
        <f t="shared" si="91"/>
        <v>2569</v>
      </c>
      <c r="AA168" s="576" t="str">
        <f t="shared" si="91"/>
        <v>NIZAR AHMAD FAUZAN</v>
      </c>
      <c r="AB168" s="540" t="str">
        <f>+VLOOKUP(B168,'[1]BANDUNG-ANTERAJA'!$C$7:$AL$187,14,0)</f>
        <v>K</v>
      </c>
      <c r="AC168" s="585">
        <f t="shared" si="92"/>
        <v>2180736.4</v>
      </c>
      <c r="AD168" s="542">
        <f t="shared" si="77"/>
        <v>74849.52</v>
      </c>
      <c r="AE168" s="542">
        <f ref="AE168:AF186" t="shared" si="100">$AD$4*1%</f>
        <v>37424.76</v>
      </c>
      <c r="AF168" s="542">
        <f t="shared" si="100"/>
        <v>37424.76</v>
      </c>
      <c r="AG168" s="571">
        <f t="shared" si="79"/>
        <v>-2843962.64</v>
      </c>
      <c r="AH168" s="571">
        <f t="shared" si="93"/>
        <v>0</v>
      </c>
      <c r="AI168" s="577">
        <f t="shared" si="94"/>
        <v>2031037.3599999999</v>
      </c>
      <c r="AJ168" s="577"/>
      <c r="AK168" s="578">
        <f t="shared" si="95"/>
        <v>2031037.3599999999</v>
      </c>
      <c r="AL168" s="579"/>
      <c r="AM168" s="580">
        <f t="shared" si="96"/>
        <v>162</v>
      </c>
      <c r="AN168" s="581" t="str">
        <f t="shared" si="97"/>
        <v>2569</v>
      </c>
      <c r="AO168" s="582" t="str">
        <f t="shared" si="98"/>
        <v>NIZAR AHMAD FAUZAN</v>
      </c>
      <c r="AP168" s="583">
        <f t="shared" si="99"/>
        <v>2031037.3599999999</v>
      </c>
      <c r="AQ168" s="252">
        <f>+VLOOKUP(C168,'[4]BANK DRIVER'!$C$173:$G$352,5,0)</f>
        <v>2031037.3599999999</v>
      </c>
      <c r="AT168" s="252"/>
    </row>
    <row r="169" ht="19.5" customHeight="1" s="322" customFormat="1">
      <c r="A169" s="466">
        <f t="shared" si="71"/>
        <v>163</v>
      </c>
      <c r="B169" s="452" t="s">
        <v>854</v>
      </c>
      <c r="C169" s="467" t="s">
        <v>855</v>
      </c>
      <c r="D169" s="468" t="s">
        <v>47</v>
      </c>
      <c r="E169" s="468"/>
      <c r="F169" s="469"/>
      <c r="G169" s="465">
        <f>$G$4/30*14</f>
        <v>1746488.8</v>
      </c>
      <c r="H169" s="470">
        <f t="shared" si="82"/>
        <v>183007.0764</v>
      </c>
      <c r="I169" s="471">
        <f t="shared" si="83"/>
        <v>149699.04</v>
      </c>
      <c r="J169" s="471">
        <f t="shared" si="84"/>
        <v>74849.52</v>
      </c>
      <c r="K169" s="471">
        <v>15000</v>
      </c>
      <c r="L169" s="464">
        <f t="shared" si="85"/>
        <v>2169044.4364</v>
      </c>
      <c r="M169" s="464">
        <f t="shared" si="86"/>
        <v>173523.554912</v>
      </c>
      <c r="N169" s="464"/>
      <c r="O169" s="464"/>
      <c r="P169" s="464"/>
      <c r="Q169" s="403">
        <f t="shared" si="87"/>
        <v>2342567.991312</v>
      </c>
      <c r="R169" s="403">
        <f t="shared" si="88"/>
        <v>17352.3554912</v>
      </c>
      <c r="S169" s="404">
        <f t="shared" si="89"/>
        <v>2359920.3468032</v>
      </c>
      <c r="T169" s="472">
        <v>44379</v>
      </c>
      <c r="U169" s="473">
        <v>44408</v>
      </c>
      <c r="V169" s="474"/>
      <c r="W169" s="475"/>
      <c r="X169" s="476"/>
      <c r="Y169" s="574">
        <f t="shared" si="91"/>
        <v>163</v>
      </c>
      <c r="Z169" s="575" t="str">
        <f t="shared" si="91"/>
        <v>2611</v>
      </c>
      <c r="AA169" s="576" t="str">
        <f t="shared" si="91"/>
        <v>ALGA AGUSTIA SAPUTRA</v>
      </c>
      <c r="AB169" s="540" t="str">
        <f>+VLOOKUP(B169,'[1]BANDUNG-ANTERAJA'!$C$7:$AL$187,14,0)</f>
        <v>L</v>
      </c>
      <c r="AC169" s="585">
        <f t="shared" si="92"/>
        <v>1746488.8</v>
      </c>
      <c r="AD169" s="542">
        <f t="shared" si="77"/>
        <v>74849.52</v>
      </c>
      <c r="AE169" s="542"/>
      <c r="AF169" s="542">
        <f t="shared" si="100"/>
        <v>37424.76</v>
      </c>
      <c r="AG169" s="571">
        <f t="shared" si="79"/>
        <v>-2865785.48</v>
      </c>
      <c r="AH169" s="571">
        <f t="shared" si="93"/>
        <v>0</v>
      </c>
      <c r="AI169" s="577">
        <f t="shared" si="94"/>
        <v>1634214.52</v>
      </c>
      <c r="AJ169" s="577"/>
      <c r="AK169" s="578">
        <f t="shared" si="95"/>
        <v>1634214.52</v>
      </c>
      <c r="AL169" s="579"/>
      <c r="AM169" s="580">
        <f t="shared" si="96"/>
        <v>163</v>
      </c>
      <c r="AN169" s="581" t="str">
        <f t="shared" si="97"/>
        <v>2611</v>
      </c>
      <c r="AO169" s="582" t="str">
        <f t="shared" si="98"/>
        <v>ALGA AGUSTIA SAPUTRA</v>
      </c>
      <c r="AP169" s="583">
        <f t="shared" si="99"/>
        <v>1634214.52</v>
      </c>
      <c r="AQ169" s="252">
        <f>+VLOOKUP(C169,'[4]BANK DRIVER'!$C$173:$G$352,5,0)</f>
        <v>1634214.52</v>
      </c>
      <c r="AT169" s="252"/>
    </row>
    <row r="170" ht="19.5" customHeight="1" s="322" customFormat="1">
      <c r="A170" s="466">
        <f t="shared" si="71"/>
        <v>164</v>
      </c>
      <c r="B170" s="452" t="s">
        <v>856</v>
      </c>
      <c r="C170" s="467" t="s">
        <v>857</v>
      </c>
      <c r="D170" s="468" t="s">
        <v>47</v>
      </c>
      <c r="E170" s="468"/>
      <c r="F170" s="469"/>
      <c r="G170" s="465">
        <f ref="G170:G179" t="shared" si="101">$G$4/30*9</f>
        <v>1122742.8</v>
      </c>
      <c r="H170" s="470">
        <f t="shared" si="82"/>
        <v>183007.0764</v>
      </c>
      <c r="I170" s="471">
        <f t="shared" si="83"/>
        <v>149699.04</v>
      </c>
      <c r="J170" s="471">
        <f t="shared" si="84"/>
        <v>74849.52</v>
      </c>
      <c r="K170" s="471">
        <v>15000</v>
      </c>
      <c r="L170" s="464">
        <f t="shared" si="85"/>
        <v>1545298.4364</v>
      </c>
      <c r="M170" s="464">
        <f t="shared" si="86"/>
        <v>123623.874912</v>
      </c>
      <c r="N170" s="464"/>
      <c r="O170" s="464"/>
      <c r="P170" s="464"/>
      <c r="Q170" s="403">
        <f t="shared" si="87"/>
        <v>1668922.311312</v>
      </c>
      <c r="R170" s="403">
        <f t="shared" si="88"/>
        <v>12362.387491200001</v>
      </c>
      <c r="S170" s="404">
        <f t="shared" si="89"/>
        <v>1681284.6988032</v>
      </c>
      <c r="T170" s="472">
        <v>44384</v>
      </c>
      <c r="U170" s="473">
        <v>44408</v>
      </c>
      <c r="V170" s="474"/>
      <c r="W170" s="475"/>
      <c r="X170" s="476"/>
      <c r="Y170" s="574">
        <f ref="Y170:Y189" t="shared" si="102">+A170</f>
        <v>164</v>
      </c>
      <c r="Z170" s="575" t="str">
        <f ref="Z170:Z189" t="shared" si="103">+B170</f>
        <v>2612</v>
      </c>
      <c r="AA170" s="576" t="str">
        <f ref="AA170:AA189" t="shared" si="104">+C170</f>
        <v>SANDITIYA HERMANSYAH</v>
      </c>
      <c r="AB170" s="540" t="str">
        <f>+VLOOKUP(B170,'[1]BANDUNG-ANTERAJA'!$C$7:$AL$187,14,0)</f>
        <v>L</v>
      </c>
      <c r="AC170" s="585">
        <f t="shared" si="92"/>
        <v>1122742.8</v>
      </c>
      <c r="AD170" s="542">
        <f t="shared" si="77"/>
        <v>74849.52</v>
      </c>
      <c r="AE170" s="542"/>
      <c r="AF170" s="542">
        <f t="shared" si="100"/>
        <v>37424.76</v>
      </c>
      <c r="AG170" s="571">
        <f t="shared" si="79"/>
        <v>-3489531.48</v>
      </c>
      <c r="AH170" s="571">
        <f t="shared" si="93"/>
        <v>0</v>
      </c>
      <c r="AI170" s="577">
        <f t="shared" si="94"/>
        <v>1010468.52</v>
      </c>
      <c r="AJ170" s="577"/>
      <c r="AK170" s="578">
        <f t="shared" si="95"/>
        <v>1010468.52</v>
      </c>
      <c r="AL170" s="579"/>
      <c r="AM170" s="580">
        <f t="shared" si="96"/>
        <v>164</v>
      </c>
      <c r="AN170" s="581" t="str">
        <f t="shared" si="97"/>
        <v>2612</v>
      </c>
      <c r="AO170" s="582" t="str">
        <f t="shared" si="98"/>
        <v>SANDITIYA HERMANSYAH</v>
      </c>
      <c r="AP170" s="583">
        <f t="shared" si="99"/>
        <v>1010468.52</v>
      </c>
      <c r="AQ170" s="252">
        <f>+VLOOKUP(C170,'[4]BANK DRIVER'!$C$173:$G$352,5,0)</f>
        <v>1010468.52</v>
      </c>
      <c r="AT170" s="252"/>
    </row>
    <row r="171" ht="19.5" customHeight="1" s="322" customFormat="1">
      <c r="A171" s="466">
        <f t="shared" si="71"/>
        <v>165</v>
      </c>
      <c r="B171" s="452" t="s">
        <v>858</v>
      </c>
      <c r="C171" s="467" t="s">
        <v>859</v>
      </c>
      <c r="D171" s="468" t="s">
        <v>47</v>
      </c>
      <c r="E171" s="468"/>
      <c r="F171" s="469"/>
      <c r="G171" s="465">
        <f t="shared" si="101"/>
        <v>1122742.8</v>
      </c>
      <c r="H171" s="470">
        <f t="shared" si="82"/>
        <v>183007.0764</v>
      </c>
      <c r="I171" s="471">
        <f t="shared" si="83"/>
        <v>149699.04</v>
      </c>
      <c r="J171" s="471">
        <f t="shared" si="84"/>
        <v>74849.52</v>
      </c>
      <c r="K171" s="471">
        <v>15000</v>
      </c>
      <c r="L171" s="464">
        <f t="shared" si="85"/>
        <v>1545298.4364</v>
      </c>
      <c r="M171" s="464">
        <f t="shared" si="86"/>
        <v>123623.874912</v>
      </c>
      <c r="N171" s="464"/>
      <c r="O171" s="464"/>
      <c r="P171" s="464"/>
      <c r="Q171" s="403">
        <f t="shared" si="87"/>
        <v>1668922.311312</v>
      </c>
      <c r="R171" s="403">
        <f t="shared" si="88"/>
        <v>12362.387491200001</v>
      </c>
      <c r="S171" s="404">
        <f t="shared" si="89"/>
        <v>1681284.6988032</v>
      </c>
      <c r="T171" s="472">
        <v>44384</v>
      </c>
      <c r="U171" s="473">
        <v>44408</v>
      </c>
      <c r="V171" s="474"/>
      <c r="W171" s="475"/>
      <c r="X171" s="476"/>
      <c r="Y171" s="574">
        <f t="shared" si="102"/>
        <v>165</v>
      </c>
      <c r="Z171" s="575" t="str">
        <f t="shared" si="103"/>
        <v>2613</v>
      </c>
      <c r="AA171" s="576" t="str">
        <f t="shared" si="104"/>
        <v>RAMDANI O SAPUTRA</v>
      </c>
      <c r="AB171" s="540" t="str">
        <f>+VLOOKUP(B171,'[1]BANDUNG-ANTERAJA'!$C$7:$AL$187,14,0)</f>
        <v>K</v>
      </c>
      <c r="AC171" s="585">
        <f t="shared" si="92"/>
        <v>1122742.8</v>
      </c>
      <c r="AD171" s="542">
        <f t="shared" si="77"/>
        <v>74849.52</v>
      </c>
      <c r="AE171" s="542"/>
      <c r="AF171" s="542">
        <f t="shared" si="100"/>
        <v>37424.76</v>
      </c>
      <c r="AG171" s="571">
        <f t="shared" si="79"/>
        <v>-3864531.48</v>
      </c>
      <c r="AH171" s="571">
        <f t="shared" si="93"/>
        <v>0</v>
      </c>
      <c r="AI171" s="577">
        <f t="shared" si="94"/>
        <v>1010468.52</v>
      </c>
      <c r="AJ171" s="577"/>
      <c r="AK171" s="578">
        <f t="shared" si="95"/>
        <v>1010468.52</v>
      </c>
      <c r="AL171" s="579"/>
      <c r="AM171" s="580">
        <f t="shared" si="96"/>
        <v>165</v>
      </c>
      <c r="AN171" s="581" t="str">
        <f t="shared" si="97"/>
        <v>2613</v>
      </c>
      <c r="AO171" s="582" t="str">
        <f t="shared" si="98"/>
        <v>RAMDANI O SAPUTRA</v>
      </c>
      <c r="AP171" s="583">
        <f t="shared" si="99"/>
        <v>1010468.52</v>
      </c>
      <c r="AQ171" s="252">
        <f>+VLOOKUP(C171,'[4]BANK DRIVER'!$C$173:$G$352,5,0)</f>
        <v>1010468.52</v>
      </c>
      <c r="AT171" s="252"/>
    </row>
    <row r="172" ht="19.5" customHeight="1" s="322" customFormat="1">
      <c r="A172" s="466">
        <f t="shared" si="71"/>
        <v>166</v>
      </c>
      <c r="B172" s="452" t="s">
        <v>860</v>
      </c>
      <c r="C172" s="467" t="s">
        <v>861</v>
      </c>
      <c r="D172" s="468" t="s">
        <v>47</v>
      </c>
      <c r="E172" s="468"/>
      <c r="F172" s="469"/>
      <c r="G172" s="465">
        <f t="shared" si="101"/>
        <v>1122742.8</v>
      </c>
      <c r="H172" s="470">
        <f t="shared" si="82"/>
        <v>183007.0764</v>
      </c>
      <c r="I172" s="471">
        <f t="shared" si="83"/>
        <v>149699.04</v>
      </c>
      <c r="J172" s="471">
        <f t="shared" si="84"/>
        <v>74849.52</v>
      </c>
      <c r="K172" s="471">
        <v>15000</v>
      </c>
      <c r="L172" s="464">
        <f t="shared" si="85"/>
        <v>1545298.4364</v>
      </c>
      <c r="M172" s="464">
        <f t="shared" si="86"/>
        <v>123623.874912</v>
      </c>
      <c r="N172" s="464"/>
      <c r="O172" s="464"/>
      <c r="P172" s="464"/>
      <c r="Q172" s="403">
        <f t="shared" si="87"/>
        <v>1668922.311312</v>
      </c>
      <c r="R172" s="403">
        <f t="shared" si="88"/>
        <v>12362.387491200001</v>
      </c>
      <c r="S172" s="404">
        <f t="shared" si="89"/>
        <v>1681284.6988032</v>
      </c>
      <c r="T172" s="472">
        <v>44384</v>
      </c>
      <c r="U172" s="473">
        <v>44408</v>
      </c>
      <c r="V172" s="474"/>
      <c r="W172" s="475"/>
      <c r="X172" s="476"/>
      <c r="Y172" s="574">
        <f t="shared" si="102"/>
        <v>166</v>
      </c>
      <c r="Z172" s="575" t="str">
        <f t="shared" si="103"/>
        <v>2614</v>
      </c>
      <c r="AA172" s="576" t="str">
        <f t="shared" si="104"/>
        <v>UJANG SUMARNA</v>
      </c>
      <c r="AB172" s="540" t="str">
        <f>+VLOOKUP(B172,'[1]BANDUNG-ANTERAJA'!$C$7:$AL$187,14,0)</f>
        <v>K1</v>
      </c>
      <c r="AC172" s="585">
        <f t="shared" si="92"/>
        <v>1122742.8</v>
      </c>
      <c r="AD172" s="542">
        <f t="shared" si="77"/>
        <v>74849.52</v>
      </c>
      <c r="AE172" s="542"/>
      <c r="AF172" s="542">
        <f t="shared" si="100"/>
        <v>37424.76</v>
      </c>
      <c r="AG172" s="571">
        <f t="shared" si="79"/>
        <v>-4239531.48</v>
      </c>
      <c r="AH172" s="571">
        <f t="shared" si="93"/>
        <v>0</v>
      </c>
      <c r="AI172" s="577">
        <f t="shared" si="94"/>
        <v>1010468.52</v>
      </c>
      <c r="AJ172" s="577"/>
      <c r="AK172" s="578">
        <f t="shared" si="95"/>
        <v>1010468.52</v>
      </c>
      <c r="AL172" s="579"/>
      <c r="AM172" s="580">
        <f t="shared" si="96"/>
        <v>166</v>
      </c>
      <c r="AN172" s="581" t="str">
        <f t="shared" si="97"/>
        <v>2614</v>
      </c>
      <c r="AO172" s="582" t="str">
        <f t="shared" si="98"/>
        <v>UJANG SUMARNA</v>
      </c>
      <c r="AP172" s="583">
        <f t="shared" si="99"/>
        <v>1010468.52</v>
      </c>
      <c r="AQ172" s="252">
        <f>+VLOOKUP(C172,'[4]BANK DRIVER'!$C$173:$G$352,5,0)</f>
        <v>1010468.52</v>
      </c>
      <c r="AT172" s="252"/>
    </row>
    <row r="173" ht="19.5" customHeight="1" s="322" customFormat="1">
      <c r="A173" s="466">
        <f t="shared" si="71"/>
        <v>167</v>
      </c>
      <c r="B173" s="452" t="s">
        <v>862</v>
      </c>
      <c r="C173" s="467" t="s">
        <v>863</v>
      </c>
      <c r="D173" s="468" t="s">
        <v>47</v>
      </c>
      <c r="E173" s="468"/>
      <c r="F173" s="469"/>
      <c r="G173" s="465">
        <f t="shared" si="101"/>
        <v>1122742.8</v>
      </c>
      <c r="H173" s="470">
        <f t="shared" si="82"/>
        <v>183007.0764</v>
      </c>
      <c r="I173" s="471">
        <f t="shared" si="83"/>
        <v>149699.04</v>
      </c>
      <c r="J173" s="471">
        <f t="shared" si="84"/>
        <v>74849.52</v>
      </c>
      <c r="K173" s="471">
        <v>15000</v>
      </c>
      <c r="L173" s="464">
        <f t="shared" si="85"/>
        <v>1545298.4364</v>
      </c>
      <c r="M173" s="464">
        <f t="shared" si="86"/>
        <v>123623.874912</v>
      </c>
      <c r="N173" s="464"/>
      <c r="O173" s="464"/>
      <c r="P173" s="464"/>
      <c r="Q173" s="403">
        <f t="shared" si="87"/>
        <v>1668922.311312</v>
      </c>
      <c r="R173" s="403">
        <f t="shared" si="88"/>
        <v>12362.387491200001</v>
      </c>
      <c r="S173" s="404">
        <f t="shared" si="89"/>
        <v>1681284.6988032</v>
      </c>
      <c r="T173" s="472">
        <v>44384</v>
      </c>
      <c r="U173" s="473">
        <v>44408</v>
      </c>
      <c r="V173" s="474"/>
      <c r="W173" s="475"/>
      <c r="X173" s="476"/>
      <c r="Y173" s="574">
        <f t="shared" si="102"/>
        <v>167</v>
      </c>
      <c r="Z173" s="575" t="str">
        <f t="shared" si="103"/>
        <v>2615</v>
      </c>
      <c r="AA173" s="576" t="str">
        <f t="shared" si="104"/>
        <v>FEBBYANTO FAIZAL</v>
      </c>
      <c r="AB173" s="540" t="str">
        <f>+VLOOKUP(B173,'[1]BANDUNG-ANTERAJA'!$C$7:$AL$187,14,0)</f>
        <v>K1</v>
      </c>
      <c r="AC173" s="585">
        <f t="shared" si="92"/>
        <v>1122742.8</v>
      </c>
      <c r="AD173" s="542">
        <f t="shared" si="77"/>
        <v>74849.52</v>
      </c>
      <c r="AE173" s="542"/>
      <c r="AF173" s="542">
        <f t="shared" si="100"/>
        <v>37424.76</v>
      </c>
      <c r="AG173" s="571">
        <f t="shared" si="79"/>
        <v>-4239531.48</v>
      </c>
      <c r="AH173" s="571">
        <f t="shared" si="93"/>
        <v>0</v>
      </c>
      <c r="AI173" s="577">
        <f t="shared" si="94"/>
        <v>1010468.52</v>
      </c>
      <c r="AJ173" s="577"/>
      <c r="AK173" s="578">
        <f t="shared" si="95"/>
        <v>1010468.52</v>
      </c>
      <c r="AL173" s="579"/>
      <c r="AM173" s="580">
        <f t="shared" si="96"/>
        <v>167</v>
      </c>
      <c r="AN173" s="581" t="str">
        <f t="shared" si="97"/>
        <v>2615</v>
      </c>
      <c r="AO173" s="582" t="str">
        <f t="shared" si="98"/>
        <v>FEBBYANTO FAIZAL</v>
      </c>
      <c r="AP173" s="583">
        <f t="shared" si="99"/>
        <v>1010468.52</v>
      </c>
      <c r="AQ173" s="252">
        <f>+VLOOKUP(C173,'[4]BANK DRIVER'!$C$173:$G$352,5,0)</f>
        <v>1010468.52</v>
      </c>
      <c r="AT173" s="252"/>
    </row>
    <row r="174" ht="19.5" customHeight="1" s="322" customFormat="1">
      <c r="A174" s="466">
        <f t="shared" si="71"/>
        <v>168</v>
      </c>
      <c r="B174" s="452" t="s">
        <v>864</v>
      </c>
      <c r="C174" s="467" t="s">
        <v>865</v>
      </c>
      <c r="D174" s="468" t="s">
        <v>47</v>
      </c>
      <c r="E174" s="468"/>
      <c r="F174" s="469"/>
      <c r="G174" s="465">
        <f t="shared" si="101"/>
        <v>1122742.8</v>
      </c>
      <c r="H174" s="470">
        <f t="shared" si="82"/>
        <v>183007.0764</v>
      </c>
      <c r="I174" s="471">
        <f t="shared" si="83"/>
        <v>149699.04</v>
      </c>
      <c r="J174" s="471">
        <f t="shared" si="84"/>
        <v>74849.52</v>
      </c>
      <c r="K174" s="471">
        <v>15000</v>
      </c>
      <c r="L174" s="464">
        <f ref="L174:L189" t="shared" si="105">SUM(G174:K174)</f>
        <v>1545298.4364</v>
      </c>
      <c r="M174" s="464">
        <f ref="M174:M189" t="shared" si="106">+L174*8%</f>
        <v>123623.874912</v>
      </c>
      <c r="N174" s="464"/>
      <c r="O174" s="464"/>
      <c r="P174" s="464"/>
      <c r="Q174" s="403">
        <f ref="Q174:Q189" t="shared" si="107">SUM(L174:P174)</f>
        <v>1668922.311312</v>
      </c>
      <c r="R174" s="403">
        <f ref="R174:R189" t="shared" si="108">M174*0.1</f>
        <v>12362.387491200001</v>
      </c>
      <c r="S174" s="404">
        <f ref="S174:S189" t="shared" si="109">Q174+R174</f>
        <v>1681284.6988032</v>
      </c>
      <c r="T174" s="472">
        <v>44384</v>
      </c>
      <c r="U174" s="473">
        <v>44408</v>
      </c>
      <c r="V174" s="474"/>
      <c r="W174" s="475"/>
      <c r="X174" s="476"/>
      <c r="Y174" s="574">
        <f t="shared" si="102"/>
        <v>168</v>
      </c>
      <c r="Z174" s="575" t="str">
        <f t="shared" si="103"/>
        <v>2616</v>
      </c>
      <c r="AA174" s="576" t="str">
        <f t="shared" si="104"/>
        <v>JUMANJI AQRI</v>
      </c>
      <c r="AB174" s="540" t="str">
        <f>+VLOOKUP(B174,'[1]BANDUNG-ANTERAJA'!$C$7:$AL$187,14,0)</f>
        <v>K1</v>
      </c>
      <c r="AC174" s="585">
        <f t="shared" si="92"/>
        <v>1122742.8</v>
      </c>
      <c r="AD174" s="542">
        <f t="shared" si="77"/>
        <v>74849.52</v>
      </c>
      <c r="AE174" s="542"/>
      <c r="AF174" s="542">
        <f t="shared" si="100"/>
        <v>37424.76</v>
      </c>
      <c r="AG174" s="571">
        <f t="shared" si="79"/>
        <v>-4239531.48</v>
      </c>
      <c r="AH174" s="571">
        <f t="shared" si="93"/>
        <v>0</v>
      </c>
      <c r="AI174" s="577">
        <f t="shared" si="94"/>
        <v>1010468.52</v>
      </c>
      <c r="AJ174" s="577"/>
      <c r="AK174" s="578">
        <f t="shared" si="95"/>
        <v>1010468.52</v>
      </c>
      <c r="AL174" s="579"/>
      <c r="AM174" s="580">
        <f t="shared" si="96"/>
        <v>168</v>
      </c>
      <c r="AN174" s="581" t="str">
        <f t="shared" si="97"/>
        <v>2616</v>
      </c>
      <c r="AO174" s="582" t="str">
        <f t="shared" si="98"/>
        <v>JUMANJI AQRI</v>
      </c>
      <c r="AP174" s="583">
        <f t="shared" si="99"/>
        <v>1010468.52</v>
      </c>
      <c r="AQ174" s="252">
        <f>+VLOOKUP(C174,'[4]BANK DRIVER'!$C$173:$G$352,5,0)</f>
        <v>1010468.52</v>
      </c>
      <c r="AT174" s="252"/>
    </row>
    <row r="175" ht="19.5" customHeight="1" s="322" customFormat="1">
      <c r="A175" s="466">
        <f ref="A175:A189" t="shared" si="110">+A174+1</f>
        <v>169</v>
      </c>
      <c r="B175" s="452" t="s">
        <v>866</v>
      </c>
      <c r="C175" s="467" t="s">
        <v>867</v>
      </c>
      <c r="D175" s="468" t="s">
        <v>47</v>
      </c>
      <c r="E175" s="468"/>
      <c r="F175" s="469"/>
      <c r="G175" s="465">
        <f t="shared" si="101"/>
        <v>1122742.8</v>
      </c>
      <c r="H175" s="470">
        <f t="shared" si="82"/>
        <v>183007.0764</v>
      </c>
      <c r="I175" s="471">
        <f t="shared" si="83"/>
        <v>149699.04</v>
      </c>
      <c r="J175" s="471">
        <f t="shared" si="84"/>
        <v>74849.52</v>
      </c>
      <c r="K175" s="471">
        <v>15000</v>
      </c>
      <c r="L175" s="464">
        <f t="shared" si="105"/>
        <v>1545298.4364</v>
      </c>
      <c r="M175" s="464">
        <f t="shared" si="106"/>
        <v>123623.874912</v>
      </c>
      <c r="N175" s="464"/>
      <c r="O175" s="464"/>
      <c r="P175" s="464"/>
      <c r="Q175" s="403">
        <f t="shared" si="107"/>
        <v>1668922.311312</v>
      </c>
      <c r="R175" s="403">
        <f t="shared" si="108"/>
        <v>12362.387491200001</v>
      </c>
      <c r="S175" s="404">
        <f t="shared" si="109"/>
        <v>1681284.6988032</v>
      </c>
      <c r="T175" s="472">
        <v>44384</v>
      </c>
      <c r="U175" s="473">
        <v>44408</v>
      </c>
      <c r="V175" s="474"/>
      <c r="W175" s="475"/>
      <c r="X175" s="476"/>
      <c r="Y175" s="574">
        <f t="shared" si="102"/>
        <v>169</v>
      </c>
      <c r="Z175" s="575" t="str">
        <f t="shared" si="103"/>
        <v>2617</v>
      </c>
      <c r="AA175" s="576" t="str">
        <f t="shared" si="104"/>
        <v>MUHAMMAD  ABDULROZAK</v>
      </c>
      <c r="AB175" s="540" t="str">
        <f>+VLOOKUP(B175,'[1]BANDUNG-ANTERAJA'!$C$7:$AL$187,14,0)</f>
        <v>L</v>
      </c>
      <c r="AC175" s="585">
        <f t="shared" si="92"/>
        <v>1122742.8</v>
      </c>
      <c r="AD175" s="542">
        <f t="shared" si="77"/>
        <v>74849.52</v>
      </c>
      <c r="AE175" s="542"/>
      <c r="AF175" s="542">
        <f t="shared" si="100"/>
        <v>37424.76</v>
      </c>
      <c r="AG175" s="571">
        <f t="shared" si="79"/>
        <v>-3489531.48</v>
      </c>
      <c r="AH175" s="571">
        <f t="shared" si="93"/>
        <v>0</v>
      </c>
      <c r="AI175" s="577">
        <f t="shared" si="94"/>
        <v>1010468.52</v>
      </c>
      <c r="AJ175" s="577"/>
      <c r="AK175" s="578">
        <f t="shared" si="95"/>
        <v>1010468.52</v>
      </c>
      <c r="AL175" s="579"/>
      <c r="AM175" s="580">
        <f t="shared" si="96"/>
        <v>169</v>
      </c>
      <c r="AN175" s="581" t="str">
        <f t="shared" si="97"/>
        <v>2617</v>
      </c>
      <c r="AO175" s="582" t="str">
        <f t="shared" si="98"/>
        <v>MUHAMMAD  ABDULROZAK</v>
      </c>
      <c r="AP175" s="583">
        <f t="shared" si="99"/>
        <v>1010468.52</v>
      </c>
      <c r="AQ175" s="252">
        <f>+VLOOKUP(C175,'[4]BANK DRIVER'!$C$173:$G$352,5,0)</f>
        <v>1010468.52</v>
      </c>
      <c r="AT175" s="252"/>
    </row>
    <row r="176" ht="19.5" customHeight="1" s="322" customFormat="1">
      <c r="A176" s="466">
        <f t="shared" si="110"/>
        <v>170</v>
      </c>
      <c r="B176" s="452" t="s">
        <v>868</v>
      </c>
      <c r="C176" s="467" t="s">
        <v>869</v>
      </c>
      <c r="D176" s="468" t="s">
        <v>47</v>
      </c>
      <c r="E176" s="468"/>
      <c r="F176" s="469"/>
      <c r="G176" s="465">
        <f t="shared" si="101"/>
        <v>1122742.8</v>
      </c>
      <c r="H176" s="470">
        <f t="shared" si="82"/>
        <v>183007.0764</v>
      </c>
      <c r="I176" s="471">
        <f t="shared" si="83"/>
        <v>149699.04</v>
      </c>
      <c r="J176" s="471">
        <f t="shared" si="84"/>
        <v>74849.52</v>
      </c>
      <c r="K176" s="471">
        <v>15000</v>
      </c>
      <c r="L176" s="464">
        <f t="shared" si="105"/>
        <v>1545298.4364</v>
      </c>
      <c r="M176" s="464">
        <f t="shared" si="106"/>
        <v>123623.874912</v>
      </c>
      <c r="N176" s="464"/>
      <c r="O176" s="464"/>
      <c r="P176" s="464"/>
      <c r="Q176" s="403">
        <f t="shared" si="107"/>
        <v>1668922.311312</v>
      </c>
      <c r="R176" s="403">
        <f t="shared" si="108"/>
        <v>12362.387491200001</v>
      </c>
      <c r="S176" s="404">
        <f t="shared" si="109"/>
        <v>1681284.6988032</v>
      </c>
      <c r="T176" s="472">
        <v>44384</v>
      </c>
      <c r="U176" s="473">
        <v>44408</v>
      </c>
      <c r="V176" s="474"/>
      <c r="W176" s="475"/>
      <c r="X176" s="476"/>
      <c r="Y176" s="574">
        <f t="shared" si="102"/>
        <v>170</v>
      </c>
      <c r="Z176" s="575" t="str">
        <f t="shared" si="103"/>
        <v>2618</v>
      </c>
      <c r="AA176" s="576" t="str">
        <f t="shared" si="104"/>
        <v>ISHAM NAYU BERMANA</v>
      </c>
      <c r="AB176" s="540" t="str">
        <f>+VLOOKUP(B176,'[1]BANDUNG-ANTERAJA'!$C$7:$AL$187,14,0)</f>
        <v>L</v>
      </c>
      <c r="AC176" s="585">
        <f t="shared" si="92"/>
        <v>1122742.8</v>
      </c>
      <c r="AD176" s="542">
        <f t="shared" si="77"/>
        <v>74849.52</v>
      </c>
      <c r="AE176" s="542"/>
      <c r="AF176" s="542">
        <f t="shared" si="100"/>
        <v>37424.76</v>
      </c>
      <c r="AG176" s="571">
        <f t="shared" si="79"/>
        <v>-3489531.48</v>
      </c>
      <c r="AH176" s="571">
        <f t="shared" si="93"/>
        <v>0</v>
      </c>
      <c r="AI176" s="577">
        <f t="shared" si="94"/>
        <v>1010468.52</v>
      </c>
      <c r="AJ176" s="577"/>
      <c r="AK176" s="578">
        <f t="shared" si="95"/>
        <v>1010468.52</v>
      </c>
      <c r="AL176" s="579"/>
      <c r="AM176" s="580">
        <f t="shared" si="96"/>
        <v>170</v>
      </c>
      <c r="AN176" s="581" t="str">
        <f t="shared" si="97"/>
        <v>2618</v>
      </c>
      <c r="AO176" s="582" t="str">
        <f t="shared" si="98"/>
        <v>ISHAM NAYU BERMANA</v>
      </c>
      <c r="AP176" s="583">
        <f t="shared" si="99"/>
        <v>1010468.52</v>
      </c>
      <c r="AQ176" s="252">
        <f>+VLOOKUP(C176,'[4]BANK DRIVER'!$C$173:$G$352,5,0)</f>
        <v>1010468.52</v>
      </c>
      <c r="AT176" s="252"/>
    </row>
    <row r="177" ht="19.5" customHeight="1" s="322" customFormat="1">
      <c r="A177" s="466">
        <f t="shared" si="110"/>
        <v>171</v>
      </c>
      <c r="B177" s="452" t="s">
        <v>870</v>
      </c>
      <c r="C177" s="467" t="s">
        <v>871</v>
      </c>
      <c r="D177" s="468" t="s">
        <v>47</v>
      </c>
      <c r="E177" s="468"/>
      <c r="F177" s="469"/>
      <c r="G177" s="465">
        <f t="shared" si="101"/>
        <v>1122742.8</v>
      </c>
      <c r="H177" s="470">
        <f t="shared" si="82"/>
        <v>183007.0764</v>
      </c>
      <c r="I177" s="471">
        <f t="shared" si="83"/>
        <v>149699.04</v>
      </c>
      <c r="J177" s="471">
        <f t="shared" si="84"/>
        <v>74849.52</v>
      </c>
      <c r="K177" s="471">
        <v>15000</v>
      </c>
      <c r="L177" s="464">
        <f t="shared" si="105"/>
        <v>1545298.4364</v>
      </c>
      <c r="M177" s="464">
        <f t="shared" si="106"/>
        <v>123623.874912</v>
      </c>
      <c r="N177" s="464"/>
      <c r="O177" s="464"/>
      <c r="P177" s="464"/>
      <c r="Q177" s="403">
        <f t="shared" si="107"/>
        <v>1668922.311312</v>
      </c>
      <c r="R177" s="403">
        <f t="shared" si="108"/>
        <v>12362.387491200001</v>
      </c>
      <c r="S177" s="404">
        <f t="shared" si="109"/>
        <v>1681284.6988032</v>
      </c>
      <c r="T177" s="472">
        <v>44384</v>
      </c>
      <c r="U177" s="473">
        <v>44408</v>
      </c>
      <c r="V177" s="474"/>
      <c r="W177" s="475"/>
      <c r="X177" s="476"/>
      <c r="Y177" s="574">
        <f t="shared" si="102"/>
        <v>171</v>
      </c>
      <c r="Z177" s="575" t="str">
        <f t="shared" si="103"/>
        <v>2619</v>
      </c>
      <c r="AA177" s="576" t="str">
        <f t="shared" si="104"/>
        <v>SANDI</v>
      </c>
      <c r="AB177" s="540" t="str">
        <f>+VLOOKUP(B177,'[1]BANDUNG-ANTERAJA'!$C$7:$AL$187,14,0)</f>
        <v>K2</v>
      </c>
      <c r="AC177" s="585">
        <f t="shared" si="92"/>
        <v>1122742.8</v>
      </c>
      <c r="AD177" s="542">
        <f t="shared" si="77"/>
        <v>74849.52</v>
      </c>
      <c r="AE177" s="542"/>
      <c r="AF177" s="542">
        <f t="shared" si="100"/>
        <v>37424.76</v>
      </c>
      <c r="AG177" s="571">
        <f t="shared" si="79"/>
        <v>-4614531.48</v>
      </c>
      <c r="AH177" s="571">
        <f t="shared" si="93"/>
        <v>0</v>
      </c>
      <c r="AI177" s="577">
        <f t="shared" si="94"/>
        <v>1010468.52</v>
      </c>
      <c r="AJ177" s="577"/>
      <c r="AK177" s="578">
        <f t="shared" si="95"/>
        <v>1010468.52</v>
      </c>
      <c r="AL177" s="579"/>
      <c r="AM177" s="580">
        <f t="shared" si="96"/>
        <v>171</v>
      </c>
      <c r="AN177" s="581" t="str">
        <f t="shared" si="97"/>
        <v>2619</v>
      </c>
      <c r="AO177" s="582" t="str">
        <f t="shared" si="98"/>
        <v>SANDI</v>
      </c>
      <c r="AP177" s="583">
        <f t="shared" si="99"/>
        <v>1010468.52</v>
      </c>
      <c r="AQ177" s="252">
        <f>+VLOOKUP(C177,'[4]BANK DRIVER'!$C$173:$G$352,5,0)</f>
        <v>1010468.52</v>
      </c>
      <c r="AT177" s="252"/>
    </row>
    <row r="178" ht="19.5" customHeight="1" s="322" customFormat="1">
      <c r="A178" s="466">
        <f t="shared" si="110"/>
        <v>172</v>
      </c>
      <c r="B178" s="452" t="s">
        <v>872</v>
      </c>
      <c r="C178" s="467" t="s">
        <v>873</v>
      </c>
      <c r="D178" s="468" t="s">
        <v>47</v>
      </c>
      <c r="E178" s="468"/>
      <c r="F178" s="469"/>
      <c r="G178" s="465">
        <f t="shared" si="101"/>
        <v>1122742.8</v>
      </c>
      <c r="H178" s="470">
        <f t="shared" si="82"/>
        <v>183007.0764</v>
      </c>
      <c r="I178" s="471">
        <f t="shared" si="83"/>
        <v>149699.04</v>
      </c>
      <c r="J178" s="471">
        <f t="shared" si="84"/>
        <v>74849.52</v>
      </c>
      <c r="K178" s="471">
        <v>15000</v>
      </c>
      <c r="L178" s="464">
        <f t="shared" si="105"/>
        <v>1545298.4364</v>
      </c>
      <c r="M178" s="464">
        <f t="shared" si="106"/>
        <v>123623.874912</v>
      </c>
      <c r="N178" s="464"/>
      <c r="O178" s="464"/>
      <c r="P178" s="464"/>
      <c r="Q178" s="403">
        <f t="shared" si="107"/>
        <v>1668922.311312</v>
      </c>
      <c r="R178" s="403">
        <f t="shared" si="108"/>
        <v>12362.387491200001</v>
      </c>
      <c r="S178" s="404">
        <f t="shared" si="109"/>
        <v>1681284.6988032</v>
      </c>
      <c r="T178" s="472">
        <v>44384</v>
      </c>
      <c r="U178" s="473">
        <v>44408</v>
      </c>
      <c r="V178" s="474"/>
      <c r="W178" s="475"/>
      <c r="X178" s="476"/>
      <c r="Y178" s="574">
        <f t="shared" si="102"/>
        <v>172</v>
      </c>
      <c r="Z178" s="575" t="str">
        <f t="shared" si="103"/>
        <v>2620</v>
      </c>
      <c r="AA178" s="576" t="str">
        <f t="shared" si="104"/>
        <v>ACENG MA'MUR</v>
      </c>
      <c r="AB178" s="540" t="str">
        <f>+VLOOKUP(B178,'[1]BANDUNG-ANTERAJA'!$C$7:$AL$187,14,0)</f>
        <v>K2</v>
      </c>
      <c r="AC178" s="585">
        <f t="shared" si="92"/>
        <v>1122742.8</v>
      </c>
      <c r="AD178" s="542">
        <f t="shared" si="77"/>
        <v>74849.52</v>
      </c>
      <c r="AE178" s="542"/>
      <c r="AF178" s="542">
        <f t="shared" si="100"/>
        <v>37424.76</v>
      </c>
      <c r="AG178" s="571">
        <f t="shared" si="79"/>
        <v>-4614531.48</v>
      </c>
      <c r="AH178" s="571">
        <f t="shared" si="93"/>
        <v>0</v>
      </c>
      <c r="AI178" s="577">
        <f t="shared" si="94"/>
        <v>1010468.52</v>
      </c>
      <c r="AJ178" s="577"/>
      <c r="AK178" s="578">
        <f t="shared" si="95"/>
        <v>1010468.52</v>
      </c>
      <c r="AL178" s="579"/>
      <c r="AM178" s="580">
        <f t="shared" si="96"/>
        <v>172</v>
      </c>
      <c r="AN178" s="581" t="str">
        <f t="shared" si="97"/>
        <v>2620</v>
      </c>
      <c r="AO178" s="582" t="str">
        <f t="shared" si="98"/>
        <v>ACENG MA'MUR</v>
      </c>
      <c r="AP178" s="583">
        <f t="shared" si="99"/>
        <v>1010468.52</v>
      </c>
      <c r="AQ178" s="252" t="e">
        <f>+VLOOKUP(C178,'[4]BANK DRIVER'!$C$173:$G$352,5,0)</f>
        <v>#N/A</v>
      </c>
      <c r="AT178" s="252"/>
    </row>
    <row r="179" ht="19.5" customHeight="1" s="322" customFormat="1">
      <c r="A179" s="466">
        <f t="shared" si="110"/>
        <v>173</v>
      </c>
      <c r="B179" s="452" t="s">
        <v>874</v>
      </c>
      <c r="C179" s="467" t="s">
        <v>875</v>
      </c>
      <c r="D179" s="468" t="s">
        <v>47</v>
      </c>
      <c r="E179" s="468"/>
      <c r="F179" s="469"/>
      <c r="G179" s="465">
        <f t="shared" si="101"/>
        <v>1122742.8</v>
      </c>
      <c r="H179" s="470">
        <f t="shared" si="82"/>
        <v>183007.0764</v>
      </c>
      <c r="I179" s="471">
        <f t="shared" si="83"/>
        <v>149699.04</v>
      </c>
      <c r="J179" s="471">
        <f t="shared" si="84"/>
        <v>74849.52</v>
      </c>
      <c r="K179" s="471">
        <v>15000</v>
      </c>
      <c r="L179" s="464">
        <f t="shared" si="105"/>
        <v>1545298.4364</v>
      </c>
      <c r="M179" s="464">
        <f t="shared" si="106"/>
        <v>123623.874912</v>
      </c>
      <c r="N179" s="464"/>
      <c r="O179" s="464"/>
      <c r="P179" s="464"/>
      <c r="Q179" s="403">
        <f t="shared" si="107"/>
        <v>1668922.311312</v>
      </c>
      <c r="R179" s="403">
        <f t="shared" si="108"/>
        <v>12362.387491200001</v>
      </c>
      <c r="S179" s="404">
        <f t="shared" si="109"/>
        <v>1681284.6988032</v>
      </c>
      <c r="T179" s="472">
        <v>44384</v>
      </c>
      <c r="U179" s="473">
        <v>44408</v>
      </c>
      <c r="V179" s="474"/>
      <c r="W179" s="475"/>
      <c r="X179" s="476"/>
      <c r="Y179" s="574">
        <f t="shared" si="102"/>
        <v>173</v>
      </c>
      <c r="Z179" s="575" t="str">
        <f t="shared" si="103"/>
        <v>2622</v>
      </c>
      <c r="AA179" s="576" t="str">
        <f t="shared" si="104"/>
        <v>ANDI KUSWANDI</v>
      </c>
      <c r="AB179" s="540" t="str">
        <f>+VLOOKUP(B179,'[1]BANDUNG-ANTERAJA'!$C$7:$AL$187,14,0)</f>
        <v>K1</v>
      </c>
      <c r="AC179" s="585">
        <f t="shared" si="92"/>
        <v>1122742.8</v>
      </c>
      <c r="AD179" s="542">
        <f t="shared" si="77"/>
        <v>74849.52</v>
      </c>
      <c r="AE179" s="542"/>
      <c r="AF179" s="542">
        <f t="shared" si="100"/>
        <v>37424.76</v>
      </c>
      <c r="AG179" s="571">
        <f t="shared" si="79"/>
        <v>-4239531.48</v>
      </c>
      <c r="AH179" s="571">
        <f t="shared" si="93"/>
        <v>0</v>
      </c>
      <c r="AI179" s="577">
        <f t="shared" si="94"/>
        <v>1010468.52</v>
      </c>
      <c r="AJ179" s="577"/>
      <c r="AK179" s="578">
        <f t="shared" si="95"/>
        <v>1010468.52</v>
      </c>
      <c r="AL179" s="579"/>
      <c r="AM179" s="580">
        <f t="shared" si="96"/>
        <v>173</v>
      </c>
      <c r="AN179" s="581" t="str">
        <f t="shared" si="97"/>
        <v>2622</v>
      </c>
      <c r="AO179" s="582" t="str">
        <f t="shared" si="98"/>
        <v>ANDI KUSWANDI</v>
      </c>
      <c r="AP179" s="583">
        <f t="shared" si="99"/>
        <v>1010468.52</v>
      </c>
      <c r="AQ179" s="252">
        <f>+VLOOKUP(C179,'[4]BANK DRIVER'!$C$173:$G$352,5,0)</f>
        <v>1010468.52</v>
      </c>
      <c r="AT179" s="252"/>
    </row>
    <row r="180" ht="19.5" customHeight="1" s="322" customFormat="1">
      <c r="A180" s="466">
        <f t="shared" si="110"/>
        <v>174</v>
      </c>
      <c r="B180" s="452" t="s">
        <v>876</v>
      </c>
      <c r="C180" s="467" t="s">
        <v>877</v>
      </c>
      <c r="D180" s="468" t="s">
        <v>47</v>
      </c>
      <c r="E180" s="468"/>
      <c r="F180" s="469"/>
      <c r="G180" s="465">
        <f>$G$4/30*8</f>
        <v>997993.6</v>
      </c>
      <c r="H180" s="470">
        <f t="shared" si="82"/>
        <v>183007.0764</v>
      </c>
      <c r="I180" s="471">
        <f t="shared" si="83"/>
        <v>149699.04</v>
      </c>
      <c r="J180" s="471">
        <f t="shared" si="84"/>
        <v>74849.52</v>
      </c>
      <c r="K180" s="471">
        <v>15000</v>
      </c>
      <c r="L180" s="464">
        <f t="shared" si="105"/>
        <v>1420549.2364</v>
      </c>
      <c r="M180" s="464">
        <f t="shared" si="106"/>
        <v>113643.93891200001</v>
      </c>
      <c r="N180" s="464"/>
      <c r="O180" s="464"/>
      <c r="P180" s="464"/>
      <c r="Q180" s="403">
        <f t="shared" si="107"/>
        <v>1534193.175312</v>
      </c>
      <c r="R180" s="403">
        <f t="shared" si="108"/>
        <v>11364.393891200001</v>
      </c>
      <c r="S180" s="404">
        <f t="shared" si="109"/>
        <v>1545557.5692032</v>
      </c>
      <c r="T180" s="472">
        <v>44385</v>
      </c>
      <c r="U180" s="473">
        <v>44408</v>
      </c>
      <c r="V180" s="474"/>
      <c r="W180" s="475"/>
      <c r="X180" s="476"/>
      <c r="Y180" s="574">
        <f t="shared" si="102"/>
        <v>174</v>
      </c>
      <c r="Z180" s="575" t="str">
        <f t="shared" si="103"/>
        <v>2623</v>
      </c>
      <c r="AA180" s="576" t="str">
        <f t="shared" si="104"/>
        <v>LILI SUHELI</v>
      </c>
      <c r="AB180" s="540" t="str">
        <f>+VLOOKUP(B180,'[1]BANDUNG-ANTERAJA'!$C$7:$AL$187,14,0)</f>
        <v>K2</v>
      </c>
      <c r="AC180" s="585">
        <f t="shared" si="92"/>
        <v>997993.6</v>
      </c>
      <c r="AD180" s="542">
        <f t="shared" si="77"/>
        <v>74849.52</v>
      </c>
      <c r="AE180" s="542"/>
      <c r="AF180" s="542">
        <f t="shared" si="100"/>
        <v>37424.76</v>
      </c>
      <c r="AG180" s="571">
        <f t="shared" si="79"/>
        <v>-4739280.68</v>
      </c>
      <c r="AH180" s="571">
        <f t="shared" si="93"/>
        <v>0</v>
      </c>
      <c r="AI180" s="577">
        <f t="shared" si="94"/>
        <v>885719.32</v>
      </c>
      <c r="AJ180" s="577"/>
      <c r="AK180" s="578">
        <f t="shared" si="95"/>
        <v>885719.32</v>
      </c>
      <c r="AL180" s="579"/>
      <c r="AM180" s="580">
        <f t="shared" si="96"/>
        <v>174</v>
      </c>
      <c r="AN180" s="581" t="str">
        <f t="shared" si="97"/>
        <v>2623</v>
      </c>
      <c r="AO180" s="582" t="str">
        <f t="shared" si="98"/>
        <v>LILI SUHELI</v>
      </c>
      <c r="AP180" s="583">
        <f t="shared" si="99"/>
        <v>885719.32</v>
      </c>
      <c r="AQ180" s="252"/>
      <c r="AR180" s="252" t="e">
        <f>+VLOOKUP(C180,'[4]BANK LAIN'!$C$9:$G$14,5,0)</f>
        <v>#N/A</v>
      </c>
      <c r="AT180" s="252"/>
    </row>
    <row r="181" ht="19.5" customHeight="1" s="322" customFormat="1">
      <c r="A181" s="466">
        <f t="shared" si="110"/>
        <v>175</v>
      </c>
      <c r="B181" s="452" t="s">
        <v>878</v>
      </c>
      <c r="C181" s="467" t="s">
        <v>879</v>
      </c>
      <c r="D181" s="468" t="s">
        <v>47</v>
      </c>
      <c r="E181" s="468"/>
      <c r="F181" s="469"/>
      <c r="G181" s="465">
        <f>$G$4/30*8</f>
        <v>997993.6</v>
      </c>
      <c r="H181" s="470">
        <f t="shared" si="82"/>
        <v>183007.0764</v>
      </c>
      <c r="I181" s="471">
        <f t="shared" si="83"/>
        <v>149699.04</v>
      </c>
      <c r="J181" s="471">
        <f t="shared" si="84"/>
        <v>74849.52</v>
      </c>
      <c r="K181" s="471">
        <v>15000</v>
      </c>
      <c r="L181" s="464">
        <f t="shared" si="105"/>
        <v>1420549.2364</v>
      </c>
      <c r="M181" s="464">
        <f t="shared" si="106"/>
        <v>113643.93891200001</v>
      </c>
      <c r="N181" s="464"/>
      <c r="O181" s="464"/>
      <c r="P181" s="464"/>
      <c r="Q181" s="403">
        <f t="shared" si="107"/>
        <v>1534193.175312</v>
      </c>
      <c r="R181" s="403">
        <f t="shared" si="108"/>
        <v>11364.393891200001</v>
      </c>
      <c r="S181" s="404">
        <f t="shared" si="109"/>
        <v>1545557.5692032</v>
      </c>
      <c r="T181" s="472">
        <v>44385</v>
      </c>
      <c r="U181" s="473">
        <v>44408</v>
      </c>
      <c r="V181" s="474"/>
      <c r="W181" s="475"/>
      <c r="X181" s="476"/>
      <c r="Y181" s="574">
        <f t="shared" si="102"/>
        <v>175</v>
      </c>
      <c r="Z181" s="575" t="str">
        <f t="shared" si="103"/>
        <v>2624</v>
      </c>
      <c r="AA181" s="576" t="str">
        <f t="shared" si="104"/>
        <v>AANG ANANG SUMARNA</v>
      </c>
      <c r="AB181" s="540" t="str">
        <f>+VLOOKUP(B181,'[1]BANDUNG-ANTERAJA'!$C$7:$AL$187,14,0)</f>
        <v>K</v>
      </c>
      <c r="AC181" s="585">
        <f t="shared" si="92"/>
        <v>997993.6</v>
      </c>
      <c r="AD181" s="542">
        <f t="shared" si="77"/>
        <v>74849.52</v>
      </c>
      <c r="AE181" s="542"/>
      <c r="AF181" s="542">
        <f t="shared" si="100"/>
        <v>37424.76</v>
      </c>
      <c r="AG181" s="571">
        <f t="shared" si="79"/>
        <v>-3989280.68</v>
      </c>
      <c r="AH181" s="571">
        <f t="shared" si="93"/>
        <v>0</v>
      </c>
      <c r="AI181" s="577">
        <f t="shared" si="94"/>
        <v>885719.32</v>
      </c>
      <c r="AJ181" s="577"/>
      <c r="AK181" s="578">
        <f t="shared" si="95"/>
        <v>885719.32</v>
      </c>
      <c r="AL181" s="579"/>
      <c r="AM181" s="580">
        <f t="shared" si="96"/>
        <v>175</v>
      </c>
      <c r="AN181" s="581" t="str">
        <f t="shared" si="97"/>
        <v>2624</v>
      </c>
      <c r="AO181" s="582" t="str">
        <f t="shared" si="98"/>
        <v>AANG ANANG SUMARNA</v>
      </c>
      <c r="AP181" s="583">
        <f t="shared" si="99"/>
        <v>885719.32</v>
      </c>
      <c r="AQ181" s="252">
        <f>+VLOOKUP(C181,'[4]BANK DRIVER'!$C$173:$G$352,5,0)</f>
        <v>885719.32</v>
      </c>
      <c r="AT181" s="252"/>
    </row>
    <row r="182" ht="19.5" customHeight="1" s="322" customFormat="1">
      <c r="A182" s="466">
        <f t="shared" si="110"/>
        <v>176</v>
      </c>
      <c r="B182" s="452" t="s">
        <v>880</v>
      </c>
      <c r="C182" s="467" t="s">
        <v>881</v>
      </c>
      <c r="D182" s="468" t="s">
        <v>47</v>
      </c>
      <c r="E182" s="468"/>
      <c r="F182" s="469"/>
      <c r="G182" s="465">
        <f>$G$4/30*8</f>
        <v>997993.6</v>
      </c>
      <c r="H182" s="470">
        <f t="shared" si="82"/>
        <v>183007.0764</v>
      </c>
      <c r="I182" s="471">
        <f t="shared" si="83"/>
        <v>149699.04</v>
      </c>
      <c r="J182" s="471">
        <f t="shared" si="84"/>
        <v>74849.52</v>
      </c>
      <c r="K182" s="471">
        <v>15000</v>
      </c>
      <c r="L182" s="464">
        <f t="shared" si="105"/>
        <v>1420549.2364</v>
      </c>
      <c r="M182" s="464">
        <f t="shared" si="106"/>
        <v>113643.93891200001</v>
      </c>
      <c r="N182" s="464"/>
      <c r="O182" s="464"/>
      <c r="P182" s="464"/>
      <c r="Q182" s="403">
        <f t="shared" si="107"/>
        <v>1534193.175312</v>
      </c>
      <c r="R182" s="403">
        <f t="shared" si="108"/>
        <v>11364.393891200001</v>
      </c>
      <c r="S182" s="404">
        <f t="shared" si="109"/>
        <v>1545557.5692032</v>
      </c>
      <c r="T182" s="472">
        <v>44385</v>
      </c>
      <c r="U182" s="473">
        <v>44408</v>
      </c>
      <c r="V182" s="474"/>
      <c r="W182" s="475"/>
      <c r="X182" s="476"/>
      <c r="Y182" s="574">
        <f t="shared" si="102"/>
        <v>176</v>
      </c>
      <c r="Z182" s="575" t="str">
        <f t="shared" si="103"/>
        <v>2625</v>
      </c>
      <c r="AA182" s="576" t="str">
        <f t="shared" si="104"/>
        <v>ERIK RAHMAN</v>
      </c>
      <c r="AB182" s="540" t="str">
        <f>+VLOOKUP(B182,'[1]BANDUNG-ANTERAJA'!$C$7:$AL$187,14,0)</f>
        <v>K2</v>
      </c>
      <c r="AC182" s="585">
        <f t="shared" si="92"/>
        <v>997993.6</v>
      </c>
      <c r="AD182" s="542">
        <f t="shared" si="77"/>
        <v>74849.52</v>
      </c>
      <c r="AE182" s="542"/>
      <c r="AF182" s="542">
        <f t="shared" si="100"/>
        <v>37424.76</v>
      </c>
      <c r="AG182" s="571">
        <f t="shared" si="79"/>
        <v>-4739280.68</v>
      </c>
      <c r="AH182" s="571">
        <f t="shared" si="93"/>
        <v>0</v>
      </c>
      <c r="AI182" s="577">
        <f t="shared" si="94"/>
        <v>885719.32</v>
      </c>
      <c r="AJ182" s="577"/>
      <c r="AK182" s="578">
        <f t="shared" si="95"/>
        <v>885719.32</v>
      </c>
      <c r="AL182" s="579"/>
      <c r="AM182" s="580">
        <f t="shared" si="96"/>
        <v>176</v>
      </c>
      <c r="AN182" s="581" t="str">
        <f t="shared" si="97"/>
        <v>2625</v>
      </c>
      <c r="AO182" s="582" t="str">
        <f t="shared" si="98"/>
        <v>ERIK RAHMAN</v>
      </c>
      <c r="AP182" s="583">
        <f t="shared" si="99"/>
        <v>885719.32</v>
      </c>
      <c r="AQ182" s="252"/>
      <c r="AR182" s="252">
        <f>+VLOOKUP(C182,'[4]BANK LAIN'!$C$9:$G$14,5,0)</f>
        <v>885719.32</v>
      </c>
      <c r="AT182" s="252"/>
    </row>
    <row r="183" ht="19.5" customHeight="1" s="322" customFormat="1">
      <c r="A183" s="466">
        <f t="shared" si="110"/>
        <v>177</v>
      </c>
      <c r="B183" s="452" t="s">
        <v>882</v>
      </c>
      <c r="C183" s="467" t="s">
        <v>883</v>
      </c>
      <c r="D183" s="468" t="s">
        <v>47</v>
      </c>
      <c r="E183" s="468"/>
      <c r="F183" s="469"/>
      <c r="G183" s="465">
        <f>$G$4/30*8</f>
        <v>997993.6</v>
      </c>
      <c r="H183" s="470">
        <f t="shared" si="82"/>
        <v>183007.0764</v>
      </c>
      <c r="I183" s="471">
        <f t="shared" si="83"/>
        <v>149699.04</v>
      </c>
      <c r="J183" s="471">
        <f t="shared" si="84"/>
        <v>74849.52</v>
      </c>
      <c r="K183" s="471">
        <v>15000</v>
      </c>
      <c r="L183" s="464">
        <f t="shared" si="105"/>
        <v>1420549.2364</v>
      </c>
      <c r="M183" s="464">
        <f t="shared" si="106"/>
        <v>113643.93891200001</v>
      </c>
      <c r="N183" s="464"/>
      <c r="O183" s="464"/>
      <c r="P183" s="464"/>
      <c r="Q183" s="403">
        <f t="shared" si="107"/>
        <v>1534193.175312</v>
      </c>
      <c r="R183" s="403">
        <f t="shared" si="108"/>
        <v>11364.393891200001</v>
      </c>
      <c r="S183" s="404">
        <f t="shared" si="109"/>
        <v>1545557.5692032</v>
      </c>
      <c r="T183" s="472">
        <v>44385</v>
      </c>
      <c r="U183" s="473">
        <v>44408</v>
      </c>
      <c r="V183" s="474"/>
      <c r="W183" s="475"/>
      <c r="X183" s="476"/>
      <c r="Y183" s="574">
        <f t="shared" si="102"/>
        <v>177</v>
      </c>
      <c r="Z183" s="575" t="str">
        <f t="shared" si="103"/>
        <v>2626</v>
      </c>
      <c r="AA183" s="576" t="str">
        <f t="shared" si="104"/>
        <v>AHMAD MARDIYANA</v>
      </c>
      <c r="AB183" s="540" t="str">
        <f>+VLOOKUP(B183,'[1]BANDUNG-ANTERAJA'!$C$7:$AL$187,14,0)</f>
        <v>K</v>
      </c>
      <c r="AC183" s="585">
        <f t="shared" si="92"/>
        <v>997993.6</v>
      </c>
      <c r="AD183" s="542">
        <f t="shared" si="77"/>
        <v>74849.52</v>
      </c>
      <c r="AE183" s="542"/>
      <c r="AF183" s="542">
        <f t="shared" si="100"/>
        <v>37424.76</v>
      </c>
      <c r="AG183" s="571">
        <f t="shared" si="79"/>
        <v>-3989280.68</v>
      </c>
      <c r="AH183" s="571">
        <f t="shared" si="93"/>
        <v>0</v>
      </c>
      <c r="AI183" s="577">
        <f t="shared" si="94"/>
        <v>885719.32</v>
      </c>
      <c r="AJ183" s="577"/>
      <c r="AK183" s="578">
        <f t="shared" si="95"/>
        <v>885719.32</v>
      </c>
      <c r="AL183" s="579"/>
      <c r="AM183" s="580">
        <f t="shared" si="96"/>
        <v>177</v>
      </c>
      <c r="AN183" s="581" t="str">
        <f t="shared" si="97"/>
        <v>2626</v>
      </c>
      <c r="AO183" s="582" t="str">
        <f t="shared" si="98"/>
        <v>AHMAD MARDIYANA</v>
      </c>
      <c r="AP183" s="583">
        <f t="shared" si="99"/>
        <v>885719.32</v>
      </c>
      <c r="AQ183" s="252">
        <f>+VLOOKUP(C183,'[4]BANK DRIVER'!$C$173:$G$352,5,0)</f>
        <v>885719.32</v>
      </c>
      <c r="AT183" s="252"/>
    </row>
    <row r="184" ht="19.5" customHeight="1" s="322" customFormat="1">
      <c r="A184" s="466">
        <f t="shared" si="110"/>
        <v>178</v>
      </c>
      <c r="B184" s="452" t="s">
        <v>884</v>
      </c>
      <c r="C184" s="467" t="s">
        <v>885</v>
      </c>
      <c r="D184" s="468" t="s">
        <v>47</v>
      </c>
      <c r="E184" s="468"/>
      <c r="F184" s="469"/>
      <c r="G184" s="465">
        <f>$G$4/30*7</f>
        <v>873244.4</v>
      </c>
      <c r="H184" s="470">
        <f t="shared" si="82"/>
        <v>183007.0764</v>
      </c>
      <c r="I184" s="471">
        <f t="shared" si="83"/>
        <v>149699.04</v>
      </c>
      <c r="J184" s="471">
        <f t="shared" si="84"/>
        <v>74849.52</v>
      </c>
      <c r="K184" s="471">
        <v>15000</v>
      </c>
      <c r="L184" s="464">
        <f t="shared" si="105"/>
        <v>1295800.0364</v>
      </c>
      <c r="M184" s="464">
        <f t="shared" si="106"/>
        <v>103664.00291200001</v>
      </c>
      <c r="N184" s="464"/>
      <c r="O184" s="464"/>
      <c r="P184" s="464"/>
      <c r="Q184" s="403">
        <f t="shared" si="107"/>
        <v>1399464.0393120002</v>
      </c>
      <c r="R184" s="403">
        <f t="shared" si="108"/>
        <v>10366.400291200001</v>
      </c>
      <c r="S184" s="404">
        <f t="shared" si="109"/>
        <v>1409830.4396032002</v>
      </c>
      <c r="T184" s="472">
        <v>44386</v>
      </c>
      <c r="U184" s="473">
        <v>44408</v>
      </c>
      <c r="V184" s="474"/>
      <c r="W184" s="475"/>
      <c r="X184" s="476"/>
      <c r="Y184" s="574">
        <f t="shared" si="102"/>
        <v>178</v>
      </c>
      <c r="Z184" s="575" t="str">
        <f t="shared" si="103"/>
        <v>2630</v>
      </c>
      <c r="AA184" s="576" t="str">
        <f t="shared" si="104"/>
        <v>SUNYOTO</v>
      </c>
      <c r="AB184" s="540" t="str">
        <f>+VLOOKUP(B184,'[1]BANDUNG-ANTERAJA'!$C$7:$AL$187,14,0)</f>
        <v>K3</v>
      </c>
      <c r="AC184" s="585">
        <f t="shared" si="92"/>
        <v>873244.4</v>
      </c>
      <c r="AD184" s="542">
        <f t="shared" si="77"/>
        <v>74849.52</v>
      </c>
      <c r="AE184" s="542"/>
      <c r="AF184" s="542">
        <f t="shared" si="100"/>
        <v>37424.76</v>
      </c>
      <c r="AG184" s="571">
        <f t="shared" si="79"/>
        <v>-5239029.88</v>
      </c>
      <c r="AH184" s="571">
        <f t="shared" si="93"/>
        <v>0</v>
      </c>
      <c r="AI184" s="577">
        <f t="shared" si="94"/>
        <v>760970.12</v>
      </c>
      <c r="AJ184" s="577"/>
      <c r="AK184" s="578">
        <f t="shared" si="95"/>
        <v>760970.12</v>
      </c>
      <c r="AL184" s="579"/>
      <c r="AM184" s="580">
        <f t="shared" si="96"/>
        <v>178</v>
      </c>
      <c r="AN184" s="581" t="str">
        <f t="shared" si="97"/>
        <v>2630</v>
      </c>
      <c r="AO184" s="582" t="str">
        <f t="shared" si="98"/>
        <v>SUNYOTO</v>
      </c>
      <c r="AP184" s="583">
        <f t="shared" si="99"/>
        <v>760970.12</v>
      </c>
      <c r="AQ184" s="252">
        <f>+VLOOKUP(C184,'[4]BANK DRIVER'!$C$173:$G$352,5,0)</f>
        <v>760970.12</v>
      </c>
      <c r="AT184" s="252"/>
    </row>
    <row r="185" ht="19.5" customHeight="1" s="322" customFormat="1">
      <c r="A185" s="466">
        <f t="shared" si="110"/>
        <v>179</v>
      </c>
      <c r="B185" s="452" t="s">
        <v>886</v>
      </c>
      <c r="C185" s="467" t="s">
        <v>887</v>
      </c>
      <c r="D185" s="468" t="s">
        <v>47</v>
      </c>
      <c r="E185" s="468"/>
      <c r="F185" s="469"/>
      <c r="G185" s="465">
        <f>$G$4/30*6</f>
        <v>748495.2</v>
      </c>
      <c r="H185" s="470">
        <f t="shared" si="82"/>
        <v>183007.0764</v>
      </c>
      <c r="I185" s="471">
        <f t="shared" si="83"/>
        <v>149699.04</v>
      </c>
      <c r="J185" s="471">
        <f t="shared" si="84"/>
        <v>74849.52</v>
      </c>
      <c r="K185" s="471">
        <v>15000</v>
      </c>
      <c r="L185" s="464">
        <f t="shared" si="105"/>
        <v>1171050.8364</v>
      </c>
      <c r="M185" s="464">
        <f t="shared" si="106"/>
        <v>93684.066912</v>
      </c>
      <c r="N185" s="464"/>
      <c r="O185" s="464"/>
      <c r="P185" s="464"/>
      <c r="Q185" s="403">
        <f t="shared" si="107"/>
        <v>1264734.903312</v>
      </c>
      <c r="R185" s="403">
        <f t="shared" si="108"/>
        <v>9368.4066912</v>
      </c>
      <c r="S185" s="404">
        <f t="shared" si="109"/>
        <v>1274103.3100032</v>
      </c>
      <c r="T185" s="472">
        <v>44387</v>
      </c>
      <c r="U185" s="473">
        <v>44408</v>
      </c>
      <c r="V185" s="474"/>
      <c r="W185" s="475"/>
      <c r="X185" s="476"/>
      <c r="Y185" s="574">
        <f t="shared" si="102"/>
        <v>179</v>
      </c>
      <c r="Z185" s="575" t="str">
        <f t="shared" si="103"/>
        <v>2631</v>
      </c>
      <c r="AA185" s="576" t="str">
        <f t="shared" si="104"/>
        <v>NOVA SETYO PRIHANTORO</v>
      </c>
      <c r="AB185" s="540" t="str">
        <f>+VLOOKUP(B185,'[1]BANDUNG-ANTERAJA'!$C$7:$AL$187,14,0)</f>
        <v>K3</v>
      </c>
      <c r="AC185" s="585">
        <f t="shared" si="92"/>
        <v>748495.2</v>
      </c>
      <c r="AD185" s="542">
        <f t="shared" si="77"/>
        <v>74849.52</v>
      </c>
      <c r="AE185" s="542"/>
      <c r="AF185" s="542">
        <f t="shared" si="100"/>
        <v>37424.76</v>
      </c>
      <c r="AG185" s="571">
        <f t="shared" si="79"/>
        <v>-5363779.08</v>
      </c>
      <c r="AH185" s="571">
        <f t="shared" si="93"/>
        <v>0</v>
      </c>
      <c r="AI185" s="577">
        <f t="shared" si="94"/>
        <v>636220.9199999999</v>
      </c>
      <c r="AJ185" s="577"/>
      <c r="AK185" s="578">
        <f t="shared" si="95"/>
        <v>636220.9199999999</v>
      </c>
      <c r="AL185" s="579"/>
      <c r="AM185" s="580">
        <f t="shared" si="96"/>
        <v>179</v>
      </c>
      <c r="AN185" s="581" t="str">
        <f t="shared" si="97"/>
        <v>2631</v>
      </c>
      <c r="AO185" s="582" t="str">
        <f t="shared" si="98"/>
        <v>NOVA SETYO PRIHANTORO</v>
      </c>
      <c r="AP185" s="583">
        <f t="shared" si="99"/>
        <v>636220.9199999999</v>
      </c>
      <c r="AQ185" s="252">
        <f>+VLOOKUP(C185,'[4]BANK DRIVER'!$C$173:$G$352,5,0)</f>
        <v>636220.9199999999</v>
      </c>
      <c r="AT185" s="252"/>
    </row>
    <row r="186" ht="19.5" customHeight="1" s="322" customFormat="1">
      <c r="A186" s="466">
        <f t="shared" si="110"/>
        <v>180</v>
      </c>
      <c r="B186" s="452" t="s">
        <v>888</v>
      </c>
      <c r="C186" s="467" t="s">
        <v>889</v>
      </c>
      <c r="D186" s="468" t="s">
        <v>47</v>
      </c>
      <c r="E186" s="468"/>
      <c r="F186" s="469"/>
      <c r="G186" s="465">
        <f>$G$4/30*6</f>
        <v>748495.2</v>
      </c>
      <c r="H186" s="470">
        <f t="shared" si="82"/>
        <v>183007.0764</v>
      </c>
      <c r="I186" s="471">
        <f t="shared" si="83"/>
        <v>149699.04</v>
      </c>
      <c r="J186" s="471">
        <f t="shared" si="84"/>
        <v>74849.52</v>
      </c>
      <c r="K186" s="471">
        <v>15000</v>
      </c>
      <c r="L186" s="464">
        <f t="shared" si="105"/>
        <v>1171050.8364</v>
      </c>
      <c r="M186" s="464">
        <f t="shared" si="106"/>
        <v>93684.066912</v>
      </c>
      <c r="N186" s="464"/>
      <c r="O186" s="464"/>
      <c r="P186" s="464"/>
      <c r="Q186" s="403">
        <f t="shared" si="107"/>
        <v>1264734.903312</v>
      </c>
      <c r="R186" s="403">
        <f t="shared" si="108"/>
        <v>9368.4066912</v>
      </c>
      <c r="S186" s="404">
        <f t="shared" si="109"/>
        <v>1274103.3100032</v>
      </c>
      <c r="T186" s="472">
        <v>44387</v>
      </c>
      <c r="U186" s="473">
        <v>44408</v>
      </c>
      <c r="V186" s="474"/>
      <c r="W186" s="475"/>
      <c r="X186" s="476"/>
      <c r="Y186" s="574">
        <f t="shared" si="102"/>
        <v>180</v>
      </c>
      <c r="Z186" s="575" t="str">
        <f t="shared" si="103"/>
        <v>2632</v>
      </c>
      <c r="AA186" s="576" t="str">
        <f t="shared" si="104"/>
        <v>RIKSA PRASULYSTYANTO</v>
      </c>
      <c r="AB186" s="540" t="str">
        <f>+VLOOKUP(B186,'[1]BANDUNG-ANTERAJA'!$C$7:$AL$187,14,0)</f>
        <v>K</v>
      </c>
      <c r="AC186" s="585">
        <f t="shared" si="92"/>
        <v>748495.2</v>
      </c>
      <c r="AD186" s="542">
        <f t="shared" si="77"/>
        <v>74849.52</v>
      </c>
      <c r="AE186" s="542"/>
      <c r="AF186" s="542">
        <f t="shared" si="100"/>
        <v>37424.76</v>
      </c>
      <c r="AG186" s="571">
        <f t="shared" si="79"/>
        <v>-4238779.08</v>
      </c>
      <c r="AH186" s="571">
        <f t="shared" si="93"/>
        <v>0</v>
      </c>
      <c r="AI186" s="577">
        <f t="shared" si="94"/>
        <v>636220.9199999999</v>
      </c>
      <c r="AJ186" s="577"/>
      <c r="AK186" s="578">
        <f t="shared" si="95"/>
        <v>636220.9199999999</v>
      </c>
      <c r="AL186" s="579"/>
      <c r="AM186" s="580">
        <f t="shared" si="96"/>
        <v>180</v>
      </c>
      <c r="AN186" s="581" t="str">
        <f t="shared" si="97"/>
        <v>2632</v>
      </c>
      <c r="AO186" s="582" t="str">
        <f t="shared" si="98"/>
        <v>RIKSA PRASULYSTYANTO</v>
      </c>
      <c r="AP186" s="583">
        <f t="shared" si="99"/>
        <v>636220.9199999999</v>
      </c>
      <c r="AQ186" s="252">
        <f>+VLOOKUP(C186,'[4]BANK DRIVER'!$C$173:$G$352,5,0)</f>
        <v>636220.9199999999</v>
      </c>
      <c r="AT186" s="252"/>
    </row>
    <row r="187" ht="19.5" customHeight="1" s="323" customFormat="1">
      <c r="A187" s="477">
        <f t="shared" si="110"/>
        <v>181</v>
      </c>
      <c r="B187" s="191" t="s">
        <v>890</v>
      </c>
      <c r="C187" s="406" t="s">
        <v>891</v>
      </c>
      <c r="D187" s="407" t="s">
        <v>47</v>
      </c>
      <c r="E187" s="407"/>
      <c r="F187" s="408"/>
      <c r="G187" s="409">
        <f>$G$4/30*2</f>
        <v>249498.4</v>
      </c>
      <c r="H187" s="410"/>
      <c r="I187" s="413"/>
      <c r="J187" s="413"/>
      <c r="K187" s="413"/>
      <c r="L187" s="414">
        <f t="shared" si="105"/>
        <v>249498.4</v>
      </c>
      <c r="M187" s="414">
        <f t="shared" si="106"/>
        <v>19959.872</v>
      </c>
      <c r="N187" s="414">
        <v>60000</v>
      </c>
      <c r="O187" s="414"/>
      <c r="P187" s="414"/>
      <c r="Q187" s="432">
        <f t="shared" si="107"/>
        <v>329458.272</v>
      </c>
      <c r="R187" s="432">
        <f t="shared" si="108"/>
        <v>1995.9872</v>
      </c>
      <c r="S187" s="433">
        <f t="shared" si="109"/>
        <v>331454.2592</v>
      </c>
      <c r="T187" s="416">
        <v>44378</v>
      </c>
      <c r="U187" s="417">
        <v>44380</v>
      </c>
      <c r="V187" s="434"/>
      <c r="W187" s="447"/>
      <c r="X187" s="418"/>
      <c r="Y187" s="549">
        <f t="shared" si="102"/>
        <v>181</v>
      </c>
      <c r="Z187" s="550" t="str">
        <f t="shared" si="103"/>
        <v>2568</v>
      </c>
      <c r="AA187" s="551" t="str">
        <f t="shared" si="104"/>
        <v>GANDA PERMANA </v>
      </c>
      <c r="AB187" s="540" t="s">
        <v>646</v>
      </c>
      <c r="AC187" s="586">
        <f t="shared" si="92"/>
        <v>309498.4</v>
      </c>
      <c r="AD187" s="552"/>
      <c r="AE187" s="552"/>
      <c r="AF187" s="552"/>
      <c r="AG187" s="518">
        <f t="shared" si="79"/>
        <v>-4565501.6</v>
      </c>
      <c r="AH187" s="518">
        <f t="shared" si="93"/>
        <v>0</v>
      </c>
      <c r="AI187" s="553">
        <f t="shared" si="94"/>
        <v>309498.4</v>
      </c>
      <c r="AJ187" s="553"/>
      <c r="AK187" s="554">
        <f t="shared" si="95"/>
        <v>309498.4</v>
      </c>
      <c r="AL187" s="555"/>
      <c r="AM187" s="556">
        <f t="shared" si="96"/>
        <v>181</v>
      </c>
      <c r="AN187" s="557" t="str">
        <f t="shared" si="97"/>
        <v>2568</v>
      </c>
      <c r="AO187" s="558" t="str">
        <f t="shared" si="98"/>
        <v>GANDA PERMANA </v>
      </c>
      <c r="AP187" s="559">
        <f t="shared" si="99"/>
        <v>309498.4</v>
      </c>
      <c r="AQ187" s="252"/>
      <c r="AS187" s="323">
        <f>+VLOOKUP(C187,[4]CASH!$C$5:$G$7,5,0)</f>
        <v>309498.4</v>
      </c>
      <c r="AT187" s="252"/>
    </row>
    <row r="188" ht="19.5" customHeight="1" s="323" customFormat="1">
      <c r="A188" s="477">
        <f t="shared" si="110"/>
        <v>182</v>
      </c>
      <c r="B188" s="191" t="s">
        <v>892</v>
      </c>
      <c r="C188" s="406" t="s">
        <v>893</v>
      </c>
      <c r="D188" s="407" t="s">
        <v>47</v>
      </c>
      <c r="E188" s="407" t="s">
        <v>115</v>
      </c>
      <c r="F188" s="408" t="s">
        <v>113</v>
      </c>
      <c r="G188" s="409"/>
      <c r="H188" s="410"/>
      <c r="I188" s="413"/>
      <c r="J188" s="413"/>
      <c r="K188" s="413"/>
      <c r="L188" s="414">
        <f t="shared" si="105"/>
        <v>0</v>
      </c>
      <c r="M188" s="414">
        <f t="shared" si="106"/>
        <v>0</v>
      </c>
      <c r="N188" s="414">
        <v>80000</v>
      </c>
      <c r="O188" s="414"/>
      <c r="P188" s="414"/>
      <c r="Q188" s="432">
        <f t="shared" si="107"/>
        <v>80000</v>
      </c>
      <c r="R188" s="432">
        <f t="shared" si="108"/>
        <v>0</v>
      </c>
      <c r="S188" s="433">
        <f t="shared" si="109"/>
        <v>80000</v>
      </c>
      <c r="T188" s="416">
        <v>44350</v>
      </c>
      <c r="U188" s="417">
        <v>44350</v>
      </c>
      <c r="V188" s="434"/>
      <c r="W188" s="418"/>
      <c r="X188" s="418"/>
      <c r="Y188" s="549">
        <f t="shared" si="102"/>
        <v>182</v>
      </c>
      <c r="Z188" s="550" t="str">
        <f t="shared" si="103"/>
        <v>2458</v>
      </c>
      <c r="AA188" s="551" t="str">
        <f t="shared" si="104"/>
        <v>AAN AGUNG HERYANA</v>
      </c>
      <c r="AB188" s="540" t="s">
        <v>646</v>
      </c>
      <c r="AC188" s="586">
        <f t="shared" si="92"/>
        <v>80000</v>
      </c>
      <c r="AD188" s="552"/>
      <c r="AE188" s="552"/>
      <c r="AF188" s="552"/>
      <c r="AG188" s="518">
        <f t="shared" si="79"/>
        <v>-4795000</v>
      </c>
      <c r="AH188" s="518">
        <f t="shared" si="93"/>
        <v>0</v>
      </c>
      <c r="AI188" s="553">
        <f t="shared" si="94"/>
        <v>80000</v>
      </c>
      <c r="AJ188" s="553"/>
      <c r="AK188" s="554">
        <f t="shared" si="95"/>
        <v>80000</v>
      </c>
      <c r="AL188" s="555"/>
      <c r="AM188" s="556">
        <f t="shared" si="96"/>
        <v>182</v>
      </c>
      <c r="AN188" s="557" t="str">
        <f t="shared" si="97"/>
        <v>2458</v>
      </c>
      <c r="AO188" s="558" t="str">
        <f t="shared" si="98"/>
        <v>AAN AGUNG HERYANA</v>
      </c>
      <c r="AP188" s="559">
        <f t="shared" si="99"/>
        <v>80000</v>
      </c>
      <c r="AQ188" s="252"/>
      <c r="AS188" s="323">
        <f>+VLOOKUP(C188,[4]CASH!$C$5:$G$7,5,0)</f>
        <v>80000</v>
      </c>
      <c r="AT188" s="252"/>
    </row>
    <row r="189" ht="19.5" customHeight="1" s="323" customFormat="1">
      <c r="A189" s="477">
        <f t="shared" si="110"/>
        <v>183</v>
      </c>
      <c r="B189" s="191">
        <v>2401</v>
      </c>
      <c r="C189" s="406" t="s">
        <v>894</v>
      </c>
      <c r="D189" s="407" t="s">
        <v>47</v>
      </c>
      <c r="E189" s="407" t="s">
        <v>115</v>
      </c>
      <c r="F189" s="408" t="s">
        <v>113</v>
      </c>
      <c r="G189" s="409"/>
      <c r="H189" s="410"/>
      <c r="I189" s="413"/>
      <c r="J189" s="413"/>
      <c r="K189" s="413"/>
      <c r="L189" s="414">
        <f t="shared" si="105"/>
        <v>0</v>
      </c>
      <c r="M189" s="414">
        <f t="shared" si="106"/>
        <v>0</v>
      </c>
      <c r="N189" s="414">
        <v>240000</v>
      </c>
      <c r="O189" s="414"/>
      <c r="P189" s="414"/>
      <c r="Q189" s="432">
        <f t="shared" si="107"/>
        <v>240000</v>
      </c>
      <c r="R189" s="432">
        <f t="shared" si="108"/>
        <v>0</v>
      </c>
      <c r="S189" s="433">
        <f t="shared" si="109"/>
        <v>240000</v>
      </c>
      <c r="T189" s="416">
        <v>44338</v>
      </c>
      <c r="U189" s="417">
        <v>44353</v>
      </c>
      <c r="V189" s="434"/>
      <c r="W189" s="418"/>
      <c r="X189" s="418"/>
      <c r="Y189" s="549">
        <f t="shared" si="102"/>
        <v>183</v>
      </c>
      <c r="Z189" s="550">
        <f t="shared" si="103"/>
        <v>2401</v>
      </c>
      <c r="AA189" s="551" t="str">
        <f t="shared" si="104"/>
        <v>YAHYA AMBARI</v>
      </c>
      <c r="AB189" s="540" t="s">
        <v>646</v>
      </c>
      <c r="AC189" s="586">
        <f t="shared" si="92"/>
        <v>240000</v>
      </c>
      <c r="AD189" s="552"/>
      <c r="AE189" s="552"/>
      <c r="AF189" s="552"/>
      <c r="AG189" s="518">
        <f t="shared" si="79"/>
        <v>-4635000</v>
      </c>
      <c r="AH189" s="518">
        <f t="shared" si="93"/>
        <v>0</v>
      </c>
      <c r="AI189" s="553">
        <f t="shared" si="94"/>
        <v>240000</v>
      </c>
      <c r="AJ189" s="553"/>
      <c r="AK189" s="554">
        <f t="shared" si="95"/>
        <v>240000</v>
      </c>
      <c r="AL189" s="555"/>
      <c r="AM189" s="556">
        <f t="shared" si="96"/>
        <v>183</v>
      </c>
      <c r="AN189" s="557">
        <f t="shared" si="97"/>
        <v>2401</v>
      </c>
      <c r="AO189" s="558" t="str">
        <f t="shared" si="98"/>
        <v>YAHYA AMBARI</v>
      </c>
      <c r="AP189" s="559">
        <f t="shared" si="99"/>
        <v>240000</v>
      </c>
      <c r="AQ189" s="252"/>
      <c r="AS189" s="323">
        <f>+VLOOKUP(C189,[4]CASH!$C$5:$G$7,5,0)</f>
        <v>240000</v>
      </c>
      <c r="AT189" s="252"/>
    </row>
    <row r="190" ht="18" customHeight="1" s="252" customFormat="1">
      <c r="A190" s="607" t="s">
        <v>71</v>
      </c>
      <c r="B190" s="608"/>
      <c r="C190" s="608"/>
      <c r="D190" s="608"/>
      <c r="E190" s="608"/>
      <c r="F190" s="609"/>
      <c r="G190" s="411">
        <f>SUM(G7:G189)</f>
        <v>598796159.9999994</v>
      </c>
      <c r="H190" s="411">
        <f ref="H190:S190" t="shared" si="111">SUM(H7:H189)</f>
        <v>32941273.752000075</v>
      </c>
      <c r="I190" s="411">
        <f t="shared" si="111"/>
        <v>26945827.19999989</v>
      </c>
      <c r="J190" s="411">
        <f t="shared" si="111"/>
        <v>13472913.599999946</v>
      </c>
      <c r="K190" s="411">
        <f t="shared" si="111"/>
        <v>2606669</v>
      </c>
      <c r="L190" s="411">
        <f t="shared" si="111"/>
        <v>674762843.5519993</v>
      </c>
      <c r="M190" s="411">
        <f t="shared" si="111"/>
        <v>53981027.48415993</v>
      </c>
      <c r="N190" s="411">
        <f t="shared" si="111"/>
        <v>152185000</v>
      </c>
      <c r="O190" s="411">
        <f t="shared" si="111"/>
        <v>1848000</v>
      </c>
      <c r="P190" s="411">
        <f t="shared" si="111"/>
        <v>0</v>
      </c>
      <c r="Q190" s="411">
        <f t="shared" si="111"/>
        <v>882776871.036162</v>
      </c>
      <c r="R190" s="411">
        <f t="shared" si="111"/>
        <v>5398102.748415992</v>
      </c>
      <c r="S190" s="411">
        <f t="shared" si="111"/>
        <v>888174973.7845775</v>
      </c>
      <c r="T190" s="411"/>
      <c r="U190" s="401"/>
      <c r="W190" s="253"/>
      <c r="Y190" s="587"/>
      <c r="Z190" s="588"/>
      <c r="AA190" s="589"/>
      <c r="AB190" s="588"/>
      <c r="AC190" s="590">
        <f>SUM(AC7:AC189)</f>
        <v>752829159.9999994</v>
      </c>
      <c r="AD190" s="590">
        <f ref="AD190:AK190" t="shared" si="112">SUM(AD7:AD189)</f>
        <v>13472913.599999946</v>
      </c>
      <c r="AE190" s="590">
        <f t="shared" si="112"/>
        <v>4603245.479999986</v>
      </c>
      <c r="AF190" s="590">
        <f t="shared" si="112"/>
        <v>6736456.799999973</v>
      </c>
      <c r="AG190" s="590">
        <f t="shared" si="112"/>
        <v>-166358455.87999997</v>
      </c>
      <c r="AH190" s="590">
        <f t="shared" si="112"/>
        <v>1371091.8640000015</v>
      </c>
      <c r="AI190" s="590">
        <f t="shared" si="112"/>
        <v>726645452.2560003</v>
      </c>
      <c r="AJ190" s="590">
        <f t="shared" si="112"/>
        <v>0</v>
      </c>
      <c r="AK190" s="590">
        <f t="shared" si="112"/>
        <v>726645452.2560003</v>
      </c>
      <c r="AL190" s="196"/>
      <c r="AM190" s="591"/>
      <c r="AN190" s="592"/>
      <c r="AO190" s="593"/>
      <c r="AP190" s="590">
        <f ref="AP190:AS190" t="shared" si="113">SUM(AP7:AP189)</f>
        <v>726645452.2560003</v>
      </c>
      <c r="AQ190" s="590" t="e">
        <f t="shared" si="113"/>
        <v>#N/A</v>
      </c>
      <c r="AR190" s="590" t="e">
        <f t="shared" si="113"/>
        <v>#N/A</v>
      </c>
      <c r="AS190" s="590">
        <f t="shared" si="113"/>
        <v>629498.4</v>
      </c>
    </row>
    <row r="191" ht="12.75">
      <c r="AC191" s="513">
        <f>+AC190-G190-N190-O190-P190</f>
        <v>0</v>
      </c>
      <c r="AP191" s="514" t="e">
        <f>+AP190-AQ190-AR123-AR190-AS190</f>
        <v>#N/A</v>
      </c>
      <c r="AQ191" s="322"/>
      <c r="AR191" s="322"/>
    </row>
    <row r="192">
      <c r="AA192" s="514"/>
      <c r="AC192" s="163" t="s">
        <v>72</v>
      </c>
      <c r="AD192" s="480">
        <f>+H190+J190+AD190+AF190</f>
        <v>66623557.75199994</v>
      </c>
      <c r="AQ192" s="322"/>
      <c r="AR192" s="322"/>
    </row>
    <row r="193">
      <c r="AA193" s="514"/>
      <c r="AC193" s="167" t="s">
        <v>29</v>
      </c>
      <c r="AD193" s="480">
        <f>+I190+AE190</f>
        <v>31549072.679999877</v>
      </c>
      <c r="AQ193" s="322"/>
      <c r="AR193" s="322"/>
    </row>
    <row r="194">
      <c r="AA194" s="514"/>
      <c r="AC194" s="167" t="s">
        <v>73</v>
      </c>
      <c r="AD194" s="480">
        <f>+K190</f>
        <v>2606669</v>
      </c>
      <c r="AQ194" s="322"/>
      <c r="AR194" s="322"/>
    </row>
    <row r="195">
      <c r="AA195" s="514"/>
      <c r="AC195" s="167" t="s">
        <v>32</v>
      </c>
      <c r="AD195" s="480">
        <f>+AH190</f>
        <v>1371091.8640000015</v>
      </c>
      <c r="AQ195" s="322"/>
      <c r="AR195" s="322"/>
    </row>
    <row r="196">
      <c r="AA196" s="514"/>
      <c r="AC196" s="167" t="s">
        <v>74</v>
      </c>
      <c r="AD196" s="480">
        <f>+AJ190</f>
        <v>0</v>
      </c>
      <c r="AQ196" s="322"/>
      <c r="AR196" s="322"/>
    </row>
    <row r="197">
      <c r="AA197" s="514"/>
      <c r="AC197" s="167" t="s">
        <v>75</v>
      </c>
      <c r="AD197" s="480">
        <f>+M190</f>
        <v>53981027.48415993</v>
      </c>
      <c r="AQ197" s="322"/>
      <c r="AR197" s="322"/>
    </row>
    <row r="198">
      <c r="AA198" s="514"/>
      <c r="AC198" s="167" t="s">
        <v>19</v>
      </c>
      <c r="AD198" s="480">
        <f>+R190</f>
        <v>5398102.748415992</v>
      </c>
      <c r="AQ198" s="322"/>
      <c r="AR198" s="322"/>
    </row>
    <row r="199">
      <c r="AA199" s="514"/>
      <c r="AC199" s="512" t="s">
        <v>76</v>
      </c>
      <c r="AD199" s="480">
        <f>+AP190</f>
        <v>726645452.2560003</v>
      </c>
      <c r="AQ199" s="322"/>
      <c r="AR199" s="322"/>
    </row>
    <row r="200">
      <c r="AA200" s="514"/>
      <c r="AC200" s="512" t="s">
        <v>77</v>
      </c>
      <c r="AD200" s="480">
        <f>SUM(AD192:AD199)</f>
        <v>888174973.784576</v>
      </c>
      <c r="AQ200" s="322"/>
      <c r="AR200" s="322"/>
    </row>
    <row r="201">
      <c r="AD201" s="480">
        <f>+AD200-S190</f>
        <v>-1.430511474609375E-06</v>
      </c>
      <c r="AQ201" s="322"/>
      <c r="AR201" s="322"/>
    </row>
    <row r="202">
      <c r="AQ202" s="322"/>
      <c r="AR202" s="322"/>
    </row>
    <row r="203">
      <c r="AQ203" s="322"/>
      <c r="AR203" s="322"/>
    </row>
    <row r="204">
      <c r="AQ204" s="322"/>
      <c r="AR204" s="322"/>
    </row>
    <row r="205">
      <c r="AQ205" s="322"/>
      <c r="AR205" s="322"/>
    </row>
    <row r="206">
      <c r="AQ206" s="322"/>
      <c r="AR206" s="322"/>
    </row>
    <row r="207">
      <c r="AQ207" s="322"/>
      <c r="AR207" s="322"/>
    </row>
    <row r="208">
      <c r="AQ208" s="322"/>
      <c r="AR208" s="322"/>
    </row>
    <row r="209">
      <c r="AQ209" s="322"/>
      <c r="AR209" s="322"/>
    </row>
    <row r="210">
      <c r="AQ210" s="322"/>
      <c r="AR210" s="322"/>
    </row>
    <row r="211">
      <c r="AQ211" s="322"/>
      <c r="AR211" s="322"/>
    </row>
    <row r="212">
      <c r="AQ212" s="322"/>
      <c r="AR212" s="322"/>
    </row>
    <row r="213">
      <c r="AQ213" s="322"/>
      <c r="AR213" s="322"/>
    </row>
    <row r="214">
      <c r="AQ214" s="322"/>
      <c r="AR214" s="322"/>
    </row>
    <row r="215">
      <c r="AQ215" s="322"/>
      <c r="AR215" s="322"/>
    </row>
    <row r="216">
      <c r="AQ216" s="322"/>
      <c r="AR216" s="322"/>
    </row>
    <row r="217">
      <c r="AQ217" s="322"/>
      <c r="AR217" s="322"/>
    </row>
    <row r="218">
      <c r="AQ218" s="322"/>
      <c r="AR218" s="322"/>
    </row>
    <row r="219">
      <c r="AQ219" s="322"/>
      <c r="AR219" s="322"/>
    </row>
    <row r="220">
      <c r="AQ220" s="322"/>
      <c r="AR220" s="322"/>
    </row>
    <row r="221">
      <c r="AQ221" s="322"/>
      <c r="AR221" s="322"/>
    </row>
    <row r="222">
      <c r="AQ222" s="323"/>
      <c r="AR222" s="323"/>
    </row>
    <row r="223">
      <c r="AQ223" s="323"/>
      <c r="AR223" s="323"/>
    </row>
    <row r="224">
      <c r="AQ224" s="323"/>
      <c r="AR224" s="323"/>
    </row>
    <row r="225">
      <c r="AQ225" s="255"/>
      <c r="AR225" s="255"/>
    </row>
  </sheetData>
  <sortState ref="A17:Y105">
    <sortCondition ref="C17:C105"/>
  </sortState>
  <mergeCells>
    <mergeCell ref="A190:F190"/>
  </mergeCells>
  <conditionalFormatting sqref="AD197">
    <cfRule type="containsText" dxfId="92" priority="1" operator="containsText" text="SALAH">
      <formula>NOT(ISERROR(SEARCH("SALAH",AD197)))</formula>
    </cfRule>
    <cfRule type="containsText" dxfId="93" priority="2" operator="containsText" text="SALAH">
      <formula>NOT(ISERROR(SEARCH("SALAH",AD197)))</formula>
    </cfRule>
  </conditionalFormatting>
  <conditionalFormatting sqref="AD194">
    <cfRule type="containsText" dxfId="92" priority="3" operator="containsText" text="SALAH">
      <formula>NOT(ISERROR(SEARCH("SALAH",AD194)))</formula>
    </cfRule>
    <cfRule type="containsText" dxfId="93" priority="4" operator="containsText" text="SALAH">
      <formula>NOT(ISERROR(SEARCH("SALAH",AD194)))</formula>
    </cfRule>
  </conditionalFormatting>
  <printOptions horizontalCentered="1"/>
  <pageMargins left="0" right="0" top="0" bottom="0" header="0.2" footer="0.12"/>
  <pageSetup paperSize="9" scale="58" fitToHeight="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30</vt:i4>
      </vt:variant>
    </vt:vector>
  </HeadingPairs>
  <TitlesOfParts>
    <vt:vector size="56" baseType="lpstr">
      <vt:lpstr>HMS KRW</vt:lpstr>
      <vt:lpstr>AOP CIBITUNG</vt:lpstr>
      <vt:lpstr>CAKUNG CK</vt:lpstr>
      <vt:lpstr>NIRWANA LESTARI</vt:lpstr>
      <vt:lpstr>Cirebon  anteraja</vt:lpstr>
      <vt:lpstr>Karawang anteraja</vt:lpstr>
      <vt:lpstr>Bekasi anteraja </vt:lpstr>
      <vt:lpstr>bandung anteraja</vt:lpstr>
      <vt:lpstr>GARUT ANTERAJA</vt:lpstr>
      <vt:lpstr>SUBANG</vt:lpstr>
      <vt:lpstr>ciamis</vt:lpstr>
      <vt:lpstr>CIANJUR</vt:lpstr>
      <vt:lpstr>TASIK KOTA</vt:lpstr>
      <vt:lpstr>TASIK KAB</vt:lpstr>
      <vt:lpstr>sumedang</vt:lpstr>
      <vt:lpstr>BANJAR</vt:lpstr>
      <vt:lpstr>PANGANDARAN</vt:lpstr>
      <vt:lpstr>BANDUNG AOP</vt:lpstr>
      <vt:lpstr>TAMBUN LOG</vt:lpstr>
      <vt:lpstr>JABABEKA - KAWAN LAMA</vt:lpstr>
      <vt:lpstr>YAMAZAKI TANGERANG </vt:lpstr>
      <vt:lpstr>YAMAZAKI CIKARANG</vt:lpstr>
      <vt:lpstr>APL CIKARANG</vt:lpstr>
      <vt:lpstr>in out</vt:lpstr>
      <vt:lpstr>INVOICE MEI</vt:lpstr>
      <vt:lpstr>Sheet1</vt:lpstr>
      <vt:lpstr>'AOP CIBITUNG'!Print_Area</vt:lpstr>
      <vt:lpstr>'APL CIKARANG'!Print_Area</vt:lpstr>
      <vt:lpstr>'bandung anteraja'!Print_Area</vt:lpstr>
      <vt:lpstr>'BANDUNG AOP'!Print_Area</vt:lpstr>
      <vt:lpstr>BANJAR!Print_Area</vt:lpstr>
      <vt:lpstr>'Bekasi anteraja '!Print_Area</vt:lpstr>
      <vt:lpstr>'CAKUNG CK'!Print_Area</vt:lpstr>
      <vt:lpstr>ciamis!Print_Area</vt:lpstr>
      <vt:lpstr>CIANJUR!Print_Area</vt:lpstr>
      <vt:lpstr>'Cirebon  anteraja'!Print_Area</vt:lpstr>
      <vt:lpstr>'GARUT ANTERAJA'!Print_Area</vt:lpstr>
      <vt:lpstr>'HMS KRW'!Print_Area</vt:lpstr>
      <vt:lpstr>'in out'!Print_Area</vt:lpstr>
      <vt:lpstr>'INVOICE MEI'!Print_Area</vt:lpstr>
      <vt:lpstr>'JABABEKA - KAWAN LAMA'!Print_Area</vt:lpstr>
      <vt:lpstr>'Karawang anteraja'!Print_Area</vt:lpstr>
      <vt:lpstr>'NIRWANA LESTARI'!Print_Area</vt:lpstr>
      <vt:lpstr>PANGANDARAN!Print_Area</vt:lpstr>
      <vt:lpstr>Sheet1!Print_Area</vt:lpstr>
      <vt:lpstr>SUBANG!Print_Area</vt:lpstr>
      <vt:lpstr>sumedang!Print_Area</vt:lpstr>
      <vt:lpstr>'TAMBUN LOG'!Print_Area</vt:lpstr>
      <vt:lpstr>'TASIK KAB'!Print_Area</vt:lpstr>
      <vt:lpstr>'TASIK KOTA'!Print_Area</vt:lpstr>
      <vt:lpstr>'YAMAZAKI CIKARANG'!Print_Area</vt:lpstr>
      <vt:lpstr>'YAMAZAKI TANGERANG '!Print_Area</vt:lpstr>
      <vt:lpstr>'APL CIKARANG'!Print_Titles</vt:lpstr>
      <vt:lpstr>'bandung anteraja'!Print_Titles</vt:lpstr>
      <vt:lpstr>'Cirebon  anteraja'!Print_Titles</vt:lpstr>
      <vt:lpstr>'YAMAZAKI CIKARANG'!Print_Titles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satbks</dc:creator>
  <cp:lastModifiedBy>ASUS</cp:lastModifiedBy>
  <cp:revision>1</cp:revision>
  <cp:lastPrinted>2021-07-21T08:56:44Z</cp:lastPrinted>
  <dcterms:created xsi:type="dcterms:W3CDTF">2012-09-01T19:30:00Z</dcterms:created>
  <dcterms:modified xsi:type="dcterms:W3CDTF">2021-07-26T07:08:16Z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  <property fmtid="{D5CDD505-2E9C-101B-9397-08002B2CF9AE}" pid="3" name="KSOReadingLayout">
    <vt:bool>true</vt:bool>
  </property>
</Properties>
</file>