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Z:\Rede-PCP\06- PCP - COLCHÃO\EXPORTAÇÃO\TRACKER COTAÇÕES E PROPOSTAS DE AMOSTRAS - 2025-2026\"/>
    </mc:Choice>
  </mc:AlternateContent>
  <xr:revisionPtr revIDLastSave="0" documentId="13_ncr:1_{076E1ADB-0635-4402-9770-791808B12843}" xr6:coauthVersionLast="47" xr6:coauthVersionMax="47" xr10:uidLastSave="{00000000-0000-0000-0000-000000000000}"/>
  <bookViews>
    <workbookView xWindow="-110" yWindow="-110" windowWidth="19420" windowHeight="10300" tabRatio="832" xr2:uid="{FA39B1ED-F976-4A9B-A2D9-8379044DE4F7}"/>
  </bookViews>
  <sheets>
    <sheet name="COTAÇÃO AMOSTRAS" sheetId="1" r:id="rId1"/>
    <sheet name="DINAMICA COTAÇÕES-STATUS" sheetId="29" r:id="rId2"/>
    <sheet name="PEDIDOS AMOSTRAS TOTVS" sheetId="24" r:id="rId3"/>
    <sheet name="DINAMICA PEDIDOS AMOSTRAS" sheetId="31" r:id="rId4"/>
    <sheet name="SPRING JUL26" sheetId="38" r:id="rId5"/>
    <sheet name="FRAZADAS JUN2026" sheetId="37" r:id="rId6"/>
    <sheet name="BED TIME - PROYECTO ESPECIAL" sheetId="34" r:id="rId7"/>
    <sheet name="FADESSA" sheetId="36" r:id="rId8"/>
    <sheet name="FRAZADAS - PE" sheetId="35" r:id="rId9"/>
    <sheet name="PROHFOAM - Act Precios Abr26" sheetId="33" r:id="rId10"/>
    <sheet name="Dist Caseros Marzo2026" sheetId="30" r:id="rId11"/>
    <sheet name="Flex Chile Black V. 2" sheetId="25" r:id="rId12"/>
    <sheet name="FACENCO " sheetId="32" r:id="rId13"/>
    <sheet name="Limansky Amostras liberad Jan26" sheetId="26" r:id="rId14"/>
    <sheet name="RESUMO GUAT AMOSTRAS" sheetId="13" state="hidden" r:id="rId15"/>
    <sheet name="COOLING COLLECTION-2025" sheetId="20" state="hidden" r:id="rId16"/>
  </sheets>
  <externalReferences>
    <externalReference r:id="rId17"/>
    <externalReference r:id="rId18"/>
  </externalReferences>
  <definedNames>
    <definedName name="_xlnm._FilterDatabase" localSheetId="5" hidden="1">'FRAZADAS JUN2026'!$B$3:$T$55</definedName>
    <definedName name="_xlnm._FilterDatabase" localSheetId="2" hidden="1">'PEDIDOS AMOSTRAS TOTVS'!$A$4:$K$4</definedName>
  </definedNames>
  <calcPr calcId="181029"/>
  <pivotCaches>
    <pivotCache cacheId="0" r:id="rId19"/>
    <pivotCache cacheId="16" r:id="rId20"/>
    <pivotCache cacheId="21" r:id="rId2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2" i="38" l="1"/>
  <c r="V22" i="38"/>
  <c r="U22" i="38"/>
  <c r="T22" i="38"/>
  <c r="S22" i="38"/>
  <c r="R22" i="38"/>
  <c r="Y22" i="38" s="1"/>
  <c r="W21" i="38"/>
  <c r="V21" i="38"/>
  <c r="U21" i="38"/>
  <c r="T21" i="38"/>
  <c r="S21" i="38"/>
  <c r="R21" i="38"/>
  <c r="Y21" i="38" s="1"/>
  <c r="W20" i="38"/>
  <c r="V20" i="38"/>
  <c r="U20" i="38"/>
  <c r="T20" i="38"/>
  <c r="S20" i="38"/>
  <c r="R20" i="38"/>
  <c r="Y20" i="38" s="1"/>
  <c r="X19" i="38"/>
  <c r="W19" i="38"/>
  <c r="V19" i="38"/>
  <c r="U19" i="38"/>
  <c r="T19" i="38"/>
  <c r="S19" i="38"/>
  <c r="R19" i="38"/>
  <c r="Y19" i="38" s="1"/>
  <c r="X18" i="38"/>
  <c r="W18" i="38"/>
  <c r="V18" i="38"/>
  <c r="U18" i="38"/>
  <c r="T18" i="38"/>
  <c r="S18" i="38"/>
  <c r="R18" i="38"/>
  <c r="Y18" i="38" s="1"/>
  <c r="W17" i="38"/>
  <c r="V17" i="38"/>
  <c r="U17" i="38"/>
  <c r="T17" i="38"/>
  <c r="S17" i="38"/>
  <c r="R17" i="38"/>
  <c r="Y17" i="38" s="1"/>
  <c r="W16" i="38"/>
  <c r="V16" i="38"/>
  <c r="U16" i="38"/>
  <c r="T16" i="38"/>
  <c r="S16" i="38"/>
  <c r="R16" i="38"/>
  <c r="Y16" i="38" s="1"/>
  <c r="W15" i="38"/>
  <c r="V15" i="38"/>
  <c r="U15" i="38"/>
  <c r="T15" i="38"/>
  <c r="S15" i="38"/>
  <c r="R15" i="38"/>
  <c r="Y15" i="38" s="1"/>
  <c r="W14" i="38"/>
  <c r="V14" i="38"/>
  <c r="U14" i="38"/>
  <c r="T14" i="38"/>
  <c r="S14" i="38"/>
  <c r="R14" i="38"/>
  <c r="Y14" i="38" s="1"/>
  <c r="W13" i="38"/>
  <c r="V13" i="38"/>
  <c r="U13" i="38"/>
  <c r="T13" i="38"/>
  <c r="S13" i="38"/>
  <c r="R13" i="38"/>
  <c r="Y13" i="38" s="1"/>
  <c r="W12" i="38"/>
  <c r="V12" i="38"/>
  <c r="U12" i="38"/>
  <c r="T12" i="38"/>
  <c r="S12" i="38"/>
  <c r="R12" i="38"/>
  <c r="Y12" i="38" s="1"/>
  <c r="W11" i="38"/>
  <c r="V11" i="38"/>
  <c r="U11" i="38"/>
  <c r="T11" i="38"/>
  <c r="S11" i="38"/>
  <c r="R11" i="38"/>
  <c r="Y11" i="38" s="1"/>
  <c r="X10" i="38"/>
  <c r="W10" i="38"/>
  <c r="V10" i="38"/>
  <c r="U10" i="38"/>
  <c r="T10" i="38"/>
  <c r="S10" i="38"/>
  <c r="R10" i="38"/>
  <c r="Y10" i="38" s="1"/>
  <c r="X9" i="38"/>
  <c r="W9" i="38"/>
  <c r="V9" i="38"/>
  <c r="U9" i="38"/>
  <c r="T9" i="38"/>
  <c r="S9" i="38"/>
  <c r="R9" i="38"/>
  <c r="Y9" i="38" s="1"/>
  <c r="X8" i="38"/>
  <c r="W8" i="38"/>
  <c r="V8" i="38"/>
  <c r="U8" i="38"/>
  <c r="T8" i="38"/>
  <c r="S8" i="38"/>
  <c r="R8" i="38"/>
  <c r="Y8" i="38" s="1"/>
  <c r="X7" i="38"/>
  <c r="W7" i="38"/>
  <c r="V7" i="38"/>
  <c r="U7" i="38"/>
  <c r="T7" i="38"/>
  <c r="S7" i="38"/>
  <c r="R7" i="38"/>
  <c r="Y7" i="38" s="1"/>
  <c r="W6" i="38"/>
  <c r="V6" i="38"/>
  <c r="U6" i="38"/>
  <c r="T6" i="38"/>
  <c r="S6" i="38"/>
  <c r="R6" i="38"/>
  <c r="Y6" i="38" s="1"/>
  <c r="X5" i="38"/>
  <c r="W5" i="38"/>
  <c r="V5" i="38"/>
  <c r="U5" i="38"/>
  <c r="T5" i="38"/>
  <c r="S5" i="38"/>
  <c r="R5" i="38"/>
  <c r="Y5" i="38" s="1"/>
  <c r="W4" i="38"/>
  <c r="V4" i="38"/>
  <c r="U4" i="38"/>
  <c r="T4" i="38"/>
  <c r="S4" i="38"/>
  <c r="R4" i="38"/>
  <c r="Y4" i="38" s="1"/>
  <c r="W3" i="38"/>
  <c r="V3" i="38"/>
  <c r="U3" i="38"/>
  <c r="T3" i="38"/>
  <c r="S3" i="38"/>
  <c r="R3" i="38"/>
  <c r="Y3" i="38" s="1"/>
  <c r="W2" i="38"/>
  <c r="V2" i="38"/>
  <c r="U2" i="38"/>
  <c r="T2" i="38"/>
  <c r="S2" i="38"/>
  <c r="R2" i="38"/>
  <c r="Y2" i="38" s="1"/>
  <c r="N76" i="29"/>
  <c r="Q367" i="1" l="1"/>
  <c r="C75" i="29"/>
  <c r="E75" i="29"/>
  <c r="G75" i="29"/>
  <c r="K8" i="1" l="1"/>
  <c r="F1" i="35" l="1"/>
  <c r="H1" i="35" s="1"/>
  <c r="S304" i="1" l="1"/>
  <c r="S303" i="1"/>
  <c r="S302" i="1"/>
  <c r="Q202" i="1" l="1"/>
  <c r="Q201" i="1"/>
  <c r="A2" i="24" l="1"/>
  <c r="G1" i="1" l="1"/>
  <c r="J2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Mary Martinez</author>
  </authors>
  <commentList>
    <comment ref="I19" authorId="0" shapeId="0" xr:uid="{93F5CC33-32F0-4F09-A2D7-889DBE1281AC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cambio - era 200gsm</t>
        </r>
      </text>
    </comment>
    <comment ref="N19" authorId="0" shapeId="0" xr:uid="{705EDCAB-31D4-47C3-8FD7-DB06F9EC8B1A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cambio antes $1,98</t>
        </r>
      </text>
    </comment>
    <comment ref="C41" authorId="0" shapeId="0" xr:uid="{B5DE5D37-2E87-43C9-AFB6-CF5DEC1C2094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1a cota- 14jan--&gt;
nova cotação 13/02
Cliente solicitou disconto sobre este artigo
---
Ajuste de código 10/04 para usar hilo gris oscuro
---
ajuste cotação 04/05/26--&gt; $2,95  (antes 2,57)</t>
        </r>
      </text>
    </comment>
    <comment ref="N41" authorId="0" shapeId="0" xr:uid="{56585AFC-6AC8-4604-B434-EB538BFEC33A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preço cotado em Janeiro $2,60-
Preço solicitado disconto 13/02- 2,57</t>
        </r>
      </text>
    </comment>
    <comment ref="C66" authorId="0" shapeId="0" xr:uid="{B35DFBF3-4D1F-48AE-8A96-5B23B6142F2A}">
      <text>
        <r>
          <rPr>
            <b/>
            <sz val="9"/>
            <color indexed="81"/>
            <rFont val="Segoe UI"/>
            <family val="2"/>
          </rPr>
          <t>Mary Martinez:</t>
        </r>
        <r>
          <rPr>
            <sz val="9"/>
            <color indexed="81"/>
            <rFont val="Segoe UI"/>
            <family val="2"/>
          </rPr>
          <t xml:space="preserve">
cotizacion original 22/jan26 -
Ajustes solicitados x cliente enviados por RMena via WA 0705</t>
        </r>
      </text>
    </comment>
    <comment ref="O71" authorId="0" shapeId="0" xr:uid="{F34A5FF0-66EB-42CC-9DE9-6A8F7E63BCDC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Hilo relleno= 1,200= 1.276grs= 31.87%
Hilo 1 cara = 200/96 Gelado gris perla= 1.641grs= 40.98%
Hilo 2 espalda= 150/48 tex= 1.086grs= 27.15%</t>
        </r>
      </text>
    </comment>
    <comment ref="G84" authorId="0" shapeId="0" xr:uid="{48720561-4E1A-43D1-822C-9E8A5A798CD1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Here are new fabrics we would like quoted out of Guatemala:
Will need either Cationic polyester or Solution Dyed polyester on the blue border ---- due to color transfer concerns to white top.
Please provide quotes as soon as possible so we can confirm prices meet expectations --- We will request fabric swatches from customer if fabric pricing is approved.
• Top Panel: 350gsm, 3% spandex, a minimum of 30% Tencel, a minimum of 30% LDPE, and the difference in polyester ---- 230cm width
• Border Panel: 350gsm, 100% polyester knit, dark navy + back inlay ---- 230cm width 
</t>
        </r>
      </text>
    </comment>
    <comment ref="G88" authorId="0" shapeId="0" xr:uid="{41646AD3-9362-49E8-B0E3-93A363AF6959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Here are new fabrics we would like quoted out of Guatemala:
Will need either Cationic polyester or Solution Dyed polyester on the blue border ---- due to color transfer concerns to white top.
Please provide quotes as soon as possible so we can confirm prices meet expectations --- We will request fabric swatches from customer if fabric pricing is approved.
• Top Panel: 350gsm, 3% spandex, a minimum of 30% Tencel, a minimum of 30% LDPE, and the difference in polyester ---- 230cm width
• Border Panel: 350gsm, 100% polyester knit, dark navy + back inlay ---- 230cm width 
</t>
        </r>
      </text>
    </comment>
    <comment ref="N116" authorId="0" shapeId="0" xr:uid="{6F76C11A-BCD0-44D5-B9FF-13795AABE801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preço estabelecido fora do App</t>
        </r>
      </text>
    </comment>
    <comment ref="N150" authorId="0" shapeId="0" xr:uid="{D4E6DF8E-EEE3-48B1-AE69-B5FDDDA2ED02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reducción de precio alineada por CR y LL-
Negociada reducción de comisión del Rep de ventas (Mârtin) para 1% solamente, de forma de garantizar el pedido.</t>
        </r>
      </text>
    </comment>
    <comment ref="O156" authorId="0" shapeId="0" xr:uid="{F6DF89B1-8E70-4074-8458-52F984AD72C1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propuesta será sin el "allergy free" - No tenemos esa tecnología em GT</t>
        </r>
      </text>
    </comment>
    <comment ref="F195" authorId="0" shapeId="0" xr:uid="{B830DF7B-169A-4BB9-ADEE-C5EA430FD7B9}">
      <text>
        <r>
          <rPr>
            <b/>
            <sz val="9"/>
            <color indexed="81"/>
            <rFont val="Segoe UI"/>
            <family val="2"/>
          </rPr>
          <t>Mary Martinez:</t>
        </r>
        <r>
          <rPr>
            <sz val="9"/>
            <color indexed="81"/>
            <rFont val="Segoe UI"/>
            <family val="2"/>
          </rPr>
          <t xml:space="preserve">
sem imagem  no App</t>
        </r>
      </text>
    </comment>
    <comment ref="D207" authorId="0" shapeId="0" xr:uid="{7CD731EA-D92C-4F7A-ABB1-C5F6F77385FF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New Project ZONKD - precisam cotação urgente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
Tampo 1</t>
        </r>
        <r>
          <rPr>
            <sz val="9"/>
            <color indexed="81"/>
            <rFont val="Tahoma"/>
            <family val="2"/>
          </rPr>
          <t xml:space="preserve"> -branco 85% e detalhes em azul claro 15% - 
200-250 gramas - 
composição 89% poliéster - 9% polietileno - 2% elastano 
Volumes based on</t>
        </r>
        <r>
          <rPr>
            <b/>
            <sz val="9"/>
            <color indexed="81"/>
            <rFont val="Tahoma"/>
            <family val="2"/>
          </rPr>
          <t xml:space="preserve"> 80k units a year/ Top panel = ~145k yds
Border = ~115k yds</t>
        </r>
      </text>
    </comment>
    <comment ref="G207" authorId="0" shapeId="0" xr:uid="{A247394E-EB38-4C90-9685-CE471F8BE609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Volumes based on 80k units a year
Top panel = ~145k yds
Border = ~115k yds</t>
        </r>
      </text>
    </comment>
    <comment ref="H214" authorId="0" shapeId="0" xr:uid="{7F15B987-EBFA-44E8-90A7-821BF100C2C7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ID 6842 FACENCO
4971 TOTVS
</t>
        </r>
      </text>
    </comment>
    <comment ref="H215" authorId="0" shapeId="0" xr:uid="{9784A53A-0333-4D7A-A1A4-D6F7A6143163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ANTES ID 6842 FACENCO
4971 TOTVS
</t>
        </r>
      </text>
    </comment>
    <comment ref="A263" authorId="0" shapeId="0" xr:uid="{8064D5D8-4B3B-4421-9DDA-85010356C070}">
      <text>
        <r>
          <rPr>
            <b/>
            <sz val="9"/>
            <color indexed="81"/>
            <rFont val="Segoe UI"/>
            <family val="2"/>
          </rPr>
          <t>Mary Martinez:</t>
        </r>
        <r>
          <rPr>
            <sz val="9"/>
            <color indexed="81"/>
            <rFont val="Segoe UI"/>
            <family val="2"/>
          </rPr>
          <t xml:space="preserve">
Tec Nipona Perú
</t>
        </r>
      </text>
    </comment>
    <comment ref="A264" authorId="0" shapeId="0" xr:uid="{9DE5E643-4537-487C-9D03-4766AACED1B5}">
      <text>
        <r>
          <rPr>
            <b/>
            <sz val="9"/>
            <color indexed="81"/>
            <rFont val="Segoe UI"/>
            <family val="2"/>
          </rPr>
          <t>Mary Martinez:</t>
        </r>
        <r>
          <rPr>
            <sz val="9"/>
            <color indexed="81"/>
            <rFont val="Segoe UI"/>
            <family val="2"/>
          </rPr>
          <t xml:space="preserve">
Tec Nipona Perú
</t>
        </r>
      </text>
    </comment>
    <comment ref="C280" authorId="0" shapeId="0" xr:uid="{FEEB2886-DDF9-4D19-9600-686258912ED9}">
      <text>
        <r>
          <rPr>
            <b/>
            <sz val="9"/>
            <color indexed="81"/>
            <rFont val="Segoe UI"/>
            <family val="2"/>
          </rPr>
          <t>Mary Martinez:</t>
        </r>
        <r>
          <rPr>
            <sz val="9"/>
            <color indexed="81"/>
            <rFont val="Segoe UI"/>
            <family val="2"/>
          </rPr>
          <t xml:space="preserve">
recotizado 06/05 porq ajuste estaba arriba de lo acordado</t>
        </r>
      </text>
    </comment>
    <comment ref="C281" authorId="0" shapeId="0" xr:uid="{A4333CCF-9AFD-4F1D-B100-D059A687837C}">
      <text>
        <r>
          <rPr>
            <b/>
            <sz val="9"/>
            <color indexed="81"/>
            <rFont val="Segoe UI"/>
            <family val="2"/>
          </rPr>
          <t>Mary Martinez:</t>
        </r>
        <r>
          <rPr>
            <sz val="9"/>
            <color indexed="81"/>
            <rFont val="Segoe UI"/>
            <family val="2"/>
          </rPr>
          <t xml:space="preserve">
recotizado 06/05 porq ajuste estaba arriba de lo acordado</t>
        </r>
      </text>
    </comment>
    <comment ref="C282" authorId="0" shapeId="0" xr:uid="{505F8A3B-DD36-4E6E-8C78-35BB42F2B0F2}">
      <text>
        <r>
          <rPr>
            <b/>
            <sz val="9"/>
            <color indexed="81"/>
            <rFont val="Segoe UI"/>
            <family val="2"/>
          </rPr>
          <t>Mary Martinez:</t>
        </r>
        <r>
          <rPr>
            <sz val="9"/>
            <color indexed="81"/>
            <rFont val="Segoe UI"/>
            <family val="2"/>
          </rPr>
          <t xml:space="preserve">
recotizado 06/05 porq ajuste estaba arriba de lo acordado</t>
        </r>
      </text>
    </comment>
    <comment ref="A291" authorId="0" shapeId="0" xr:uid="{F13E2D12-BA94-49A8-84D0-101B64528E90}">
      <text>
        <r>
          <rPr>
            <b/>
            <sz val="9"/>
            <color indexed="81"/>
            <rFont val="Segoe UI"/>
            <family val="2"/>
          </rPr>
          <t>Mary Martinez:</t>
        </r>
        <r>
          <rPr>
            <sz val="9"/>
            <color indexed="81"/>
            <rFont val="Segoe UI"/>
            <family val="2"/>
          </rPr>
          <t xml:space="preserve">
FUE COTIZADO COMO CLC PARA AGILIZAR PUES EN ESE MOMENTO CR NO TENIA EL NOMBRE DEL CLIENTE - REVISADO 11/5 FINAL DE TARDE</t>
        </r>
      </text>
    </comment>
    <comment ref="A292" authorId="0" shapeId="0" xr:uid="{73102905-4E4C-4480-94D0-94B8BD827850}">
      <text>
        <r>
          <rPr>
            <b/>
            <sz val="9"/>
            <color indexed="81"/>
            <rFont val="Segoe UI"/>
            <family val="2"/>
          </rPr>
          <t>Mary Martinez:</t>
        </r>
        <r>
          <rPr>
            <sz val="9"/>
            <color indexed="81"/>
            <rFont val="Segoe UI"/>
            <family val="2"/>
          </rPr>
          <t xml:space="preserve">
FUE COTIZADO COMO CLC PARA AGILIZAR PUES EN ESE MOMENTO CR NO TENIA EL NOMBRE DEL CLIENTE - REVISADO 11/5 FINAL DE TARDE</t>
        </r>
      </text>
    </comment>
    <comment ref="A293" authorId="0" shapeId="0" xr:uid="{8AD813E2-8F25-4D27-B64C-70B9900946B4}">
      <text>
        <r>
          <rPr>
            <b/>
            <sz val="9"/>
            <color indexed="81"/>
            <rFont val="Segoe UI"/>
            <family val="2"/>
          </rPr>
          <t>Mary Martinez:</t>
        </r>
        <r>
          <rPr>
            <sz val="9"/>
            <color indexed="81"/>
            <rFont val="Segoe UI"/>
            <family val="2"/>
          </rPr>
          <t xml:space="preserve">
FUE COTIZADO COMO CLC PARA AGILIZAR PUES EN ESE MOMENTO CR NO TENIA EL NOMBRE DEL CLIENTE - REVISADO 11/5 FINAL DE TARDE</t>
        </r>
      </text>
    </comment>
    <comment ref="A294" authorId="0" shapeId="0" xr:uid="{49A6F63E-CF19-4015-8F81-B6A6DF844D4E}">
      <text>
        <r>
          <rPr>
            <b/>
            <sz val="9"/>
            <color indexed="81"/>
            <rFont val="Segoe UI"/>
            <family val="2"/>
          </rPr>
          <t>Mary Martinez:</t>
        </r>
        <r>
          <rPr>
            <sz val="9"/>
            <color indexed="81"/>
            <rFont val="Segoe UI"/>
            <family val="2"/>
          </rPr>
          <t xml:space="preserve">
FUE COTIZADO COMO CLC PARA AGILIZAR PUES EN ESE MOMENTO CR NO TENIA EL NOMBRE DEL CLIENTE - REVISADO 11/5 FINAL DE TARDE</t>
        </r>
      </text>
    </comment>
    <comment ref="B294" authorId="0" shapeId="0" xr:uid="{FD0D7E6E-5770-4163-B084-470F22F83F51}">
      <text>
        <r>
          <rPr>
            <b/>
            <sz val="9"/>
            <color indexed="81"/>
            <rFont val="Segoe UI"/>
            <family val="2"/>
          </rPr>
          <t>Mary Martinez:</t>
        </r>
        <r>
          <rPr>
            <sz val="9"/>
            <color indexed="81"/>
            <rFont val="Segoe UI"/>
            <family val="2"/>
          </rPr>
          <t xml:space="preserve">
INPUTADO EM ESA FECHA (ALGUIEN MÁS)- DUPLICADO PORQ NO ESTABA EM MIS RECORDS</t>
        </r>
      </text>
    </comment>
    <comment ref="C294" authorId="0" shapeId="0" xr:uid="{ADCD1B0E-0283-4A46-BCFF-A42A38E92DB6}">
      <text>
        <r>
          <rPr>
            <b/>
            <sz val="9"/>
            <color indexed="81"/>
            <rFont val="Segoe UI"/>
            <family val="2"/>
          </rPr>
          <t>Mary Martinez:</t>
        </r>
        <r>
          <rPr>
            <sz val="9"/>
            <color indexed="81"/>
            <rFont val="Segoe UI"/>
            <family val="2"/>
          </rPr>
          <t xml:space="preserve">
INPUTADO EM ESA FECHA (ALGUIEN MÁS)- DUPLICADO PORQ NO ESTABA EM MIS RECORDS</t>
        </r>
      </text>
    </comment>
    <comment ref="C307" authorId="0" shapeId="0" xr:uid="{264485E3-A3FD-4609-BA63-259082AE4AB7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cotizado antes 19/05 - nova cotação 06/07</t>
        </r>
      </text>
    </comment>
    <comment ref="G324" authorId="0" shapeId="0" xr:uid="{47660BD2-C2F4-4459-AFE4-AD0CBEC9272B}">
      <text>
        <r>
          <rPr>
            <b/>
            <sz val="9"/>
            <color indexed="81"/>
            <rFont val="Segoe UI"/>
            <family val="2"/>
          </rPr>
          <t>Mary Martinez: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Gris oscuro</t>
        </r>
        <r>
          <rPr>
            <sz val="9"/>
            <color indexed="81"/>
            <rFont val="Segoe UI"/>
            <family val="2"/>
          </rPr>
          <t xml:space="preserve">
Oscurecer aún más el color base.
Pintitas pequeñas (más densas): gris claro.
Pintitas grandes (menos densas): amarillo</t>
        </r>
      </text>
    </comment>
    <comment ref="G325" authorId="0" shapeId="0" xr:uid="{85865E98-D8FC-412A-AA85-D3F2ABBF309B}">
      <text>
        <r>
          <rPr>
            <b/>
            <sz val="9"/>
            <color indexed="81"/>
            <rFont val="Segoe UI"/>
            <family val="2"/>
          </rPr>
          <t>Mary Martinez: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Gris claro</t>
        </r>
        <r>
          <rPr>
            <sz val="9"/>
            <color indexed="81"/>
            <rFont val="Segoe UI"/>
            <family val="2"/>
          </rPr>
          <t xml:space="preserve">
Alterar sobre el tono de gris para que sea más oscuro, acercándolo a la referencia de Bekaert.
Pintitas pequeñas (más densas): gris oscuro.
Pintitas grandes (menos densas): amarillo.</t>
        </r>
      </text>
    </comment>
    <comment ref="G326" authorId="0" shapeId="0" xr:uid="{51FA4992-FFDE-46C8-B0AE-142306F58DEA}">
      <text>
        <r>
          <rPr>
            <b/>
            <sz val="9"/>
            <color indexed="81"/>
            <rFont val="Segoe UI"/>
            <family val="2"/>
          </rPr>
          <t>Mary Martinez: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Amarillo</t>
        </r>
        <r>
          <rPr>
            <sz val="9"/>
            <color indexed="81"/>
            <rFont val="Segoe UI"/>
            <family val="2"/>
          </rPr>
          <t xml:space="preserve">
Pintitas pequeñas (más densas): amarillo oscuro.
Pintitas grandes (menos densas): gris claro.</t>
        </r>
      </text>
    </comment>
    <comment ref="G364" authorId="0" shapeId="0" xr:uid="{FE4F93DA-0DC1-4C34-B0D1-2316B9C54755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SALDO PRODUCCIÓN ZONKD EM BODEGA</t>
        </r>
      </text>
    </comment>
    <comment ref="C367" authorId="0" shapeId="0" xr:uid="{364708B8-B84F-4BB4-B2C7-6524DBEDD0D0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nova cotação 15/06 - eliminando o ROXO</t>
        </r>
      </text>
    </comment>
    <comment ref="N367" authorId="0" shapeId="0" xr:uid="{544C18FE-F7B7-48DD-9A86-E7D872893671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precio cotado 15jun alteración de colores SIN morado (roxo)</t>
        </r>
      </text>
    </comment>
    <comment ref="E455" authorId="0" shapeId="0" xr:uid="{609F84FB-4E10-4824-93C1-503940F6A400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documentado 08/07/26</t>
        </r>
      </text>
    </comment>
    <comment ref="S455" authorId="0" shapeId="0" xr:uid="{F5A75D48-6999-4D8B-A5D5-0B50619623E8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MS: "estou descendo a amostra e a gramatura ficou acima do esperado, alinhei com o Carlos e vamos rodar a expectativa de acabado gira de 480 a 500. Estou formalizando aqui para estamos todos na mesma página."
Ficha de amostra entregue / na mesa (13/07)</t>
        </r>
      </text>
    </comment>
    <comment ref="S456" authorId="0" shapeId="0" xr:uid="{DC96161D-BA7D-4B52-995D-BC9AFE7CFB85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MS: "estou descendo a amostra e a gramatura ficou acima do esperado, alinhei com o Carlos e vamos rodar a expectativa de acabado gira de 480 a 500. Estou formalizando aqui para estamos todos na mesma página."
Ficha de amostra entregue / na mesa (13/07)</t>
        </r>
      </text>
    </comment>
    <comment ref="N489" authorId="0" shapeId="0" xr:uid="{CCDD4672-0A5F-4682-9D4C-2EE5B22B8263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cOMENTARIO MS &gt; 
"Esse é o mínimo para este item, considerando que a área de toque já está com a metade de PE possível, e esse produto precisará passar por teste de produção e acabamento para garantir qualidade e entrega por ser diferente do padrão"</t>
        </r>
      </text>
    </comment>
    <comment ref="H492" authorId="0" shapeId="0" xr:uid="{ADBC0DC7-751A-4FDE-A5B1-17AE362E8F3B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ID 6754 - COTADO EM DEZ 
$3,19 
USAR PARA PROFORMA</t>
        </r>
      </text>
    </comment>
    <comment ref="G503" authorId="0" shapeId="0" xr:uid="{4EAA7BB8-12F4-4B0C-A58C-E8FF8A53E651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reduzir a quantidade de rayas (linhas), para deixar o produto mais limpo. eliminar 40% das linhas brancas e azuis dos dois modelos e me enviar o modelo em 3D. Para pode assim avançar com o pedido.</t>
        </r>
      </text>
    </comment>
    <comment ref="G504" authorId="0" shapeId="0" xr:uid="{1BAB2BFC-FB74-4632-A71D-35B73ECF1B53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reduzir a quantidade de rayas (linhas), para deixar o produto mais limpo. eliminar 40% das linhas brancas e azuis dos dois modelos e me enviar o modelo em 3D. Para pode assim avançar com o pedido.</t>
        </r>
      </text>
    </comment>
    <comment ref="I519" authorId="0" shapeId="0" xr:uid="{D10C12A7-E1FB-40C1-86EC-C6CA52E8306C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esse desenho mínimo em 220GSM</t>
        </r>
      </text>
    </comment>
    <comment ref="N527" authorId="0" shapeId="0" xr:uid="{0CFF397E-AA49-440C-9822-9AF4C2FEBBA9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precio GT</t>
        </r>
      </text>
    </comment>
    <comment ref="G529" authorId="0" shapeId="0" xr:uid="{D80EC660-8206-4047-AF76-FF02C8151F4B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comentário MS : "esse que não tinha o ID é pq tivemos q fazer códigos diferentes para Honduras / GT. eu coloquei o id anexo e identifiquei no app"</t>
        </r>
      </text>
    </comment>
    <comment ref="G531" authorId="0" shapeId="0" xr:uid="{8ECBD0E8-BD93-4314-9B1B-A52AF47FD9C9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Hilo1= relleno= 600= 044grs= 25.82%
Hilo2= cara= 150/48 tex= 0.65grs= 35.71%
Hilo3= espalda= 150/48 azul marino= 044grs= 24.18%
Hilo4 = espalda= 75/36 tex= 0.26grs= 14.29%</t>
        </r>
      </text>
    </comment>
    <comment ref="G532" authorId="0" shapeId="0" xr:uid="{688A8BF3-AFC8-4F34-89D9-52EB32AC0089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ELIMINADO MI INPUT Y DEJADO EL DE CÉSAR B. DE MISMA DATA COM DETALLES TECNICOS SIN LA FOTO RECIBIDA DE CR (23/07)</t>
        </r>
      </text>
    </comment>
    <comment ref="A533" authorId="0" shapeId="0" xr:uid="{55CD2270-FE17-450A-9B8A-441F2C942F74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INPUTADO POR CÉSAR COMO CAMAS SIESTA Y CORREGIDO POR MAURICIO CON LA PROPUESTA</t>
        </r>
      </text>
    </comment>
    <comment ref="G533" authorId="0" shapeId="0" xr:uid="{EE14A18B-2586-4E30-BB13-CBC4A994A016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Hilo1 relleno= 1,200= 1.44grs= 45.00%
Hilo2 cara= 30/1 mezcla= 0.87grs= 27.19%
Hilo3 espalda= 150/48  Tex= 0.89grs= 27.81%</t>
        </r>
      </text>
    </comment>
    <comment ref="O582" authorId="0" shapeId="0" xr:uid="{6AF6DE09-94D4-4D35-8A04-ED89D3F2AE1B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No brasil vou fazer na máquina 16 que deixa a malha mais travada</t>
        </r>
      </text>
    </comment>
    <comment ref="O583" authorId="0" shapeId="0" xr:uid="{837CA3E5-F66F-4654-8989-20AA8E87E39C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Na Guatemala vai ser feito em maquina normal pois vai travar no laminado.</t>
        </r>
      </text>
    </comment>
    <comment ref="K604" authorId="0" shapeId="0" xr:uid="{0F4C02B8-C322-4EA2-ADD7-645A53DE9110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NI FACENCO NI FADESSA QUIEREN ESTRUTURA CF o PL  Y FUE AJUSTADA A ESTRUCTURA COMÚN 
MPTL0528/ A10374 (ID6630)</t>
        </r>
      </text>
    </comment>
    <comment ref="N629" authorId="0" shapeId="0" xr:uid="{39496416-F89A-439B-B147-629C5B418170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manteve GSM, ajuste de preço para $2,82 (antes $3,05)</t>
        </r>
      </text>
    </comment>
    <comment ref="O636" authorId="0" shapeId="0" xr:uid="{EC8C157D-44B6-4D57-BD36-8E405CA59333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Igor Silva deve comentar o estoque para entendermos volume, ou se fazemos a amostra com fio preto. 
</t>
        </r>
      </text>
    </comment>
    <comment ref="N637" authorId="0" shapeId="0" xr:uid="{C22CA80B-222E-4CF8-A10E-91B27E604E2E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cotação precisa ser validada no processo de produção que é novo e quando laminamos o tecido ele sobre 38g.   Pode ser necessário ajustar o preço de venda e gramatura de acordo com o produto final.
**F-UP**</t>
        </r>
      </text>
    </comment>
    <comment ref="N638" authorId="0" shapeId="0" xr:uid="{66B898CE-B8DD-4AE9-A07F-D37AF9AA2AD7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cotação precisa ser validada no processo de produção que é novo e quando laminamos o tecido ele sobre 38g.   Pode ser necessário ajustar o preço de venda e gramatura de acordo com o produto final.
**F-UP**</t>
        </r>
      </text>
    </comment>
    <comment ref="N639" authorId="0" shapeId="0" xr:uid="{CFC5F471-B395-4164-9CFB-59A2A18B0748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cotação precisa ser validada no processo de produção que é novo e quando laminamos o tecido ele sobre 38g.   Pode ser necessário ajustar o preço de venda e gramatura de acordo com o produto final.
**F-UP**</t>
        </r>
      </text>
    </comment>
    <comment ref="N640" authorId="0" shapeId="0" xr:uid="{D83DA602-A590-4995-A739-35404A4D76A2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cotação precisa ser validada no processo de produção que é novo e quando laminamos o tecido ele sobre 38g-   Pode ser necessário ajustar o preço de venda e gramatura de acordo com o produto final.
**F-UP**</t>
        </r>
      </text>
    </comment>
    <comment ref="N665" authorId="0" shapeId="0" xr:uid="{C4C3BBE5-CD70-4E23-862D-96BB1380A476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confirmado x Mauricio via Teams que mantem o mesmo preço da última venda $3,89</t>
        </r>
      </text>
    </comment>
    <comment ref="N703" authorId="0" shapeId="0" xr:uid="{CC056991-C358-4B20-8294-501BA5A3905C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inclui desconto de $0,03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Mary Martinez</author>
  </authors>
  <commentList>
    <comment ref="D28" authorId="0" shapeId="0" xr:uid="{29B57E82-7FCE-44C0-A6DC-F9CAA6D624C3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amostra não encontrada</t>
        </r>
      </text>
    </comment>
    <comment ref="D29" authorId="0" shapeId="0" xr:uid="{DB26410E-6E56-4C71-97ED-4263C66A9878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amostra não encontrada</t>
        </r>
      </text>
    </comment>
    <comment ref="B115" authorId="0" shapeId="0" xr:uid="{2C6F660B-E353-4308-AB13-B71C991C9621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Prospect 
SIN records de compra</t>
        </r>
      </text>
    </comment>
    <comment ref="B118" authorId="0" shapeId="0" xr:uid="{FE4865CB-2D11-44AF-8DD2-6FACB9BD25CB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No compra desde 2022</t>
        </r>
      </text>
    </comment>
    <comment ref="B152" authorId="0" shapeId="0" xr:uid="{660DFD24-200E-46DC-94CE-AEF9DB0E864E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2333 - eliminar 
conflictos dados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Mary Martinez</author>
  </authors>
  <commentList>
    <comment ref="T16" authorId="0" shapeId="0" xr:uid="{10D429E2-EEF8-4B2A-99C2-9757E02AC749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Aumentar a presença de cor nas ondas. Em vez de utilizar somente linhas finas, criar faixas maiores no desenho coloridas - mais largas ou preencher alternadamente algumas ondas. Atualmente o desenho está muito branco.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Mary Martinez</author>
  </authors>
  <commentList>
    <comment ref="K6" authorId="0" shapeId="0" xr:uid="{8C015A31-0552-4F5B-9219-AFD432E51024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precio ajustado</t>
        </r>
      </text>
    </comment>
  </commentList>
</comments>
</file>

<file path=xl/sharedStrings.xml><?xml version="1.0" encoding="utf-8"?>
<sst xmlns="http://schemas.openxmlformats.org/spreadsheetml/2006/main" count="8469" uniqueCount="3028">
  <si>
    <t>CLIENTE</t>
  </si>
  <si>
    <t>OBSERV.</t>
  </si>
  <si>
    <t>COST 
US$</t>
  </si>
  <si>
    <t>ID</t>
  </si>
  <si>
    <t>STATUS</t>
  </si>
  <si>
    <t>Cuenta de STATUS</t>
  </si>
  <si>
    <t>CLIENTES</t>
  </si>
  <si>
    <r>
      <rPr>
        <sz val="11"/>
        <color rgb="FFC00000"/>
        <rFont val="Calibri"/>
        <family val="2"/>
        <scheme val="minor"/>
      </rPr>
      <t xml:space="preserve">app: </t>
    </r>
    <r>
      <rPr>
        <b/>
        <sz val="11"/>
        <color theme="1"/>
        <rFont val="Calibri"/>
        <family val="2"/>
        <scheme val="minor"/>
      </rPr>
      <t xml:space="preserve">cotação </t>
    </r>
    <r>
      <rPr>
        <sz val="11"/>
        <color theme="1"/>
        <rFont val="Calibri"/>
        <family val="2"/>
        <scheme val="minor"/>
      </rPr>
      <t>solicitada via App</t>
    </r>
  </si>
  <si>
    <r>
      <rPr>
        <sz val="11"/>
        <color rgb="FFC00000"/>
        <rFont val="Calibri"/>
        <family val="2"/>
        <scheme val="minor"/>
      </rPr>
      <t>cotado=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Proposta de preços</t>
    </r>
    <r>
      <rPr>
        <sz val="11"/>
        <color theme="1"/>
        <rFont val="Calibri"/>
        <family val="2"/>
        <scheme val="minor"/>
      </rPr>
      <t xml:space="preserve"> enviada por Desenvolv. / Aguardando comentários e/ou aprovação do cliente /ou via CR</t>
    </r>
  </si>
  <si>
    <r>
      <rPr>
        <sz val="11"/>
        <color rgb="FFC00000"/>
        <rFont val="Calibri"/>
        <family val="2"/>
        <scheme val="minor"/>
      </rPr>
      <t xml:space="preserve">aprovado </t>
    </r>
    <r>
      <rPr>
        <sz val="11"/>
        <color theme="1"/>
        <rFont val="Calibri"/>
        <family val="2"/>
        <scheme val="minor"/>
      </rPr>
      <t xml:space="preserve">= Amostras aprovadas </t>
    </r>
  </si>
  <si>
    <t>Artículo</t>
  </si>
  <si>
    <r>
      <rPr>
        <sz val="11"/>
        <color rgb="FFC00000"/>
        <rFont val="Calibri"/>
        <family val="2"/>
        <scheme val="minor"/>
      </rPr>
      <t xml:space="preserve">OP </t>
    </r>
    <r>
      <rPr>
        <sz val="11"/>
        <color theme="1"/>
        <rFont val="Calibri"/>
        <family val="2"/>
        <scheme val="minor"/>
      </rPr>
      <t xml:space="preserve">= ordem de </t>
    </r>
    <r>
      <rPr>
        <b/>
        <sz val="11"/>
        <color theme="1"/>
        <rFont val="Calibri"/>
        <family val="2"/>
        <scheme val="minor"/>
      </rPr>
      <t>produção</t>
    </r>
    <r>
      <rPr>
        <sz val="11"/>
        <color theme="1"/>
        <rFont val="Calibri"/>
        <family val="2"/>
        <scheme val="minor"/>
      </rPr>
      <t xml:space="preserve"> entregue - </t>
    </r>
    <r>
      <rPr>
        <sz val="11"/>
        <color rgb="FFC00000"/>
        <rFont val="Calibri"/>
        <family val="2"/>
        <scheme val="minor"/>
      </rPr>
      <t>pedido amostra</t>
    </r>
    <r>
      <rPr>
        <sz val="11"/>
        <color theme="1"/>
        <rFont val="Calibri"/>
        <family val="2"/>
        <scheme val="minor"/>
      </rPr>
      <t xml:space="preserve"> Totvs seguinte passo/</t>
    </r>
    <r>
      <rPr>
        <sz val="11"/>
        <color rgb="FFC00000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Produção</t>
    </r>
    <r>
      <rPr>
        <sz val="11"/>
        <color rgb="FFC0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para programar ou solicitação de pedido </t>
    </r>
  </si>
  <si>
    <t>Conforme</t>
  </si>
  <si>
    <t>COOLING COLLECTION</t>
  </si>
  <si>
    <t>Artículo Gm² Ancho Composición Estructura Color Tratamiento USD Fecha ID</t>
  </si>
  <si>
    <t>0520011 340 2,30 71% PE 28% PES 1% PA CM Preto Arctic Breeze® c/ Logo 6,87 01/09/2025 11:13 6188</t>
  </si>
  <si>
    <t>0488004 520 2,30 61% PE 39% PES XP Preto Arctic Breeze® c/ Logo 10,26 01/09/2025 11:16 6190</t>
  </si>
  <si>
    <t>0514004 580 2,30 57% PE 43% PES XP Preto Arctic Breeze® c/ Logo 9,99 01/09/2025 11:17 6191</t>
  </si>
  <si>
    <t>0486004 560 2,30 57% PE 43% PES XP Branco Arctic Breeze® c/ Logo 9,52 01/09/2025 11:18 6192</t>
  </si>
  <si>
    <t>0487004 500 2,30 56% PE 44% PES XP Branco e Azul Bebe Arctic Breeze® c/ Logo 10,04 01/09/2025 11:21 6194</t>
  </si>
  <si>
    <t>0521001 460 2,30 54% PES 46% PE CM Branco Arctic Breeze® c/ Logo 7,36 01/09/2025 11:22 6195</t>
  </si>
  <si>
    <t>0519001 460 2,30 53% PES 47% PE CM Branco Arctic Breeze® c/ Logo 7,73 01/09/2025 11:24 6196</t>
  </si>
  <si>
    <t>0516004 520 2,40 57% PE 43% PES XP Azul Arctic Breeze® c/ Logo 10,84 01/09/2025 11:26 6198</t>
  </si>
  <si>
    <t>0518004 520 2,40 57% PE 43% PES XP Barnco e Azul Arctic Breeze® c/ Logo 10,84 01/09/2025 11:28 6199</t>
  </si>
  <si>
    <t>0513004 520 2,40 57% PE 43% PES XP Bege Arctic Breeze® c/ Logo 9,28 01/09/2025 11:29 6200</t>
  </si>
  <si>
    <t>0515001 440 2,30 54% PES 46% PE CM Bege Arctic Breeze® c/ Logo 7,26 01/09/2025 11:30 6201</t>
  </si>
  <si>
    <t>0305014 440 2,30 73% PES 27% PE XP PRETO Arctic Breeze® c/ Logo 8,94 29/09/2025 16:13 6383</t>
  </si>
  <si>
    <t>0522004 500 2,20 57% PE 43% PES XP Bege Arctic Breeze® c/ Logo 8,16 17/10/2025 16:49 6493</t>
  </si>
  <si>
    <t>0524004 540 2,20 57% PE 43% PES XP MESCLAAZUL Arctic Breeze® c/ Logo 10,33 17/10/2025 16:51 6494</t>
  </si>
  <si>
    <t>0486004 560 2,30 57% PE 43% PES XP Branco Arctic Breeze® c/ Logo 10,34 01/09/2025 11:18 6192</t>
  </si>
  <si>
    <t>0514004 580 2,30 57% PE 43% PES XP Preto Arctic Breeze® c/ Logo 10,85 01/09/2025 11:17 6191</t>
  </si>
  <si>
    <t>0488004 520 2,30 61% PE 39% PES XP Preto Arctic Breeze® c/ Logo 11,46 01/09/2025 11:16 6190</t>
  </si>
  <si>
    <t>0520011 340 2,30 71% PE 28% PES 1% PA CM Preto Arctic Breeze® c/ Logo 7,50 01/09/2025 11:13 6188</t>
  </si>
  <si>
    <t>0524004 540 2,20 57% PE 43% PES XP MESCLAAZUL Arctic Breeze® c/ Logo 9,19 17/10/2025 16:51 6494</t>
  </si>
  <si>
    <t>0522004 500 2,20 57% PE 43% PES XP Bege Arctic Breeze® c/ Logo 8,87 17/10/2025 16:49 6493</t>
  </si>
  <si>
    <t>0305014 440 2,30 73% PES 27% PE XP PRETO Arctic Breeze® c/ Logo 9,19 29/09/2025 16:13 6383</t>
  </si>
  <si>
    <t>0515001 440 2,30 54% PES 46% PE CM Bege Arctic Breeze® c/ Logo 8,46 01/09/2025 11:30 6201</t>
  </si>
  <si>
    <t>0513004 520 2,40 57% PE 43% PES XP Bege Arctic Breeze® c/ Logo 10,09 01/09/2025 11:29 6200</t>
  </si>
  <si>
    <t>0518004 520 2,40 57% PE 43% PES XP Barnco e Azul Arctic Breeze® c/ Logo 10,85 01/09/2025 11:28 6199</t>
  </si>
  <si>
    <t>0516004 520 2,40 57% PE 43% PES XP Azul Arctic Breeze® c/ Logo 10,85 01/09/2025 11:26 6198</t>
  </si>
  <si>
    <t>0519001 460 2,30 53% PES 47% PE CM Branco Arctic Breeze® c/ Logo 8,40 01/09/2025 11:24 6196</t>
  </si>
  <si>
    <t>0521001 460 2,30 54% PES 46% PE CM Branco Arctic Breeze® c/ Logo 7,91 01/09/2025 11:22 6195</t>
  </si>
  <si>
    <t>0487004 500 2,30 56% PE 44% PES XP Branco e Azul Bebe Arctic Breeze® c/ Logo 10,77 01/09/2025 11:21 6194</t>
  </si>
  <si>
    <t>PRECIO</t>
  </si>
  <si>
    <t>CODIGO 
ORIGINAL</t>
  </si>
  <si>
    <t xml:space="preserve">TRACKER -  PEDIDOS DE AMOSTRAS </t>
  </si>
  <si>
    <t xml:space="preserve">TRACKER -  PROPOSTAS DE AMOSTRAS </t>
  </si>
  <si>
    <t>DATA SOLICITAÇÃO</t>
  </si>
  <si>
    <t>OP #</t>
  </si>
  <si>
    <t xml:space="preserve">QUANT. </t>
  </si>
  <si>
    <t xml:space="preserve"># PEDIDO TOTVS </t>
  </si>
  <si>
    <t>DESCRIÇ.</t>
  </si>
  <si>
    <t>BR/GT</t>
  </si>
  <si>
    <t xml:space="preserve">DATA 
SOLICITAÇÃO
</t>
  </si>
  <si>
    <t xml:space="preserve">DATA DA PROPOSTA
</t>
  </si>
  <si>
    <t>COD ARTIGO</t>
  </si>
  <si>
    <t>COD TOTVS</t>
  </si>
  <si>
    <t>GSM</t>
  </si>
  <si>
    <t>BENEFICIO / TRATAMENTO</t>
  </si>
  <si>
    <t>ID APP</t>
  </si>
  <si>
    <t>COD CT NOVO</t>
  </si>
  <si>
    <t>OBSERV. ORIGINAL</t>
  </si>
  <si>
    <t>APROVAÇÃO</t>
  </si>
  <si>
    <t xml:space="preserve">OBSERV </t>
  </si>
  <si>
    <t>SOLICITAÇÃO</t>
  </si>
  <si>
    <t>FLEX CHILE</t>
  </si>
  <si>
    <t>BR</t>
  </si>
  <si>
    <t>6851</t>
  </si>
  <si>
    <t>ANCHO</t>
  </si>
  <si>
    <t>COMPOSICIÓN/
ESTRUCTURA</t>
  </si>
  <si>
    <t>COLOR</t>
  </si>
  <si>
    <t>Negro y Blanco</t>
  </si>
  <si>
    <t>target US$ 4,5</t>
  </si>
  <si>
    <t>Desarrollo Black V2 350GSM (email 24/12)</t>
  </si>
  <si>
    <t>aprovado</t>
  </si>
  <si>
    <t>ajuste a 320GSM</t>
  </si>
  <si>
    <t>6852</t>
  </si>
  <si>
    <t>target US$ 4</t>
  </si>
  <si>
    <t>100% PES XP</t>
  </si>
  <si>
    <t>amostra física</t>
  </si>
  <si>
    <t>Ancho</t>
  </si>
  <si>
    <t>Estructura</t>
  </si>
  <si>
    <t>Color</t>
  </si>
  <si>
    <t>Precio USD/M</t>
  </si>
  <si>
    <t>FL002</t>
  </si>
  <si>
    <t>FL003</t>
  </si>
  <si>
    <t>XP</t>
  </si>
  <si>
    <r>
      <t>GM</t>
    </r>
    <r>
      <rPr>
        <vertAlign val="superscript"/>
        <sz val="11"/>
        <color theme="1"/>
        <rFont val="Calibri"/>
        <family val="2"/>
        <scheme val="minor"/>
      </rPr>
      <t>2</t>
    </r>
  </si>
  <si>
    <t>TELA BLACK VERSIÓN 2 -  07-01-2026</t>
  </si>
  <si>
    <t>FACENCO HONDURAS</t>
  </si>
  <si>
    <t>Para alinear la OC 2004106</t>
  </si>
  <si>
    <t>GT</t>
  </si>
  <si>
    <t>Marrón y  Mezcla</t>
  </si>
  <si>
    <t>MPTL0533 (A10413)</t>
  </si>
  <si>
    <t>cotado</t>
  </si>
  <si>
    <t>100% PES CM</t>
  </si>
  <si>
    <t>6853</t>
  </si>
  <si>
    <t>Marrón Café</t>
  </si>
  <si>
    <t>6697</t>
  </si>
  <si>
    <t>Cod diseño para tono Marrón Café (6697)-Cotaçao fio</t>
  </si>
  <si>
    <t xml:space="preserve">Ajuste del ID 6800 (MPTL0533) de mezcla a marrom "M" </t>
  </si>
  <si>
    <t>C. FLORIDA GT</t>
  </si>
  <si>
    <t>Blanco y gris</t>
  </si>
  <si>
    <t>CF002</t>
  </si>
  <si>
    <t>6855</t>
  </si>
  <si>
    <t>Mundial.180 GR. Fondo Blanco y Rombos Grises/  Fondo blanco, rombos grises o color negro</t>
  </si>
  <si>
    <t>LIMANSKY</t>
  </si>
  <si>
    <t>6862</t>
  </si>
  <si>
    <t>6861</t>
  </si>
  <si>
    <t>6860</t>
  </si>
  <si>
    <t>6859</t>
  </si>
  <si>
    <t>6858</t>
  </si>
  <si>
    <t>6857</t>
  </si>
  <si>
    <t>100% PES</t>
  </si>
  <si>
    <t>57% PE 43% PES XP</t>
  </si>
  <si>
    <t>ORIGINAL</t>
  </si>
  <si>
    <t>Artic Breeze c/Logo</t>
  </si>
  <si>
    <t>PES / LINEN XP</t>
  </si>
  <si>
    <t>PES/LINEN XP</t>
  </si>
  <si>
    <t xml:space="preserve">94%  PES 6% CL CF </t>
  </si>
  <si>
    <t>BEIGE</t>
  </si>
  <si>
    <t>ARENA</t>
  </si>
  <si>
    <t>Our Ocean c/Logo</t>
  </si>
  <si>
    <t xml:space="preserve"> Para rodarmos as amostras e deixar o registro do q estamos fazendo</t>
  </si>
  <si>
    <t>propuesta 3D - 05/01 - visita cliente</t>
  </si>
  <si>
    <t>GRUPO PIERO</t>
  </si>
  <si>
    <t>0074181</t>
  </si>
  <si>
    <t>220 2,10 100% PES CM AREIA</t>
  </si>
  <si>
    <t>NÚMERO 
CLIENTE</t>
  </si>
  <si>
    <t>BED TIME</t>
  </si>
  <si>
    <t>BED014</t>
  </si>
  <si>
    <t>6815</t>
  </si>
  <si>
    <t>6816</t>
  </si>
  <si>
    <t>BLANCO</t>
  </si>
  <si>
    <t>AZUL Y NEGRO</t>
  </si>
  <si>
    <t>6864</t>
  </si>
  <si>
    <t>54%PES 46%PE CM</t>
  </si>
  <si>
    <t>GRIS</t>
  </si>
  <si>
    <t>Arctic Breeze® s/ Logo</t>
  </si>
  <si>
    <t>Faixa - estrutura PL-Confort</t>
  </si>
  <si>
    <t>Fio Cod. 1000576</t>
  </si>
  <si>
    <t>Faixa - Cor 167-487 - cinza perla</t>
  </si>
  <si>
    <t>0566001</t>
  </si>
  <si>
    <t>100% PES PL</t>
  </si>
  <si>
    <t>BLANCO Y PERLA</t>
  </si>
  <si>
    <t>GRIS OSCURO</t>
  </si>
  <si>
    <t>A09687</t>
  </si>
  <si>
    <t>App</t>
  </si>
  <si>
    <t>Conforme amostra-Blanco y lino con degradé</t>
  </si>
  <si>
    <t>Conforme amostra-Blanco y Lino</t>
  </si>
  <si>
    <t>Conforme amostra-Blanco y beige com linea blanca</t>
  </si>
  <si>
    <t>00</t>
  </si>
  <si>
    <t>Cotação estrutura CM 180 GSM - Branco- desenho aleatorio sugestão interna para ref preço</t>
  </si>
  <si>
    <t>Cotação estrutura CM 200 GSM - Branco- desenho aleatorio sugestão interna para ref preço</t>
  </si>
  <si>
    <t>Cotação estrutura CM 220 GSM - Branco- desenho aleatorio sugestão interna para ref preço</t>
  </si>
  <si>
    <t>tono gris</t>
  </si>
  <si>
    <t>1 mt</t>
  </si>
  <si>
    <t>Para atender solicitud de R.Mena URGENTE</t>
  </si>
  <si>
    <t>3D liberado</t>
  </si>
  <si>
    <t>6887</t>
  </si>
  <si>
    <t xml:space="preserve">100% PES CM </t>
  </si>
  <si>
    <t>0552001</t>
  </si>
  <si>
    <t>ARENA Y NEGRO</t>
  </si>
  <si>
    <t xml:space="preserve">Ajustado por Mauricio,  cfm falado via WA </t>
  </si>
  <si>
    <t>6886</t>
  </si>
  <si>
    <t>0555004</t>
  </si>
  <si>
    <t>6885</t>
  </si>
  <si>
    <t>BEIGE Y NEGRO</t>
  </si>
  <si>
    <t>0522001</t>
  </si>
  <si>
    <t>6884</t>
  </si>
  <si>
    <t>0066003</t>
  </si>
  <si>
    <t>6883</t>
  </si>
  <si>
    <t>0543003</t>
  </si>
  <si>
    <t>6882</t>
  </si>
  <si>
    <t>6871</t>
  </si>
  <si>
    <t>BLANCO Y BEIGE CON LINEA BLANCA</t>
  </si>
  <si>
    <t>Amostra liberada</t>
  </si>
  <si>
    <t>0267054</t>
  </si>
  <si>
    <t>0267014&gt;0267054</t>
  </si>
  <si>
    <t>BLANCO Y LINO CON DEGRADÉ</t>
  </si>
  <si>
    <t>0403034</t>
  </si>
  <si>
    <t>0403004&gt;0403034</t>
  </si>
  <si>
    <t>6870</t>
  </si>
  <si>
    <t>6869</t>
  </si>
  <si>
    <t>BLANCO Y LINO</t>
  </si>
  <si>
    <t>A10418</t>
  </si>
  <si>
    <t>LM005&gt; A10418</t>
  </si>
  <si>
    <t>0558004</t>
  </si>
  <si>
    <t>propuesta 3D - 05/01 - visita cliente-AREIA LINHO 150 FIADO PRETO</t>
  </si>
  <si>
    <t>Cliente aprobó</t>
  </si>
  <si>
    <t>tampos 10 mts/faixas 20 mts</t>
  </si>
  <si>
    <t>Cotação estrutura CM 160 GSM - Branco- desenho aleatorio sugestão interna para ref preço</t>
  </si>
  <si>
    <t>Cotação estrutura PL 160 GSM - Branco- desenho aleatorio sugestão interna para ref preço</t>
  </si>
  <si>
    <t>Cotação estrutura PL 180 GSM - Branco- desenho aleatorio sugestão interna para ref preço</t>
  </si>
  <si>
    <t>Cotação estrutura PL 200 GSM - Branco- desenho aleatorio sugestão interna para ref preço</t>
  </si>
  <si>
    <t>Cotação estrutura PL 220 GSM - Branco- desenho aleatorio sugestão interna para ref preço</t>
  </si>
  <si>
    <t>LM006</t>
  </si>
  <si>
    <t>LM007</t>
  </si>
  <si>
    <t>LM008</t>
  </si>
  <si>
    <t>No cotado</t>
  </si>
  <si>
    <t>LM009</t>
  </si>
  <si>
    <t>6881</t>
  </si>
  <si>
    <t>6880</t>
  </si>
  <si>
    <t>6879</t>
  </si>
  <si>
    <t>6878</t>
  </si>
  <si>
    <t>6876</t>
  </si>
  <si>
    <t>LM010</t>
  </si>
  <si>
    <t>LM011</t>
  </si>
  <si>
    <t>LM012</t>
  </si>
  <si>
    <t>6874</t>
  </si>
  <si>
    <t>160 220 CM BLANCO Y NEGRO</t>
  </si>
  <si>
    <t>160 220 CM BLANCO Y GRIS</t>
  </si>
  <si>
    <t>160 220 CM BLANCO Y AZUL MARINO</t>
  </si>
  <si>
    <t>180 220 CM BLANCO Y NEGRO</t>
  </si>
  <si>
    <t>180 220 CM BLANCO Y GRIS</t>
  </si>
  <si>
    <t>180 220 CM BLANCO Y AZUL MARINO</t>
  </si>
  <si>
    <t>200 220 CM BLANCO Y NEGRO</t>
  </si>
  <si>
    <t>200 220 CM BLANCO Y GRIS</t>
  </si>
  <si>
    <t>200 220 CM BLANCO Y AZUL MARINO</t>
  </si>
  <si>
    <t>220 220 CM BLANCO Y NEGRO</t>
  </si>
  <si>
    <t>220 220 CM BLANCO Y GRIS</t>
  </si>
  <si>
    <t>220 220 CM BLANCO Y AZUL MARINO</t>
  </si>
  <si>
    <t>160 210 PL BLANCO Y NEGRO</t>
  </si>
  <si>
    <t>180 210 PL BLANCO Y GRIS</t>
  </si>
  <si>
    <t>200 210 PL BLANCO Y AZUL MARINO</t>
  </si>
  <si>
    <t>160 210 PL BLANCO Y GRIS</t>
  </si>
  <si>
    <t>160 210 PL BLANCO Y AZUL MARINO</t>
  </si>
  <si>
    <t>180 210 PL BLANCO Y NEGRO</t>
  </si>
  <si>
    <t>180 210 PL BLANCO Y AZUL MARINO</t>
  </si>
  <si>
    <t>200 210 PL BLANCO Y NEGRO</t>
  </si>
  <si>
    <t>200 210 PL BLANCO Y GRIS</t>
  </si>
  <si>
    <t>0410001</t>
  </si>
  <si>
    <t>muestra 19 de enero</t>
  </si>
  <si>
    <t>7006</t>
  </si>
  <si>
    <t>NEGRO Y GRIS</t>
  </si>
  <si>
    <t>cliente pediu pra cotar em 220 gsm</t>
  </si>
  <si>
    <t>RELAXTECH (JIRON)</t>
  </si>
  <si>
    <t>JIR002</t>
  </si>
  <si>
    <t>MESCLA Y GRIS</t>
  </si>
  <si>
    <t>7009</t>
  </si>
  <si>
    <t>0566011</t>
  </si>
  <si>
    <t>Faixa triangulo com o fundo escuro - foto em anexo</t>
  </si>
  <si>
    <t>7008</t>
  </si>
  <si>
    <t>reprovado</t>
  </si>
  <si>
    <t>21747 TECIDO MALHA ROSEIRA BEGE (A04463) DIVERSAS U</t>
  </si>
  <si>
    <t>21993 TP ML WAVE MARROM 180G 2,10L DIVERSAS U</t>
  </si>
  <si>
    <t>-</t>
  </si>
  <si>
    <t>A10380</t>
  </si>
  <si>
    <t>0292031</t>
  </si>
  <si>
    <t>IND. ULTRA GT</t>
  </si>
  <si>
    <t>7016</t>
  </si>
  <si>
    <t>7015</t>
  </si>
  <si>
    <t>7014</t>
  </si>
  <si>
    <t>7013</t>
  </si>
  <si>
    <t>7012</t>
  </si>
  <si>
    <t>PERLA GRIS</t>
  </si>
  <si>
    <t>NEGRO</t>
  </si>
  <si>
    <t>96%PES2%CL2%PUE  XP 380GSM</t>
  </si>
  <si>
    <t>96%PES2%CL XP 380GSM</t>
  </si>
  <si>
    <t>97%PES 3%CL XP 260GSM</t>
  </si>
  <si>
    <t>A10420</t>
  </si>
  <si>
    <t>100% PES XP 360GSM</t>
  </si>
  <si>
    <t>material ortobom- envio amostra</t>
  </si>
  <si>
    <t>pedido alterado para incluir muestras abajo (21/01)- reprobado</t>
  </si>
  <si>
    <t>Adicionar mais 20mts (aprox) - 1 rollo nueva OP</t>
  </si>
  <si>
    <t>--</t>
  </si>
  <si>
    <t xml:space="preserve">ZONKD </t>
  </si>
  <si>
    <t>GRIS PERLA</t>
  </si>
  <si>
    <t>Cooling</t>
  </si>
  <si>
    <t>LA CORUÑA (CORPORACIÓN ESPUMAS LA CORUÑA)</t>
  </si>
  <si>
    <t>0519001</t>
  </si>
  <si>
    <t>220 gramos em branco e preto</t>
  </si>
  <si>
    <t>0564006</t>
  </si>
  <si>
    <t>7024</t>
  </si>
  <si>
    <t>7025</t>
  </si>
  <si>
    <t>7026</t>
  </si>
  <si>
    <t>BLANCO Y NEGRO</t>
  </si>
  <si>
    <t>650 gramas com o gelado da Guatemala/ Tapa Cooling</t>
  </si>
  <si>
    <t>220 gramos em branco e preto/ Banda</t>
  </si>
  <si>
    <t>proforma pedido</t>
  </si>
  <si>
    <t>COLCHONES CLC</t>
  </si>
  <si>
    <t>0433004</t>
  </si>
  <si>
    <t>0151011</t>
  </si>
  <si>
    <t>280 gramos</t>
  </si>
  <si>
    <t>0519001-a</t>
  </si>
  <si>
    <t>PES / PE CM</t>
  </si>
  <si>
    <t>Ajuste precio ID cotizado arriba</t>
  </si>
  <si>
    <t>Tapa Cooling</t>
  </si>
  <si>
    <t>NEGRO 180GSM - AURORA</t>
  </si>
  <si>
    <t>PERLA GRIS 180GSM - VENECIA</t>
  </si>
  <si>
    <t>GRIS OSCURO 180GSM - FLORENCIA</t>
  </si>
  <si>
    <t>0250001</t>
  </si>
  <si>
    <t>0521001</t>
  </si>
  <si>
    <t>Revisión de OC 14432- Tela GOLDEN - Gris??</t>
  </si>
  <si>
    <t>Revisión de OC 14432- Tela ULTRAPEDIC- Artic?</t>
  </si>
  <si>
    <t>7028</t>
  </si>
  <si>
    <t>7029</t>
  </si>
  <si>
    <t>VERDE Y AZUL</t>
  </si>
  <si>
    <t>MEZCLA</t>
  </si>
  <si>
    <t>Black V2 - 2da versión para desarrollar 320GSM parecido anterior</t>
  </si>
  <si>
    <t>00&gt;FL002&gt;A10411</t>
  </si>
  <si>
    <t>em file amostras</t>
  </si>
  <si>
    <t>00&gt;FL003&gt;A10411</t>
  </si>
  <si>
    <t>ARENA 180GSM - GOLDEN</t>
  </si>
  <si>
    <t>PERLA GRIS 180GSM - ULTRAPEDIC DELUXE</t>
  </si>
  <si>
    <t>blanco brillante</t>
  </si>
  <si>
    <t>mezcla negro</t>
  </si>
  <si>
    <t>blanco brillante  180 2,20  CM</t>
  </si>
  <si>
    <t>negro</t>
  </si>
  <si>
    <t>blanco helada</t>
  </si>
  <si>
    <t>Info documentada x Cesar-muestra</t>
  </si>
  <si>
    <t>Info documentada x César- muestra</t>
  </si>
  <si>
    <t>TELAS CON MUESTRAS LIBERADAS - LIMANSKY</t>
  </si>
  <si>
    <t>IMAGEN REFERENCIAL</t>
  </si>
  <si>
    <t>F-up César amostra física</t>
  </si>
  <si>
    <t>LAMITEX</t>
  </si>
  <si>
    <t>Fitin Gris Linha COLMEIA / HAVANA 40MM</t>
  </si>
  <si>
    <t>Fitin Gris Linha TOP / MESCLA HAVANA 40MM</t>
  </si>
  <si>
    <t>Fitin BRANCO MARROM Linha TOP 40MM</t>
  </si>
  <si>
    <t>Fitin PRETO E BRANCO Linha TOP 40MM</t>
  </si>
  <si>
    <t>Fitin BEGE E MARROM Linha TOP 40MM</t>
  </si>
  <si>
    <t>Fitin PRATA  Linha Colmeia 40MM</t>
  </si>
  <si>
    <t>amostras de fitins para enviar junto con pedido</t>
  </si>
  <si>
    <t>A10392</t>
  </si>
  <si>
    <t>A10393</t>
  </si>
  <si>
    <t>A10397</t>
  </si>
  <si>
    <t>0461021</t>
  </si>
  <si>
    <t>340 2,20 100% PES CM GRIS</t>
  </si>
  <si>
    <t xml:space="preserve">280 2,20 100% PES CM ARENA </t>
  </si>
  <si>
    <t xml:space="preserve">220 2,20 100% PES CM GRIS </t>
  </si>
  <si>
    <t>220 2,20 100% PES BLANCO</t>
  </si>
  <si>
    <t>banda - amostra</t>
  </si>
  <si>
    <t>Amostra</t>
  </si>
  <si>
    <t>PROHFOAM HONDURAS</t>
  </si>
  <si>
    <t>revenda</t>
  </si>
  <si>
    <t>CAMAS FLORIDA HONDURAS</t>
  </si>
  <si>
    <t xml:space="preserve">Fondo blanco, con las flores en color salmon; 180 o 220 gramos/ dia de la madre-3D. </t>
  </si>
  <si>
    <t>7045</t>
  </si>
  <si>
    <t>7046</t>
  </si>
  <si>
    <t>PR000</t>
  </si>
  <si>
    <t>10 metros </t>
  </si>
  <si>
    <t>Ajuste del logo-cliente pediu para fazer uma amostra com o logo dele menor e em maior quantidade pra fazer a faixa</t>
  </si>
  <si>
    <t>00- PROJ-3324 BiB</t>
  </si>
  <si>
    <t>Hilo em cotización</t>
  </si>
  <si>
    <t>7047</t>
  </si>
  <si>
    <t>A10411</t>
  </si>
  <si>
    <t>BLANCO Y SALMÓN</t>
  </si>
  <si>
    <t>3D</t>
  </si>
  <si>
    <t>ok pedido</t>
  </si>
  <si>
    <t>A10338</t>
  </si>
  <si>
    <t>220 2,20 100% PES CM GRIS OSCURO</t>
  </si>
  <si>
    <t xml:space="preserve">220 2,20 100% PES CM GRIS Y BLANCO </t>
  </si>
  <si>
    <t xml:space="preserve">AZUL </t>
  </si>
  <si>
    <t>CAMAS SIESTA</t>
  </si>
  <si>
    <t>7042</t>
  </si>
  <si>
    <t>7041</t>
  </si>
  <si>
    <t>7040</t>
  </si>
  <si>
    <t>7039</t>
  </si>
  <si>
    <t>100% PES CM CM</t>
  </si>
  <si>
    <t>MEZCLA  NEGRO</t>
  </si>
  <si>
    <t>65% PES 35% PE CM</t>
  </si>
  <si>
    <t>eliminado</t>
  </si>
  <si>
    <t>eliminar- aclarado com cliente - no cotar</t>
  </si>
  <si>
    <t>SPRINGWALL</t>
  </si>
  <si>
    <t>similar a desenho compra ano passado (02920001) em 180GR-Desenho a sugerir</t>
  </si>
  <si>
    <t>similar a desenho compra ano passado (02920001) em 220GR-Desenho a sugerir</t>
  </si>
  <si>
    <t>similar a desenho compra ano passado (02920001) em 250GR-Desenho a sugerir</t>
  </si>
  <si>
    <t>BRANCO</t>
  </si>
  <si>
    <t>Fvr cotar uma opção em 220GSM com Biodress- Desenho a sugerir</t>
  </si>
  <si>
    <t>similar a desenho compra ano passado (02920001) em 220GR-Desenho a sugerir diferente ao anterior</t>
  </si>
  <si>
    <t>amostra aparentemente não produzida</t>
  </si>
  <si>
    <t>DIST. CASEROS</t>
  </si>
  <si>
    <t>0514004</t>
  </si>
  <si>
    <t>ARTIC</t>
  </si>
  <si>
    <t>0518004</t>
  </si>
  <si>
    <t>0269015</t>
  </si>
  <si>
    <t>220GR NEGRO</t>
  </si>
  <si>
    <t>220GR GRIS PERLA</t>
  </si>
  <si>
    <t>0577002</t>
  </si>
  <si>
    <t>00&gt; SP7058</t>
  </si>
  <si>
    <t>SP7058</t>
  </si>
  <si>
    <t>BioDress® c/ logo</t>
  </si>
  <si>
    <t>7058</t>
  </si>
  <si>
    <t>00&gt;0437021</t>
  </si>
  <si>
    <t>7057</t>
  </si>
  <si>
    <t>similar a desenho compra ano passado (02920001) em 300GR-Desenho/Cor a sugerir</t>
  </si>
  <si>
    <t>00.SP7056</t>
  </si>
  <si>
    <t>SP7056</t>
  </si>
  <si>
    <t>7056</t>
  </si>
  <si>
    <t>00&gt; A10257</t>
  </si>
  <si>
    <t>7055</t>
  </si>
  <si>
    <t>00&gt;A10257</t>
  </si>
  <si>
    <t>7054</t>
  </si>
  <si>
    <t>00&gt;A10213</t>
  </si>
  <si>
    <t>A10213</t>
  </si>
  <si>
    <t>7053</t>
  </si>
  <si>
    <t>A10257</t>
  </si>
  <si>
    <t>0437021</t>
  </si>
  <si>
    <t>PROJ3267 (top)</t>
  </si>
  <si>
    <t>00  - PROJ # 3267 Slumba&gt;PROJ3267 (top)</t>
  </si>
  <si>
    <t>50% PES 50% PE CM</t>
  </si>
  <si>
    <t>00  - PROJ # 3267 Slumba&gt;PROJ3267: Slumba
Hybrid</t>
  </si>
  <si>
    <t>PROJ3267: Slumba Hybrid</t>
  </si>
  <si>
    <t>HEATHER GRAY- GRIS JASPEADO</t>
  </si>
  <si>
    <t>7048</t>
  </si>
  <si>
    <t>00  - PROJ # 3267 Slumba&gt;PROJ3267 Slumba</t>
  </si>
  <si>
    <t>PROJ3267 Slumba</t>
  </si>
  <si>
    <t>7050</t>
  </si>
  <si>
    <t>(cooling)</t>
  </si>
  <si>
    <t>DREAMS (Costa Rica)</t>
  </si>
  <si>
    <t>A10279</t>
  </si>
  <si>
    <t>0269071</t>
  </si>
  <si>
    <t>0149081</t>
  </si>
  <si>
    <t>0147111</t>
  </si>
  <si>
    <t>Este diseño blanco con la referencia de color negra 220grs / 220cm ancho</t>
  </si>
  <si>
    <t>0091002</t>
  </si>
  <si>
    <t>este diseño em 220GR</t>
  </si>
  <si>
    <t>Manter original 520</t>
  </si>
  <si>
    <t>Diseño gris (no trae código) con la referencia de color negra 200grs / 220cm ancho-Foto</t>
  </si>
  <si>
    <t>seguir com o desenho</t>
  </si>
  <si>
    <t>AZUL MARINO</t>
  </si>
  <si>
    <t>7065</t>
  </si>
  <si>
    <t>7066</t>
  </si>
  <si>
    <t>7067</t>
  </si>
  <si>
    <t>7068</t>
  </si>
  <si>
    <t>7069</t>
  </si>
  <si>
    <t>7070</t>
  </si>
  <si>
    <t>MEZCLA Y NEGRO</t>
  </si>
  <si>
    <t>00&gt;DR7067</t>
  </si>
  <si>
    <t>57%PE 43%PES XP</t>
  </si>
  <si>
    <t>GRIS Y BLANCO</t>
  </si>
  <si>
    <t>11.38</t>
  </si>
  <si>
    <t>7059</t>
  </si>
  <si>
    <t>7060</t>
  </si>
  <si>
    <t>AZUL MEZCLA Y BLANCO</t>
  </si>
  <si>
    <t>7061</t>
  </si>
  <si>
    <t>86% PES 14% CO XN</t>
  </si>
  <si>
    <t>7062</t>
  </si>
  <si>
    <t>100% PES XN</t>
  </si>
  <si>
    <t>7063</t>
  </si>
  <si>
    <t>A10255</t>
  </si>
  <si>
    <t>200 2,20 100% PES CM BRANCO E AZUL MARINHO (Munro Suavestar/Exclusive)</t>
  </si>
  <si>
    <t>A10248</t>
  </si>
  <si>
    <r>
      <rPr>
        <sz val="11"/>
        <color rgb="FFC00000"/>
        <rFont val="Aptos"/>
        <family val="2"/>
      </rPr>
      <t xml:space="preserve">240 </t>
    </r>
    <r>
      <rPr>
        <sz val="11"/>
        <color theme="1"/>
        <rFont val="Aptos"/>
        <family val="2"/>
      </rPr>
      <t>2,15 100% PES CM BRANCO E AREIA</t>
    </r>
  </si>
  <si>
    <t>COLCHONES PRINCE</t>
  </si>
  <si>
    <t>200GR 2,20 BLANCO CM</t>
  </si>
  <si>
    <t>200GR 2,20 BLANCO Y GRIS PERLA CM</t>
  </si>
  <si>
    <t>200GR 2,20 BLANCO Y BEIGE ARENA CM</t>
  </si>
  <si>
    <t>Referencia anexa 200GR GRIS PERLA</t>
  </si>
  <si>
    <t>cliente pediu baixar GR/3a cotac.</t>
  </si>
  <si>
    <t>baixar GR</t>
  </si>
  <si>
    <r>
      <t xml:space="preserve">blanco helado </t>
    </r>
    <r>
      <rPr>
        <strike/>
        <sz val="10"/>
        <rFont val="Calibri"/>
        <family val="2"/>
        <scheme val="minor"/>
      </rPr>
      <t>320</t>
    </r>
    <r>
      <rPr>
        <sz val="10"/>
        <rFont val="Calibri"/>
        <family val="2"/>
        <scheme val="minor"/>
      </rPr>
      <t xml:space="preserve"> 220 CM/ 280GSM</t>
    </r>
  </si>
  <si>
    <r>
      <t xml:space="preserve">negro </t>
    </r>
    <r>
      <rPr>
        <strike/>
        <sz val="10"/>
        <rFont val="Calibri"/>
        <family val="2"/>
        <scheme val="minor"/>
      </rPr>
      <t>320</t>
    </r>
    <r>
      <rPr>
        <sz val="10"/>
        <rFont val="Calibri"/>
        <family val="2"/>
        <scheme val="minor"/>
      </rPr>
      <t xml:space="preserve"> 2,20 CM / baixar  para 280GR</t>
    </r>
  </si>
  <si>
    <r>
      <t xml:space="preserve">mezcla negro  </t>
    </r>
    <r>
      <rPr>
        <strike/>
        <sz val="10"/>
        <rFont val="Calibri"/>
        <family val="2"/>
        <scheme val="minor"/>
      </rPr>
      <t>320</t>
    </r>
    <r>
      <rPr>
        <sz val="10"/>
        <rFont val="Calibri"/>
        <family val="2"/>
        <scheme val="minor"/>
      </rPr>
      <t xml:space="preserve"> 2,20 CM/ baixar para 280 GR</t>
    </r>
  </si>
  <si>
    <t>DR7077</t>
  </si>
  <si>
    <t>00&gt;DR7077</t>
  </si>
  <si>
    <t>7077</t>
  </si>
  <si>
    <t>00&gt;DR7078</t>
  </si>
  <si>
    <t>7078</t>
  </si>
  <si>
    <t>DR7078</t>
  </si>
  <si>
    <t>00&gt;CP7079</t>
  </si>
  <si>
    <t>7079</t>
  </si>
  <si>
    <t>CP7080</t>
  </si>
  <si>
    <t>00&gt;CP7080</t>
  </si>
  <si>
    <t>BLANCO Y GRIS PERLA</t>
  </si>
  <si>
    <t>BLANCO Y BEIGE ARENA</t>
  </si>
  <si>
    <t>00&gt;CP7081</t>
  </si>
  <si>
    <t>7081</t>
  </si>
  <si>
    <t>CP7079</t>
  </si>
  <si>
    <t>CP7081</t>
  </si>
  <si>
    <t>DR7067</t>
  </si>
  <si>
    <t>00&gt;CF7086</t>
  </si>
  <si>
    <t>CF7086</t>
  </si>
  <si>
    <t>A10202</t>
  </si>
  <si>
    <t>7086</t>
  </si>
  <si>
    <t>NEGRO Y BLANCO</t>
  </si>
  <si>
    <t>7087</t>
  </si>
  <si>
    <t>Tela Relaxtech A10202 -  mejorar precio 1,85- id5496 (A10196 (4189))- Ex JIR001</t>
  </si>
  <si>
    <t>tampos 10 mts/faixas 20 mts/nova cotação/pedido</t>
  </si>
  <si>
    <t>Tela Mundial Florida GT. Ajuste para 240GR. CM Fondo Blanco y Rombos Grises (antes 6855)-Amostra física</t>
  </si>
  <si>
    <t>LM6889</t>
  </si>
  <si>
    <t xml:space="preserve">100% PES CM
</t>
  </si>
  <si>
    <t>BLANCO Y GRIS</t>
  </si>
  <si>
    <t>BLANCO Y AZUL MARINO</t>
  </si>
  <si>
    <t>6889</t>
  </si>
  <si>
    <t>6890</t>
  </si>
  <si>
    <t>6891</t>
  </si>
  <si>
    <t>LM6890</t>
  </si>
  <si>
    <t>LM6891</t>
  </si>
  <si>
    <t>LM6892</t>
  </si>
  <si>
    <t>6892</t>
  </si>
  <si>
    <t>6893</t>
  </si>
  <si>
    <t>6894</t>
  </si>
  <si>
    <t>LM6893</t>
  </si>
  <si>
    <t>LM6894</t>
  </si>
  <si>
    <t>6895</t>
  </si>
  <si>
    <t>6896</t>
  </si>
  <si>
    <t>6897</t>
  </si>
  <si>
    <t>LM6895</t>
  </si>
  <si>
    <t>LM6896</t>
  </si>
  <si>
    <t>LM6897</t>
  </si>
  <si>
    <t>6898</t>
  </si>
  <si>
    <t>6899</t>
  </si>
  <si>
    <t>6900</t>
  </si>
  <si>
    <t>LM6898</t>
  </si>
  <si>
    <t>LM6899</t>
  </si>
  <si>
    <t>LM6900</t>
  </si>
  <si>
    <t>6901</t>
  </si>
  <si>
    <t>6902</t>
  </si>
  <si>
    <t>6903</t>
  </si>
  <si>
    <t>LM6901</t>
  </si>
  <si>
    <t>LM6902</t>
  </si>
  <si>
    <t>LM6903</t>
  </si>
  <si>
    <t>6904</t>
  </si>
  <si>
    <t>6905</t>
  </si>
  <si>
    <t>6906</t>
  </si>
  <si>
    <t>LM6904</t>
  </si>
  <si>
    <t>LM6905</t>
  </si>
  <si>
    <t>LM6906</t>
  </si>
  <si>
    <t>6907</t>
  </si>
  <si>
    <t>6908</t>
  </si>
  <si>
    <t>6909</t>
  </si>
  <si>
    <t>LM6907</t>
  </si>
  <si>
    <t>LM6908</t>
  </si>
  <si>
    <t>LM6909</t>
  </si>
  <si>
    <t>estrutura XP final 4 minimo 280G</t>
  </si>
  <si>
    <t>COLCHONES DE GUATEMALA (CODEGUA)</t>
  </si>
  <si>
    <t>A10093</t>
  </si>
  <si>
    <t>Cotizar referencia rechazada C. Florida GT (A10093 - ID5408 - camas florida  180GR AZUL MARINHO)-Tinha um preço em 2025 de $1,91</t>
  </si>
  <si>
    <t>CAMAS CENTURY</t>
  </si>
  <si>
    <t>Cotizar e muestra producto aparentemente não é nosso - cliente quiere desarrollar / 180GR Beige-Arena -vino em OC 686</t>
  </si>
  <si>
    <t>Modelo que recebemos a amostra na fabrica Relaxtech em 220 gsm - antes id 7006</t>
  </si>
  <si>
    <t>Cotizar - documentado x Cesar 320G 2,20 Gris oscuro</t>
  </si>
  <si>
    <t>0449001</t>
  </si>
  <si>
    <t>7097</t>
  </si>
  <si>
    <t>00&gt; CF7092</t>
  </si>
  <si>
    <t>7092</t>
  </si>
  <si>
    <t>BEIGE ARENA</t>
  </si>
  <si>
    <t>CF7092</t>
  </si>
  <si>
    <t>Referencia- nuevo desarrollo de Florida Honduras- 180GSM segun email hoy -foto filed "Metric Black"</t>
  </si>
  <si>
    <t>Faixa Bedtime - 2  -- fio tinto nacional??</t>
  </si>
  <si>
    <t>Cotizar essa referencia (ID 7066) em GRIS OSCURO</t>
  </si>
  <si>
    <t>Cotizar essa referencia (ID 7077) em BLANCO</t>
  </si>
  <si>
    <t>GRUPO LIVING</t>
  </si>
  <si>
    <t>0522024</t>
  </si>
  <si>
    <t>0132054</t>
  </si>
  <si>
    <t>187O</t>
  </si>
  <si>
    <t>AMOSTRAS</t>
  </si>
  <si>
    <t>DHL - FOB</t>
  </si>
  <si>
    <t>cancelado</t>
  </si>
  <si>
    <t>ALMOHADAS FRACAROLLI (Arg)</t>
  </si>
  <si>
    <t>cotar BLANCO 350 Gelado -Artic Breeze sem logo</t>
  </si>
  <si>
    <t>Cotar 180 2,20 blanco CM</t>
  </si>
  <si>
    <t>cotar 160 2,20 blanco CM</t>
  </si>
  <si>
    <t>BD7098</t>
  </si>
  <si>
    <t>7098</t>
  </si>
  <si>
    <t>Artic Breeze s/Logo</t>
  </si>
  <si>
    <t>re-cotado-vamos fazer para apresentar ao cliente/fio importado/a outra q temos cotada é fio original do cliente</t>
  </si>
  <si>
    <t>2da cotización</t>
  </si>
  <si>
    <t>DR7105</t>
  </si>
  <si>
    <t>está en OC</t>
  </si>
  <si>
    <t>7105</t>
  </si>
  <si>
    <t>0269071&gt;0269071</t>
  </si>
  <si>
    <t>7104</t>
  </si>
  <si>
    <t>AF7106</t>
  </si>
  <si>
    <t>AF7107</t>
  </si>
  <si>
    <t>AF7108</t>
  </si>
  <si>
    <t>7106</t>
  </si>
  <si>
    <t>7107</t>
  </si>
  <si>
    <t>7108</t>
  </si>
  <si>
    <r>
      <t>CF7047&gt;0577002&gt;</t>
    </r>
    <r>
      <rPr>
        <b/>
        <sz val="9"/>
        <color theme="1"/>
        <rFont val="Aptos"/>
        <family val="2"/>
      </rPr>
      <t xml:space="preserve"> 0578004</t>
    </r>
  </si>
  <si>
    <t>oc 14493</t>
  </si>
  <si>
    <r>
      <t xml:space="preserve">Cotizar esa referencia em </t>
    </r>
    <r>
      <rPr>
        <b/>
        <sz val="10"/>
        <rFont val="Calibri"/>
        <family val="2"/>
        <scheme val="minor"/>
      </rPr>
      <t>GRIS</t>
    </r>
    <r>
      <rPr>
        <sz val="10"/>
        <rFont val="Calibri"/>
        <family val="2"/>
        <scheme val="minor"/>
      </rPr>
      <t xml:space="preserve"> (Banda) 180 2,20</t>
    </r>
  </si>
  <si>
    <t>7090</t>
  </si>
  <si>
    <t>Info documentada x Cesar-muestra-No precificada aún</t>
  </si>
  <si>
    <t>GT009.26</t>
  </si>
  <si>
    <t>CC7090</t>
  </si>
  <si>
    <t>EL CISNE -PE</t>
  </si>
  <si>
    <t>Cotar similar à referencia anexa em 300GR</t>
  </si>
  <si>
    <t>Cotar similar à referencia anexa em 400GR</t>
  </si>
  <si>
    <t>Cisne1</t>
  </si>
  <si>
    <t>Cisne2</t>
  </si>
  <si>
    <t>Cisne3</t>
  </si>
  <si>
    <t>Cisne4</t>
  </si>
  <si>
    <t>Cisne5</t>
  </si>
  <si>
    <t>Cisne6</t>
  </si>
  <si>
    <t>Cisne7</t>
  </si>
  <si>
    <t>Cisne1b</t>
  </si>
  <si>
    <t>Cisne 2b</t>
  </si>
  <si>
    <t>Cisne 3b</t>
  </si>
  <si>
    <t>Cisne 4b</t>
  </si>
  <si>
    <t>Cisne 5b</t>
  </si>
  <si>
    <t>Cisne 6b</t>
  </si>
  <si>
    <t>Cisne 7b</t>
  </si>
  <si>
    <t>mezcla oscuro</t>
  </si>
  <si>
    <t>fondo gris perla y blanco</t>
  </si>
  <si>
    <t xml:space="preserve">220 GRS BIODRESS - cotar na menor gramatura possível </t>
  </si>
  <si>
    <t>10 mts de cada item</t>
  </si>
  <si>
    <t>usar modelo Showroom</t>
  </si>
  <si>
    <t>no producir muestra</t>
  </si>
  <si>
    <t>7138</t>
  </si>
  <si>
    <t>ARENA Y GRIS</t>
  </si>
  <si>
    <t>BioDress® s/ logo</t>
  </si>
  <si>
    <t>Cliente vai visitar a fábrica na terça, dia 10-03.</t>
  </si>
  <si>
    <t>solicitud email visita cliente 02/03</t>
  </si>
  <si>
    <t>AZUL Y BLANCO</t>
  </si>
  <si>
    <t>7137</t>
  </si>
  <si>
    <t>Essa amostra feita por P&amp;D  foi reprovada-Ficou fora da GR correta  (240GR) e tambem esta rasgando no processo de bordado. Precisamos refazer novamente 30 metros, 2,10L</t>
  </si>
  <si>
    <t>180 2,20 marrom magic CM  - 150 FIADO 150 MAGIC</t>
  </si>
  <si>
    <t>conforme amostra - foto filed  &gt; A10451</t>
  </si>
  <si>
    <t>conforme amostra - foto filed &gt;  0269101</t>
  </si>
  <si>
    <t>Este diseño gris con la referencia de color negra 220grs / 220cm ancho-Diferente diseño pues pertenece a Facenco&gt;  0149141</t>
  </si>
  <si>
    <t>conforme amostra &gt; 0091001</t>
  </si>
  <si>
    <t>Referencia anexa 180GR GRIS PERLA &gt;A10448</t>
  </si>
  <si>
    <t>AmostraPiero&gt;A10255</t>
  </si>
  <si>
    <t>7144</t>
  </si>
  <si>
    <t>A10450</t>
  </si>
  <si>
    <t>7146</t>
  </si>
  <si>
    <t>MARRON MAGIC</t>
  </si>
  <si>
    <t>30 mts</t>
  </si>
  <si>
    <t>260 2,20 100% PES CM</t>
  </si>
  <si>
    <t>SUPERSPUMA</t>
  </si>
  <si>
    <t>Fvr atualizar cotação 3200006 TP ML IMPERIAL GRAY 280G 2,10L /Proforma 06/03-cliente no compra desde 2023</t>
  </si>
  <si>
    <t>produzir menor GR possível Blanco y Azul</t>
  </si>
  <si>
    <t>No tenenos esse hilo/será usado gris opaco</t>
  </si>
  <si>
    <t>revisado c/Mau via WA</t>
  </si>
  <si>
    <t>CC7147</t>
  </si>
  <si>
    <t>7147</t>
  </si>
  <si>
    <t>0454004 &gt; 0454034</t>
  </si>
  <si>
    <t>0454034</t>
  </si>
  <si>
    <t>0274035</t>
  </si>
  <si>
    <t>0518014</t>
  </si>
  <si>
    <t>0269075</t>
  </si>
  <si>
    <t>Ajuste ID 7138: Alterar para 280G</t>
  </si>
  <si>
    <t>OBSERV3</t>
  </si>
  <si>
    <t>0010181</t>
  </si>
  <si>
    <t>0074161</t>
  </si>
  <si>
    <t>SOLICITAÇÃO COTAÇOES  AMOSTRAS</t>
  </si>
  <si>
    <t>Cotar essa referencia em 440G Artic Breeze c/Logo**</t>
  </si>
  <si>
    <t>Vamos fazer o teste para chegar a 440 por serem produtos novos e a gramatura original é 580 é algo q será testado.</t>
  </si>
  <si>
    <t>7162</t>
  </si>
  <si>
    <t>Arctic Breeze® c/ Logo</t>
  </si>
  <si>
    <t>7161</t>
  </si>
  <si>
    <t>7160</t>
  </si>
  <si>
    <t>7159</t>
  </si>
  <si>
    <t>7158</t>
  </si>
  <si>
    <t>7157</t>
  </si>
  <si>
    <t>Biodress s/logo</t>
  </si>
  <si>
    <t>7156</t>
  </si>
  <si>
    <t>7155</t>
  </si>
  <si>
    <t>0486014</t>
  </si>
  <si>
    <t>ARENA, GRIS, BLANCO</t>
  </si>
  <si>
    <t>AZUL CELESTE</t>
  </si>
  <si>
    <t>NEGRO Y MEZCLA</t>
  </si>
  <si>
    <t>PES / PE  XP</t>
  </si>
  <si>
    <t>43% PES 57% PE XP</t>
  </si>
  <si>
    <t>60% PES 40% PE XP</t>
  </si>
  <si>
    <r>
      <rPr>
        <b/>
        <sz val="11"/>
        <rFont val="Times New Roman"/>
        <family val="1"/>
      </rPr>
      <t>Artículo</t>
    </r>
  </si>
  <si>
    <r>
      <rPr>
        <b/>
        <sz val="11"/>
        <rFont val="Times New Roman"/>
        <family val="1"/>
      </rPr>
      <t>Gm²</t>
    </r>
  </si>
  <si>
    <r>
      <rPr>
        <b/>
        <sz val="11"/>
        <rFont val="Times New Roman"/>
        <family val="1"/>
      </rPr>
      <t>Ancho</t>
    </r>
  </si>
  <si>
    <r>
      <rPr>
        <b/>
        <sz val="11"/>
        <rFont val="Times New Roman"/>
        <family val="1"/>
      </rPr>
      <t>Composición</t>
    </r>
  </si>
  <si>
    <r>
      <rPr>
        <b/>
        <sz val="11"/>
        <rFont val="Times New Roman"/>
        <family val="1"/>
      </rPr>
      <t>Estructura</t>
    </r>
  </si>
  <si>
    <r>
      <rPr>
        <b/>
        <sz val="11"/>
        <rFont val="Times New Roman"/>
        <family val="1"/>
      </rPr>
      <t>Color</t>
    </r>
  </si>
  <si>
    <r>
      <rPr>
        <b/>
        <sz val="11"/>
        <rFont val="Times New Roman"/>
        <family val="1"/>
      </rPr>
      <t>Tratamiento</t>
    </r>
  </si>
  <si>
    <r>
      <rPr>
        <b/>
        <sz val="11"/>
        <rFont val="Times New Roman"/>
        <family val="1"/>
      </rPr>
      <t>USD</t>
    </r>
  </si>
  <si>
    <r>
      <rPr>
        <b/>
        <sz val="11"/>
        <rFont val="Times New Roman"/>
        <family val="1"/>
      </rPr>
      <t>ID</t>
    </r>
  </si>
  <si>
    <r>
      <rPr>
        <sz val="9"/>
        <rFont val="Times New Roman"/>
        <family val="1"/>
      </rPr>
      <t>60% PES 40% PE</t>
    </r>
  </si>
  <si>
    <r>
      <rPr>
        <sz val="9"/>
        <rFont val="Times New Roman"/>
        <family val="1"/>
      </rPr>
      <t>XP</t>
    </r>
  </si>
  <si>
    <r>
      <rPr>
        <sz val="9"/>
        <rFont val="Times New Roman"/>
        <family val="1"/>
      </rPr>
      <t>NEGRO Y BLANCO</t>
    </r>
  </si>
  <si>
    <r>
      <rPr>
        <sz val="9"/>
        <rFont val="Times New Roman"/>
        <family val="1"/>
      </rPr>
      <t>Arctic Breeze® c/ Logo</t>
    </r>
  </si>
  <si>
    <r>
      <rPr>
        <sz val="9"/>
        <rFont val="Times New Roman"/>
        <family val="1"/>
      </rPr>
      <t>100% PES</t>
    </r>
  </si>
  <si>
    <r>
      <rPr>
        <sz val="9"/>
        <rFont val="Times New Roman"/>
        <family val="1"/>
      </rPr>
      <t>CM</t>
    </r>
  </si>
  <si>
    <r>
      <rPr>
        <sz val="9"/>
        <rFont val="Times New Roman"/>
        <family val="1"/>
      </rPr>
      <t>GRIS</t>
    </r>
  </si>
  <si>
    <r>
      <rPr>
        <sz val="9"/>
        <rFont val="Times New Roman"/>
        <family val="1"/>
      </rPr>
      <t>43% PES 57% PE</t>
    </r>
  </si>
  <si>
    <r>
      <rPr>
        <sz val="9"/>
        <rFont val="Times New Roman"/>
        <family val="1"/>
      </rPr>
      <t>GRIS Y BLANCO</t>
    </r>
  </si>
  <si>
    <r>
      <rPr>
        <sz val="9"/>
        <rFont val="Times New Roman"/>
        <family val="1"/>
      </rPr>
      <t>PES / PE</t>
    </r>
  </si>
  <si>
    <r>
      <rPr>
        <sz val="9"/>
        <rFont val="Times New Roman"/>
        <family val="1"/>
      </rPr>
      <t>ARENA, GRIS, BLANCO</t>
    </r>
  </si>
  <si>
    <r>
      <rPr>
        <sz val="9"/>
        <rFont val="Times New Roman"/>
        <family val="1"/>
      </rPr>
      <t>BioDress® s/ logo</t>
    </r>
  </si>
  <si>
    <r>
      <rPr>
        <sz val="9"/>
        <rFont val="Times New Roman"/>
        <family val="1"/>
      </rPr>
      <t>XN</t>
    </r>
  </si>
  <si>
    <r>
      <rPr>
        <sz val="9"/>
        <rFont val="Times New Roman"/>
        <family val="1"/>
      </rPr>
      <t>NEGRO Y MESCLA</t>
    </r>
  </si>
  <si>
    <t>'0514004</t>
  </si>
  <si>
    <t>0514044</t>
  </si>
  <si>
    <t>00&gt;'0486004&gt;0486014</t>
  </si>
  <si>
    <t xml:space="preserve">100% PES </t>
  </si>
  <si>
    <t>showroom 1</t>
  </si>
  <si>
    <t>ajuste a hilo negro</t>
  </si>
  <si>
    <t>ajuste a 280G</t>
  </si>
  <si>
    <t>actualización precio 2026</t>
  </si>
  <si>
    <t>showroom 3  - Sugerencia con menos repetición de diseños</t>
  </si>
  <si>
    <t>Proformas</t>
  </si>
  <si>
    <t>Cotar em fondo negro y las rayas en blanco- 440G \3D</t>
  </si>
  <si>
    <t>Cotar alguma das referencias com Artic Breeze no Showroom, com menos repetição dos desenhos em 440G&gt;  0486004** | 3D</t>
  </si>
  <si>
    <t>Ajuste ID 7137: Trocar por Azul Celeste-Inclui Logo Royal Bed- "Mundial Argentina"- 3D</t>
  </si>
  <si>
    <t>Ajuste ID 7062: Troca de fio cinza escuro por preto|3D</t>
  </si>
  <si>
    <t>3D recotado 16/03</t>
  </si>
  <si>
    <t>art comprado em 2025</t>
  </si>
  <si>
    <r>
      <t>Atualizar cotação - antes $1,57 -</t>
    </r>
    <r>
      <rPr>
        <b/>
        <sz val="10"/>
        <rFont val="Calibri"/>
        <family val="2"/>
        <scheme val="minor"/>
      </rPr>
      <t xml:space="preserve"> Modelo Abstracto</t>
    </r>
  </si>
  <si>
    <r>
      <t xml:space="preserve">Atualizar cotação - antes $1,57 </t>
    </r>
    <r>
      <rPr>
        <b/>
        <sz val="10"/>
        <rFont val="Calibri"/>
        <family val="2"/>
        <scheme val="minor"/>
      </rPr>
      <t>- Modelo Dots</t>
    </r>
  </si>
  <si>
    <t>A10458</t>
  </si>
  <si>
    <t>CRIAR 3D FAIXA QUE COMBINE COM TAMPO ARCTIC B. QUE COMPRA (COLCHAO ME CM 3370010 ARCTIC??)</t>
  </si>
  <si>
    <t>CRIAR 3D FAIXA QUE COMBINE COM TAMPO A10053</t>
  </si>
  <si>
    <t>MULTIESPUMAS VISCARRA</t>
  </si>
  <si>
    <t>showroom 2</t>
  </si>
  <si>
    <t>Proforma 016.26  - espera aprobación</t>
  </si>
  <si>
    <t>​</t>
  </si>
  <si>
    <t>3D - 0486014 1.pdf​</t>
  </si>
  <si>
    <t>3D - 0514004 1.pdf​</t>
  </si>
  <si>
    <t>3D - 0269075 1.pdf​</t>
  </si>
  <si>
    <t>3D - 0454034 1.pdf​</t>
  </si>
  <si>
    <t>3D - 0010181 1.pdf​</t>
  </si>
  <si>
    <t>3D - 0518014 1.pdf​</t>
  </si>
  <si>
    <t>ok aprobada / Foto muestra</t>
  </si>
  <si>
    <t>ajuste a azul celeste + Logo Royal Bed</t>
  </si>
  <si>
    <t>CRIAR 3D - A10053- NA COR PRETA</t>
  </si>
  <si>
    <t>A10053</t>
  </si>
  <si>
    <t>TAPA AMOSTRA FIO GELADO - 400 2,20 CM GRIS PERLA (TAPA)--&gt; ~42% PE / ~58% Poly  / 300 gsm | PROJ # 3267: Slumba Hybrid -</t>
  </si>
  <si>
    <t>BANDA -Charcoal heather grey-100%PES-230GSM (BANDA)</t>
  </si>
  <si>
    <t>Tapa gris claro (solid light grey LDPE option )</t>
  </si>
  <si>
    <t xml:space="preserve">(BANDA)- 350gsm, 100% polyester knit, dark navy + back inlay -- 230cm width </t>
  </si>
  <si>
    <t/>
  </si>
  <si>
    <t>7171</t>
  </si>
  <si>
    <t xml:space="preserve">100% PES PL </t>
  </si>
  <si>
    <t>00&gt; MV7170</t>
  </si>
  <si>
    <t>7170</t>
  </si>
  <si>
    <t>7169</t>
  </si>
  <si>
    <t>AZUL CLARO Y BLANCO</t>
  </si>
  <si>
    <t>00&gt;MV7169</t>
  </si>
  <si>
    <t>MV7169</t>
  </si>
  <si>
    <t>MV7170</t>
  </si>
  <si>
    <t>3D no preto e cinza perla e cinza escuro</t>
  </si>
  <si>
    <t>PROPUESTAS - DIST. CASEROS - MARZO 2026  (acuerdos visita/reunión 10marzo)</t>
  </si>
  <si>
    <t>https://drive.google.com/file/d/1q-5l9eYftEuhZ-8bsufDfcAQPpDs6xdo/view?usp=sharing</t>
  </si>
  <si>
    <t>https://drive.google.com/file/d/18J1u9LtN3qcA5DNabMdIf9CcZbYMfaLD/view?usp=sharing</t>
  </si>
  <si>
    <t>https://drive.google.com/file/d/17afHSKHAc3kh-u4Bj3szrNZD9LFrjVtJ/view?usp=sharing</t>
  </si>
  <si>
    <t>https://drive.google.com/file/d/1mQoxcbfkfYZ6IGlWhz05pZ6s_D9qhWVg/view?usp=sharing</t>
  </si>
  <si>
    <t>https://drive.google.com/file/d/1Dw9Gk7BXU9rqDCEgVnOZTCrMyvOrlj_J/view?usp=sharing</t>
  </si>
  <si>
    <t>https://drive.google.com/file/d/1Y8jSOvrZ3rIdusiPCZl4N2H0e_O-AxbQ/view?usp=sharing</t>
  </si>
  <si>
    <t>https://drive.google.com/file/d/1mumZLoFowBwZIIHeqzTf-pw51hC5RLu_/view?usp=sharing</t>
  </si>
  <si>
    <t>Imagen ref.- Drive</t>
  </si>
  <si>
    <t xml:space="preserve"> (3D/Foto) P&amp;D</t>
  </si>
  <si>
    <t>OK</t>
  </si>
  <si>
    <t>CAPRI  (EL SALVADOR)</t>
  </si>
  <si>
    <t>160 2,20 CM NEGRO</t>
  </si>
  <si>
    <t>Info documentada x Igor</t>
  </si>
  <si>
    <t xml:space="preserve">INDUCOL </t>
  </si>
  <si>
    <t>0148021</t>
  </si>
  <si>
    <t>0149021</t>
  </si>
  <si>
    <t>0157012</t>
  </si>
  <si>
    <t>0239002</t>
  </si>
  <si>
    <t>0240005</t>
  </si>
  <si>
    <t>0246015</t>
  </si>
  <si>
    <t>0251005</t>
  </si>
  <si>
    <t>0260015</t>
  </si>
  <si>
    <t>0262011</t>
  </si>
  <si>
    <t>0264002</t>
  </si>
  <si>
    <t>0269005</t>
  </si>
  <si>
    <t>0399001</t>
  </si>
  <si>
    <t>0416001</t>
  </si>
  <si>
    <t>0418001</t>
  </si>
  <si>
    <t>0434004</t>
  </si>
  <si>
    <t>0446001</t>
  </si>
  <si>
    <t>0486004</t>
  </si>
  <si>
    <t>0488004</t>
  </si>
  <si>
    <t>0513004</t>
  </si>
  <si>
    <t>0515001</t>
  </si>
  <si>
    <t>Cotar ref./com logo cliente/target $2,00/adaptar estrutura e cores para cores Commodity</t>
  </si>
  <si>
    <t>pedido 500 mts</t>
  </si>
  <si>
    <t>Fvr cotar Tecido de Primeiro Preço - 160 gramas preto estrutura Plana</t>
  </si>
  <si>
    <t>Fvr cotar Tecido Economico - 180 gramas cinza mescla - estrutura Plana</t>
  </si>
  <si>
    <t>COLCHONES MANTAHUE</t>
  </si>
  <si>
    <t>liberado 3D</t>
  </si>
  <si>
    <t>diseño grande; tiende a formar bolitas porq relleno es más suelto</t>
  </si>
  <si>
    <t>Vou cotar branco gelado com azul marinho conforme imagem.</t>
  </si>
  <si>
    <t>MPTL0825&gt;0269171</t>
  </si>
  <si>
    <t>70% PES 30% PE CM</t>
  </si>
  <si>
    <t>AZUL MARINO Y BLANCO</t>
  </si>
  <si>
    <t>7205</t>
  </si>
  <si>
    <t>0269171</t>
  </si>
  <si>
    <t>00&gt;CM7200</t>
  </si>
  <si>
    <t>CM7200</t>
  </si>
  <si>
    <t>GRIS MEZCLA</t>
  </si>
  <si>
    <t>7200</t>
  </si>
  <si>
    <t>00&gt;CM7199</t>
  </si>
  <si>
    <t>CM7199</t>
  </si>
  <si>
    <t>7199</t>
  </si>
  <si>
    <r>
      <t xml:space="preserve">Fvr cotar ref id 7200 em </t>
    </r>
    <r>
      <rPr>
        <b/>
        <sz val="10"/>
        <rFont val="Calibri"/>
        <family val="2"/>
        <scheme val="minor"/>
      </rPr>
      <t xml:space="preserve">160 G </t>
    </r>
    <r>
      <rPr>
        <sz val="10"/>
        <rFont val="Calibri"/>
        <family val="2"/>
        <scheme val="minor"/>
      </rPr>
      <t>cinza mescla (PL)</t>
    </r>
  </si>
  <si>
    <t xml:space="preserve">220 - Estrutura comum  - Branco e Cinza Perla </t>
  </si>
  <si>
    <t xml:space="preserve">240 - Estrutura comum - Preto e Branco </t>
  </si>
  <si>
    <t xml:space="preserve">260 - Estrutura comum - Branco e Preto </t>
  </si>
  <si>
    <t xml:space="preserve">300 - Estrutura Comum - Branco </t>
  </si>
  <si>
    <t xml:space="preserve">300 - Estrutura Comum - branco com coreon, com logo </t>
  </si>
  <si>
    <t>300 - Estrutura Comum - branco com viscose bambu com logo</t>
  </si>
  <si>
    <r>
      <t xml:space="preserve">Fvr cotar ref CM7200 - </t>
    </r>
    <r>
      <rPr>
        <b/>
        <sz val="11"/>
        <color theme="1"/>
        <rFont val="Calibri"/>
        <family val="2"/>
        <scheme val="minor"/>
      </rPr>
      <t xml:space="preserve">160 </t>
    </r>
    <r>
      <rPr>
        <sz val="11"/>
        <color theme="1"/>
        <rFont val="Calibri"/>
        <family val="2"/>
        <scheme val="minor"/>
      </rPr>
      <t xml:space="preserve">- Cinza Perla </t>
    </r>
  </si>
  <si>
    <t>7207</t>
  </si>
  <si>
    <t>7206</t>
  </si>
  <si>
    <t>CM7200&gt;CM7206</t>
  </si>
  <si>
    <t>CM7200&gt;CM7207</t>
  </si>
  <si>
    <t>CM7206</t>
  </si>
  <si>
    <t>CM7207</t>
  </si>
  <si>
    <t>NA</t>
  </si>
  <si>
    <t>não da pra fazer baixa GSM|Sugerir</t>
  </si>
  <si>
    <t>CARA MEZCLA, AMARRE BLANCO Y NEGRO</t>
  </si>
  <si>
    <t>CARA MEZCLA, AMARRE NEGRO</t>
  </si>
  <si>
    <t>NEGRO Y RIS</t>
  </si>
  <si>
    <t>CARA AZUL MARINO AMARRE NEGRO</t>
  </si>
  <si>
    <t>CARA MEZCLA AMARRE NEGRO</t>
  </si>
  <si>
    <t>CARA MEZCLA AMARRE BLANCO</t>
  </si>
  <si>
    <t>MEZCLA Y BLANCO</t>
  </si>
  <si>
    <t>CARA GRIS AMARRE NEGRO</t>
  </si>
  <si>
    <t>CARA GRIS AMARRE BLANCO</t>
  </si>
  <si>
    <t>0302021</t>
  </si>
  <si>
    <t>Alternativa para art eliminado</t>
  </si>
  <si>
    <t>7188</t>
  </si>
  <si>
    <t>CARA ARENA AMARRE BLANCO</t>
  </si>
  <si>
    <t>negro sin relleno&gt;CS7174</t>
  </si>
  <si>
    <t>CS7174</t>
  </si>
  <si>
    <t>7174</t>
  </si>
  <si>
    <t>Cotar ref em 180G Cinza escuro</t>
  </si>
  <si>
    <t>Cotar ref em 180G Preto</t>
  </si>
  <si>
    <t>re-cotizado 24/3</t>
  </si>
  <si>
    <t>CP7173</t>
  </si>
  <si>
    <r>
      <t>220 2,20 CM TURQUESA|R. Mena solicita 3D|No hay turquesa&gt;</t>
    </r>
    <r>
      <rPr>
        <b/>
        <sz val="10"/>
        <rFont val="Calibri"/>
        <family val="2"/>
        <scheme val="minor"/>
      </rPr>
      <t>Verde Oliva</t>
    </r>
  </si>
  <si>
    <t>VERDE OLIVA</t>
  </si>
  <si>
    <t>7173</t>
  </si>
  <si>
    <t>5 metros amostra fabrica 25/03</t>
  </si>
  <si>
    <t>producto nuevo-Fadessa|Tela Pique 330 gramos - tratamiento frío (mismo diseño MPTL0539-id6347) email R.Mena 23/03OK Hacer</t>
  </si>
  <si>
    <t>Modelo Gelado - 400 GSM - Branco - Largura, 2,20</t>
  </si>
  <si>
    <t>Modelo Estrutura Comum - Branco e Brilhante - 180GSM - Largura, 2,20</t>
  </si>
  <si>
    <t>Modelo Estrutura Comum - Branco - 200GSM - Largura, 2,20</t>
  </si>
  <si>
    <t>TEXTIL FIBREX</t>
  </si>
  <si>
    <t>280G  - Branco com cinza escuro| blanco y gris</t>
  </si>
  <si>
    <t>7224</t>
  </si>
  <si>
    <t>LC7224</t>
  </si>
  <si>
    <t>180 gramas - em preto 100%</t>
  </si>
  <si>
    <t>ref em 240G- em preto e branco sem  gelado-Target $2,74-Preço sem o reajuste</t>
  </si>
  <si>
    <t>7197&gt;7227</t>
  </si>
  <si>
    <t>7193&gt;7228</t>
  </si>
  <si>
    <t>7192&gt;7229</t>
  </si>
  <si>
    <t>7187&gt;7230</t>
  </si>
  <si>
    <t>7180&gt;7231</t>
  </si>
  <si>
    <t>7215</t>
  </si>
  <si>
    <t>7216</t>
  </si>
  <si>
    <t>7225</t>
  </si>
  <si>
    <t>00&gt;CS7225</t>
  </si>
  <si>
    <t>CARA NEGRA AMARRE NEGRO</t>
  </si>
  <si>
    <t>CARA GRIS OSCURO AMARRE NEGRO</t>
  </si>
  <si>
    <t>CARA NEGRA AMARRE NEGRO (RELLENO BLANCO)</t>
  </si>
  <si>
    <t>7226</t>
  </si>
  <si>
    <t>CARA NEGRA AMARRE BLANCO, RELLENO BLANCO</t>
  </si>
  <si>
    <t>ref. 220 - relleno negro</t>
  </si>
  <si>
    <t>7232</t>
  </si>
  <si>
    <t>CARA NEGRA AMARRE BLANCO, RELLENO NEGRO</t>
  </si>
  <si>
    <t>PREFERENCIA</t>
  </si>
  <si>
    <t>CC7147-gris brillante&gt;CC7147</t>
  </si>
  <si>
    <t>7218</t>
  </si>
  <si>
    <t>TF7223</t>
  </si>
  <si>
    <t>TF7220</t>
  </si>
  <si>
    <t>7220</t>
  </si>
  <si>
    <t>BLANCO BRILLANTE</t>
  </si>
  <si>
    <t>TF7218</t>
  </si>
  <si>
    <t>7223</t>
  </si>
  <si>
    <t>Arctic Breeze s/Logo</t>
  </si>
  <si>
    <t>CM7213</t>
  </si>
  <si>
    <t>7213</t>
  </si>
  <si>
    <t xml:space="preserve">85% PES 15% BA CV CM </t>
  </si>
  <si>
    <t>Bambú c/Logo</t>
  </si>
  <si>
    <t>7212</t>
  </si>
  <si>
    <t>CM7212</t>
  </si>
  <si>
    <t>Coreon c/Logo</t>
  </si>
  <si>
    <t>CM7211</t>
  </si>
  <si>
    <t>7211</t>
  </si>
  <si>
    <t>CM7210</t>
  </si>
  <si>
    <t>7210</t>
  </si>
  <si>
    <t>CARA BLANCA AMARRE NEGRO</t>
  </si>
  <si>
    <t>CM7209</t>
  </si>
  <si>
    <t>7209</t>
  </si>
  <si>
    <t>CM7208</t>
  </si>
  <si>
    <t>7208</t>
  </si>
  <si>
    <t>CARA BLANCA AMARRE GRIS</t>
  </si>
  <si>
    <t>2A COTAÇÃO</t>
  </si>
  <si>
    <t>cotar referencia CC7147 em 220 - tela century pero en 220!-Solicitud R.Mena</t>
  </si>
  <si>
    <t>0067003</t>
  </si>
  <si>
    <t>0092023</t>
  </si>
  <si>
    <t>0537006</t>
  </si>
  <si>
    <t>0536006</t>
  </si>
  <si>
    <t>0288001</t>
  </si>
  <si>
    <t>0055005</t>
  </si>
  <si>
    <t>A10221</t>
  </si>
  <si>
    <t>A10264</t>
  </si>
  <si>
    <t>A10316</t>
  </si>
  <si>
    <t>A10423</t>
  </si>
  <si>
    <t>0521011</t>
  </si>
  <si>
    <t>0422024</t>
  </si>
  <si>
    <t>0233003</t>
  </si>
  <si>
    <t>1705 (PRETO)</t>
  </si>
  <si>
    <t>1705 (CINZA)</t>
  </si>
  <si>
    <t>DAVID MORENO (MULTIESPUMAS VISCARRA)</t>
  </si>
  <si>
    <t>0284003</t>
  </si>
  <si>
    <t>3386 / 2961</t>
  </si>
  <si>
    <t>1 item único</t>
  </si>
  <si>
    <t>idem acima</t>
  </si>
  <si>
    <t>Cuenta de COD ARTIGO</t>
  </si>
  <si>
    <t>PEDIDOS DE AMOSTRAS  2026</t>
  </si>
  <si>
    <t>CLIENTE / PEDIDO</t>
  </si>
  <si>
    <t>CC7237</t>
  </si>
  <si>
    <t>7237</t>
  </si>
  <si>
    <t>cotar referencia CC7147 em 180 - R. Mena comentó que el cliente quería bajar más el precio</t>
  </si>
  <si>
    <t>CC7239</t>
  </si>
  <si>
    <t>7339</t>
  </si>
  <si>
    <t>0074161/3520001</t>
  </si>
  <si>
    <t>0010181/ 3520003</t>
  </si>
  <si>
    <t>cotar em 220G- CASEROS MODELO ABSTRACTO</t>
  </si>
  <si>
    <t>cotar em 220G -CASEROS MODELO DOTS</t>
  </si>
  <si>
    <t xml:space="preserve">Tampo 1 -branco 85% e detalhes em azul claro 15% - 200-250 gramas - composição 89% poliéster - 9% polietileno - 2% elastano </t>
  </si>
  <si>
    <t>Tampo 2 - branco 75% e azul claro 25% - 200-250 gsm - composição: 86% poliéster - 12% polietileno - 2% elastano</t>
  </si>
  <si>
    <t>Tampo 1</t>
  </si>
  <si>
    <t>Tampo 2</t>
  </si>
  <si>
    <t xml:space="preserve">Favor liberar código para versão Branca 100% - Preço negociado ($2,34) se mantem </t>
  </si>
  <si>
    <t>7248</t>
  </si>
  <si>
    <t xml:space="preserve">ALTO CONFORT </t>
  </si>
  <si>
    <t>A10469</t>
  </si>
  <si>
    <t>Cotar essa referencia (ID 6086-Art. Novo 0536006)  em 180G - Cinza Perla</t>
  </si>
  <si>
    <t>7255</t>
  </si>
  <si>
    <t>Vou lançar a opção em 180 PL - preto- complemento caso ALL BLACK arriba</t>
  </si>
  <si>
    <t xml:space="preserve">Cliente precisa de tecido preto BEM ESCURO que combine com essa faixa que eles compram da China. Consulta: Consegue essa tonalidade no ajuste de máquina, uma vez que não temos o enchimento preto na Guatemala - teria q ser por regulagem pra ficar “all black”?  - </t>
  </si>
  <si>
    <t>AC7249</t>
  </si>
  <si>
    <t>AC7256</t>
  </si>
  <si>
    <t>7256</t>
  </si>
  <si>
    <t>7249</t>
  </si>
  <si>
    <t>Border (faixa)&gt; Faixa - Cinza Escuro - 98% poliéster e 2% elastano</t>
  </si>
  <si>
    <t>ZK BORDER 7247</t>
  </si>
  <si>
    <t>7247</t>
  </si>
  <si>
    <t>7245</t>
  </si>
  <si>
    <t>7246</t>
  </si>
  <si>
    <t>91% PES 9% PE CM</t>
  </si>
  <si>
    <t>BLANCO Y 15% AZUL CLARO</t>
  </si>
  <si>
    <t xml:space="preserve">83% PES 17% PE CM </t>
  </si>
  <si>
    <t>BLANCO Y 30% AZUL CLARO</t>
  </si>
  <si>
    <t xml:space="preserve">Aprovado para amostra, 5 metros. Estrutura PL, all black, qlq desenho com padrão geométrico simples. </t>
  </si>
  <si>
    <t xml:space="preserve">2290011 Newflex opção desenh </t>
  </si>
  <si>
    <t>A10473 (4968 Totvs)</t>
  </si>
  <si>
    <t>7266</t>
  </si>
  <si>
    <t>MEZCLA Y SALMÓN</t>
  </si>
  <si>
    <t>A10409/ MPTL0551</t>
  </si>
  <si>
    <t>edición Madres para Fadessa / MPTL0551 - TOTVS 4970</t>
  </si>
  <si>
    <t>FACENCO COLCHONES</t>
  </si>
  <si>
    <t>Actualizar cotizacion ID6842 - Edición Madres - salmón al diseño claro de la tela (amarre negro y salmón) -</t>
  </si>
  <si>
    <t>0439001</t>
  </si>
  <si>
    <t>Fvr cotar referencia em 180G Negro  - email de R.Mena</t>
  </si>
  <si>
    <t>Fvr cotar referencia em 180G Gris Oscuro - email de R.Mena</t>
  </si>
  <si>
    <t>7268</t>
  </si>
  <si>
    <t>7271</t>
  </si>
  <si>
    <t>7270</t>
  </si>
  <si>
    <t>7269</t>
  </si>
  <si>
    <t>RELIEVE NEGRO AMARRE BLANCO</t>
  </si>
  <si>
    <t>RELIEVE GRIS OSCURO AMARRE BLANCO</t>
  </si>
  <si>
    <t>7267</t>
  </si>
  <si>
    <t>RELIEVE MEZCLA AMARRE SALMÓN</t>
  </si>
  <si>
    <t>realizar la corrección para A10308 / a10471/MPTL0010</t>
  </si>
  <si>
    <t>A10476</t>
  </si>
  <si>
    <r>
      <t xml:space="preserve">GRIS&gt; </t>
    </r>
    <r>
      <rPr>
        <b/>
        <sz val="11"/>
        <rFont val="Calibri"/>
        <family val="2"/>
        <scheme val="minor"/>
      </rPr>
      <t>GRIS OSCURO</t>
    </r>
  </si>
  <si>
    <t>Actualizaciíón precio ref ID (6799)</t>
  </si>
  <si>
    <t>Actualizaciíón precio ref ID (6327)</t>
  </si>
  <si>
    <t>Actualizaciíón precio ref ID (6803)</t>
  </si>
  <si>
    <t>6799</t>
  </si>
  <si>
    <t>6327</t>
  </si>
  <si>
    <t>6803</t>
  </si>
  <si>
    <t>AZUL MARINO Y CLARO</t>
  </si>
  <si>
    <t>PJT-NT002</t>
  </si>
  <si>
    <t>PJT-NT001</t>
  </si>
  <si>
    <t>7354</t>
  </si>
  <si>
    <t>7353</t>
  </si>
  <si>
    <t>proyecto Bed Time - Linea Nature</t>
  </si>
  <si>
    <t>PES,LINO, PE</t>
  </si>
  <si>
    <t>PES / LINO</t>
  </si>
  <si>
    <t>LINO Y HELADO</t>
  </si>
  <si>
    <t>aprovado para amostra física, tampo e faixa</t>
  </si>
  <si>
    <t>CAMAS Y RESORTES DE NICARAGUA, S.A.</t>
  </si>
  <si>
    <t>0147025</t>
  </si>
  <si>
    <t>Tapa CM Tudo preto e Branco- 220 GR - target maximo $2,34|Tampo sem logo</t>
  </si>
  <si>
    <t>Cotar ref AC7256 para este cliente  - faixa preta solida - $1,99</t>
  </si>
  <si>
    <t>7123</t>
  </si>
  <si>
    <t>7124</t>
  </si>
  <si>
    <t>7125</t>
  </si>
  <si>
    <t>7126</t>
  </si>
  <si>
    <t>RELIEVE AZUL MARINO, AMARRE AMARILLO</t>
  </si>
  <si>
    <t>RELIEVE NEGRO Y AZUL, AMARRE BLANCO</t>
  </si>
  <si>
    <t>RELIEVE NEGRO, AMARRE BLANCO</t>
  </si>
  <si>
    <t>Mandala Dreams s/Logo</t>
  </si>
  <si>
    <r>
      <t xml:space="preserve">MP26556/ A10417 &gt; </t>
    </r>
    <r>
      <rPr>
        <b/>
        <sz val="9"/>
        <color rgb="FFC00000"/>
        <rFont val="Aptos"/>
        <family val="2"/>
      </rPr>
      <t>A10476</t>
    </r>
  </si>
  <si>
    <t>7359</t>
  </si>
  <si>
    <t>0292022&gt;0292051</t>
  </si>
  <si>
    <t>0292051</t>
  </si>
  <si>
    <t>7358</t>
  </si>
  <si>
    <t>Ajustado a 200G para atingir target</t>
  </si>
  <si>
    <t>7357</t>
  </si>
  <si>
    <t>7356</t>
  </si>
  <si>
    <t>7355</t>
  </si>
  <si>
    <t>7362</t>
  </si>
  <si>
    <t>AZUL NAVY</t>
  </si>
  <si>
    <t>GRIS CLARO</t>
  </si>
  <si>
    <t>Color azul navy 180 grms |Logo Florida gris perla |Desarrollo 1 según email R. Mena &gt;1 - relieve azul marino y amarre gris para el logo,</t>
  </si>
  <si>
    <t>Color Gris oscuro 180 grms|Logo florida con hilo negro| Desarrollo 2 - email R Mena&gt; 2 - relieve gris oscuro y amarre negro,</t>
  </si>
  <si>
    <t>Color gris claro 180 grms |Logo florida hilo blanco| Desarrollo 3 email R Mena &gt;3 - relieve gris claro y amarre blanco.</t>
  </si>
  <si>
    <t>7360</t>
  </si>
  <si>
    <t>7361</t>
  </si>
  <si>
    <t>pauta 04/05</t>
  </si>
  <si>
    <t>0548001</t>
  </si>
  <si>
    <t>Nuevo desarrollo-180GR CM Liso/Sin diseño, Azul Marino - hacer muestra</t>
  </si>
  <si>
    <t>Desarrollo Tela diseño Mundialista similar a los diseños de Facenco (blanco y azul marino), CM, 180G- 3D</t>
  </si>
  <si>
    <t>Projeto aprovado, seguir 3D em duas cores. Branco e Cinza perla e Preto e Branco</t>
  </si>
  <si>
    <t>0441011</t>
  </si>
  <si>
    <t>0449011</t>
  </si>
  <si>
    <t>0411011</t>
  </si>
  <si>
    <t>0427011</t>
  </si>
  <si>
    <t>0391011</t>
  </si>
  <si>
    <t>0451051</t>
  </si>
  <si>
    <t>0414041</t>
  </si>
  <si>
    <t>0453011</t>
  </si>
  <si>
    <t>0416011</t>
  </si>
  <si>
    <t>0422011</t>
  </si>
  <si>
    <t>0426011</t>
  </si>
  <si>
    <t>0425011</t>
  </si>
  <si>
    <t>0399011</t>
  </si>
  <si>
    <t>0403011</t>
  </si>
  <si>
    <t>0419011</t>
  </si>
  <si>
    <t>0407011</t>
  </si>
  <si>
    <t>0408011</t>
  </si>
  <si>
    <t>Cotar apenas para atualização preços por reajuste 2026</t>
  </si>
  <si>
    <t>7389</t>
  </si>
  <si>
    <t>BLANCO Y AZUL</t>
  </si>
  <si>
    <t>FC7388</t>
  </si>
  <si>
    <t>7388</t>
  </si>
  <si>
    <t>5 mts</t>
  </si>
  <si>
    <t>idpreco_DBA</t>
  </si>
  <si>
    <t>Categoria</t>
  </si>
  <si>
    <t>Cliente</t>
  </si>
  <si>
    <t>Artigo</t>
  </si>
  <si>
    <t>Cor</t>
  </si>
  <si>
    <t>G/m² Desejada</t>
  </si>
  <si>
    <t>Largura</t>
  </si>
  <si>
    <t>Composição</t>
  </si>
  <si>
    <t>$ USD</t>
  </si>
  <si>
    <t>Precio Atualizado</t>
  </si>
  <si>
    <t>4902</t>
  </si>
  <si>
    <t>Produção</t>
  </si>
  <si>
    <t>Cotação Simples</t>
  </si>
  <si>
    <t>Proahfoam Honduras</t>
  </si>
  <si>
    <t>0441001</t>
  </si>
  <si>
    <t>branco</t>
  </si>
  <si>
    <t>160</t>
  </si>
  <si>
    <t>2,10</t>
  </si>
  <si>
    <t>1,25</t>
  </si>
  <si>
    <t>4903</t>
  </si>
  <si>
    <t>4904</t>
  </si>
  <si>
    <t>0411001</t>
  </si>
  <si>
    <t>4905</t>
  </si>
  <si>
    <t>0427001</t>
  </si>
  <si>
    <t>4906</t>
  </si>
  <si>
    <t>0391001</t>
  </si>
  <si>
    <t>BRANCO E PRETO</t>
  </si>
  <si>
    <t>1,33</t>
  </si>
  <si>
    <t>4907</t>
  </si>
  <si>
    <t>0451006</t>
  </si>
  <si>
    <t xml:space="preserve">BRANCO E PRETO </t>
  </si>
  <si>
    <t xml:space="preserve">100 % PES </t>
  </si>
  <si>
    <t>4908</t>
  </si>
  <si>
    <t>0414001</t>
  </si>
  <si>
    <t>4909</t>
  </si>
  <si>
    <t>0453001</t>
  </si>
  <si>
    <t xml:space="preserve">BRANCO E BEJE </t>
  </si>
  <si>
    <t>4910</t>
  </si>
  <si>
    <t>4911</t>
  </si>
  <si>
    <t>0422004</t>
  </si>
  <si>
    <t>4912</t>
  </si>
  <si>
    <t>0426004</t>
  </si>
  <si>
    <t>4913</t>
  </si>
  <si>
    <t>0425001</t>
  </si>
  <si>
    <t>BRANCO E CINZA</t>
  </si>
  <si>
    <t>4914</t>
  </si>
  <si>
    <t>4915</t>
  </si>
  <si>
    <t>0403004</t>
  </si>
  <si>
    <t xml:space="preserve">BRANCO E CINZA </t>
  </si>
  <si>
    <t>4916</t>
  </si>
  <si>
    <t>0419001</t>
  </si>
  <si>
    <t>4917</t>
  </si>
  <si>
    <t>0407001</t>
  </si>
  <si>
    <t>4918</t>
  </si>
  <si>
    <t>0408001</t>
  </si>
  <si>
    <t>BRANCO E BEJE</t>
  </si>
  <si>
    <t>Proforma anterior</t>
  </si>
  <si>
    <t>ATUALIZAÇÃO PREÇOS 22/04/2026</t>
  </si>
  <si>
    <t>cotações atualizadas ver tab separado</t>
  </si>
  <si>
    <t>A10305&gt;A10450 (4890 Totvs)</t>
  </si>
  <si>
    <t>MPTL0535 (a10386)(4757 Totvs)</t>
  </si>
  <si>
    <t>Artigo_novo</t>
  </si>
  <si>
    <t>amostra liberada A10483</t>
  </si>
  <si>
    <t>A10053 /3370011</t>
  </si>
  <si>
    <t>Solamente actualizar precio para nuevo pedido 24/4</t>
  </si>
  <si>
    <t>Favo Blanco/ 3370005</t>
  </si>
  <si>
    <t>A10420&gt;A10485</t>
  </si>
  <si>
    <t>A10485</t>
  </si>
  <si>
    <r>
      <t xml:space="preserve">Cotada referencia com </t>
    </r>
    <r>
      <rPr>
        <b/>
        <sz val="10"/>
        <rFont val="Calibri"/>
        <family val="2"/>
        <scheme val="minor"/>
      </rPr>
      <t>relleno negro</t>
    </r>
    <r>
      <rPr>
        <sz val="10"/>
        <rFont val="Calibri"/>
        <family val="2"/>
        <scheme val="minor"/>
      </rPr>
      <t xml:space="preserve"> para enviar muestra junto com pedido abr26</t>
    </r>
  </si>
  <si>
    <t>7408</t>
  </si>
  <si>
    <t>NEGRO Y ARENA (RELLENO NEGRO)</t>
  </si>
  <si>
    <t>cotización hecha x Mau xa muestra c/ relleno negro y minimizar traslucido versión c/relleno blanco</t>
  </si>
  <si>
    <t>aprobar em App?</t>
  </si>
  <si>
    <r>
      <rPr>
        <b/>
        <sz val="11"/>
        <rFont val="Times New Roman"/>
        <family val="1"/>
      </rPr>
      <t>Fecha</t>
    </r>
  </si>
  <si>
    <r>
      <rPr>
        <sz val="9"/>
        <rFont val="Times New Roman"/>
        <family val="1"/>
      </rPr>
      <t>BRANCO E BEJE</t>
    </r>
  </si>
  <si>
    <r>
      <rPr>
        <sz val="9"/>
        <rFont val="Times New Roman"/>
        <family val="1"/>
      </rPr>
      <t>28/02/2025 14:46</t>
    </r>
  </si>
  <si>
    <r>
      <rPr>
        <sz val="9"/>
        <rFont val="Times New Roman"/>
        <family val="1"/>
      </rPr>
      <t>28/02/2025 14:45</t>
    </r>
  </si>
  <si>
    <r>
      <rPr>
        <sz val="9"/>
        <rFont val="Times New Roman"/>
        <family val="1"/>
      </rPr>
      <t>BRANCO E PRETO</t>
    </r>
  </si>
  <si>
    <r>
      <rPr>
        <sz val="9"/>
        <rFont val="Times New Roman"/>
        <family val="1"/>
      </rPr>
      <t>BRANCO E CINZA</t>
    </r>
  </si>
  <si>
    <r>
      <rPr>
        <sz val="9"/>
        <rFont val="Times New Roman"/>
        <family val="1"/>
      </rPr>
      <t>28/02/2025 14:44</t>
    </r>
  </si>
  <si>
    <r>
      <rPr>
        <sz val="9"/>
        <rFont val="Times New Roman"/>
        <family val="1"/>
      </rPr>
      <t>28/02/2025 14:43</t>
    </r>
  </si>
  <si>
    <r>
      <rPr>
        <sz val="9"/>
        <rFont val="Times New Roman"/>
        <family val="1"/>
      </rPr>
      <t>28/02/2025 14:42</t>
    </r>
  </si>
  <si>
    <r>
      <rPr>
        <sz val="9"/>
        <rFont val="Times New Roman"/>
        <family val="1"/>
      </rPr>
      <t>28/02/2025 14:41</t>
    </r>
  </si>
  <si>
    <r>
      <rPr>
        <sz val="9"/>
        <rFont val="Times New Roman"/>
        <family val="1"/>
      </rPr>
      <t>28/02/2025 14:40</t>
    </r>
  </si>
  <si>
    <r>
      <rPr>
        <sz val="9"/>
        <rFont val="Times New Roman"/>
        <family val="1"/>
      </rPr>
      <t>BRANCO</t>
    </r>
  </si>
  <si>
    <r>
      <rPr>
        <sz val="9"/>
        <rFont val="Times New Roman"/>
        <family val="1"/>
      </rPr>
      <t>28/02/2025 14:38</t>
    </r>
  </si>
  <si>
    <r>
      <rPr>
        <sz val="9"/>
        <rFont val="Times New Roman"/>
        <family val="1"/>
      </rPr>
      <t>100 % PES</t>
    </r>
  </si>
  <si>
    <r>
      <rPr>
        <sz val="9"/>
        <rFont val="Times New Roman"/>
        <family val="1"/>
      </rPr>
      <t>28/02/2025 14:37</t>
    </r>
  </si>
  <si>
    <r>
      <rPr>
        <sz val="9"/>
        <rFont val="Times New Roman"/>
        <family val="1"/>
      </rPr>
      <t>28/02/2025 14:36</t>
    </r>
  </si>
  <si>
    <r>
      <rPr>
        <sz val="9"/>
        <rFont val="Times New Roman"/>
        <family val="1"/>
      </rPr>
      <t>28/02/2025 14:23</t>
    </r>
  </si>
  <si>
    <r>
      <rPr>
        <sz val="9"/>
        <rFont val="Times New Roman"/>
        <family val="1"/>
      </rPr>
      <t>28/02/2025 14:22</t>
    </r>
  </si>
  <si>
    <r>
      <rPr>
        <sz val="9"/>
        <rFont val="Times New Roman"/>
        <family val="1"/>
      </rPr>
      <t>branco</t>
    </r>
  </si>
  <si>
    <r>
      <rPr>
        <sz val="9"/>
        <rFont val="Times New Roman"/>
        <family val="1"/>
      </rPr>
      <t>28/02/2025 14:21</t>
    </r>
  </si>
  <si>
    <t>2DA COTIZACIÓN - REVISADA 23/04 - MEJOR MARGEN</t>
  </si>
  <si>
    <t>GERMAN ALEJANDRO GONZALEZ TORRES (Rep. Chile)</t>
  </si>
  <si>
    <t>Amostras Várias (tab preço 228)</t>
  </si>
  <si>
    <r>
      <t xml:space="preserve">340 2,20 100% PES XP </t>
    </r>
    <r>
      <rPr>
        <b/>
        <sz val="11"/>
        <color theme="1"/>
        <rFont val="Calibri"/>
        <family val="2"/>
        <scheme val="minor"/>
      </rPr>
      <t>ENCHIMENTO PRETO</t>
    </r>
  </si>
  <si>
    <t>Amostra enviada junto pedido</t>
  </si>
  <si>
    <t>7409</t>
  </si>
  <si>
    <t xml:space="preserve">Tecido Estrutura PL BLANCO  200  2,10 </t>
  </si>
  <si>
    <t xml:space="preserve">Tecido Estrutura PL BLANCO  220 2,10 </t>
  </si>
  <si>
    <t xml:space="preserve">Tecido Estrutura PL  BLANCO 180  2,10 </t>
  </si>
  <si>
    <t>Tecido Estrutura CM  BLANCO 180 2,10</t>
  </si>
  <si>
    <t>Tecido Estrutura CM BLANCO  200 2,10</t>
  </si>
  <si>
    <t>Tecido Estrutura CM BLANCO  220 2,10</t>
  </si>
  <si>
    <t>CCL7417(BR)</t>
  </si>
  <si>
    <t>7417</t>
  </si>
  <si>
    <t>CCL7418(GT)</t>
  </si>
  <si>
    <t>Modelo do cliente - replicar em 3 cores - inputado CR</t>
  </si>
  <si>
    <t>Modelo do cliente 3 cores - inputado CR</t>
  </si>
  <si>
    <t>7418</t>
  </si>
  <si>
    <t>AMARRE AZUL CLARO Y NEGRO</t>
  </si>
  <si>
    <t>Comentario Mauricio</t>
  </si>
  <si>
    <t>cotado 2,20/disponibilidad  maq</t>
  </si>
  <si>
    <t>SP7411</t>
  </si>
  <si>
    <t>7411</t>
  </si>
  <si>
    <t>7414</t>
  </si>
  <si>
    <t>SP7414</t>
  </si>
  <si>
    <t>7415</t>
  </si>
  <si>
    <t>SP7415</t>
  </si>
  <si>
    <t>SP7416</t>
  </si>
  <si>
    <t>7416</t>
  </si>
  <si>
    <t>Ñao cotado, pois precisaría usar fios + caros para chegar range/ objetivo é preço</t>
  </si>
  <si>
    <t>7419</t>
  </si>
  <si>
    <t>92% PES 8% CO CM</t>
  </si>
  <si>
    <t>BEIGE Y ALGODÓN</t>
  </si>
  <si>
    <t>Coreon® s/ logo</t>
  </si>
  <si>
    <t>7420</t>
  </si>
  <si>
    <t>85% PES 15% CO CM</t>
  </si>
  <si>
    <t>BLANCO Y MEZCLA NEGRO</t>
  </si>
  <si>
    <t>R101620-CH-HQAA</t>
  </si>
  <si>
    <t>R100699-CH-AM</t>
  </si>
  <si>
    <t>R100603-CH</t>
  </si>
  <si>
    <t xml:space="preserve"> Cotar com especificações técnicas- amostras fisicas 220G 100% PES Blanco</t>
  </si>
  <si>
    <t xml:space="preserve"> Cotar com especificações técnicas- amostras fisicas 220G 2,10L 100% POLYESTER Blanco</t>
  </si>
  <si>
    <t>Detalles técnicos anexos</t>
  </si>
  <si>
    <t xml:space="preserve"> Cotar com especificações técnicas- amostras fisicas 235G 2,10 100% PES Blanco</t>
  </si>
  <si>
    <t>A09934</t>
  </si>
  <si>
    <t>A09952</t>
  </si>
  <si>
    <t>A09963</t>
  </si>
  <si>
    <t>A10436</t>
  </si>
  <si>
    <t>A10425</t>
  </si>
  <si>
    <t>A10366</t>
  </si>
  <si>
    <t>A10364</t>
  </si>
  <si>
    <t>A10024</t>
  </si>
  <si>
    <t>POLYMAX</t>
  </si>
  <si>
    <t>310092 TP ML 0446071 14305 300G 2,20L DV U</t>
  </si>
  <si>
    <t>lancado como amostra diversa pois não localizado em Totvs</t>
  </si>
  <si>
    <r>
      <rPr>
        <b/>
        <sz val="11"/>
        <rFont val="Calibri"/>
        <family val="2"/>
        <scheme val="minor"/>
      </rPr>
      <t xml:space="preserve">A10473 </t>
    </r>
    <r>
      <rPr>
        <sz val="11"/>
        <rFont val="Calibri"/>
        <family val="2"/>
        <scheme val="minor"/>
      </rPr>
      <t xml:space="preserve">de Alto Confort, está sendo enviado o desenho </t>
    </r>
    <r>
      <rPr>
        <b/>
        <sz val="11"/>
        <rFont val="Calibri"/>
        <family val="2"/>
        <scheme val="minor"/>
      </rPr>
      <t>A10481 da Karen de Nicarágua</t>
    </r>
  </si>
  <si>
    <t>Reaplicar Desarrollo Tela Mundialista para 2a opción  (blanco y azul marino), CM, 180G- 3D- ID 7389</t>
  </si>
  <si>
    <t>0548001&gt;0626001</t>
  </si>
  <si>
    <t>0626001</t>
  </si>
  <si>
    <t>7424</t>
  </si>
  <si>
    <t>2,32</t>
  </si>
  <si>
    <t>POLYFIBRAS</t>
  </si>
  <si>
    <t>recotizar esta tela ICE, pero ahora con laminado (película que protege contra derrame de líquidos)/MP004528 TELA 90% NYLON 10% POLYESTER 220CM ANCHO, 360 GSM ICE (14-4122 TPG AIRY BLUE)- Actualmente  $4,35 (fotos)</t>
  </si>
  <si>
    <t>MP004528 (0413001)</t>
  </si>
  <si>
    <t>CAMAS AURORA - HND</t>
  </si>
  <si>
    <t>Modelo 1 - Tecido pique 280 Gramas - 2,20 de largura - Branco e Cinza Perla (Estrutura Comum)</t>
  </si>
  <si>
    <t>Modelo 2 - Tecido Pique Preto e Verde 280 Gramas - 2,20 de largura (O fio verde como se trata de um fio de baixa rotacao, cotar ele usando como referencia o fio branco, cru)</t>
  </si>
  <si>
    <t>30128520 Luxury Europedic</t>
  </si>
  <si>
    <t>30128518 Linear Green</t>
  </si>
  <si>
    <t>308446 Eurotop</t>
  </si>
  <si>
    <t>Modelo 3 - Tapa Tecido Pique Azul Marinho com Preto em 280 Gramas,  2,20 de largura</t>
  </si>
  <si>
    <t>257622 Banda Eurotop</t>
  </si>
  <si>
    <t>257676 Banda Europedic</t>
  </si>
  <si>
    <t>Modelo 1 cotar em 160G 2,20- Jaquard - Plano</t>
  </si>
  <si>
    <t>Modelo 2 cotar em 160G 2,20- Jaquard - Plano</t>
  </si>
  <si>
    <t>Modelo 3 cotar em 160G 2,20 - Jaquard - Plano</t>
  </si>
  <si>
    <t>257631 Banda Deluxe</t>
  </si>
  <si>
    <t>Cotar opção de tecido nesse estilo cores similares 280 para 3D</t>
  </si>
  <si>
    <t>Cisne 1</t>
  </si>
  <si>
    <t>Cisne 2</t>
  </si>
  <si>
    <t>Cisne 3</t>
  </si>
  <si>
    <t>Cisne 4</t>
  </si>
  <si>
    <t>7432</t>
  </si>
  <si>
    <t>7433</t>
  </si>
  <si>
    <t>7434</t>
  </si>
  <si>
    <t>7435</t>
  </si>
  <si>
    <t>3 relieve, blanco, gris y marino</t>
  </si>
  <si>
    <t>3 relieve, marino y azul claro</t>
  </si>
  <si>
    <t>2 relieve, marino y blanco</t>
  </si>
  <si>
    <t>002 &gt;CF7361&gt; 0623001</t>
  </si>
  <si>
    <t>003&gt;CF7362&gt;0624001</t>
  </si>
  <si>
    <t>0623001</t>
  </si>
  <si>
    <t>0624001</t>
  </si>
  <si>
    <t>0622001</t>
  </si>
  <si>
    <t>CF7360&gt;0622001</t>
  </si>
  <si>
    <t>No hay cambios, diseño autorizado</t>
  </si>
  <si>
    <t>Unicamente modificar o espaciar logos, que sean mas similares a el artículo 0624001.</t>
  </si>
  <si>
    <t>modificar o espaciar logos, que sean mas similares a el artículo 0624001/Logos + escuros/Cambiar diseño de fondo de estrellas, que no se vea tan saturado. Talvez probar con puntos o circulos</t>
  </si>
  <si>
    <t>ver mensaje WhatsApp</t>
  </si>
  <si>
    <t>7425</t>
  </si>
  <si>
    <t>64% PES 36% PE CM</t>
  </si>
  <si>
    <t>AZUL CLARO</t>
  </si>
  <si>
    <t>ajuste de precios may26 - atiende pedido</t>
  </si>
  <si>
    <t>0074151 (4045)</t>
  </si>
  <si>
    <t>0399021 (4162)</t>
  </si>
  <si>
    <t>0072081 (4044)</t>
  </si>
  <si>
    <t>ELEGANCE</t>
  </si>
  <si>
    <t>SPECTRA PLUS</t>
  </si>
  <si>
    <t>ULTRA PRIMIUN</t>
  </si>
  <si>
    <t>5094</t>
  </si>
  <si>
    <t>5095</t>
  </si>
  <si>
    <t>5373</t>
  </si>
  <si>
    <t>Relieve Azul marino y amarre negro</t>
  </si>
  <si>
    <t>Relieve negro y amarre blanco</t>
  </si>
  <si>
    <t>Relieve blanco y amarre gris</t>
  </si>
  <si>
    <r>
      <t>0274005&gt;</t>
    </r>
    <r>
      <rPr>
        <b/>
        <sz val="9"/>
        <rFont val="Calibri"/>
        <family val="2"/>
        <scheme val="minor"/>
      </rPr>
      <t>0274035</t>
    </r>
  </si>
  <si>
    <r>
      <t>capri turquesa&gt;CP7173&gt;</t>
    </r>
    <r>
      <rPr>
        <b/>
        <sz val="9"/>
        <rFont val="Aptos"/>
        <family val="2"/>
      </rPr>
      <t>A10460</t>
    </r>
  </si>
  <si>
    <r>
      <t>CP7173/</t>
    </r>
    <r>
      <rPr>
        <b/>
        <sz val="9"/>
        <rFont val="Calibri"/>
        <family val="2"/>
        <scheme val="minor"/>
      </rPr>
      <t>A10469</t>
    </r>
  </si>
  <si>
    <r>
      <t xml:space="preserve">MPTL0419&gt; </t>
    </r>
    <r>
      <rPr>
        <b/>
        <sz val="9"/>
        <color rgb="FF000000"/>
        <rFont val="Aptos"/>
        <family val="2"/>
      </rPr>
      <t>A10416</t>
    </r>
    <r>
      <rPr>
        <sz val="9"/>
        <color rgb="FF000000"/>
        <rFont val="Aptos"/>
        <family val="2"/>
      </rPr>
      <t xml:space="preserve"> </t>
    </r>
  </si>
  <si>
    <r>
      <t xml:space="preserve">MPTL0239&gt;  </t>
    </r>
    <r>
      <rPr>
        <b/>
        <sz val="9"/>
        <color rgb="FF000000"/>
        <rFont val="Aptos"/>
        <family val="2"/>
      </rPr>
      <t>A10325</t>
    </r>
    <r>
      <rPr>
        <sz val="9"/>
        <color rgb="FF000000"/>
        <rFont val="Aptos"/>
        <family val="2"/>
      </rPr>
      <t>    </t>
    </r>
  </si>
  <si>
    <r>
      <t xml:space="preserve">MPTL0152&gt; </t>
    </r>
    <r>
      <rPr>
        <b/>
        <sz val="9"/>
        <color rgb="FF000000"/>
        <rFont val="Aptos"/>
        <family val="2"/>
      </rPr>
      <t>A10330</t>
    </r>
    <r>
      <rPr>
        <sz val="9"/>
        <color rgb="FF000000"/>
        <rFont val="Aptos"/>
        <family val="2"/>
      </rPr>
      <t xml:space="preserve">  </t>
    </r>
  </si>
  <si>
    <t xml:space="preserve">(TAPA)-op Panel: 350gsm, 3% spandex, a minimum of 30% Tencel, a minimum of 30% LDPE, and the difference in polyester ---- 230cm width |PROJ-3324 BiB </t>
  </si>
  <si>
    <t>A10367</t>
  </si>
  <si>
    <t>30 mettros de amostras diversas (3rolos)</t>
  </si>
  <si>
    <t>Ajustes enviados Rmena 0705 WA</t>
  </si>
  <si>
    <t>tela gris perla para venecia y florencia.</t>
  </si>
  <si>
    <t>Unicamente em blanco</t>
  </si>
  <si>
    <t>A10380&gt;A10430</t>
  </si>
  <si>
    <t>0066031&gt;0066031</t>
  </si>
  <si>
    <t>NEGRO &gt; BLANCO SOLAMENTE</t>
  </si>
  <si>
    <t>GRIS OSCURO &gt; GRIS PERLA</t>
  </si>
  <si>
    <t xml:space="preserve">$2,00 </t>
  </si>
  <si>
    <t>Aconchego / malha platinum</t>
  </si>
  <si>
    <t>$2,00  - Cadastro em Tabela hecho x mi em conjunto com MS</t>
  </si>
  <si>
    <t>despacharon pedido com estos cambios antes de cerrar cotizacion y documentaciion</t>
  </si>
  <si>
    <t>7443</t>
  </si>
  <si>
    <t>7444</t>
  </si>
  <si>
    <t>7445</t>
  </si>
  <si>
    <t>Relieve blanco y amarre gris perla</t>
  </si>
  <si>
    <r>
      <t xml:space="preserve">PERLA GRIS 180GSM - </t>
    </r>
    <r>
      <rPr>
        <b/>
        <sz val="10"/>
        <rFont val="Calibri"/>
        <family val="2"/>
        <scheme val="minor"/>
      </rPr>
      <t>VENECIA -</t>
    </r>
    <r>
      <rPr>
        <sz val="10"/>
        <rFont val="Calibri"/>
        <family val="2"/>
        <scheme val="minor"/>
      </rPr>
      <t xml:space="preserve"> id 7012 / Solo revisar precio</t>
    </r>
  </si>
  <si>
    <r>
      <t xml:space="preserve">180GSM - </t>
    </r>
    <r>
      <rPr>
        <b/>
        <sz val="10"/>
        <rFont val="Calibri"/>
        <family val="2"/>
        <scheme val="minor"/>
      </rPr>
      <t xml:space="preserve">FLORENCIA </t>
    </r>
    <r>
      <rPr>
        <sz val="10"/>
        <rFont val="Calibri"/>
        <family val="2"/>
        <scheme val="minor"/>
      </rPr>
      <t>- id 7014 &gt; GRIS PERLA</t>
    </r>
  </si>
  <si>
    <t>A10318</t>
  </si>
  <si>
    <t>CR</t>
  </si>
  <si>
    <r>
      <t>2,30L- Blanco y Gris Perla/</t>
    </r>
    <r>
      <rPr>
        <b/>
        <sz val="10"/>
        <rFont val="Calibri"/>
        <family val="2"/>
        <scheme val="minor"/>
      </rPr>
      <t xml:space="preserve">Cliente quer a cotacao desse produto com fios CAFTA </t>
    </r>
  </si>
  <si>
    <t>PJT-SEALY 03</t>
  </si>
  <si>
    <t>Rilieve blanco, azul, vermelho y amarre azul</t>
  </si>
  <si>
    <t>7446</t>
  </si>
  <si>
    <t>PJT BANDA 3</t>
  </si>
  <si>
    <t>7447</t>
  </si>
  <si>
    <t>relevo amarelo, amarração cinza claro e cinza escuro</t>
  </si>
  <si>
    <t>PJT BANDA 2</t>
  </si>
  <si>
    <t>relevo cinza perla, amarração amarela e cinza escuro</t>
  </si>
  <si>
    <t>7448</t>
  </si>
  <si>
    <t>PJT BANDA 1</t>
  </si>
  <si>
    <t>7449</t>
  </si>
  <si>
    <t>relevo cinza escuro, amarração cinza perla e amarelo</t>
  </si>
  <si>
    <t>Input Mau</t>
  </si>
  <si>
    <t>Cliente nuevo Vzla - cotización para referencia de precios/inputé como CLC</t>
  </si>
  <si>
    <t>Cotar 220 gramas fabricado no brasil</t>
  </si>
  <si>
    <t>SEA TRADING (MATERASSI)</t>
  </si>
  <si>
    <t>A08182 /3420001</t>
  </si>
  <si>
    <t>Ultima compra 2024 - 2 cotações /No rep</t>
  </si>
  <si>
    <t>00&gt;CCL7417(BR)</t>
  </si>
  <si>
    <r>
      <t>Cotar Colchón dark 300 gramos  ya habia diso inputado (duplicó)antes ID</t>
    </r>
    <r>
      <rPr>
        <b/>
        <sz val="10"/>
        <rFont val="Calibri"/>
        <family val="2"/>
        <scheme val="minor"/>
      </rPr>
      <t xml:space="preserve"> 7417</t>
    </r>
  </si>
  <si>
    <t>Cotar Tecido preto plano (BANDA)- 200 gramas</t>
  </si>
  <si>
    <t>INDUSTRIAL REGAL VZLA</t>
  </si>
  <si>
    <t>Amarre azul claro y negro</t>
  </si>
  <si>
    <t>CLC7453</t>
  </si>
  <si>
    <t>CLC7452</t>
  </si>
  <si>
    <t>Cotar 220 grama estrutura comum 0066013</t>
  </si>
  <si>
    <t>7453</t>
  </si>
  <si>
    <t>7452</t>
  </si>
  <si>
    <t>CLC7451</t>
  </si>
  <si>
    <t>7451</t>
  </si>
  <si>
    <t>Amarre blanca y relive negro</t>
  </si>
  <si>
    <t>REP 4% INCLUIDO</t>
  </si>
  <si>
    <t>Adicional quieren que coticemos el articulo 0449001 del mismo gramaje como trabajamos con ellos siempre en color blanco. Email Rodrigo Mena / AURORA BLANCO</t>
  </si>
  <si>
    <r>
      <t xml:space="preserve">180GSM - </t>
    </r>
    <r>
      <rPr>
        <b/>
        <sz val="10"/>
        <rFont val="Calibri"/>
        <family val="2"/>
        <scheme val="minor"/>
      </rPr>
      <t>AURORA</t>
    </r>
    <r>
      <rPr>
        <sz val="10"/>
        <rFont val="Calibri"/>
        <family val="2"/>
        <scheme val="minor"/>
      </rPr>
      <t xml:space="preserve"> id 7013  &gt; BLANCO SOLAMENTE - actualzación precio</t>
    </r>
  </si>
  <si>
    <r>
      <t>A10380&gt;A10430&gt;</t>
    </r>
    <r>
      <rPr>
        <b/>
        <sz val="9"/>
        <color rgb="FFC00000"/>
        <rFont val="Aptos"/>
        <family val="2"/>
      </rPr>
      <t>0449041</t>
    </r>
  </si>
  <si>
    <t>Cotado x CR/MS - Branco e Perla 220</t>
  </si>
  <si>
    <t>Cotado x CR/MS  - Branco e Perla 200</t>
  </si>
  <si>
    <t>7460</t>
  </si>
  <si>
    <t>7459</t>
  </si>
  <si>
    <t>Actualizar precio A08182 / 3420001 - última compra 2024</t>
  </si>
  <si>
    <t>7456</t>
  </si>
  <si>
    <t>Cotar essa referencia - ID 7459 em 220 - Branco e Gris</t>
  </si>
  <si>
    <t>7461</t>
  </si>
  <si>
    <r>
      <t xml:space="preserve">PJT-NT001 &gt; </t>
    </r>
    <r>
      <rPr>
        <sz val="9"/>
        <color rgb="FFC00000"/>
        <rFont val="Aptos"/>
        <family val="2"/>
      </rPr>
      <t>A10486</t>
    </r>
  </si>
  <si>
    <t>89% PES 11% LINHO  CF</t>
  </si>
  <si>
    <t>LINO</t>
  </si>
  <si>
    <r>
      <t xml:space="preserve">PJT-NT002&gt; </t>
    </r>
    <r>
      <rPr>
        <sz val="9"/>
        <color rgb="FFC00000"/>
        <rFont val="Aptos"/>
        <family val="2"/>
      </rPr>
      <t>0245091</t>
    </r>
  </si>
  <si>
    <t>73% PES 25% PE 2% CL CM</t>
  </si>
  <si>
    <t>inputado por MS  Linea Nature</t>
  </si>
  <si>
    <t>A10486</t>
  </si>
  <si>
    <t>0245091</t>
  </si>
  <si>
    <t>muestra nueva linea Nature</t>
  </si>
  <si>
    <t>160G</t>
  </si>
  <si>
    <t>340G</t>
  </si>
  <si>
    <t>COLCHONES CLC - REGAL</t>
  </si>
  <si>
    <t>Dibujo com logo do cliente</t>
  </si>
  <si>
    <r>
      <t>replica caso arriba para ampliar oferta/ dibujo</t>
    </r>
    <r>
      <rPr>
        <b/>
        <sz val="10"/>
        <rFont val="Calibri"/>
        <family val="2"/>
        <scheme val="minor"/>
      </rPr>
      <t>-0084022</t>
    </r>
    <r>
      <rPr>
        <sz val="10"/>
        <rFont val="Calibri"/>
        <family val="2"/>
        <scheme val="minor"/>
      </rPr>
      <t xml:space="preserve"> com logo cliente</t>
    </r>
  </si>
  <si>
    <t>Cliente novo. Cotar 100% Algodao 260G 2,20L / Tecnologias: Coreon, Vbac e Fresh Sleep  / 0084022</t>
  </si>
  <si>
    <t>0084022&gt;AM7419</t>
  </si>
  <si>
    <t>0084022&gt;AM7420</t>
  </si>
  <si>
    <t>AMAZHEL  (TEC NIPONA)</t>
  </si>
  <si>
    <t xml:space="preserve">00&gt; </t>
  </si>
  <si>
    <t>Cotar referencias em 280/ diseño-cores similares -pdto em lojas 9le quer o desenho similar pq o colchão já está em linha nas lojas)- es 7417/ duplicado</t>
  </si>
  <si>
    <t>cliente comprará muestra 150mts</t>
  </si>
  <si>
    <t>180G 2,20 Marrón - Input CB - Amostra</t>
  </si>
  <si>
    <t>180G 2,20 Arena Brillante - Input CB - amostra</t>
  </si>
  <si>
    <t>180G 2,20 Salmón - Input CB - Amostra</t>
  </si>
  <si>
    <t>Tapa - Tejido A</t>
  </si>
  <si>
    <r>
      <t>Tejido de punto 2D</t>
    </r>
    <r>
      <rPr>
        <sz val="11"/>
        <color rgb="FF000000"/>
        <rFont val="MS Gothic"/>
        <family val="3"/>
      </rPr>
      <t> </t>
    </r>
    <r>
      <rPr>
        <sz val="11"/>
        <color rgb="FF000000"/>
        <rFont val="Arial"/>
        <family val="2"/>
      </rPr>
      <t>Gramaje 220 o similar</t>
    </r>
  </si>
  <si>
    <t>Blanco liso con puntitos (huequitos) aleatorios en mismo color, ídem la textura de la imagen de referencia, no cambia el color idealmente.</t>
  </si>
  <si>
    <t>Tapa - Tejido B</t>
  </si>
  <si>
    <t>Tejido de punto 3d</t>
  </si>
  <si>
    <t>Gramaje 360 o 400 gr/m3 o similar</t>
  </si>
  <si>
    <t>Todo blanco liso con puntitos y líneas Orgánicas</t>
  </si>
  <si>
    <t>Posibilidad de mover los puntitos para que no se crucen con las líneas Orgánicas y afectar el 3D o la calidad del producto final. </t>
  </si>
  <si>
    <t>Tapa - Tejido C</t>
  </si>
  <si>
    <t>Tejido de punto 2d</t>
  </si>
  <si>
    <t>Gramaje 450gr o más</t>
  </si>
  <si>
    <t>Gris claro (melange?) con puntitos (huequitos)</t>
  </si>
  <si>
    <t>Se habló la posibilidad de prototipar en gris oscuro para poder testear en fábrica luego vemos el gris melange (que no está en stock por falta del proveedor)</t>
  </si>
  <si>
    <t>Ver Referencias: Foto Casper / Foto Calm Brasil</t>
  </si>
  <si>
    <t>Tapa - Tejido D</t>
  </si>
  <si>
    <t>Gramaje 450gr (dijimos que va ser menor, aguardamos confirmación)</t>
  </si>
  <si>
    <t>Blanco liso con puntitos y líneas Orgánicas</t>
  </si>
  <si>
    <t>Hilo azul en líneas orgánicas / degradé entre líneas</t>
  </si>
  <si>
    <t xml:space="preserve">. Modelo 1 </t>
  </si>
  <si>
    <t xml:space="preserve">Tapa – Estrutura CM </t>
  </si>
  <si>
    <t>220GSM – Branco – 100% PES</t>
  </si>
  <si>
    <t>. Modelo 2  </t>
  </si>
  <si>
    <t>Tapa – Estrutura XP</t>
  </si>
  <si>
    <t xml:space="preserve">360GSM – Branco </t>
  </si>
  <si>
    <t xml:space="preserve">. Modelo 3 </t>
  </si>
  <si>
    <t xml:space="preserve">460GSM – Mescla Claro </t>
  </si>
  <si>
    <t xml:space="preserve">. Modelo 4 </t>
  </si>
  <si>
    <t>420GSM – Branco e Azul Claro</t>
  </si>
  <si>
    <t>Detalles em Tab aparte - Proyecto Especial  | 220GSM – Branco – 100% PES  CM</t>
  </si>
  <si>
    <t>Detalles em Tab aparte - Proyecto Especial | 360GSM – Branco  XP</t>
  </si>
  <si>
    <t>Detalles em Tab aparte - Proyecto Especial | 460GSM – Mescla Claro  CM</t>
  </si>
  <si>
    <t>Detalles em Tab aparte - Proyecto Especial | 420GSM – Branco e Azul Claro CM</t>
  </si>
  <si>
    <t xml:space="preserve">DETALLES   - PROYECTO ESPECIAL </t>
  </si>
  <si>
    <t>00&gt;PJ7478</t>
  </si>
  <si>
    <t>7478</t>
  </si>
  <si>
    <t xml:space="preserve">Tecido com gelado </t>
  </si>
  <si>
    <t>67% PES 33% PE</t>
  </si>
  <si>
    <t>Tapa A</t>
  </si>
  <si>
    <t>Tapa B</t>
  </si>
  <si>
    <t>Tapa C</t>
  </si>
  <si>
    <t>Tapa D</t>
  </si>
  <si>
    <t>FOTOS EN FILE PROJETOS ESPECIAIS</t>
  </si>
  <si>
    <t>7479</t>
  </si>
  <si>
    <t>7480</t>
  </si>
  <si>
    <t>7481</t>
  </si>
  <si>
    <t>7482</t>
  </si>
  <si>
    <t>99% PES 1% EL XP</t>
  </si>
  <si>
    <t>99% PES 1% EL CM</t>
  </si>
  <si>
    <t>MEZCLA CLARO</t>
  </si>
  <si>
    <t>BLANCO Y AZUL CLARO</t>
  </si>
  <si>
    <t>10 mts</t>
  </si>
  <si>
    <t>SALMON</t>
  </si>
  <si>
    <t>MARRON</t>
  </si>
  <si>
    <t>GT: 2,07</t>
  </si>
  <si>
    <t>GT: 2,40</t>
  </si>
  <si>
    <t>Tapa D-2</t>
  </si>
  <si>
    <t>Tapa D-3</t>
  </si>
  <si>
    <t>7483</t>
  </si>
  <si>
    <t>7484</t>
  </si>
  <si>
    <t>55% PE 45% PES CM</t>
  </si>
  <si>
    <t>AZUL COOLING</t>
  </si>
  <si>
    <t>input CR/MS- Modelo Branco Cooling e Azul Poliester</t>
  </si>
  <si>
    <t>input CR/MS - Azul Cooling</t>
  </si>
  <si>
    <t>0071041</t>
  </si>
  <si>
    <t>6698</t>
  </si>
  <si>
    <t>Ref. 0071041 (totvs 4731) - ID 6698 - fvr apenas atualizar preço com ajuste programado - pedido em mãos</t>
  </si>
  <si>
    <t>Ref. 0071041 (totvs 4731) - ID 6698 -cotar em 200G</t>
  </si>
  <si>
    <t>Ref. 0071041 (totvs 4731) - ID 6698 -cotar em 220</t>
  </si>
  <si>
    <t>7486</t>
  </si>
  <si>
    <t>7487</t>
  </si>
  <si>
    <t>pedido GT019.26</t>
  </si>
  <si>
    <t>0071041&gt;0071081</t>
  </si>
  <si>
    <t>0071081</t>
  </si>
  <si>
    <t>Cotar ref '0282004 &gt; 0282011 - TELA COLCHON EM 200G E PREÇO ATUALIZADO (id4639?)</t>
  </si>
  <si>
    <t>0282004 &gt; 0282011</t>
  </si>
  <si>
    <t>ANCHO CM</t>
  </si>
  <si>
    <r>
      <t xml:space="preserve">Input CB: muestra recibida del cliente no pude analizar, el peso y los hilos ya q tiene un laminado atras q impide q se pueda desilar y es un jakare plano, la clase de hilos q lleva es </t>
    </r>
    <r>
      <rPr>
        <b/>
        <sz val="10"/>
        <rFont val="Calibri"/>
        <family val="2"/>
        <scheme val="minor"/>
      </rPr>
      <t>negro y azul</t>
    </r>
    <r>
      <rPr>
        <sz val="10"/>
        <rFont val="Calibri"/>
        <family val="2"/>
        <scheme val="minor"/>
      </rPr>
      <t xml:space="preserve"> el azul mas sercano q tenemos es el azul marino. 180 2,20 100% PES PL</t>
    </r>
  </si>
  <si>
    <t>Input CR: pedir ao César pra pesar com o laminado de qlq forma/acredito q o Azul claro, temos disponível se encaixaria melhor q o marinho nesse produto, pela foto q ele mandou. Além do preto pelo cinza escuro</t>
  </si>
  <si>
    <t>CORPORACIÓN COLFLEX C.A.</t>
  </si>
  <si>
    <t>amostras diversas (bandeiras)</t>
  </si>
  <si>
    <t>AC7512</t>
  </si>
  <si>
    <t>7512</t>
  </si>
  <si>
    <t>NEGRO Y AZUL CLARO</t>
  </si>
  <si>
    <t>Sólo actualizar precio para pedido - Precio mayo $2,23</t>
  </si>
  <si>
    <t xml:space="preserve">MPTL0419&gt; A10416 </t>
  </si>
  <si>
    <t>MPTL0152&gt; A10330  </t>
  </si>
  <si>
    <t>MPTL0537&gt;0402001</t>
  </si>
  <si>
    <t>MPTL0307&gt;A10378</t>
  </si>
  <si>
    <t>MPTL0541&gt;0392011</t>
  </si>
  <si>
    <t>Sólo actualizar precio para pedido - Precio abril $2,21</t>
  </si>
  <si>
    <t>Sólo actualizar precio para pedido - Precio mayo $5,41</t>
  </si>
  <si>
    <t>Sólo actualizar precio para pedido - Precio Dic'25 $1,66</t>
  </si>
  <si>
    <t>7513</t>
  </si>
  <si>
    <t>7514</t>
  </si>
  <si>
    <t>7515</t>
  </si>
  <si>
    <t>7516</t>
  </si>
  <si>
    <t>7517</t>
  </si>
  <si>
    <t>Arctic Breeze</t>
  </si>
  <si>
    <t>Sólo actualizar precio para pedido - Precio abril $1,82</t>
  </si>
  <si>
    <t>A10500</t>
  </si>
  <si>
    <t>A10501</t>
  </si>
  <si>
    <t>360 2,20 CM</t>
  </si>
  <si>
    <t>A10499</t>
  </si>
  <si>
    <t>220 2,20 CM</t>
  </si>
  <si>
    <t>A10504</t>
  </si>
  <si>
    <t>420 2,20 XP</t>
  </si>
  <si>
    <t>A10503</t>
  </si>
  <si>
    <t>420 2,30 CM</t>
  </si>
  <si>
    <t>A10502</t>
  </si>
  <si>
    <t>400 2,30 CM</t>
  </si>
  <si>
    <t>Muestra proyecto especial</t>
  </si>
  <si>
    <t>380 2,20 XP 100% PES</t>
  </si>
  <si>
    <t>0081022&gt; 0081011</t>
  </si>
  <si>
    <t>0081011 - Luxury Black</t>
  </si>
  <si>
    <t xml:space="preserve">0081022&gt;0081001 </t>
  </si>
  <si>
    <t>CS7225 - Genérica</t>
  </si>
  <si>
    <t>produção</t>
  </si>
  <si>
    <r>
      <t xml:space="preserve"> 0081001 - </t>
    </r>
    <r>
      <rPr>
        <b/>
        <sz val="10"/>
        <rFont val="Calibri"/>
        <family val="2"/>
        <scheme val="minor"/>
      </rPr>
      <t>Black?</t>
    </r>
  </si>
  <si>
    <t>220 2,10 CM</t>
  </si>
  <si>
    <t>7476</t>
  </si>
  <si>
    <t>BD7476 &gt; A10504</t>
  </si>
  <si>
    <t>AZUL</t>
  </si>
  <si>
    <t xml:space="preserve">Modelo Sealy Azul </t>
  </si>
  <si>
    <t>7477</t>
  </si>
  <si>
    <t>Ajuste del cliente</t>
  </si>
  <si>
    <t>Gris Oscuro- Evaluar la posibilidad de reducir el gramaje de la tela para mejorar costos (180-200G)</t>
  </si>
  <si>
    <t>Gris Claro-Evaluar la posibilidad de reducir el gramaje de la tela para mejorar costos (180-200G)</t>
  </si>
  <si>
    <t>Amarillo-Evaluar la posibilidad de reducir el gramaje de la tela para mejorar costos (180-200G)</t>
  </si>
  <si>
    <t>PROPUESTAS FRAZADAS - JUNIO 2026</t>
  </si>
  <si>
    <t>código</t>
  </si>
  <si>
    <t>OND-01</t>
  </si>
  <si>
    <t>cod pdn</t>
  </si>
  <si>
    <t>OND-02</t>
  </si>
  <si>
    <t>0066013</t>
  </si>
  <si>
    <t>0437001</t>
  </si>
  <si>
    <t>OND-06</t>
  </si>
  <si>
    <t>OND-03</t>
  </si>
  <si>
    <t xml:space="preserve">OND-04 </t>
  </si>
  <si>
    <t>OND-05</t>
  </si>
  <si>
    <t>0071021</t>
  </si>
  <si>
    <t>OND-07</t>
  </si>
  <si>
    <t>OND-08</t>
  </si>
  <si>
    <t>0078021</t>
  </si>
  <si>
    <t>0078011</t>
  </si>
  <si>
    <t>OND-09</t>
  </si>
  <si>
    <t>OND-10</t>
  </si>
  <si>
    <t>0149011</t>
  </si>
  <si>
    <t>0271011</t>
  </si>
  <si>
    <t>OND-11</t>
  </si>
  <si>
    <t>OND-12</t>
  </si>
  <si>
    <t>0274015</t>
  </si>
  <si>
    <t>OND-13</t>
  </si>
  <si>
    <t>OND-14</t>
  </si>
  <si>
    <t>0012001</t>
  </si>
  <si>
    <t>0080001</t>
  </si>
  <si>
    <t>OND-15</t>
  </si>
  <si>
    <t>OND-16</t>
  </si>
  <si>
    <t>0074011</t>
  </si>
  <si>
    <t>0073011</t>
  </si>
  <si>
    <t>OND-17</t>
  </si>
  <si>
    <t>OND-18</t>
  </si>
  <si>
    <t>0423001</t>
  </si>
  <si>
    <t>OND-19</t>
  </si>
  <si>
    <t>0447001</t>
  </si>
  <si>
    <t>ORGANICOS, ONDAS, LINHAS FLUIDAS</t>
  </si>
  <si>
    <t>GEOMETRICOS MODERNOS</t>
  </si>
  <si>
    <t>GEO-01</t>
  </si>
  <si>
    <t>GEO-02</t>
  </si>
  <si>
    <t>GEO-03</t>
  </si>
  <si>
    <t>0284001</t>
  </si>
  <si>
    <t>GEO-04</t>
  </si>
  <si>
    <t>GEO-05</t>
  </si>
  <si>
    <t>0067013</t>
  </si>
  <si>
    <t>GEO-06</t>
  </si>
  <si>
    <t>0237015</t>
  </si>
  <si>
    <t>0392001</t>
  </si>
  <si>
    <t>GEO-07</t>
  </si>
  <si>
    <t>GEO-08</t>
  </si>
  <si>
    <t>0395001</t>
  </si>
  <si>
    <t>GEO-09</t>
  </si>
  <si>
    <t>GEO-10</t>
  </si>
  <si>
    <t>0389001</t>
  </si>
  <si>
    <t>0072031</t>
  </si>
  <si>
    <t>GEO-11</t>
  </si>
  <si>
    <t>GEO-12</t>
  </si>
  <si>
    <t>GEO-13</t>
  </si>
  <si>
    <t>GEO-14</t>
  </si>
  <si>
    <t>0076021</t>
  </si>
  <si>
    <t>0088012</t>
  </si>
  <si>
    <t>GEO-15</t>
  </si>
  <si>
    <t>GEO-16</t>
  </si>
  <si>
    <t>0257015</t>
  </si>
  <si>
    <t>GEO-17</t>
  </si>
  <si>
    <t>GEO-18</t>
  </si>
  <si>
    <t>0270001</t>
  </si>
  <si>
    <t>GEO-19</t>
  </si>
  <si>
    <t>GEO-20</t>
  </si>
  <si>
    <t>0400001</t>
  </si>
  <si>
    <t>GEO-21</t>
  </si>
  <si>
    <t>GEO-22</t>
  </si>
  <si>
    <t>FLORAIS, NATUREZA E ARABESCOS</t>
  </si>
  <si>
    <t>FLR-01</t>
  </si>
  <si>
    <t>FLR-02</t>
  </si>
  <si>
    <t>FLR-03</t>
  </si>
  <si>
    <t>0017026</t>
  </si>
  <si>
    <t>0462006</t>
  </si>
  <si>
    <t>FLR-05</t>
  </si>
  <si>
    <t>FLR-04</t>
  </si>
  <si>
    <t>0256011</t>
  </si>
  <si>
    <t>0421001</t>
  </si>
  <si>
    <t>0142021</t>
  </si>
  <si>
    <t>FLR-06</t>
  </si>
  <si>
    <t>0256001</t>
  </si>
  <si>
    <t>FLR-07</t>
  </si>
  <si>
    <t>FLR-08</t>
  </si>
  <si>
    <t>0243011</t>
  </si>
  <si>
    <t>FLR-09</t>
  </si>
  <si>
    <t>0061006</t>
  </si>
  <si>
    <t>TEXTURAS, DETALHES E CLOSE-UPS</t>
  </si>
  <si>
    <t>TXT-01</t>
  </si>
  <si>
    <t>TXT-02</t>
  </si>
  <si>
    <t>TXT-03</t>
  </si>
  <si>
    <t>0270011</t>
  </si>
  <si>
    <t>0443006</t>
  </si>
  <si>
    <t>0031001</t>
  </si>
  <si>
    <t>TXT-04</t>
  </si>
  <si>
    <t>TXT-05</t>
  </si>
  <si>
    <t>TXT-06</t>
  </si>
  <si>
    <t>0440001</t>
  </si>
  <si>
    <t>19 Skus</t>
  </si>
  <si>
    <t>22 skus</t>
  </si>
  <si>
    <t>9 skus</t>
  </si>
  <si>
    <t>6 skus</t>
  </si>
  <si>
    <t>skus</t>
  </si>
  <si>
    <t>Actualizar precio antes ID 6349 $1,66/ Pedido potencial Rmena</t>
  </si>
  <si>
    <t>MPTL0528/A10337</t>
  </si>
  <si>
    <t>7533</t>
  </si>
  <si>
    <t>Total general</t>
  </si>
  <si>
    <t>Etiquetas de columna</t>
  </si>
  <si>
    <t>Etiquetas de fila</t>
  </si>
  <si>
    <t>100% PES CF</t>
  </si>
  <si>
    <t>MPTL0330 / A10331</t>
  </si>
  <si>
    <r>
      <t>MPTL0419 /</t>
    </r>
    <r>
      <rPr>
        <b/>
        <sz val="9"/>
        <color rgb="FF000000"/>
        <rFont val="Aptos"/>
        <family val="2"/>
      </rPr>
      <t>A10416</t>
    </r>
    <r>
      <rPr>
        <sz val="9"/>
        <color rgb="FF000000"/>
        <rFont val="Aptos"/>
        <family val="2"/>
      </rPr>
      <t xml:space="preserve"> </t>
    </r>
  </si>
  <si>
    <t>Actualizar precio ajuste junio26</t>
  </si>
  <si>
    <t>MPTL0408 / A10304</t>
  </si>
  <si>
    <t>MPTL0521 / A10340</t>
  </si>
  <si>
    <t>MPTL0525 / A10313</t>
  </si>
  <si>
    <t>MPTL0526 / A10308</t>
  </si>
  <si>
    <t>MPTL0527 / A10327</t>
  </si>
  <si>
    <r>
      <t xml:space="preserve">MPTL0239 / </t>
    </r>
    <r>
      <rPr>
        <b/>
        <sz val="9"/>
        <color rgb="FF000000"/>
        <rFont val="Aptos"/>
        <family val="2"/>
      </rPr>
      <t>A10325</t>
    </r>
    <r>
      <rPr>
        <sz val="9"/>
        <color rgb="FF000000"/>
        <rFont val="Aptos"/>
        <family val="2"/>
      </rPr>
      <t>    </t>
    </r>
  </si>
  <si>
    <t>MPTL0529 / A10309</t>
  </si>
  <si>
    <t>MPTL0532 / A10373</t>
  </si>
  <si>
    <t>MPTL0533 / A10413</t>
  </si>
  <si>
    <t>MPTL0534 / A10326&gt;A10385</t>
  </si>
  <si>
    <t>MPTL0535 / A10324</t>
  </si>
  <si>
    <t>MPTL0538 / 0242011</t>
  </si>
  <si>
    <t>MPTL0539 / A10332</t>
  </si>
  <si>
    <t>MPTL0540 / 0257055</t>
  </si>
  <si>
    <t>Actualizar precio ajuste junio26- No localizado com esse MPTL</t>
  </si>
  <si>
    <t>COLCHONES ATLAS</t>
  </si>
  <si>
    <t>0275015</t>
  </si>
  <si>
    <t>BANDA NEGRA</t>
  </si>
  <si>
    <t>BANDA BEIGE</t>
  </si>
  <si>
    <t>BANDA GRIS</t>
  </si>
  <si>
    <t>que combine com la tela beige/arena</t>
  </si>
  <si>
    <t>cliente novo - pedido de entrada - fvr cotar</t>
  </si>
  <si>
    <t>que combine con las telas gris claro</t>
  </si>
  <si>
    <t>que combine com la tela gris oscura</t>
  </si>
  <si>
    <t>0276005</t>
  </si>
  <si>
    <t>Compró 2023/otra razón social</t>
  </si>
  <si>
    <t>Coleção Elegance - Cotar Amostra fisica - 250G</t>
  </si>
  <si>
    <t>cotar 180G - foto anexa</t>
  </si>
  <si>
    <t>0613001</t>
  </si>
  <si>
    <t>0597001</t>
  </si>
  <si>
    <t xml:space="preserve">Coleção Elegance - Cotar Amostra fisica - Gelado - na cor Preta- </t>
  </si>
  <si>
    <t>7558</t>
  </si>
  <si>
    <t>7557</t>
  </si>
  <si>
    <t>7555</t>
  </si>
  <si>
    <t>7554</t>
  </si>
  <si>
    <t>7556</t>
  </si>
  <si>
    <t>7553</t>
  </si>
  <si>
    <t>7552</t>
  </si>
  <si>
    <t>0145012&gt; 0145014</t>
  </si>
  <si>
    <t>0145014</t>
  </si>
  <si>
    <t>97% PES 3% CL XP</t>
  </si>
  <si>
    <t>LINEN</t>
  </si>
  <si>
    <t>89% PES 11% CO XN</t>
  </si>
  <si>
    <t>83% PES 17% CO XN</t>
  </si>
  <si>
    <t>7560</t>
  </si>
  <si>
    <t>7561</t>
  </si>
  <si>
    <r>
      <t>0641004&gt;</t>
    </r>
    <r>
      <rPr>
        <b/>
        <sz val="10"/>
        <rFont val="Aptos"/>
        <family val="2"/>
      </rPr>
      <t>0641014</t>
    </r>
  </si>
  <si>
    <r>
      <t>0650004&gt;</t>
    </r>
    <r>
      <rPr>
        <b/>
        <sz val="10"/>
        <rFont val="Aptos"/>
        <family val="2"/>
      </rPr>
      <t>0650014</t>
    </r>
  </si>
  <si>
    <t>7564</t>
  </si>
  <si>
    <t>7563</t>
  </si>
  <si>
    <t>7562</t>
  </si>
  <si>
    <t>51% PE 49% PES CM</t>
  </si>
  <si>
    <t>95% PES 5% CL CM</t>
  </si>
  <si>
    <t>7559</t>
  </si>
  <si>
    <t>Fvr actualizar precio Jun26 sobre esta referencia (foto)</t>
  </si>
  <si>
    <t>10 mts bandeiras</t>
  </si>
  <si>
    <t>Pedido Fadessa - Conexao</t>
  </si>
  <si>
    <t xml:space="preserve">Status </t>
  </si>
  <si>
    <t xml:space="preserve">Pedido No. </t>
  </si>
  <si>
    <t>CO2606-08</t>
  </si>
  <si>
    <t xml:space="preserve">Fecha de solicitud: </t>
  </si>
  <si>
    <t xml:space="preserve">Fecha despacho: </t>
  </si>
  <si>
    <t>Código</t>
  </si>
  <si>
    <t xml:space="preserve">Descripción </t>
  </si>
  <si>
    <t xml:space="preserve">Cantidad </t>
  </si>
  <si>
    <t>Unidad</t>
  </si>
  <si>
    <t>PRECIO JUN’26</t>
  </si>
  <si>
    <t>MPTL0419</t>
  </si>
  <si>
    <t>Tela Pique blanca H-2760 195 gsm, 2.20 mts</t>
  </si>
  <si>
    <t xml:space="preserve">           3,000 </t>
  </si>
  <si>
    <t>MPTL0330</t>
  </si>
  <si>
    <t>Tela Pique material 40131357 195 gramos</t>
  </si>
  <si>
    <t xml:space="preserve">           2,000 </t>
  </si>
  <si>
    <t>MPTL0537</t>
  </si>
  <si>
    <t>Tela pique 4020014 180 gramos</t>
  </si>
  <si>
    <t xml:space="preserve">           1,600 </t>
  </si>
  <si>
    <t>MPTL0307</t>
  </si>
  <si>
    <t>Tela Pique tratamiento Ice Cool material 40131298 330 gramos</t>
  </si>
  <si>
    <t xml:space="preserve">              600 </t>
  </si>
  <si>
    <t xml:space="preserve"> Prioridad </t>
  </si>
  <si>
    <t>MPTL0239</t>
  </si>
  <si>
    <t>TELA PIQUE MATERIAL 40131300 195 GRAMOS</t>
  </si>
  <si>
    <t>MPTL0408</t>
  </si>
  <si>
    <t>Tela Pique Material 40131462/ 280 Gramos</t>
  </si>
  <si>
    <t xml:space="preserve">              500 </t>
  </si>
  <si>
    <t>MPTL0521</t>
  </si>
  <si>
    <t>Tela pique A10340 180 gramos</t>
  </si>
  <si>
    <t xml:space="preserve">           1,200 </t>
  </si>
  <si>
    <t>MPTL0525</t>
  </si>
  <si>
    <t>Tela pique A10313 180 gramos</t>
  </si>
  <si>
    <t xml:space="preserve">           2,400 </t>
  </si>
  <si>
    <t>MPTL0526</t>
  </si>
  <si>
    <t>Tela pique A10308 180 gramos</t>
  </si>
  <si>
    <t>MPTL0527</t>
  </si>
  <si>
    <t>Tela pique A10327 180 gramos</t>
  </si>
  <si>
    <t>MPTL0528</t>
  </si>
  <si>
    <t>Tela pique A10337 180 gramos</t>
  </si>
  <si>
    <t xml:space="preserve">           1,000 </t>
  </si>
  <si>
    <t>MPTL0529</t>
  </si>
  <si>
    <t>Tela pique A10309 180 gramos</t>
  </si>
  <si>
    <t>MPTL0532</t>
  </si>
  <si>
    <t>Tela pique TBD-3 180 gramos</t>
  </si>
  <si>
    <t>MPTL0533</t>
  </si>
  <si>
    <t>Tela pique A10305 180 gramos</t>
  </si>
  <si>
    <t>MPTL0534</t>
  </si>
  <si>
    <t>Tela pique A10326 180 gramos</t>
  </si>
  <si>
    <t>MPTL0535</t>
  </si>
  <si>
    <t>Tela pique A10324 180 gramos</t>
  </si>
  <si>
    <t xml:space="preserve">              800 </t>
  </si>
  <si>
    <t>MPTL0538</t>
  </si>
  <si>
    <t>Tela pique 242011 180 gramos</t>
  </si>
  <si>
    <t>MPTL0539</t>
  </si>
  <si>
    <t>Tela pique A10322 180 gramos</t>
  </si>
  <si>
    <t xml:space="preserve">           1,100 </t>
  </si>
  <si>
    <t>MPTL0540</t>
  </si>
  <si>
    <t>Tela pique 0257055 180 gramos</t>
  </si>
  <si>
    <t xml:space="preserve">           5,400 </t>
  </si>
  <si>
    <t>MPTL0543</t>
  </si>
  <si>
    <t>Tela pique A10278 180 gramos</t>
  </si>
  <si>
    <t xml:space="preserve">           3,500 </t>
  </si>
  <si>
    <t>0543 é A10278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</si>
  <si>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</si>
  <si>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</si>
  <si>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</si>
  <si>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</si>
  <si>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</si>
  <si>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</si>
  <si>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</si>
  <si>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</si>
  <si>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</si>
  <si>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</si>
  <si>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</si>
  <si>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</si>
  <si>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</si>
  <si>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</si>
  <si>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</si>
  <si>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</si>
  <si>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</si>
  <si>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GRIS Y AZUL CLARO Y NEGRO</t>
  </si>
  <si>
    <t>LIZO BRILLANTE</t>
  </si>
  <si>
    <t>MARRON Y MEZCLA</t>
  </si>
  <si>
    <t>GRIS Y AZUL MARINO</t>
  </si>
  <si>
    <t>NEGRO ?</t>
  </si>
  <si>
    <t>MPTL0543 /A10278</t>
  </si>
  <si>
    <t>6016</t>
  </si>
  <si>
    <t>229647&gt;a10257</t>
  </si>
  <si>
    <t>Tela Florencia Gris Perla - ID 7014&gt;7445 /  Actualización de precio por ajustes programados junio26</t>
  </si>
  <si>
    <r>
      <t xml:space="preserve">Tela Venecia Gris Perla 180GSM - </t>
    </r>
    <r>
      <rPr>
        <sz val="11"/>
        <color theme="1"/>
        <rFont val="Calibri"/>
        <family val="2"/>
        <scheme val="minor"/>
      </rPr>
      <t xml:space="preserve"> Id 7012&gt;7443 / Actualización de precio por ajustes programados junio26</t>
    </r>
  </si>
  <si>
    <t>0066031</t>
  </si>
  <si>
    <r>
      <t xml:space="preserve">Tela Aurora Blanco </t>
    </r>
    <r>
      <rPr>
        <sz val="11"/>
        <color theme="1"/>
        <rFont val="Calibri"/>
        <family val="2"/>
        <scheme val="minor"/>
      </rPr>
      <t xml:space="preserve"> 7013&gt;7444 / Actualización de precio por ajustes programados junio'26</t>
    </r>
  </si>
  <si>
    <t>TP Mundialista Way (Cara) ID7424 - 180G Blanco y Azul Marino/ Actualización de precio por ajustes programados junio26</t>
  </si>
  <si>
    <r>
      <t>A10380&gt;A10430&gt;</t>
    </r>
    <r>
      <rPr>
        <sz val="9"/>
        <color rgb="FFC00000"/>
        <rFont val="Aptos"/>
        <family val="2"/>
      </rPr>
      <t>0449041</t>
    </r>
  </si>
  <si>
    <t xml:space="preserve">0074151 </t>
  </si>
  <si>
    <t>TELA PIQUE ELEGANCE id5095 / Actualización precio por ajustes de junio26</t>
  </si>
  <si>
    <t>0399021</t>
  </si>
  <si>
    <t>TP SPECTRA PLUS ID5373 /  Actualización precio por ajustes junio26</t>
  </si>
  <si>
    <t xml:space="preserve">0072081 </t>
  </si>
  <si>
    <t>TP ULTRA PRIMIUM PLUS ID 5094 / Actualización precio por ajustes junio26</t>
  </si>
  <si>
    <t xml:space="preserve">Input de MS </t>
  </si>
  <si>
    <t>A10514</t>
  </si>
  <si>
    <t>CAQUI</t>
  </si>
  <si>
    <t>7592</t>
  </si>
  <si>
    <t>Actualizó mismo ID  histórico</t>
  </si>
  <si>
    <t>Input via  Teams para ajuste precio</t>
  </si>
  <si>
    <t>A10497</t>
  </si>
  <si>
    <t>7600</t>
  </si>
  <si>
    <t>input MS/corrección diseño-colores tela/ RELEVO PRETO, AMARRAÇÃO Preta, Roxa e azul claro, Enchimento preto</t>
  </si>
  <si>
    <t xml:space="preserve">SUEÑO DORADO </t>
  </si>
  <si>
    <t>Banda - Passar de tecido plano para malha/ 180G</t>
  </si>
  <si>
    <t>cliente novo da Argentina - Replicar modelo (azul) - 3D 220G</t>
  </si>
  <si>
    <t>cliente novo da Argentina - Replicar modelo (cuadros) - 3D 220G</t>
  </si>
  <si>
    <t>cliente novo da Argentina - Replicar modelo (lineas) 220G</t>
  </si>
  <si>
    <t>Línea Calm - rehacer, muestras reprobadas -muestra - 1 azulado puntitos</t>
  </si>
  <si>
    <t>Línea Calm - rehacer, muestras reprobadas -muestra - 2 gris claro puntitos amarillos</t>
  </si>
  <si>
    <t>Línea Calm - rehacer, muestras reprobadas -muestra - 3 gris oscuro puntitos</t>
  </si>
  <si>
    <t>Línea Calm - rehacer, muestras reprobadas -muestra - 4 blanco</t>
  </si>
  <si>
    <t>Línea Calm - rehacer, muestras reprobadas -muestra - 5 blanco 'TL.."</t>
  </si>
  <si>
    <t>15/06  - nuevos ajustes por reproba de muestras -  fotos em file</t>
  </si>
  <si>
    <t>CALM1</t>
  </si>
  <si>
    <t>CALM2</t>
  </si>
  <si>
    <t>CALM3</t>
  </si>
  <si>
    <t>CALM5</t>
  </si>
  <si>
    <t>CALM6</t>
  </si>
  <si>
    <t>DIVINO</t>
  </si>
  <si>
    <t>Input MS|novo artigo C/código de amostra e produção, pois alterou tudo, composição, gramatura e preço. 2540037 - 460g 2,20l</t>
  </si>
  <si>
    <r>
      <t>A09792&gt;</t>
    </r>
    <r>
      <rPr>
        <b/>
        <sz val="10"/>
        <rFont val="Aptos"/>
        <family val="2"/>
      </rPr>
      <t>A10518/2540037</t>
    </r>
  </si>
  <si>
    <t>A10518</t>
  </si>
  <si>
    <t>7601</t>
  </si>
  <si>
    <t>54% PES 44% PE 1% EL CM</t>
  </si>
  <si>
    <r>
      <t xml:space="preserve"> NEGRO, AZUL CLARO, NEGRO</t>
    </r>
    <r>
      <rPr>
        <strike/>
        <sz val="11"/>
        <rFont val="Calibri"/>
        <family val="2"/>
        <scheme val="minor"/>
      </rPr>
      <t xml:space="preserve"> Y ROXO</t>
    </r>
  </si>
  <si>
    <t>CALM</t>
  </si>
  <si>
    <t>CALM4</t>
  </si>
  <si>
    <t>lanzado</t>
  </si>
  <si>
    <t>Banda -lanzado 3jun- no es necesario relanzar</t>
  </si>
  <si>
    <t>1.-Tela - 180GSM - Estrutura CM - Base Negra e Desenho Branco|Lineas Suavestar - Centuria</t>
  </si>
  <si>
    <t>2. Tela 180GSM - Estrutura CM - Base Gris Perla e Desenho Branco|Lineas Suavestar - Centuria</t>
  </si>
  <si>
    <t>Modelo 160 Areia PL | INPUT CR</t>
  </si>
  <si>
    <t>180G FAIXA Azul Marinho e Branco CM| INPUT CR</t>
  </si>
  <si>
    <t>Modelo generico 180 Branco e Azul CM| INPUT CR</t>
  </si>
  <si>
    <t>Modelo generico 200 Branco e Perla CM| INPUT CR</t>
  </si>
  <si>
    <t>5mts</t>
  </si>
  <si>
    <t>target $3,00</t>
  </si>
  <si>
    <t>GP7621</t>
  </si>
  <si>
    <t>GP7620</t>
  </si>
  <si>
    <t>7620</t>
  </si>
  <si>
    <t>7621</t>
  </si>
  <si>
    <t>GRIS PERLA Y BLANCO</t>
  </si>
  <si>
    <t>SP7602</t>
  </si>
  <si>
    <t>Relieve azul marino y amarre blanca</t>
  </si>
  <si>
    <t>7602</t>
  </si>
  <si>
    <t>0292001/ 3550001</t>
  </si>
  <si>
    <t>Input MS+CR - ID 5831</t>
  </si>
  <si>
    <t>5831</t>
  </si>
  <si>
    <t>updated</t>
  </si>
  <si>
    <t>Email CR : Desenvolver tecido cooling com 300 g/m² ou com a menor gramatura tecnicamente possível.</t>
  </si>
  <si>
    <t>COLCHONES ROSEN S.A.I.C</t>
  </si>
  <si>
    <t>40mts</t>
  </si>
  <si>
    <t>tabela preço 189</t>
  </si>
  <si>
    <t>vs 3,92 produto original/4,65 c/Roxo  97%/ 4,53</t>
  </si>
  <si>
    <t>SD7619</t>
  </si>
  <si>
    <t>7619</t>
  </si>
  <si>
    <t>7618</t>
  </si>
  <si>
    <t>7617</t>
  </si>
  <si>
    <t>SD7616</t>
  </si>
  <si>
    <t>7616</t>
  </si>
  <si>
    <t>RELIEVE BLANCO AMARRE NEGRO</t>
  </si>
  <si>
    <t>7605</t>
  </si>
  <si>
    <t>7604</t>
  </si>
  <si>
    <t>7603</t>
  </si>
  <si>
    <t>RELIEVE MEZCLA, AMARRE AZUL</t>
  </si>
  <si>
    <t>0357001</t>
  </si>
  <si>
    <t>cotar preço com o ajuste programado junho26/0357001 - Id 5256</t>
  </si>
  <si>
    <t>0242001</t>
  </si>
  <si>
    <t>cotar preço com o ajuste programado junho26/0242001 - id 6002</t>
  </si>
  <si>
    <t>IND REGAL</t>
  </si>
  <si>
    <t>amostras diversas</t>
  </si>
  <si>
    <t>5256</t>
  </si>
  <si>
    <t>6002</t>
  </si>
  <si>
    <t>Ajuste autorizado 18% en vez de 14%-Desconsidera cotizacion12/06</t>
  </si>
  <si>
    <t>66% PES 34% PE CM</t>
  </si>
  <si>
    <t>0071001</t>
  </si>
  <si>
    <t>COLFLEX</t>
  </si>
  <si>
    <t>0072001</t>
  </si>
  <si>
    <t>0095002</t>
  </si>
  <si>
    <t>0085002</t>
  </si>
  <si>
    <t>cotar 280 2,20</t>
  </si>
  <si>
    <t>cotar 380 2,20</t>
  </si>
  <si>
    <t>cotar 360 2,20</t>
  </si>
  <si>
    <t>cotar 400 2,20</t>
  </si>
  <si>
    <t>ELEGANCE BLANCO conforme imagen</t>
  </si>
  <si>
    <t>cotar 280 2,20 blanco con azul marino</t>
  </si>
  <si>
    <t>FRAZADAS ARTESANALES</t>
  </si>
  <si>
    <t>FLR 01 cotar conforme amostra com aplicações em AZUL MARINO  180G</t>
  </si>
  <si>
    <t>FLR 01 cotar conforme amostra com aplicações em GRIS  180G</t>
  </si>
  <si>
    <t>FLR 01 cotar conforme amostra com aplicações em BEIGE  180G</t>
  </si>
  <si>
    <t>FLR 01 cotar conforme amostra com aplicações em MARRÓN  180G</t>
  </si>
  <si>
    <t>GEO 03 cotar conforme amostra com aplicações em AZUL MARINO  180G</t>
  </si>
  <si>
    <t>GEO 03 cotar conforme amostra com aplicações em GRIS  180G</t>
  </si>
  <si>
    <t>GEO 03 cotar conforme amostra com aplicações em BEIGE  180G</t>
  </si>
  <si>
    <t>GEO 03 cotar conforme amostra com aplicações em MARRÓN 180G</t>
  </si>
  <si>
    <t>FLR 07 cotar conforme amostra com aplicações em AZUL MARINO  180G</t>
  </si>
  <si>
    <t>FLR 07 cotar conforme amostra com aplicações em GRIS  180G</t>
  </si>
  <si>
    <t>FLR 07 cotar conforme amostra com aplicações em BEIGE  180G</t>
  </si>
  <si>
    <t>FLR 07 cotar conforme amostra com aplicações em MARRÓN  180G</t>
  </si>
  <si>
    <t>FLR 03 cotar conforme amostra com aplicações em AZUL MARINO  180G</t>
  </si>
  <si>
    <t>FLR 03 cotar conforme amostra com aplicações em GRIS  180G</t>
  </si>
  <si>
    <t>FLR 03 cotar conforme amostra com aplicações em BEIGE 180G</t>
  </si>
  <si>
    <t>FLR 03 cotar conforme amostra com aplicações em MARRÓN  180G</t>
  </si>
  <si>
    <t>BANDA1</t>
  </si>
  <si>
    <t>BANDA2</t>
  </si>
  <si>
    <t>BANDA3</t>
  </si>
  <si>
    <t>BANDA4</t>
  </si>
  <si>
    <t>banda que tenha um bom contraste com as tapas em azul marino 180G</t>
  </si>
  <si>
    <t>banda que tenha um bom contraste com as tapas em beige 180G</t>
  </si>
  <si>
    <t>banda que tenha um bom contraste com as tapas em gris 180G / cinza escuro?</t>
  </si>
  <si>
    <t>banda que tenha um bom contraste com as tapas em marron 180G / 0473001?</t>
  </si>
  <si>
    <t>OND-05 cotar conforme amostra com aplicações em AZUL MARINO 180G</t>
  </si>
  <si>
    <t>OND-05 cotar conforme amostra com aplicações em GRIS 180G</t>
  </si>
  <si>
    <t>OND-05 cotar conforme amostra com aplicações em BEIGE 180G</t>
  </si>
  <si>
    <t>OND-05 cotar conforme amostra com aplicações em MARRÓN 180G</t>
  </si>
  <si>
    <t>OND-06 cotar conforme amostra com aplicações em AZUL MARINO  180G</t>
  </si>
  <si>
    <t>OND-06 cotar conforme amostra com aplicações em GRIS 180G</t>
  </si>
  <si>
    <t>OND-06 cotar conforme amostra com aplicações em BEIGE 180G</t>
  </si>
  <si>
    <t>OND-06 cotar conforme amostra com aplicações em MARRÓN 180G</t>
  </si>
  <si>
    <t>OND-12 cotar conforme amostra com aplicações em AZUL MARINO  180G</t>
  </si>
  <si>
    <t>OND-12 cotar conforme amostra com aplicações em GRIS 180G</t>
  </si>
  <si>
    <t>OND-12 cotar conforme amostra com aplicações em BEIGE 180G</t>
  </si>
  <si>
    <t>OND-12 cotar conforme amostra com aplicações em MARRÓN 180G</t>
  </si>
  <si>
    <t>OND 13 cotar conforme amostra com aplicações em AZUL MARINO  180G</t>
  </si>
  <si>
    <t>OND 13 cotar conforme amostra com aplicações em GRIS 180G</t>
  </si>
  <si>
    <t>OND 13 cotar conforme amostra com aplicações em BEIGE 180G</t>
  </si>
  <si>
    <t>OND 13 cotar conforme amostra com aplicações em MARRÓN 180G</t>
  </si>
  <si>
    <t>OND 02 cotar conforme amostra com aplicações em AZUL MARINO 180G</t>
  </si>
  <si>
    <t>OND 02 cotar conforme amostra com aplicações em GRIS 180G</t>
  </si>
  <si>
    <t>OND 02 cotar conforme amostra com aplicações em BEIGE 180G</t>
  </si>
  <si>
    <t>OND 02 cotar conforme amostra com aplicações em MARRÓN 180G</t>
  </si>
  <si>
    <t>GEO 04 cotar conforme amostra com aplicações em AZUL MARINO 180G</t>
  </si>
  <si>
    <t>GEO 04 cotar conforme amostra com aplicações em GRIS 180G</t>
  </si>
  <si>
    <t>GEO 04 cotar conforme amostra com aplicações em BEIGE 180G</t>
  </si>
  <si>
    <t>GEO 04 cotar conforme amostra com aplicações em MARRÓN 180G</t>
  </si>
  <si>
    <t>GEO 06 cotar conforme amostra com aplicações em AZUL MARINO 180G</t>
  </si>
  <si>
    <t>GEO 06 cotar conforme amostra com aplicações em GRIS 18oG</t>
  </si>
  <si>
    <t>GEO 06 cotar conforme amostra com aplicações em BEIGE 180G</t>
  </si>
  <si>
    <t>GEO 06 cotar conforme amostra com aplicações em MARRÓN 180G</t>
  </si>
  <si>
    <t>GEO 18 cotar conforme amostra com aplicações em AZUL MARINO 180G</t>
  </si>
  <si>
    <t>GEO 18 cotar conforme amostra com aplicações em GRIS 180G</t>
  </si>
  <si>
    <t>GEO 18 cotar conforme amostra com aplicações em BEIGE 180G</t>
  </si>
  <si>
    <t>GEO 18 cotar conforme amostra com aplicações em MARRÓN 180G</t>
  </si>
  <si>
    <t>Arctic Breeze - reemplazar el hilado azul celeste por blanco (el tejido quedaría 100% blanco)/ conforme amostra imagen</t>
  </si>
  <si>
    <r>
      <t>A10380&gt;A10430&gt;</t>
    </r>
    <r>
      <rPr>
        <b/>
        <sz val="10"/>
        <rFont val="Aptos"/>
        <family val="2"/>
      </rPr>
      <t>0449041</t>
    </r>
  </si>
  <si>
    <r>
      <rPr>
        <b/>
        <sz val="10"/>
        <rFont val="Aptos"/>
        <family val="2"/>
      </rPr>
      <t>0548001</t>
    </r>
    <r>
      <rPr>
        <sz val="10"/>
        <color rgb="FFFF0000"/>
        <rFont val="Aptos"/>
        <family val="2"/>
      </rPr>
      <t>&gt;0626001</t>
    </r>
  </si>
  <si>
    <t>0449041</t>
  </si>
  <si>
    <t>7632</t>
  </si>
  <si>
    <t xml:space="preserve">aprovado Aprovado para amostra fisica. 10 metros. </t>
  </si>
  <si>
    <t>55% PE 45% PES XP</t>
  </si>
  <si>
    <t>produzir 5 metros mostra, 250 g/m². Target: US$ 3,00;</t>
  </si>
  <si>
    <t>LATERAL 097002</t>
  </si>
  <si>
    <t>produzir 5 metros de amostra, com 180 g/m², na cor areia</t>
  </si>
  <si>
    <t>produzir 5 metros de amostra, com 250 g/m². Target: US$ 3,00</t>
  </si>
  <si>
    <t>separar 5 mts  amostra. Foi encontrada uma sobra, portanto não será necessário fabricar.</t>
  </si>
  <si>
    <t>produzir 5 mts amostra, com 250 g/m², em 100% poliéster preto, sem cooling</t>
  </si>
  <si>
    <t>Cotar versão em--&gt; 250 g/m²,  100% poliéster preto, sem cooling /-antes  ref.: 0613001(ID7564)</t>
  </si>
  <si>
    <t>0613001(ID7564)</t>
  </si>
  <si>
    <t>preto com enchimento preto. </t>
  </si>
  <si>
    <t>7686</t>
  </si>
  <si>
    <t xml:space="preserve">– Preço aprovado, no entanto, o cliente vai enviar o desenho que ele deseja para este desenvolvimento. </t>
  </si>
  <si>
    <t>entregoa 07/07</t>
  </si>
  <si>
    <t>7630</t>
  </si>
  <si>
    <t>7629</t>
  </si>
  <si>
    <t>7628</t>
  </si>
  <si>
    <t>7627</t>
  </si>
  <si>
    <t>7626</t>
  </si>
  <si>
    <t>ELEGANCE&gt;0613001</t>
  </si>
  <si>
    <t>7625</t>
  </si>
  <si>
    <t>55% PES 45% PE CM</t>
  </si>
  <si>
    <t>CAMAS SUEÑA (SUEÑOLANDIA)</t>
  </si>
  <si>
    <t>Versão de desenho inspirado na amostra física (foco forte no visual), 400G, preto, branco cinza- amostra fisica do cliente entregue hj a P&amp;D</t>
  </si>
  <si>
    <t>BLANCO Y ARENA</t>
  </si>
  <si>
    <t>7685</t>
  </si>
  <si>
    <t>SIMMONS ARGENTINA</t>
  </si>
  <si>
    <t>ROSEN CHILE</t>
  </si>
  <si>
    <t>7684</t>
  </si>
  <si>
    <t>7683</t>
  </si>
  <si>
    <t>7682</t>
  </si>
  <si>
    <t>7681</t>
  </si>
  <si>
    <t>7680</t>
  </si>
  <si>
    <t>7679</t>
  </si>
  <si>
    <t>7678</t>
  </si>
  <si>
    <t>7677</t>
  </si>
  <si>
    <t>7673</t>
  </si>
  <si>
    <t>7674</t>
  </si>
  <si>
    <t>7675</t>
  </si>
  <si>
    <t>7676</t>
  </si>
  <si>
    <t>7669</t>
  </si>
  <si>
    <t>7670</t>
  </si>
  <si>
    <t>7671</t>
  </si>
  <si>
    <t>7672</t>
  </si>
  <si>
    <t>7668</t>
  </si>
  <si>
    <t>7667</t>
  </si>
  <si>
    <t>7666</t>
  </si>
  <si>
    <t>7665</t>
  </si>
  <si>
    <t>7661</t>
  </si>
  <si>
    <t>7662</t>
  </si>
  <si>
    <t>7663</t>
  </si>
  <si>
    <t>7664</t>
  </si>
  <si>
    <t>7657</t>
  </si>
  <si>
    <t>7658</t>
  </si>
  <si>
    <t>7659</t>
  </si>
  <si>
    <t>7660</t>
  </si>
  <si>
    <t>7653</t>
  </si>
  <si>
    <t>7654</t>
  </si>
  <si>
    <t>7655</t>
  </si>
  <si>
    <t>7656</t>
  </si>
  <si>
    <t>7649</t>
  </si>
  <si>
    <t>7650</t>
  </si>
  <si>
    <t>7651</t>
  </si>
  <si>
    <t>7652</t>
  </si>
  <si>
    <t>7645</t>
  </si>
  <si>
    <t>7646</t>
  </si>
  <si>
    <t>7647</t>
  </si>
  <si>
    <t>7648</t>
  </si>
  <si>
    <t>7641</t>
  </si>
  <si>
    <t>7642</t>
  </si>
  <si>
    <t>7643</t>
  </si>
  <si>
    <t>7644</t>
  </si>
  <si>
    <t>7637</t>
  </si>
  <si>
    <t>7638</t>
  </si>
  <si>
    <t>7639</t>
  </si>
  <si>
    <t>7640</t>
  </si>
  <si>
    <t>7636</t>
  </si>
  <si>
    <t>7635</t>
  </si>
  <si>
    <t>7634</t>
  </si>
  <si>
    <t>7633</t>
  </si>
  <si>
    <t>0225001</t>
  </si>
  <si>
    <r>
      <t xml:space="preserve">input CR/MS   - Bambo Touch - versao argentina - </t>
    </r>
    <r>
      <rPr>
        <b/>
        <sz val="10"/>
        <rFont val="Calibri"/>
        <family val="2"/>
        <scheme val="minor"/>
      </rPr>
      <t>Considerar este item 100% Pes</t>
    </r>
  </si>
  <si>
    <t>7692</t>
  </si>
  <si>
    <t>SA7692</t>
  </si>
  <si>
    <t>Faixa similar a Bedtime  - INPUT CR</t>
  </si>
  <si>
    <t>AZUL MARINO Y NEGRO</t>
  </si>
  <si>
    <t>7689</t>
  </si>
  <si>
    <t>7690</t>
  </si>
  <si>
    <t>7691</t>
  </si>
  <si>
    <t>NEGRO, BLANCO, GRIS</t>
  </si>
  <si>
    <t>Fvr cotar esse artigo para pedido na versão 100% PES</t>
  </si>
  <si>
    <t>Fvr cotar esse artigo para pedido Arctic B s/logo  390G</t>
  </si>
  <si>
    <t>0274005</t>
  </si>
  <si>
    <t>0271001</t>
  </si>
  <si>
    <t>0416022</t>
  </si>
  <si>
    <t>Fvr cotar 280G</t>
  </si>
  <si>
    <t>Fvr cotar 360G</t>
  </si>
  <si>
    <t>Fvr cotar 340G</t>
  </si>
  <si>
    <t>Analise de preço - Rosen</t>
  </si>
  <si>
    <t>Input CR - Analise de preço - Rosen</t>
  </si>
  <si>
    <t>RS7694</t>
  </si>
  <si>
    <t>RS7695</t>
  </si>
  <si>
    <t>RS7696</t>
  </si>
  <si>
    <t>RS7697</t>
  </si>
  <si>
    <t>RS7698</t>
  </si>
  <si>
    <t>RS7699</t>
  </si>
  <si>
    <t>RS7701</t>
  </si>
  <si>
    <t>SC7700</t>
  </si>
  <si>
    <t>7694</t>
  </si>
  <si>
    <t>7695</t>
  </si>
  <si>
    <t>7696</t>
  </si>
  <si>
    <t>7697</t>
  </si>
  <si>
    <t>7698</t>
  </si>
  <si>
    <t>7699</t>
  </si>
  <si>
    <t>7700</t>
  </si>
  <si>
    <t>7701</t>
  </si>
  <si>
    <t>BLANCO Y AZUL MARNO</t>
  </si>
  <si>
    <t>BLANCO, NEGRO Y AZUL</t>
  </si>
  <si>
    <t>BLANCO, NEGRO Y GRIS</t>
  </si>
  <si>
    <t>0671001</t>
  </si>
  <si>
    <t>0671001 ELEGANCE26 DV U</t>
  </si>
  <si>
    <t>0292031&gt;0292061</t>
  </si>
  <si>
    <t>Actualizar precio - No tengo ID final</t>
  </si>
  <si>
    <t>180G NEGRO Y BLANCO - cotar ref.</t>
  </si>
  <si>
    <t>7703</t>
  </si>
  <si>
    <t>69% PES 31% PE CM</t>
  </si>
  <si>
    <t>7704</t>
  </si>
  <si>
    <t>7705</t>
  </si>
  <si>
    <t>7706</t>
  </si>
  <si>
    <t>7707</t>
  </si>
  <si>
    <t>87% PES 13% CO CM</t>
  </si>
  <si>
    <t>sin precios aún/ precio genérico para envio de amostras (25/06)</t>
  </si>
  <si>
    <t>pdtos nuevos de la colección aún sin precio final</t>
  </si>
  <si>
    <t>pedido  033.26</t>
  </si>
  <si>
    <t>7710</t>
  </si>
  <si>
    <t>Input CR -  220 G - Nova coleção Elegance 2026</t>
  </si>
  <si>
    <t>7709</t>
  </si>
  <si>
    <t>7708</t>
  </si>
  <si>
    <t>FRAZADAS ARTESANALES - PERU  - JUN 2026</t>
  </si>
  <si>
    <t>Cuenta de COLOR</t>
  </si>
  <si>
    <t xml:space="preserve">12modelos x 4 tonos  + 4 bandas </t>
  </si>
  <si>
    <t>ok</t>
  </si>
  <si>
    <t xml:space="preserve"> junto con las tapas/caras</t>
  </si>
  <si>
    <t>3ds em archivo</t>
  </si>
  <si>
    <t>AJUSTES (26/06/2026)</t>
  </si>
  <si>
    <r>
      <t xml:space="preserve">Input dos 8 novos modelos de faixas no app.  / desenvolver </t>
    </r>
    <r>
      <rPr>
        <b/>
        <sz val="12"/>
        <color rgb="FF000000"/>
        <rFont val="Aptos"/>
        <family val="2"/>
      </rPr>
      <t>mais dois desenhos de faixas</t>
    </r>
    <r>
      <rPr>
        <sz val="12"/>
        <color rgb="FF000000"/>
        <rFont val="Aptos"/>
        <family val="2"/>
      </rPr>
      <t>, com suas respectivas combinações de cores</t>
    </r>
  </si>
  <si>
    <t>2X4</t>
  </si>
  <si>
    <t>Ajuste visual nos tampos, buscando maior contraste, ou seja, reduzindo a predominância da cor branca</t>
  </si>
  <si>
    <r>
      <t xml:space="preserve">Nas versões </t>
    </r>
    <r>
      <rPr>
        <b/>
        <sz val="12"/>
        <color theme="1"/>
        <rFont val="Aptos"/>
        <family val="2"/>
      </rPr>
      <t>beige, azul e marrón, utilizar tons mais definidos</t>
    </r>
    <r>
      <rPr>
        <sz val="12"/>
        <color theme="1"/>
        <rFont val="Aptos"/>
        <family val="2"/>
      </rPr>
      <t xml:space="preserve"> e com contraste suficiente em relação ao branco.</t>
    </r>
  </si>
  <si>
    <r>
      <t>Na versão</t>
    </r>
    <r>
      <rPr>
        <b/>
        <sz val="12"/>
        <color theme="1"/>
        <rFont val="Aptos"/>
        <family val="2"/>
      </rPr>
      <t xml:space="preserve"> cinza perla, substituir por preto ou cinza escuro, utilizar um tom mais escuro</t>
    </r>
    <r>
      <rPr>
        <sz val="12"/>
        <color theme="1"/>
        <rFont val="Aptos"/>
        <family val="2"/>
      </rPr>
      <t>, próximo grafite, dentro do mesmo orçamento e vetor de custo aprovado.</t>
    </r>
  </si>
  <si>
    <t>Aumentar a presença de cor nas ondas. Em vez de utilizar somente linhas finas, criar faixas maiores no desenho coloridas - mais largas ou preencher alternadamente algumas ondas. Atualmente o desenho está muito branco.</t>
  </si>
  <si>
    <t>Reforçar o desenho floral, aumentar a quantidade de flores utilizando cor em partes maiores das flores e folhas. Podemos preencher algumas pétalas e folhas, mantendo outras apenas com contorno, para gerar mais contraste.</t>
  </si>
  <si>
    <t>Aumentar a espessura e a quantidade das linhas coloridas nos arcos principais. As linhas mais importantes do desenho devem ser contínuas e mais marcadas, reduzindo as interrupções em branco</t>
  </si>
  <si>
    <t>Engrossar as linhas principais e aumentar a concentração de fios coloridos nas áreas de cruzamento. Podemos transformar algumas sequências de linhas em faixas mais largas, para que a cor tenha maior impacto</t>
  </si>
  <si>
    <t>O desenho das folhas está muito discreto, talvez aumentar o tamanho do desenho, linhas maiores, Reforçar todos os contornos com fio colorido e preencher algumas folhas alternadamente. O efeito não deve ficar somente como um relevo branco.</t>
  </si>
  <si>
    <t>Aplicar mais cor nas folhas e nos galhos. Algumas folhas podem ser totalmente preenchidas e outras permanecer somente contornadas, criando profundidade e aumentando a presença da cor.</t>
  </si>
  <si>
    <t>Tornar a trama ondulada mais evidente. Utilizar o fio colorido em uma quantidade maior das linhas da malha, aumentando também a espessura ou a densidade do desenho.</t>
  </si>
  <si>
    <t>O conceito está adequado por possuir formas maiores. Intensificar o preenchimento colorido das formas abstratas e reduzir o efeito muito claro. Pode ser o segundo modelo de referência, depois do 0067013.</t>
  </si>
  <si>
    <t>Engrossar os contornos dos quadrados e preencher alguns elementos alternadamente. Atualmente os quadrados aparecem muito suaves e o branco continua predominando</t>
  </si>
  <si>
    <t>Aumentar a quantidade e a espessura das linhas coloridas. Podemos agrupar algumas linhas para formar faixas de movimento mais fortes, mantendo linhas finas apenas como detalhe secundário</t>
  </si>
  <si>
    <t>Ampliar ou duplicas as linhas geométricas. Também podemos preencher alguns triângulos ou áreas centrais do desenho, evitando que a cor apareça apenas em linhas muito finas.</t>
  </si>
  <si>
    <t>Modelo 5 faixa</t>
  </si>
  <si>
    <t>SALOMON GOMEZ (NICARAGUA)</t>
  </si>
  <si>
    <t>0236003</t>
  </si>
  <si>
    <t>AC7716</t>
  </si>
  <si>
    <t>7716</t>
  </si>
  <si>
    <t>NEGRO Y AZUL MARINO</t>
  </si>
  <si>
    <t>Cotizar cliente nuevo - solicit R.Mena</t>
  </si>
  <si>
    <t>5412?  Cotizar cliente nuevo-referencia de C. Florida / ver file/R. Mena solicita</t>
  </si>
  <si>
    <t>Input de CR Modelo de Faixa 2 Azul Marinho, Marrom, Cinza Escuro, e Bege 180G 3D</t>
  </si>
  <si>
    <t xml:space="preserve">Input de CR? </t>
  </si>
  <si>
    <t>3370008 / 0062056</t>
  </si>
  <si>
    <t>2524</t>
  </si>
  <si>
    <t>na</t>
  </si>
  <si>
    <t>Tela David Moreno Logo Sueña antiguo ID 2524 - logo filed- atualizar preço</t>
  </si>
  <si>
    <t>alteraciones NO confirmadas - pedido em base a original</t>
  </si>
  <si>
    <t>'0147025 &gt; 0147081 -</t>
  </si>
  <si>
    <t>actualizar precio com ajustes de junio - foto filed</t>
  </si>
  <si>
    <t>4638</t>
  </si>
  <si>
    <t>0629011</t>
  </si>
  <si>
    <t>confirmar cotação com preço conversado na Feira $2,05</t>
  </si>
  <si>
    <t>confirmar cotação com preço conversado na Feira $1,95</t>
  </si>
  <si>
    <t>confirmar cotação com preço conversado na Feira $3,70</t>
  </si>
  <si>
    <t>confirmar cotação com preço conversado na Feira $ 3,53</t>
  </si>
  <si>
    <t>AM7477 &gt; 0521101</t>
  </si>
  <si>
    <t>0521101</t>
  </si>
  <si>
    <t>91% PES 9% CO CM</t>
  </si>
  <si>
    <t xml:space="preserve">Coreon® s/ logo </t>
  </si>
  <si>
    <r>
      <t xml:space="preserve">input CR/MS  - Coreon + Vbac </t>
    </r>
    <r>
      <rPr>
        <sz val="10"/>
        <color rgb="FFC00000"/>
        <rFont val="Calibri"/>
        <family val="2"/>
        <scheme val="minor"/>
      </rPr>
      <t>| ajuste pedido x CR email 06jul--cambio de ID em Proforma</t>
    </r>
  </si>
  <si>
    <t>proforma 029.26</t>
  </si>
  <si>
    <t>Aprovado para produção-amostra. 150 metros.</t>
  </si>
  <si>
    <t>7442</t>
  </si>
  <si>
    <t>Cotar - com fios Cafta - Input directo MS (CR)</t>
  </si>
  <si>
    <t>A10318 (cafta)</t>
  </si>
  <si>
    <t xml:space="preserve">Cotar esa referencia com Fondo GRIS y mantener el diseño como está (gris, negro) - ID 6730 anterior ( A10391) </t>
  </si>
  <si>
    <t>Input CR:  280G 2,10 Blanco| Desenho em anexo - pedido para linha entrada com gelado- poliester e polietileno 200.Tem q ficar menor q $4,00</t>
  </si>
  <si>
    <t>A08182 / 3420001</t>
  </si>
  <si>
    <t>Cotar: 3420001 TP ML A08182 160G 2,20L DV U para pedido 3K mts</t>
  </si>
  <si>
    <t>Cotar : Faixa   pedido 500mts</t>
  </si>
  <si>
    <t>Cotar: Tampo    pedido 500mts</t>
  </si>
  <si>
    <t>0683001</t>
  </si>
  <si>
    <t>7702</t>
  </si>
  <si>
    <t>97% PES 3% CL CM</t>
  </si>
  <si>
    <t>Cotação pendente da malha com linho.</t>
  </si>
  <si>
    <t>7717</t>
  </si>
  <si>
    <t>7718</t>
  </si>
  <si>
    <t>7738</t>
  </si>
  <si>
    <t>81% PES 19% PE CM</t>
  </si>
  <si>
    <t>7744</t>
  </si>
  <si>
    <t>Melatonina s/logo</t>
  </si>
  <si>
    <t>7743</t>
  </si>
  <si>
    <t>922024&gt;0522024</t>
  </si>
  <si>
    <t>7742</t>
  </si>
  <si>
    <t>7741</t>
  </si>
  <si>
    <t>7740</t>
  </si>
  <si>
    <t>7739</t>
  </si>
  <si>
    <t>7758</t>
  </si>
  <si>
    <t>NEGRO , RELLENO BLANCO</t>
  </si>
  <si>
    <t>confirmar cotação com preço conversado na Feira $3,19</t>
  </si>
  <si>
    <t>3,19 cotado em Dic25</t>
  </si>
  <si>
    <t>Confirmar preço essa referencia NEGRO 250G + melatonina conversado na Ferira $3,96  (cotado menos anteriormente) (ID7686 ?)</t>
  </si>
  <si>
    <t xml:space="preserve"> A06901 &gt; A10526</t>
  </si>
  <si>
    <t>A09379 &gt; A10525</t>
  </si>
  <si>
    <t>A10526</t>
  </si>
  <si>
    <t>A10525</t>
  </si>
  <si>
    <t>ARENA Y BLANCO</t>
  </si>
  <si>
    <t>A08182</t>
  </si>
  <si>
    <t>7748</t>
  </si>
  <si>
    <t>7747</t>
  </si>
  <si>
    <t>7746</t>
  </si>
  <si>
    <t>A10527</t>
  </si>
  <si>
    <r>
      <t>A10391&gt;</t>
    </r>
    <r>
      <rPr>
        <b/>
        <sz val="10"/>
        <rFont val="Aptos"/>
        <family val="2"/>
      </rPr>
      <t xml:space="preserve"> A10527</t>
    </r>
  </si>
  <si>
    <t>7745</t>
  </si>
  <si>
    <t>Liberado para o César e desenho salvo para Terrot</t>
  </si>
  <si>
    <t xml:space="preserve">GRIS </t>
  </si>
  <si>
    <t>7759</t>
  </si>
  <si>
    <t>AC7759&gt; A10528</t>
  </si>
  <si>
    <t>A10528</t>
  </si>
  <si>
    <t>7760</t>
  </si>
  <si>
    <t>Input CR - Preto com enchimento branco</t>
  </si>
  <si>
    <t>Preto e azul   input CR</t>
  </si>
  <si>
    <t>A10529</t>
  </si>
  <si>
    <t>7761</t>
  </si>
  <si>
    <t>A10532</t>
  </si>
  <si>
    <t>7762</t>
  </si>
  <si>
    <t>NEGRO Y AZUL</t>
  </si>
  <si>
    <t>preto e Azul  input CR - cotar em 280 gramas</t>
  </si>
  <si>
    <t>Aprovada para amostra fisica, desconsiderar a versão anterior, o cliente preferiu em azul com 280gsm.</t>
  </si>
  <si>
    <t>MANTAHUE</t>
  </si>
  <si>
    <t>0097032</t>
  </si>
  <si>
    <t>0067006</t>
  </si>
  <si>
    <t>0068016</t>
  </si>
  <si>
    <t>conforme amostra foto file</t>
  </si>
  <si>
    <t>Chile</t>
  </si>
  <si>
    <t>conforme amostra foto file   Negro</t>
  </si>
  <si>
    <t>Versión Azul marino 180G 2,20 ref file</t>
  </si>
  <si>
    <t>input CR faixa</t>
  </si>
  <si>
    <t>cotar versão Cinza Perola  faixa</t>
  </si>
  <si>
    <t>Ajustar largura a 2,20 -cotação aprovada porem 2,10L</t>
  </si>
  <si>
    <t>amostras div</t>
  </si>
  <si>
    <t>0516024</t>
  </si>
  <si>
    <t>tabela preço 279</t>
  </si>
  <si>
    <t>Input MS/CR</t>
  </si>
  <si>
    <t>A10536</t>
  </si>
  <si>
    <t>7770</t>
  </si>
  <si>
    <t>Aprovado para amostra 2 metros </t>
  </si>
  <si>
    <t>FOAMTEX  - CAMAS SUBLIME</t>
  </si>
  <si>
    <t>Cliente da GT - cotar 1 tela 200gsm - branco e cinza perla - citrocare  - aberto a sugestão desenho</t>
  </si>
  <si>
    <t>Cliente da GT - cotar 1 tela 200gsm - branco e azul marinho - Biodress -aberto a sugestão desenho</t>
  </si>
  <si>
    <t>Cliente da GT - cotar 1 tela 300gsm gelado - branco - aberto a sugestão desenho</t>
  </si>
  <si>
    <t>7768</t>
  </si>
  <si>
    <t>7778</t>
  </si>
  <si>
    <t>A09379</t>
  </si>
  <si>
    <r>
      <t xml:space="preserve">0516004  &gt; </t>
    </r>
    <r>
      <rPr>
        <b/>
        <sz val="10"/>
        <rFont val="Aptos"/>
        <family val="2"/>
      </rPr>
      <t>0516024</t>
    </r>
  </si>
  <si>
    <t>Ficha amostra: OP 2220| Totvs:5269</t>
  </si>
  <si>
    <t>Arctic Breeze - consecución SKU arriba -muestra entregada 13/07</t>
  </si>
  <si>
    <t>7780</t>
  </si>
  <si>
    <t>62% PES 38% PE XP</t>
  </si>
  <si>
    <t xml:space="preserve">Aprovado para amostra física, 5 metros – desenho em anexo - A distância entre os pontos é de 1cm Aprox – Branco e Preto – preto poly </t>
  </si>
  <si>
    <t>Input MS:Tentativa de produção com menor gramatura</t>
  </si>
  <si>
    <t>7763</t>
  </si>
  <si>
    <t>7764</t>
  </si>
  <si>
    <t>7765</t>
  </si>
  <si>
    <t>7766</t>
  </si>
  <si>
    <t>precos em proforma 1,75</t>
  </si>
  <si>
    <t>pauta 14-17/07 antes de produzir</t>
  </si>
  <si>
    <r>
      <rPr>
        <b/>
        <sz val="11"/>
        <color theme="1"/>
        <rFont val="Calibri"/>
        <family val="2"/>
        <scheme val="minor"/>
      </rPr>
      <t>nova</t>
    </r>
    <r>
      <rPr>
        <sz val="11"/>
        <color theme="1"/>
        <rFont val="Calibri"/>
        <family val="2"/>
        <scheme val="minor"/>
      </rPr>
      <t xml:space="preserve"> amostra pauta para 20/07</t>
    </r>
  </si>
  <si>
    <t>PRODUTO ARCTIC BREEZE S/LOGO US$16,58</t>
  </si>
  <si>
    <t>FT7776</t>
  </si>
  <si>
    <t>FT7775</t>
  </si>
  <si>
    <t>FT7774</t>
  </si>
  <si>
    <t>CitroCare s/logo</t>
  </si>
  <si>
    <t>BioDress s/logo</t>
  </si>
  <si>
    <t>A10541</t>
  </si>
  <si>
    <r>
      <t xml:space="preserve">SA7738&gt; </t>
    </r>
    <r>
      <rPr>
        <b/>
        <sz val="9"/>
        <color theme="1"/>
        <rFont val="Aptos"/>
        <family val="2"/>
      </rPr>
      <t>A10541</t>
    </r>
  </si>
  <si>
    <t>diseño via file-separação pontinhos/ 3D disponível</t>
  </si>
  <si>
    <t>7774</t>
  </si>
  <si>
    <t>7775</t>
  </si>
  <si>
    <t>7776</t>
  </si>
  <si>
    <t>ATC - AMERICAN TEXTILE</t>
  </si>
  <si>
    <t>7791</t>
  </si>
  <si>
    <t xml:space="preserve">Input CR: 200G 2,20 laminado com 0.15 TPU - gramatura final laminado 235/ </t>
  </si>
  <si>
    <t>preço 2,56 (inclui reajuste de 14% + $0,25 laminação inicial)</t>
  </si>
  <si>
    <t>Versão 380G | PRODUTO ARCTIC BREEZE S/LOGO| 62% PES 38% PE</t>
  </si>
  <si>
    <t>ID 7780</t>
  </si>
  <si>
    <t>71% PES 29% PE XP</t>
  </si>
  <si>
    <t>Input MS:Gramatura, largura final e composição da nova amostra, e também atualização do preço de venda.</t>
  </si>
  <si>
    <t>10mts</t>
  </si>
  <si>
    <r>
      <t>0516024&gt;</t>
    </r>
    <r>
      <rPr>
        <b/>
        <sz val="11"/>
        <color theme="1"/>
        <rFont val="Calibri"/>
        <family val="2"/>
        <scheme val="minor"/>
      </rPr>
      <t xml:space="preserve"> 0516034</t>
    </r>
  </si>
  <si>
    <t>7793</t>
  </si>
  <si>
    <t>0225011</t>
  </si>
  <si>
    <t>Input CR: Ref somente na cor BRANCA (Ref. Cotaca ID 7685)| bamboo touch</t>
  </si>
  <si>
    <t>100% Poliester como foi pedido a cotação e o mesmo não vai ter logo de bamboo uma vez que não possui viscose.</t>
  </si>
  <si>
    <t>Cotar com PV</t>
  </si>
  <si>
    <t>CAMAS GLORIA</t>
  </si>
  <si>
    <t>Input CR: Target $1,58</t>
  </si>
  <si>
    <t>CG7795</t>
  </si>
  <si>
    <t>7795</t>
  </si>
  <si>
    <t>Input CR:  Bamboo touch com pv/ antes 7793</t>
  </si>
  <si>
    <t>0660021</t>
  </si>
  <si>
    <t>Amostra pedido 220G 2,20 100% PES</t>
  </si>
  <si>
    <t>ID7740</t>
  </si>
  <si>
    <t>0660011&gt;0660021</t>
  </si>
  <si>
    <t>7797</t>
  </si>
  <si>
    <t>SA7797</t>
  </si>
  <si>
    <t>93% PES 7% CV CM</t>
  </si>
  <si>
    <t>Ok, aprovada essa versão para amostra física </t>
  </si>
  <si>
    <t>0594001</t>
  </si>
  <si>
    <t>MPTL0161 (40130605)</t>
  </si>
  <si>
    <t>MPTL0409 (40132436</t>
  </si>
  <si>
    <t>desarrollo semana 27/07</t>
  </si>
  <si>
    <t>prioridad - GT</t>
  </si>
  <si>
    <t>Custom Comfort</t>
  </si>
  <si>
    <t>Kluft</t>
  </si>
  <si>
    <t>260gsm branco - altera GSM</t>
  </si>
  <si>
    <r>
      <t xml:space="preserve">200 gramas branco- </t>
    </r>
    <r>
      <rPr>
        <sz val="10"/>
        <color rgb="FFC00000"/>
        <rFont val="Calibri"/>
        <family val="2"/>
        <scheme val="minor"/>
      </rPr>
      <t>solicité deletar</t>
    </r>
  </si>
  <si>
    <t>7804</t>
  </si>
  <si>
    <t>Cotar em 300gsm - cliente quer comparar</t>
  </si>
  <si>
    <t>7805</t>
  </si>
  <si>
    <t>MPTL0392- versión blanco diseño café 180gsm</t>
  </si>
  <si>
    <t>7806</t>
  </si>
  <si>
    <t>para validación de pedido OC</t>
  </si>
  <si>
    <t xml:space="preserve">Carlos oferece disconto - $2,48 </t>
  </si>
  <si>
    <t>MPTL0280/0056001 (ID6271)</t>
  </si>
  <si>
    <t>MPTL0392/0149121 (ID6215)</t>
  </si>
  <si>
    <t>MPTL0342/A10307 (ID6305)</t>
  </si>
  <si>
    <t>Actualizar precios para pedido jul26  - ID 6841</t>
  </si>
  <si>
    <t>Actualizar precios para pedido jul26  - ID 6271</t>
  </si>
  <si>
    <t>Actualizar precios para pedido jul26  - ID 6215</t>
  </si>
  <si>
    <t>Actualizar precios para pedido jul26  - ID 6305</t>
  </si>
  <si>
    <t>Actualizar precios para pedido jul26  - ID (na)</t>
  </si>
  <si>
    <t>MPTL0549/0073091 (ID6841)</t>
  </si>
  <si>
    <t>MPTL0088 (A10513)</t>
  </si>
  <si>
    <t>6841</t>
  </si>
  <si>
    <t>6271</t>
  </si>
  <si>
    <t>6215</t>
  </si>
  <si>
    <t>6305</t>
  </si>
  <si>
    <t>hojas azules</t>
  </si>
  <si>
    <t>Input CB: Fotos App  180G 2,20 azul marino</t>
  </si>
  <si>
    <t>7812</t>
  </si>
  <si>
    <t>pedido OC</t>
  </si>
  <si>
    <t>MPTL0012/A10375&gt;A10472B</t>
  </si>
  <si>
    <t>6625</t>
  </si>
  <si>
    <t>DISEÑO CAFÉ</t>
  </si>
  <si>
    <t>AZUL, NEGRO Y BLANCO</t>
  </si>
  <si>
    <t xml:space="preserve">AZUL CLARO </t>
  </si>
  <si>
    <t>Input CB: 320G 2,20  gris mezcla negro</t>
  </si>
  <si>
    <t>00-LUXURY BLACK&gt; CS7816</t>
  </si>
  <si>
    <r>
      <t>gris&gt;</t>
    </r>
    <r>
      <rPr>
        <b/>
        <sz val="10"/>
        <rFont val="Aptos"/>
        <family val="2"/>
      </rPr>
      <t xml:space="preserve"> CS7816</t>
    </r>
  </si>
  <si>
    <t xml:space="preserve"> CS7816</t>
  </si>
  <si>
    <t>Tela Luxury Black verión 280 G (ver abajo)</t>
  </si>
  <si>
    <t>7816</t>
  </si>
  <si>
    <t>MEZCLA NEGRO</t>
  </si>
  <si>
    <t>indica ser el Luxury Black</t>
  </si>
  <si>
    <t>Luxury Black</t>
  </si>
  <si>
    <t>SPRING S.A.S (COLCHONES SPRING- COL)</t>
  </si>
  <si>
    <t>10007802.01 PLATABANDA BEIGE</t>
  </si>
  <si>
    <t>10007806.01 PLATABANDA GRIS</t>
  </si>
  <si>
    <t>10007847.01 PLATABANDA AZUL</t>
  </si>
  <si>
    <t>50021885.01 BEIGE FRIO</t>
  </si>
  <si>
    <t>50019652.01 GRIS CLARO</t>
  </si>
  <si>
    <t>50021721.01 GRIS OSCURO</t>
  </si>
  <si>
    <t>50020777.01 GRIS FLORES</t>
  </si>
  <si>
    <t>50020774.01 COOL</t>
  </si>
  <si>
    <t>50020603.01 BEIGE CAFE</t>
  </si>
  <si>
    <t>50021205.01 BEIGE BLANCO GM</t>
  </si>
  <si>
    <t>50021108.01 GRIS FORMA DE S</t>
  </si>
  <si>
    <t>50001288.01 BLANCA ENTRADA</t>
  </si>
  <si>
    <t>500211711.01 HOTELERA BLANCA</t>
  </si>
  <si>
    <t>50021201.01 HOTELERA AZUL</t>
  </si>
  <si>
    <t>50020776.01 ALM GAMA ALTA</t>
  </si>
  <si>
    <t>50020780.01 ALM GAMA MEDIA</t>
  </si>
  <si>
    <t>50019732.01 ALM GAMA BAJA</t>
  </si>
  <si>
    <t>50023630.01 AZUL PUNTOS</t>
  </si>
  <si>
    <t>50023632.01 AZUL COOLNESS</t>
  </si>
  <si>
    <t>TELA 095525521 TOTAL COOLNESS</t>
  </si>
  <si>
    <t>95524324.01 TENCEL LINO CAMPOS</t>
  </si>
  <si>
    <t>10007802.01</t>
  </si>
  <si>
    <t xml:space="preserve">10007806.01 </t>
  </si>
  <si>
    <t xml:space="preserve">10007847.01 </t>
  </si>
  <si>
    <t>PLATABANDA AZUL</t>
  </si>
  <si>
    <t xml:space="preserve">50021885.01 </t>
  </si>
  <si>
    <t>BEIGE FRIO</t>
  </si>
  <si>
    <t xml:space="preserve">50019652.01 </t>
  </si>
  <si>
    <t xml:space="preserve">50021721.01 </t>
  </si>
  <si>
    <t xml:space="preserve">50020777.01 </t>
  </si>
  <si>
    <t>GRIS FLORES</t>
  </si>
  <si>
    <t>50020774.01</t>
  </si>
  <si>
    <t xml:space="preserve"> COOL</t>
  </si>
  <si>
    <t xml:space="preserve">50020603.01 </t>
  </si>
  <si>
    <t>BEIGE CAFE</t>
  </si>
  <si>
    <t xml:space="preserve">50021205.01 </t>
  </si>
  <si>
    <t>BEIGE BLANCO GM</t>
  </si>
  <si>
    <t xml:space="preserve">50021108.01 </t>
  </si>
  <si>
    <t>GRIS FORMA DE S</t>
  </si>
  <si>
    <t xml:space="preserve">50001288.01 </t>
  </si>
  <si>
    <t>BLANCA ENTRADA</t>
  </si>
  <si>
    <t xml:space="preserve">500211711.01 </t>
  </si>
  <si>
    <t>HOTELERA BLANCA</t>
  </si>
  <si>
    <t>50021201.01</t>
  </si>
  <si>
    <t xml:space="preserve">50020776.01 </t>
  </si>
  <si>
    <t>ALM GAMA ALTA</t>
  </si>
  <si>
    <t>HOTELERA AZUL</t>
  </si>
  <si>
    <t xml:space="preserve">50020780.01 </t>
  </si>
  <si>
    <t>ALM GAMA MEDIA</t>
  </si>
  <si>
    <t xml:space="preserve">50019732.01 </t>
  </si>
  <si>
    <t>ALM GAMA BAJA</t>
  </si>
  <si>
    <t xml:space="preserve">50023630.01 </t>
  </si>
  <si>
    <t>AZUL PUNTOS</t>
  </si>
  <si>
    <t xml:space="preserve">50023632.01 </t>
  </si>
  <si>
    <t>AZUL COOLNESS</t>
  </si>
  <si>
    <t xml:space="preserve">95524324.01 </t>
  </si>
  <si>
    <t>TENCEL LINO CAMPOS</t>
  </si>
  <si>
    <t>095525521</t>
  </si>
  <si>
    <t>TOTAL COOLNESS</t>
  </si>
  <si>
    <t>PLATABANDA GRIS  - detalles en file</t>
  </si>
  <si>
    <t>FULL NAME</t>
  </si>
  <si>
    <t>PICTURE</t>
  </si>
  <si>
    <t>GRAMAJE</t>
  </si>
  <si>
    <t>ANCHO TELA</t>
  </si>
  <si>
    <t>TRATAMIENTO</t>
  </si>
  <si>
    <t>TELA FRIA/TELA SALUD</t>
  </si>
  <si>
    <t>COMPOSICIÓN</t>
  </si>
  <si>
    <t>COSUMO metros MES</t>
  </si>
  <si>
    <t>SEGMENTO</t>
  </si>
  <si>
    <t>PROVEEDOR</t>
  </si>
  <si>
    <t>PRECIO FOB</t>
  </si>
  <si>
    <t>PRECIO CIF</t>
  </si>
  <si>
    <t>PRECIO TARGET US$/M</t>
  </si>
  <si>
    <t>PRIORIDAD</t>
  </si>
  <si>
    <t>No aplica</t>
  </si>
  <si>
    <t>OTRO</t>
  </si>
  <si>
    <t>100% Pes</t>
  </si>
  <si>
    <t>Banda lateral core</t>
  </si>
  <si>
    <t>AYDIN</t>
  </si>
  <si>
    <t>MEDIA</t>
  </si>
  <si>
    <t>ALTA</t>
  </si>
  <si>
    <t>BAJA</t>
  </si>
  <si>
    <t>A.BAC</t>
  </si>
  <si>
    <t>antibacteriano</t>
  </si>
  <si>
    <t>SALUD</t>
  </si>
  <si>
    <t>3,2% LINEN, 96,8% PES</t>
  </si>
  <si>
    <t>Premium salud/natural</t>
  </si>
  <si>
    <t>YT</t>
  </si>
  <si>
    <t>tacto suave</t>
  </si>
  <si>
    <t>Core tacto suave</t>
  </si>
  <si>
    <t>Salud antibacterial</t>
  </si>
  <si>
    <t>CLNS</t>
  </si>
  <si>
    <t>Frío</t>
  </si>
  <si>
    <t>FRIA</t>
  </si>
  <si>
    <t>44% PE, 56% PES</t>
  </si>
  <si>
    <t>Cooling alto PE</t>
  </si>
  <si>
    <t>DKŞK</t>
  </si>
  <si>
    <t>fácil de coser</t>
  </si>
  <si>
    <t>Core fácil costura</t>
  </si>
  <si>
    <t>MÁXIMA</t>
  </si>
  <si>
    <t>18% BAM, 82% PES</t>
  </si>
  <si>
    <t>Natural bamboo</t>
  </si>
  <si>
    <t>Core blanco entrada</t>
  </si>
  <si>
    <t>F.FR</t>
  </si>
  <si>
    <t>Fire retardant</t>
  </si>
  <si>
    <t>Hotel fire retardant</t>
  </si>
  <si>
    <t>28% PE, 72% PES</t>
  </si>
  <si>
    <t>Cooling 28% PE</t>
  </si>
  <si>
    <t>FRNI</t>
  </si>
  <si>
    <t>feran ice</t>
  </si>
  <si>
    <t>Cooling Feran Ice</t>
  </si>
  <si>
    <t>HILOS FRIOS</t>
  </si>
  <si>
    <t>62% PE 38% PES</t>
  </si>
  <si>
    <t>Cooling 62% PE</t>
  </si>
  <si>
    <t>COOLNESS</t>
  </si>
  <si>
    <t>34% POLIETILENO X-COOL, 66% POLIESTER</t>
  </si>
  <si>
    <t>Cooling X-Cool 34% PE</t>
  </si>
  <si>
    <t>63% POLIESTER 31% TENCEL 3% LINO 3% ELASTOMERO</t>
  </si>
  <si>
    <t>Tencel/lino premium</t>
  </si>
  <si>
    <t>Reaplicão amostra em 200GSM - preto - amostra fisica recebida hoje</t>
  </si>
  <si>
    <t>Reaplicão amostra em 220GSM -  preto - amostra fisica recebida hoje</t>
  </si>
  <si>
    <t>Reaplicão amostra em 240GSM  - preto - amostra fisica recebida hoje</t>
  </si>
  <si>
    <r>
      <t xml:space="preserve">Atual -estrutura </t>
    </r>
    <r>
      <rPr>
        <b/>
        <sz val="9"/>
        <color rgb="FF000000"/>
        <rFont val="Aptos"/>
        <family val="2"/>
      </rPr>
      <t>CM</t>
    </r>
    <r>
      <rPr>
        <sz val="9"/>
        <color rgb="FF000000"/>
        <rFont val="Aptos"/>
        <family val="2"/>
      </rPr>
      <t xml:space="preserve"> e </t>
    </r>
    <r>
      <rPr>
        <b/>
        <sz val="9"/>
        <color rgb="FF000000"/>
        <rFont val="Aptos"/>
        <family val="2"/>
      </rPr>
      <t>não possui enchimento</t>
    </r>
  </si>
  <si>
    <t>PARAISO DEL ECUADOR</t>
  </si>
  <si>
    <t>actualizar precio: BANDA PREMIUM PLUS- não compra desde fev2025</t>
  </si>
  <si>
    <t>00 (40244650)&gt; GP7841</t>
  </si>
  <si>
    <t>00 (40244650)&gt;GP7842</t>
  </si>
  <si>
    <t>00 (40244650)&gt;GP7843</t>
  </si>
  <si>
    <t>GP7841</t>
  </si>
  <si>
    <t>GO7842</t>
  </si>
  <si>
    <t>GOP743</t>
  </si>
  <si>
    <t>7841</t>
  </si>
  <si>
    <t>7842</t>
  </si>
  <si>
    <t>7843</t>
  </si>
  <si>
    <t>7844</t>
  </si>
  <si>
    <t>99% PES 1% EL NV</t>
  </si>
  <si>
    <t>proforma</t>
  </si>
  <si>
    <t>Cotação e amostras físicas de referencias em foto/filed - 10 mts |4. Mesmo desenho em branco e areia</t>
  </si>
  <si>
    <t>Cotação e amostras físicas de referencias em foto/filed- 50 mts| 1. faixa azul Bedtime - eles querem a mesma na tonalidade Marrom com Branco</t>
  </si>
  <si>
    <t>Cotação e amostras físicas de referencias em foto/filed - 10 mts | 5 e 6 gelado com polietileno 200 - 360 gramas</t>
  </si>
  <si>
    <t>Cotação e amostras físicas de referencias em foto/filed - 10 mts | 3. Mesmo desenho da coleção</t>
  </si>
  <si>
    <t>CODIGO CLIENTE</t>
  </si>
  <si>
    <t>ID APP CONEXÃO</t>
  </si>
  <si>
    <t>PRECIO US$/MTS</t>
  </si>
  <si>
    <t>GM2</t>
  </si>
  <si>
    <t>ESTRUCTURA</t>
  </si>
  <si>
    <t>PRECIO vs. TARGET</t>
  </si>
  <si>
    <t>N/A</t>
  </si>
  <si>
    <t>99% PES 1% LINEN</t>
  </si>
  <si>
    <t>55% PE 45% PES</t>
  </si>
  <si>
    <t>83% PES 17% BA-CV</t>
  </si>
  <si>
    <t>76% PES 24% PE</t>
  </si>
  <si>
    <t>56% PE 44% PES</t>
  </si>
  <si>
    <t>54% PES 46% PE</t>
  </si>
  <si>
    <t>81% PES 14% CLY 3%
PA 2% LINEN</t>
  </si>
  <si>
    <t>Azul Claro y Blanco</t>
  </si>
  <si>
    <t>BLANCA</t>
  </si>
  <si>
    <t>PUNTOS AZUL</t>
  </si>
  <si>
    <t>BLANCO COOLNESS</t>
  </si>
  <si>
    <t>no lo hacemos</t>
  </si>
  <si>
    <t>PLATABANDA BEIGE  - detalles em file / tab Spring</t>
  </si>
  <si>
    <t>Modelo em anexo - faixa 1  - Nature</t>
  </si>
  <si>
    <t>a10423 - id 6815</t>
  </si>
  <si>
    <t>PROHFOAM</t>
  </si>
  <si>
    <t>Atualização preço - repetir último pedido</t>
  </si>
  <si>
    <t>proforma GT024.26</t>
  </si>
  <si>
    <t>cotacao para amostra dupla:  2.  Mesma amostra de Faixa mais 180 Gramas - Preta e Branca mas laminada com TPU feita na Guatemala (foto file)</t>
  </si>
  <si>
    <t xml:space="preserve">Aprovado para amostras fisicas, largura 2,10 – 10 metros de cada modelo. </t>
  </si>
  <si>
    <t>Cotação e amostras físicas de referencias em foto/filed - 10 mts |2. Mesmo desenho em branco e areia - 100% poliéster</t>
  </si>
  <si>
    <t>Input CR: Modelo em plano, amostra foi perdida.. temos que refazer | 180G Blanco PL| amostra - Linea Nature</t>
  </si>
  <si>
    <t>Linea Sealy Azul - foto file - input CR</t>
  </si>
  <si>
    <t>SD7603&gt; A10537</t>
  </si>
  <si>
    <t>A10537</t>
  </si>
  <si>
    <t>SD7604&gt; A10548</t>
  </si>
  <si>
    <t>A10548</t>
  </si>
  <si>
    <t>SD7605&gt; A10534</t>
  </si>
  <si>
    <t>A10534</t>
  </si>
  <si>
    <t>ok 3D</t>
  </si>
  <si>
    <t>7855</t>
  </si>
  <si>
    <t>00&gt;RS7855</t>
  </si>
  <si>
    <t>NEGRA Y BLANCA</t>
  </si>
  <si>
    <t>00&gt;RS7854</t>
  </si>
  <si>
    <t>7854</t>
  </si>
  <si>
    <t>Guatemala (sem incluir o preço de laminar)</t>
  </si>
  <si>
    <t>7854 - Brasil</t>
  </si>
  <si>
    <t>00&gt; SA7857</t>
  </si>
  <si>
    <t>7857</t>
  </si>
  <si>
    <t>62% PES 38% PE CM</t>
  </si>
  <si>
    <t>BLANCO, NEGRO, GRIS OSCURO</t>
  </si>
  <si>
    <r>
      <t xml:space="preserve">cotação para amostra -reaplicação do cliente - foto file/ amostra fisica entregue hoje/ 340g com articbreeze sem logo , </t>
    </r>
    <r>
      <rPr>
        <b/>
        <sz val="10"/>
        <rFont val="Calibri"/>
        <family val="2"/>
        <scheme val="minor"/>
      </rPr>
      <t>amarração preto e cinza escuro</t>
    </r>
  </si>
  <si>
    <t>SD7617&gt; (0709001)</t>
  </si>
  <si>
    <t>0709001</t>
  </si>
  <si>
    <t>0232021</t>
  </si>
  <si>
    <t>SD7618&gt; 0232021</t>
  </si>
  <si>
    <t>AMOSTRAS EM PAUTA</t>
  </si>
  <si>
    <r>
      <t>05/08</t>
    </r>
    <r>
      <rPr>
        <sz val="12"/>
        <color rgb="FF000000"/>
        <rFont val="Aptos"/>
        <family val="2"/>
      </rPr>
      <t xml:space="preserve"> – Bedtime – </t>
    </r>
    <r>
      <rPr>
        <b/>
        <sz val="12"/>
        <color rgb="FF000000"/>
        <rFont val="Aptos"/>
        <family val="2"/>
      </rPr>
      <t>2 SKUs</t>
    </r>
    <r>
      <rPr>
        <sz val="12"/>
        <color rgb="FF000000"/>
        <rFont val="Aptos"/>
        <family val="2"/>
      </rPr>
      <t xml:space="preserve"> – Opção ideal: </t>
    </r>
    <r>
      <rPr>
        <b/>
        <sz val="12"/>
        <color rgb="FF000000"/>
        <rFont val="Aptos"/>
        <family val="2"/>
      </rPr>
      <t>41</t>
    </r>
    <r>
      <rPr>
        <sz val="12"/>
        <color rgb="FF000000"/>
        <rFont val="Aptos"/>
        <family val="2"/>
      </rPr>
      <t xml:space="preserve">, pois contempla uma amostra </t>
    </r>
    <r>
      <rPr>
        <b/>
        <sz val="12"/>
        <color rgb="FF000000"/>
        <rFont val="Aptos"/>
        <family val="2"/>
      </rPr>
      <t xml:space="preserve">CM (Repreve OurOcean + ArticBreeze) </t>
    </r>
    <r>
      <rPr>
        <sz val="12"/>
        <color rgb="FF000000"/>
        <rFont val="Aptos"/>
        <family val="2"/>
      </rPr>
      <t xml:space="preserve">e uma </t>
    </r>
    <r>
      <rPr>
        <b/>
        <sz val="12"/>
        <color rgb="FF000000"/>
        <rFont val="Aptos"/>
        <family val="2"/>
      </rPr>
      <t>PL</t>
    </r>
  </si>
  <si>
    <t>pauta amostra 06/08</t>
  </si>
  <si>
    <t>pauta amostra 07-11-12/08</t>
  </si>
  <si>
    <t>00&gt;0076001</t>
  </si>
  <si>
    <t>ESPUMIX SPA</t>
  </si>
  <si>
    <t>0589004</t>
  </si>
  <si>
    <t>Cotar - CM, 200GR 100% PE</t>
  </si>
  <si>
    <t>Cotar - 240GR  blanco , gris perla</t>
  </si>
  <si>
    <t>Replicar modelo - PL, blanco y gris oscuro 180GR  - amostra fisica entregue</t>
  </si>
  <si>
    <t>cotacao para amostra dupla:  1. Modelo Amostra de Faixa 200 Gramas - Preta e Branca na mesma estrutura da faixa da Bedtime (fotos abaixo) - Para fabricar no Brasil e exportar (foto file)- amostra fisica entregue</t>
  </si>
  <si>
    <t>Cotar esse desnho para Fadessa 180G fondo gris com diseño</t>
  </si>
  <si>
    <t>MPTL0824/0149081</t>
  </si>
  <si>
    <t>Cotar em versão fondo arena, diseño blanco (ID 7740)</t>
  </si>
  <si>
    <t>00&gt; 0574001</t>
  </si>
  <si>
    <t xml:space="preserve">0097 </t>
  </si>
  <si>
    <t>0076001</t>
  </si>
  <si>
    <t>Faixa Pontinhos Areia   160gsm 2,10?</t>
  </si>
  <si>
    <t>Faixa Pontinhos Branca 160</t>
  </si>
  <si>
    <t>Faixa pontinhos Cinza Escuro  160gsm</t>
  </si>
  <si>
    <t>cotar - Gelado sem logo - 600gsm</t>
  </si>
  <si>
    <t xml:space="preserve">cotar - Areia - 400gsm </t>
  </si>
  <si>
    <t>0584004</t>
  </si>
  <si>
    <t>Aprovado para amostra – Guatemala Laminada – 10 metros de cada.</t>
  </si>
  <si>
    <t xml:space="preserve">Aprovado para amostra – Brasil normal  10 metros </t>
  </si>
  <si>
    <t>Aprovado amostra fisica 12 mts. Envio a  Argentina</t>
  </si>
  <si>
    <t>7612</t>
  </si>
  <si>
    <t>Aprovado 10 metros. Enviar a Sebian</t>
  </si>
  <si>
    <t>BED013&gt; A10423</t>
  </si>
  <si>
    <t>00&gt;FC7848</t>
  </si>
  <si>
    <t>7848</t>
  </si>
  <si>
    <t>MARRON Y BLANCO[</t>
  </si>
  <si>
    <t>00&gt; 0671001&gt;0671011</t>
  </si>
  <si>
    <t>7849</t>
  </si>
  <si>
    <t>00&gt;0641004</t>
  </si>
  <si>
    <t>7850</t>
  </si>
  <si>
    <t>GRIS, BASE Y BLANCO</t>
  </si>
  <si>
    <t>7851</t>
  </si>
  <si>
    <t>7852</t>
  </si>
  <si>
    <t>00&gt;0613001</t>
  </si>
  <si>
    <t>71%PES 29% PE CM</t>
  </si>
  <si>
    <t>7853</t>
  </si>
  <si>
    <t>7871</t>
  </si>
  <si>
    <t>7872</t>
  </si>
  <si>
    <t>51% PES 49% PE XP</t>
  </si>
  <si>
    <t>50MTS</t>
  </si>
  <si>
    <t xml:space="preserve">Aprovado para amostra física, 10 metros de cada, com exceção a faixa FC7848 – esse artigo 50 metros. </t>
  </si>
  <si>
    <t>10MTS</t>
  </si>
  <si>
    <t>7867</t>
  </si>
  <si>
    <t>7868</t>
  </si>
  <si>
    <t>7869</t>
  </si>
  <si>
    <t>ARENA (PUNTITOS)</t>
  </si>
  <si>
    <t>BLANCA (PUNTITOS)</t>
  </si>
  <si>
    <t>GRIS OSCURO (PUNTITOS)</t>
  </si>
  <si>
    <t>BEDTIME</t>
  </si>
  <si>
    <t>7874</t>
  </si>
  <si>
    <t>73% PES 25% PE 2% CL (42%) CM
Estructura
Color
Tratamiento
USD Fecha ID
OurOcean)</t>
  </si>
  <si>
    <t>LINHO E BRANCO</t>
  </si>
  <si>
    <t>Repreve Our Ocean® s/ Logo</t>
  </si>
  <si>
    <t>0245091   -   ARTICBREEZE + REPREVE OUROCEAN input MS- CR | amostra</t>
  </si>
  <si>
    <t>12 mts</t>
  </si>
  <si>
    <t>7861</t>
  </si>
  <si>
    <t>BLANCO Y GRIS OSCURO</t>
  </si>
  <si>
    <t>7862</t>
  </si>
  <si>
    <t>7863</t>
  </si>
  <si>
    <t>7864</t>
  </si>
  <si>
    <t>BLANCO, GRIS PERLA</t>
  </si>
  <si>
    <t>7865</t>
  </si>
  <si>
    <t>FONDO ARENA, DISEÑO BLANCO</t>
  </si>
  <si>
    <t>5272</t>
  </si>
  <si>
    <t>BLACK</t>
  </si>
  <si>
    <t>2,00 GT</t>
  </si>
  <si>
    <t>7875</t>
  </si>
  <si>
    <t>7876</t>
  </si>
  <si>
    <t>Seguir com o desenvolvimento da nova  versao para reposição de qualidade.</t>
  </si>
  <si>
    <t>input CR - para resolver problema QA</t>
  </si>
  <si>
    <t>muestra liberada 5 mts / pauta 06/08</t>
  </si>
  <si>
    <t>0660031</t>
  </si>
  <si>
    <t>0660011&gt; 0660031</t>
  </si>
  <si>
    <t>ok enviado</t>
  </si>
  <si>
    <t>0694006</t>
  </si>
  <si>
    <t>Amostra nova coleção Elegance (sobra)</t>
  </si>
  <si>
    <t>Pauta programada 07/08</t>
  </si>
  <si>
    <t>Nature??</t>
  </si>
  <si>
    <t xml:space="preserve">pauta amostra </t>
  </si>
  <si>
    <t>Línea Calm - rehacer, muestras reprobadas -muestra - 6  blanco 'Bekaert'</t>
  </si>
  <si>
    <t>7890</t>
  </si>
  <si>
    <t>A10555</t>
  </si>
  <si>
    <t>AZUL BD</t>
  </si>
  <si>
    <t>Input MS</t>
  </si>
  <si>
    <t>Muestra em stock/sobra rechazada em producción</t>
  </si>
  <si>
    <t>Muestra del pdto que fue elimnado del pedido de producción $1,65</t>
  </si>
  <si>
    <t xml:space="preserve">Input CR: 180G CM Branco. Azul marinho e areia </t>
  </si>
  <si>
    <t>0681001</t>
  </si>
  <si>
    <t>7895</t>
  </si>
  <si>
    <t>BLANCO, AZUL MARINO Y ARENA</t>
  </si>
  <si>
    <t>Aprovado para amostra fisica</t>
  </si>
  <si>
    <t>Cliente visitará fabrica</t>
  </si>
  <si>
    <t>7893</t>
  </si>
  <si>
    <t>88% PES 12% CO XP</t>
  </si>
  <si>
    <t xml:space="preserve">Input MS:AÇAO CORRETIVA PARA SAIDA DE ENCHIMENTO DO VINCO/ alteração de composição-melhoria da saída de enchimento e evitar possíveis estouros futuros. </t>
  </si>
  <si>
    <t>0054025</t>
  </si>
  <si>
    <t>Actualización precio hoy</t>
  </si>
  <si>
    <t>YP S.A. - GRUPO SUEÑOLAR</t>
  </si>
  <si>
    <t>5495</t>
  </si>
  <si>
    <t>proform 051.26</t>
  </si>
  <si>
    <t>SIMMONS  ARGENTINA</t>
  </si>
  <si>
    <t>A10541  240 220 CM ARTIC B ID 7738</t>
  </si>
  <si>
    <t>220 220 CM ID 7797</t>
  </si>
  <si>
    <t>MPTL 0016 / A10305 (ID6300)</t>
  </si>
  <si>
    <t>MPTL 0519 / A10337  (ID7533)</t>
  </si>
  <si>
    <t>MPTL0010 / A10471 (ID6301)</t>
  </si>
  <si>
    <t>MPTL0069 / 0269041 (ID6084)</t>
  </si>
  <si>
    <t>A10305</t>
  </si>
  <si>
    <t>0269041</t>
  </si>
  <si>
    <t>6300</t>
  </si>
  <si>
    <t>6301</t>
  </si>
  <si>
    <t>6084</t>
  </si>
  <si>
    <t>A10471 (antes 10308)</t>
  </si>
  <si>
    <t>0056001</t>
  </si>
  <si>
    <t>MPTL0519 / 0056001</t>
  </si>
  <si>
    <t>proform GT025.26</t>
  </si>
  <si>
    <t>ATLAS</t>
  </si>
  <si>
    <t>AMERICAN TEXTILE CO</t>
  </si>
  <si>
    <t>muestra gratis GT- A10298 TP R100611 DV U</t>
  </si>
  <si>
    <t xml:space="preserve">  Tabela preço 327  -  $ 2,20  ($66)</t>
  </si>
  <si>
    <t>Proyecto Alhomada- Modelo 2: Utilizar o segundo padrao sem logo - branco com fio 200</t>
  </si>
  <si>
    <t>Proyecto Alhomada- Modelo 1: Opção c/ Artic Breeze s/logo - branco com fio 200 - qualquer desenho inspirado</t>
  </si>
  <si>
    <t>Proyecto Alhomada- Modelo 3: Utilizar o segundo padrao sem logo - com fio mescla escuro</t>
  </si>
  <si>
    <t>MEZCLA OSCURO</t>
  </si>
  <si>
    <t xml:space="preserve">5 MTS </t>
  </si>
  <si>
    <t>Bandeiras 10 mts - elegance</t>
  </si>
  <si>
    <t>Bandeiras 10 mts elegance</t>
  </si>
  <si>
    <t>Actualización de precio</t>
  </si>
  <si>
    <t>A10445 /MPTL0532</t>
  </si>
  <si>
    <t>A10337 / MPTL0528</t>
  </si>
  <si>
    <t>MANTAHUE (HERALDO CASTRO)</t>
  </si>
  <si>
    <t>SEA TRADING</t>
  </si>
  <si>
    <t>MARTIN MILLER</t>
  </si>
  <si>
    <t>DOUGLAS GILLESPIE</t>
  </si>
  <si>
    <t>Bandeiras 50 mts - elegance</t>
  </si>
  <si>
    <t>Bandeiras 25 mts - elegance</t>
  </si>
  <si>
    <t>Maxi King Argentina</t>
  </si>
  <si>
    <t>Lamitex</t>
  </si>
  <si>
    <t>Polymax</t>
  </si>
  <si>
    <t>SuperSpuma</t>
  </si>
  <si>
    <t>Colchones Parana</t>
  </si>
  <si>
    <t>Inmapol</t>
  </si>
  <si>
    <t>Colchonero Gonzalez</t>
  </si>
  <si>
    <t>Maxi King Bolivia</t>
  </si>
  <si>
    <t>Inducol</t>
  </si>
  <si>
    <t>Grupo Terra</t>
  </si>
  <si>
    <t>Colineal</t>
  </si>
  <si>
    <t>Paraiso del Ecuador</t>
  </si>
  <si>
    <t>Inacsa</t>
  </si>
  <si>
    <t>6630</t>
  </si>
  <si>
    <t>Actualización de precio / ESTRUTURA CM</t>
  </si>
  <si>
    <t>Espumados (del litoral)</t>
  </si>
  <si>
    <t>Almohada3</t>
  </si>
  <si>
    <t>Almohada1</t>
  </si>
  <si>
    <t>Almohada2</t>
  </si>
  <si>
    <t>7900</t>
  </si>
  <si>
    <t>7901</t>
  </si>
  <si>
    <t>7902</t>
  </si>
  <si>
    <t>71% PES 29% PE CM</t>
  </si>
  <si>
    <t>72% PES 28% PE CM</t>
  </si>
  <si>
    <t>prioridade até 25 / sale 28 agos</t>
  </si>
  <si>
    <t>MPTL0009</t>
  </si>
  <si>
    <t>MPTL0011</t>
  </si>
  <si>
    <t>MPTL0012</t>
  </si>
  <si>
    <t>Input César</t>
  </si>
  <si>
    <t>NEGRO MEZCLA</t>
  </si>
  <si>
    <t>Sueñolar</t>
  </si>
  <si>
    <t>Chaide y Chaide</t>
  </si>
  <si>
    <t>18/08 Terça</t>
  </si>
  <si>
    <t>Executar</t>
  </si>
  <si>
    <t>Terrot 53</t>
  </si>
  <si>
    <t>19/08 Quarta</t>
  </si>
  <si>
    <t>Jingmei</t>
  </si>
  <si>
    <t>TOTVS</t>
  </si>
  <si>
    <t>20/08 Quinta</t>
  </si>
  <si>
    <t>21/08 Sexta</t>
  </si>
  <si>
    <t>ROSEN</t>
  </si>
  <si>
    <t>Terrot 16</t>
  </si>
  <si>
    <t>7905</t>
  </si>
  <si>
    <t>7904</t>
  </si>
  <si>
    <t>7903</t>
  </si>
  <si>
    <t>amostra pronra/op2272</t>
  </si>
  <si>
    <t>amostra pronta / op2278</t>
  </si>
  <si>
    <t>amostra pronta / op2288</t>
  </si>
  <si>
    <t>amostra pronta / op 2287</t>
  </si>
  <si>
    <t>0574011</t>
  </si>
  <si>
    <t>op 2287</t>
  </si>
  <si>
    <t>0613041</t>
  </si>
  <si>
    <t>op 2288</t>
  </si>
  <si>
    <t>op 2272</t>
  </si>
  <si>
    <t>A10551</t>
  </si>
  <si>
    <t>op 2278</t>
  </si>
  <si>
    <t>0245101</t>
  </si>
  <si>
    <t>op 2274</t>
  </si>
  <si>
    <t>A10554</t>
  </si>
  <si>
    <t>Modelo 1 -180 gramas - mescla escuro e telha (usar o fio telha de baixa rotacao ao mesmo preco do areia)</t>
  </si>
  <si>
    <r>
      <t xml:space="preserve">A10279 (7065) &gt; </t>
    </r>
    <r>
      <rPr>
        <b/>
        <sz val="10"/>
        <rFont val="Aptos"/>
        <family val="2"/>
      </rPr>
      <t>A10451</t>
    </r>
  </si>
  <si>
    <t>Actualizar precio  - 200 2,20 100% PES AZUL MARINO</t>
  </si>
  <si>
    <t>Modelo 2: Faixa Dreams Reaplicar 180 gramas - cinza escuro</t>
  </si>
  <si>
    <t>7111</t>
  </si>
  <si>
    <t>reconfirmado via Teams</t>
  </si>
  <si>
    <t>00&gt;D7913</t>
  </si>
  <si>
    <t>7913</t>
  </si>
  <si>
    <t>00&gt;DR7911</t>
  </si>
  <si>
    <t>7911</t>
  </si>
  <si>
    <t>MEZCLA OSCURO Y TELHA (TEJA)</t>
  </si>
  <si>
    <t xml:space="preserve">Aprovado para desenho; ira virar produção </t>
  </si>
  <si>
    <t> 2332</t>
  </si>
  <si>
    <t>2312 </t>
  </si>
  <si>
    <t>2313 </t>
  </si>
  <si>
    <t>2314 </t>
  </si>
  <si>
    <t>2315 </t>
  </si>
  <si>
    <t> 2316</t>
  </si>
  <si>
    <t> 2318</t>
  </si>
  <si>
    <t> 2317</t>
  </si>
  <si>
    <t> 2319</t>
  </si>
  <si>
    <t> 2320</t>
  </si>
  <si>
    <t> 2321</t>
  </si>
  <si>
    <t> 2322</t>
  </si>
  <si>
    <t>2323 </t>
  </si>
  <si>
    <t> 2324</t>
  </si>
  <si>
    <t> 2325</t>
  </si>
  <si>
    <t> 2326</t>
  </si>
  <si>
    <t>2327 </t>
  </si>
  <si>
    <t>2328 </t>
  </si>
  <si>
    <t>2329 </t>
  </si>
  <si>
    <t> 2330</t>
  </si>
  <si>
    <t>2331 </t>
  </si>
  <si>
    <r>
      <t>0091002 (7111</t>
    </r>
    <r>
      <rPr>
        <strike/>
        <sz val="10"/>
        <rFont val="Aptos"/>
        <family val="2"/>
      </rPr>
      <t xml:space="preserve"> ? O 7070?</t>
    </r>
  </si>
  <si>
    <r>
      <t>Cotar essa referencia (</t>
    </r>
    <r>
      <rPr>
        <b/>
        <sz val="10"/>
        <rFont val="Calibri"/>
        <family val="2"/>
        <scheme val="minor"/>
      </rPr>
      <t>id 7780</t>
    </r>
    <r>
      <rPr>
        <sz val="10"/>
        <rFont val="Calibri"/>
        <family val="2"/>
        <scheme val="minor"/>
      </rPr>
      <t xml:space="preserve">)  em versão </t>
    </r>
    <r>
      <rPr>
        <b/>
        <sz val="10"/>
        <rFont val="Calibri"/>
        <family val="2"/>
        <scheme val="minor"/>
      </rPr>
      <t>PRETA</t>
    </r>
    <r>
      <rPr>
        <sz val="10"/>
        <rFont val="Calibri"/>
        <family val="2"/>
        <scheme val="minor"/>
      </rPr>
      <t xml:space="preserve"> 380 2,10  71% PES 29% PE XP</t>
    </r>
  </si>
  <si>
    <t>UNIFI MANUFACTURING INC (926)</t>
  </si>
  <si>
    <t>pending</t>
  </si>
  <si>
    <t>OBSERV. 2</t>
  </si>
  <si>
    <t>amostra div.</t>
  </si>
  <si>
    <t>ficha tec na mesa</t>
  </si>
  <si>
    <t>7919</t>
  </si>
  <si>
    <t>65% PES 35% PE XP</t>
  </si>
  <si>
    <t>Aprovado para amostra fisica 12 metros</t>
  </si>
  <si>
    <t>0601004&gt; 0601014</t>
  </si>
  <si>
    <t>00&gt;ES7861&gt;A10560</t>
  </si>
  <si>
    <t>A10560</t>
  </si>
  <si>
    <t>0610001&gt; 0610011</t>
  </si>
  <si>
    <t>0610011</t>
  </si>
  <si>
    <t>Diseño próprio - cotar 200gsm target $1,70 - blano - foto files</t>
  </si>
  <si>
    <t xml:space="preserve">Cotado para proforma </t>
  </si>
  <si>
    <t>068006&gt; 3030041</t>
  </si>
  <si>
    <t>7920</t>
  </si>
  <si>
    <t>A10560&gt;ES7921</t>
  </si>
  <si>
    <t>7921</t>
  </si>
  <si>
    <t>00&gt;ES7920</t>
  </si>
  <si>
    <t>BLANCO Y BLANCO</t>
  </si>
  <si>
    <t>Cotar nvo desenho em branco e areia, 200G , CM (foto file)</t>
  </si>
  <si>
    <t xml:space="preserve">Cotar essa refe. FUNDO CINZA E DESENHO PRETO- ELIMINA AQUELE AZUL MARINO C/ CONFLITO </t>
  </si>
  <si>
    <t>PL7925</t>
  </si>
  <si>
    <r>
      <t xml:space="preserve">Actualizar precio - 180 2,20 100% </t>
    </r>
    <r>
      <rPr>
        <b/>
        <sz val="10"/>
        <rFont val="Calibri"/>
        <family val="2"/>
        <scheme val="minor"/>
      </rPr>
      <t>PES GRIS OSCURO</t>
    </r>
  </si>
  <si>
    <t>00&gt;DR7924</t>
  </si>
  <si>
    <t>7924</t>
  </si>
  <si>
    <t>GRIS Y NEGRO</t>
  </si>
  <si>
    <t>00&gt; ES7923</t>
  </si>
  <si>
    <t>7923</t>
  </si>
  <si>
    <t>7925</t>
  </si>
  <si>
    <t xml:space="preserve">Cotar TECIDO BRANCO  0610011 200G </t>
  </si>
  <si>
    <t>3030030 (TOTVS 2411 ?) - Atualizar preço SKU 2023  / via Teams</t>
  </si>
  <si>
    <t>7927</t>
  </si>
  <si>
    <t>SEM ID/SE APROVAR REVISARAM EM FICHE</t>
  </si>
  <si>
    <t>Producto nuevo,  Reaplicat 250gsm. Potencial de compra 20,000 metros. Foto file</t>
  </si>
  <si>
    <t>7938</t>
  </si>
  <si>
    <r>
      <t xml:space="preserve">100% PES </t>
    </r>
    <r>
      <rPr>
        <b/>
        <sz val="11"/>
        <color rgb="FFC00000"/>
        <rFont val="Calibri"/>
        <family val="2"/>
        <scheme val="minor"/>
      </rPr>
      <t>CM</t>
    </r>
  </si>
  <si>
    <t>Cotar 180 2,10 100% PES PLANA BLANCA complemento pedido</t>
  </si>
  <si>
    <t>Input CR / recotado 24/08. antes 1,65&gt; 1,75 transformado a CM</t>
  </si>
  <si>
    <r>
      <t xml:space="preserve">100% PES </t>
    </r>
    <r>
      <rPr>
        <b/>
        <sz val="11"/>
        <color rgb="FFC00000"/>
        <rFont val="Calibri"/>
        <family val="2"/>
        <scheme val="minor"/>
      </rPr>
      <t>PL</t>
    </r>
  </si>
  <si>
    <t>cambió para CM</t>
  </si>
  <si>
    <t>CANCELADO/ ESTRATEGIA-EMAIL24/08</t>
  </si>
  <si>
    <t>entregue 24/08</t>
  </si>
  <si>
    <t>amostra pronta / op2274 / entregue</t>
  </si>
  <si>
    <r>
      <t xml:space="preserve">Aprovado para amostra /op 2283/ </t>
    </r>
    <r>
      <rPr>
        <sz val="9"/>
        <color rgb="FFC00000"/>
        <rFont val="Calibri"/>
        <family val="2"/>
        <scheme val="minor"/>
      </rPr>
      <t>entregue 24/08</t>
    </r>
  </si>
  <si>
    <t>op 2283</t>
  </si>
  <si>
    <t>ficha tecna mesa 24/08</t>
  </si>
  <si>
    <t xml:space="preserve">220 2,20 100% PES </t>
  </si>
  <si>
    <t>320 2,20 73% PES 25% PE 2% CL Repreve s/logo</t>
  </si>
  <si>
    <t>200 2,10 100% PES</t>
  </si>
  <si>
    <t>7939</t>
  </si>
  <si>
    <t>Cotar essa referencia ES7923- D7923  em branco e verde, 200G , CM (ref es blanco y arena )/  PROPOSTA DE REAPLICAÇÃO DE DESENHO</t>
  </si>
  <si>
    <t>ES7940</t>
  </si>
  <si>
    <t>7940</t>
  </si>
  <si>
    <t>BLANCO Y VERDE</t>
  </si>
  <si>
    <t>SEM ID/SE APROVAR REVISARAM EM FICHA</t>
  </si>
  <si>
    <t xml:space="preserve"> A10105</t>
  </si>
  <si>
    <t xml:space="preserve">Input CR: Cotar desenvolv. Amostra file </t>
  </si>
  <si>
    <t>7941</t>
  </si>
  <si>
    <t xml:space="preserve">99% PES 1% PA XP </t>
  </si>
  <si>
    <t>amostra fisica – 5 metros.</t>
  </si>
  <si>
    <t>334- $1,80</t>
  </si>
  <si>
    <t>00&gt;CP7938/ A10575</t>
  </si>
  <si>
    <t xml:space="preserve"> A10575</t>
  </si>
  <si>
    <t>00&gt; PL7939 / A10579</t>
  </si>
  <si>
    <t>A10579</t>
  </si>
  <si>
    <t>0087002</t>
  </si>
  <si>
    <t>CONEXÃO GUATEMALA</t>
  </si>
  <si>
    <t>7947</t>
  </si>
  <si>
    <t>95% PES 5% CL NV</t>
  </si>
  <si>
    <t>7948</t>
  </si>
  <si>
    <t>SA7948</t>
  </si>
  <si>
    <t>73% PES 26% PE 1% PA XP</t>
  </si>
  <si>
    <t>SA7950</t>
  </si>
  <si>
    <t>7950</t>
  </si>
  <si>
    <t>0610011/3710001</t>
  </si>
  <si>
    <t>0601014/3710002</t>
  </si>
  <si>
    <r>
      <t xml:space="preserve">ID 7861 </t>
    </r>
    <r>
      <rPr>
        <b/>
        <sz val="10"/>
        <rFont val="Calibri"/>
        <family val="2"/>
        <scheme val="minor"/>
      </rPr>
      <t>A10560</t>
    </r>
    <r>
      <rPr>
        <sz val="10"/>
        <rFont val="Calibri"/>
        <family val="2"/>
        <scheme val="minor"/>
      </rPr>
      <t>- CAMBIAR PARA NEGRO Y BLANCO TARGET $1,70 (antes gris oscuro)</t>
    </r>
  </si>
  <si>
    <t xml:space="preserve">Input CR:  Modelo de volume $1,30 autorizado </t>
  </si>
  <si>
    <t>Input CR: Versão cooling do tecido Simmons Beautyrest black XS</t>
  </si>
  <si>
    <t>Input CésarB: La cotizacion es para oliver favor hacer con hilo poliester pes/linen en la cara y favor mandar la ficha tecnica de este producto</t>
  </si>
  <si>
    <t>AZUL MARIÑO</t>
  </si>
  <si>
    <t>BLANCO Y BEIGE</t>
  </si>
  <si>
    <t>Amostra finalizada</t>
  </si>
  <si>
    <t>pauta amostra 01/09</t>
  </si>
  <si>
    <t>pauta amostra 04/09</t>
  </si>
  <si>
    <t>encaixe pending</t>
  </si>
  <si>
    <t>CS7689&gt;0713004</t>
  </si>
  <si>
    <t>0713004</t>
  </si>
  <si>
    <t>CS7690&gt;0712004</t>
  </si>
  <si>
    <t>0712004</t>
  </si>
  <si>
    <t>CS7691&gt;0711004</t>
  </si>
  <si>
    <t>0711004</t>
  </si>
  <si>
    <t>GRIS MELANGE&gt; AZUL MARINO</t>
  </si>
  <si>
    <t>A10564</t>
  </si>
  <si>
    <t>amostra 200 2,20 100% PES</t>
  </si>
  <si>
    <t>op2306</t>
  </si>
  <si>
    <t>A10563</t>
  </si>
  <si>
    <t>amostra 220 2,20 100% PES</t>
  </si>
  <si>
    <t>op2305</t>
  </si>
  <si>
    <t>0516044</t>
  </si>
  <si>
    <t>op2336</t>
  </si>
  <si>
    <t>negra 500 2,20 XP Arctic Breeze</t>
  </si>
  <si>
    <t>A10568</t>
  </si>
  <si>
    <t>op2311</t>
  </si>
  <si>
    <t>A10567</t>
  </si>
  <si>
    <t>mezcla oscuro 460 2,20 CM Arctic Breeze proyecto almohada</t>
  </si>
  <si>
    <t>blanco 300 2,20 Arctic B - proyecto almohada</t>
  </si>
  <si>
    <t>op2309</t>
  </si>
  <si>
    <t>A10569</t>
  </si>
  <si>
    <t>blanco 320 2,20 Arctic B - proyecto almohada</t>
  </si>
  <si>
    <t>op2310</t>
  </si>
  <si>
    <r>
      <t>A10380&gt;</t>
    </r>
    <r>
      <rPr>
        <b/>
        <sz val="10"/>
        <rFont val="Aptos"/>
        <family val="2"/>
      </rPr>
      <t>0449041 (7097)</t>
    </r>
  </si>
  <si>
    <r>
      <t>A10380&gt;</t>
    </r>
    <r>
      <rPr>
        <b/>
        <sz val="9"/>
        <rFont val="Aptos"/>
        <family val="2"/>
      </rPr>
      <t>A10430 (7013)</t>
    </r>
  </si>
  <si>
    <r>
      <t>Cotar referencia ID 7013</t>
    </r>
    <r>
      <rPr>
        <b/>
        <sz val="10"/>
        <rFont val="Calibri"/>
        <family val="2"/>
        <scheme val="minor"/>
      </rPr>
      <t xml:space="preserve"> preta (Aurora) LAMINADO</t>
    </r>
  </si>
  <si>
    <r>
      <t>Cotar essa referencia ID 7097 (</t>
    </r>
    <r>
      <rPr>
        <b/>
        <sz val="10"/>
        <rFont val="Calibri"/>
        <family val="2"/>
        <scheme val="minor"/>
      </rPr>
      <t>aurora Blanca</t>
    </r>
    <r>
      <rPr>
        <sz val="10"/>
        <rFont val="Calibri"/>
        <family val="2"/>
        <scheme val="minor"/>
      </rPr>
      <t xml:space="preserve">) </t>
    </r>
    <r>
      <rPr>
        <b/>
        <sz val="10"/>
        <rFont val="Calibri"/>
        <family val="2"/>
        <scheme val="minor"/>
      </rPr>
      <t xml:space="preserve">LAMINADO </t>
    </r>
  </si>
  <si>
    <r>
      <t>Cotar essa referencia ID 7012 (Venecia)</t>
    </r>
    <r>
      <rPr>
        <b/>
        <sz val="10"/>
        <rFont val="Calibri"/>
        <family val="2"/>
        <scheme val="minor"/>
      </rPr>
      <t xml:space="preserve"> LAMINADO</t>
    </r>
  </si>
  <si>
    <t>MPTL0008</t>
  </si>
  <si>
    <t>Input CB: 180 2,20 Blanco y gris CM - fotos file</t>
  </si>
  <si>
    <r>
      <t>Cotar essa referencia para Camas Suena 200 gsm</t>
    </r>
    <r>
      <rPr>
        <b/>
        <sz val="10"/>
        <rFont val="Calibri"/>
        <family val="2"/>
        <scheme val="minor"/>
      </rPr>
      <t xml:space="preserve"> LAMINADO</t>
    </r>
  </si>
  <si>
    <t>20 produtos, com artic breeze sem logo - detalhe ao comentario de todos eles tem q ser com fio 200 - abaixo de $5</t>
  </si>
  <si>
    <t>GRUPO TERRA (BOLIVIA)</t>
  </si>
  <si>
    <t>Fvr cotar referencia com FIO 200 - ABAIXO DE $ 5,00 - ARTIC B S/LOGO</t>
  </si>
  <si>
    <t>0066031 (ID7012)</t>
  </si>
  <si>
    <t>7956</t>
  </si>
  <si>
    <t>7955</t>
  </si>
  <si>
    <t>7954</t>
  </si>
  <si>
    <t>7953</t>
  </si>
  <si>
    <t>Cotação com cinza escuro. </t>
  </si>
  <si>
    <t>INDUCOL</t>
  </si>
  <si>
    <t>Input CR: Cooling</t>
  </si>
  <si>
    <t>7957</t>
  </si>
  <si>
    <t>0524004</t>
  </si>
  <si>
    <t>7978</t>
  </si>
  <si>
    <t>7977</t>
  </si>
  <si>
    <t>GT7977</t>
  </si>
  <si>
    <t>7976</t>
  </si>
  <si>
    <t>7975</t>
  </si>
  <si>
    <t>7974</t>
  </si>
  <si>
    <t>7973</t>
  </si>
  <si>
    <t>7972</t>
  </si>
  <si>
    <t>7971</t>
  </si>
  <si>
    <t>7970</t>
  </si>
  <si>
    <t>7969</t>
  </si>
  <si>
    <t>7968</t>
  </si>
  <si>
    <t>7967</t>
  </si>
  <si>
    <t>7966</t>
  </si>
  <si>
    <t>7965</t>
  </si>
  <si>
    <t>7964</t>
  </si>
  <si>
    <t>7963</t>
  </si>
  <si>
    <t>7962</t>
  </si>
  <si>
    <t>7961</t>
  </si>
  <si>
    <t>7960</t>
  </si>
  <si>
    <t>7959</t>
  </si>
  <si>
    <t>não é possível produzir com 280, não da para fazer no target de 5$.</t>
  </si>
  <si>
    <t>(Todas)</t>
  </si>
  <si>
    <t>GT7977 (cod.0001 Gelado)</t>
  </si>
  <si>
    <t>cod.0001 Gelado 260 da Sanko- Fvr cotar referencia com FIO 200 - ABAIXO DE $ 5,00 - ARTIC B S/LOGO</t>
  </si>
  <si>
    <t>320 2,20</t>
  </si>
  <si>
    <t>340 2,20</t>
  </si>
  <si>
    <t xml:space="preserve">Scott de santis </t>
  </si>
  <si>
    <t xml:space="preserve">amostra div </t>
  </si>
  <si>
    <t>A067038</t>
  </si>
  <si>
    <t>Input CR: Esse modelo do anexo - em preto plano - target maximo $1,75</t>
  </si>
  <si>
    <t>7981</t>
  </si>
  <si>
    <t>3580004</t>
  </si>
  <si>
    <t>7980</t>
  </si>
  <si>
    <t>67% PES 33% PE XP</t>
  </si>
  <si>
    <t>Input CR: Cliente quer manter o preco de $7,37 - comprando 10 mil metros</t>
  </si>
  <si>
    <t>7982</t>
  </si>
  <si>
    <t>CP7982</t>
  </si>
  <si>
    <t>Input CR+MS: AJUSTE DO DESENHO PARA INCLUIR O LOGO</t>
  </si>
  <si>
    <t>3520005/0454044&gt; 3520007</t>
  </si>
  <si>
    <t>Input MS: AJUSTE DO DESENHO PARA EVITAR DEFEITO/inativar 3520005 e criar código sequencial, usar o mesmo preço do 3520005 para este novo item e entregar para a mary ainda hj</t>
  </si>
  <si>
    <t>7983</t>
  </si>
  <si>
    <t>BEIGE Y GRIS</t>
  </si>
  <si>
    <t>240 2,20 100% PES</t>
  </si>
  <si>
    <t>CXLD NF</t>
  </si>
  <si>
    <t>reemplaza o CLXD</t>
  </si>
  <si>
    <t>op2366</t>
  </si>
  <si>
    <t>A10562</t>
  </si>
  <si>
    <t>0641004</t>
  </si>
  <si>
    <t>0671011</t>
  </si>
  <si>
    <t>0076091</t>
  </si>
  <si>
    <t xml:space="preserve">5,5 KG LÍQ </t>
  </si>
  <si>
    <t>Gris perla, blanco y azul claro</t>
  </si>
  <si>
    <t>8008</t>
  </si>
  <si>
    <t>DR8008</t>
  </si>
  <si>
    <t>lançado novamente para atualizar preço p/ incluir na proform GT031.26</t>
  </si>
  <si>
    <t>Movelpro SRL (IMPORTADORA TERRA)</t>
  </si>
  <si>
    <t xml:space="preserve">Amostras div 10 mts </t>
  </si>
  <si>
    <t>DR7989</t>
  </si>
  <si>
    <t>7989</t>
  </si>
  <si>
    <t>7990</t>
  </si>
  <si>
    <t>BANDA NATURE</t>
  </si>
  <si>
    <t>7988</t>
  </si>
  <si>
    <t>7987</t>
  </si>
  <si>
    <t>7986</t>
  </si>
  <si>
    <t>CZ PERLA Y BLANCO</t>
  </si>
  <si>
    <t>RELIEVE NEGRO Y AMARRE GRIS</t>
  </si>
  <si>
    <t>7995</t>
  </si>
  <si>
    <t>Branco e Cinza escuro</t>
  </si>
  <si>
    <t>Aprovado para producao. No entanto, o cliente quer ver o produto seja em amostra física ou 3D, com o ajuste de preto para fundo preto e desenho cinza</t>
  </si>
  <si>
    <t>Só foto &gt; DR8008</t>
  </si>
  <si>
    <t>MPTL0525/ A10313</t>
  </si>
  <si>
    <t>Cliente de Portugal - Exportacao Brasil Europa</t>
  </si>
  <si>
    <t>0587001</t>
  </si>
  <si>
    <t>0660001</t>
  </si>
  <si>
    <t>0601004</t>
  </si>
  <si>
    <t>Skin Care s/logo</t>
  </si>
  <si>
    <t>Citro Care s/Logo</t>
  </si>
  <si>
    <t>Copper effecta s/logo</t>
  </si>
  <si>
    <t>3D /amostra física</t>
  </si>
  <si>
    <t>6686</t>
  </si>
  <si>
    <t>target $3,00/desconto para pedido 2%/11/09 outro desconto totalizando 3% (cliente queria 2,50)</t>
  </si>
  <si>
    <t>0245005 / 3580003</t>
  </si>
  <si>
    <t>7474</t>
  </si>
  <si>
    <t>MPTL0409 / A10508</t>
  </si>
  <si>
    <t>MARRÓN</t>
  </si>
  <si>
    <t>pedido</t>
  </si>
  <si>
    <t>Mantive os preços pois já estavam atualizados.</t>
  </si>
  <si>
    <t>conforme falado na reunião. Liberado este item para produzirmos a amostra fisica</t>
  </si>
  <si>
    <t>8014</t>
  </si>
  <si>
    <t>0091</t>
  </si>
  <si>
    <t>7614</t>
  </si>
  <si>
    <t>56% PES 44% PE CM</t>
  </si>
  <si>
    <t>8018</t>
  </si>
  <si>
    <t>86% PES 14% CO XP</t>
  </si>
  <si>
    <t>BLANCO Y MELANGE</t>
  </si>
  <si>
    <t>7615</t>
  </si>
  <si>
    <t>8016</t>
  </si>
  <si>
    <t>SA8016</t>
  </si>
  <si>
    <t>TP DISEÕ X34-43</t>
  </si>
  <si>
    <t>target $1,97</t>
  </si>
  <si>
    <t>6457</t>
  </si>
  <si>
    <t>Teams - Act precio versión blanco y arena ID 6457</t>
  </si>
  <si>
    <t>8017</t>
  </si>
  <si>
    <t>0425021</t>
  </si>
  <si>
    <t>ID7446</t>
  </si>
  <si>
    <t>Input CR: 380 2,20 XP  BLANCO Y VERMELHO</t>
  </si>
  <si>
    <t>ID7476</t>
  </si>
  <si>
    <t>Input CR: 380 2,20 XP  MESCLA AZUL E VERMELHO</t>
  </si>
  <si>
    <t>CIC</t>
  </si>
  <si>
    <t>300044</t>
  </si>
  <si>
    <t>Input CR:160 2,20 Modelo Fire Retardant</t>
  </si>
  <si>
    <t>ID7950&gt; 8017</t>
  </si>
  <si>
    <t>CR: usar fiado 20/1 no lugar do gelado para diminuir a transparência|MS:Proposta deste item com o fio mais grosso que comentamos.</t>
  </si>
  <si>
    <t xml:space="preserve">0425001&gt; 0425021 / MPTL0833 </t>
  </si>
  <si>
    <r>
      <t>MPTL0528</t>
    </r>
    <r>
      <rPr>
        <b/>
        <sz val="10"/>
        <rFont val="Aptos"/>
        <family val="2"/>
      </rPr>
      <t>/A10374&gt; A10374B</t>
    </r>
  </si>
  <si>
    <t>Gris mezcla</t>
  </si>
  <si>
    <t>Input CB: 260 2,20 100% PES CM - fotos</t>
  </si>
  <si>
    <t>mezcla y violeta</t>
  </si>
  <si>
    <t>mezcla y naraja</t>
  </si>
  <si>
    <t>Input CB: 300 2,20 XP  - fotos</t>
  </si>
  <si>
    <t>mezcla violeta</t>
  </si>
  <si>
    <t>Input CB: 320 2,20 XP</t>
  </si>
  <si>
    <t>mezcla y blanca</t>
  </si>
  <si>
    <t xml:space="preserve">Input CB: 240 2,20 CM </t>
  </si>
  <si>
    <t>Input CB: 220 2,20 CM - fotos  - 7911?</t>
  </si>
  <si>
    <t>A10448</t>
  </si>
  <si>
    <t>mantem target</t>
  </si>
  <si>
    <t>A10332/CM003</t>
  </si>
  <si>
    <t>8032</t>
  </si>
  <si>
    <t>8033</t>
  </si>
  <si>
    <t>BLANCO Y ROJO</t>
  </si>
  <si>
    <t>MEZCLA AZUL Y ROJO</t>
  </si>
  <si>
    <t>02920001 / 3550001 (ID 5831)</t>
  </si>
  <si>
    <t>6290</t>
  </si>
  <si>
    <t>Teams -Vamos manter o preço 2025</t>
  </si>
  <si>
    <t>A10294 / MPTL0834 (ID 6290)</t>
  </si>
  <si>
    <t>Teams - pedido en curso</t>
  </si>
  <si>
    <t>0097</t>
  </si>
  <si>
    <t>Input CR: 160 220 CM blanco</t>
  </si>
  <si>
    <t>Input CR: 160 220 CM cinza perla</t>
  </si>
  <si>
    <t>Input CR: 160 220 CM areia</t>
  </si>
  <si>
    <t>8046</t>
  </si>
  <si>
    <t>8047</t>
  </si>
  <si>
    <t>8048</t>
  </si>
  <si>
    <t>desenho A07976 -cotar ref. Nacional - target 1,95 - em outros clientes 180gsm 2,10</t>
  </si>
  <si>
    <t>A07976</t>
  </si>
  <si>
    <t>COLCHONES PRINCE (PARAGUAY)</t>
  </si>
  <si>
    <t>Cotizar essa refe nacional (Americanflex)- fotos file</t>
  </si>
  <si>
    <t>A10571</t>
  </si>
  <si>
    <t>260 2,20 Arctic Breeze</t>
  </si>
  <si>
    <t>op2334</t>
  </si>
  <si>
    <t>duplicado?</t>
  </si>
  <si>
    <t>8051</t>
  </si>
  <si>
    <t>Input CR: Com enchimento preto - 180 preto - Preco $1,93</t>
  </si>
  <si>
    <t>80% PES 20% CV CM</t>
  </si>
  <si>
    <t>8049</t>
  </si>
  <si>
    <t>NEGRO CON ESTAMPAS</t>
  </si>
  <si>
    <t>eliminado del app</t>
  </si>
  <si>
    <t>Desconto de $0,03 de dólar alinhado c/ Edmar e Carlos</t>
  </si>
  <si>
    <t>pedido sendo negociado a $2,25</t>
  </si>
  <si>
    <t>ADALBERTO TEXTILE SOLUTIONS (Portugal)</t>
  </si>
  <si>
    <t>11448 CXLD</t>
  </si>
  <si>
    <t>7531</t>
  </si>
  <si>
    <r>
      <t xml:space="preserve">tab preço </t>
    </r>
    <r>
      <rPr>
        <b/>
        <sz val="11"/>
        <color theme="1"/>
        <rFont val="Calibri"/>
        <family val="2"/>
        <scheme val="minor"/>
      </rPr>
      <t>344</t>
    </r>
  </si>
  <si>
    <t>ADALBERTO TEXTILE SOLUTIONS</t>
  </si>
  <si>
    <t>28/0</t>
  </si>
  <si>
    <t>A07976  180G 2,10</t>
  </si>
  <si>
    <r>
      <t>2400005&gt;</t>
    </r>
    <r>
      <rPr>
        <b/>
        <sz val="11"/>
        <color theme="1"/>
        <rFont val="Calibri"/>
        <family val="2"/>
        <scheme val="minor"/>
      </rPr>
      <t xml:space="preserve"> 1705</t>
    </r>
  </si>
  <si>
    <t>pedido processado como amost div.</t>
  </si>
  <si>
    <t>CLIENTE BLOQUEADO</t>
  </si>
  <si>
    <t>8052</t>
  </si>
  <si>
    <r>
      <t>DR7989&gt;</t>
    </r>
    <r>
      <rPr>
        <sz val="10"/>
        <color rgb="FFC00000"/>
        <rFont val="Aptos"/>
        <family val="2"/>
      </rPr>
      <t>8052</t>
    </r>
  </si>
  <si>
    <t>ALTERAÇÃO DO PRODUTO DR8008</t>
  </si>
  <si>
    <t>8067</t>
  </si>
  <si>
    <t>DR8008&gt; 8067</t>
  </si>
  <si>
    <t>A10298 (ID6322)</t>
  </si>
  <si>
    <t>Input CR: Faixa Naturals   Linho e branco CM</t>
  </si>
  <si>
    <t>8070</t>
  </si>
  <si>
    <t>Input MS:  alteração por problema no cliente</t>
  </si>
  <si>
    <t xml:space="preserve">100% PES XP </t>
  </si>
  <si>
    <t>8071</t>
  </si>
  <si>
    <t>Input MS:  alteração por defeito</t>
  </si>
  <si>
    <t>8072</t>
  </si>
  <si>
    <t>00&gt; CF8068</t>
  </si>
  <si>
    <t>8068</t>
  </si>
  <si>
    <t>Input CR: Laminado com TPU (+0,25$) 280 2,10 azul &gt;PRODUTO SERA LISO COM DEGRADE 1 300 SÓ FAZ DISCO</t>
  </si>
  <si>
    <t>MS:PRODUTO SERA LISO COM DEGRADE 1 300 SÓ FAZ DISCO</t>
  </si>
  <si>
    <t>Cotar REF. R1006-180GR  2,20L Branco de American Textile para Camas Sueña (saldo)</t>
  </si>
  <si>
    <t>aguarda fios- cotação não encaminhada ainda</t>
  </si>
  <si>
    <t>Cotar referencia de Limansky -Amostra fisica entregue  240?- Blanco y Azul claro (foto)</t>
  </si>
  <si>
    <t>Cotar referencia de Limansky -Amostra fisica entregue  240?- Blanco y Azul MARINO</t>
  </si>
  <si>
    <t>8073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</si>
</sst>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[$-F400]h:mm:ss\ AM/PM"/>
    <numFmt numFmtId="165" formatCode="0000000"/>
    <numFmt numFmtId="166" formatCode="[$$-45C]#,##0.00"/>
    <numFmt numFmtId="167" formatCode="_-[$$-409]* #,##0.00_ ;_-[$$-409]* \-#,##0.00\ ;_-[$$-409]* &quot;-&quot;??_ ;_-@_ "/>
    <numFmt numFmtId="168" formatCode="0.000"/>
    <numFmt numFmtId="169" formatCode="dd/mmm"/>
  </numFmts>
  <fonts count="1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name val="Aptos"/>
      <family val="2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Aptos"/>
      <family val="2"/>
    </font>
    <font>
      <sz val="10"/>
      <name val="Calibri"/>
      <family val="2"/>
      <scheme val="minor"/>
    </font>
    <font>
      <sz val="10"/>
      <name val="Aptos"/>
      <family val="2"/>
    </font>
    <font>
      <b/>
      <u/>
      <sz val="10.5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.5"/>
      <color rgb="FF000000"/>
      <name val="Aptos"/>
      <family val="2"/>
    </font>
    <font>
      <sz val="9"/>
      <color rgb="FF000000"/>
      <name val="Aptos"/>
      <family val="2"/>
    </font>
    <font>
      <b/>
      <sz val="10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1.5"/>
      <color rgb="FF000000"/>
      <name val="Aptos"/>
      <family val="2"/>
    </font>
    <font>
      <b/>
      <strike/>
      <sz val="11"/>
      <color theme="1"/>
      <name val="Calibri"/>
      <family val="2"/>
      <scheme val="minor"/>
    </font>
    <font>
      <strike/>
      <sz val="9"/>
      <color rgb="FF000000"/>
      <name val="Aptos"/>
      <family val="2"/>
    </font>
    <font>
      <strike/>
      <sz val="10"/>
      <color theme="1"/>
      <name val="Times New Roman"/>
      <family val="1"/>
    </font>
    <font>
      <sz val="9"/>
      <name val="Calibri"/>
      <family val="2"/>
      <scheme val="minor"/>
    </font>
    <font>
      <b/>
      <sz val="9"/>
      <color theme="1"/>
      <name val="Aptos"/>
      <family val="2"/>
    </font>
    <font>
      <vertAlign val="superscript"/>
      <sz val="11"/>
      <color theme="1"/>
      <name val="Calibri"/>
      <family val="2"/>
      <scheme val="minor"/>
    </font>
    <font>
      <sz val="9"/>
      <color theme="1"/>
      <name val="Aptos"/>
      <family val="2"/>
    </font>
    <font>
      <sz val="11"/>
      <color theme="1"/>
      <name val="Aptos"/>
      <family val="2"/>
    </font>
    <font>
      <b/>
      <sz val="10"/>
      <name val="Aptos"/>
      <family val="2"/>
    </font>
    <font>
      <b/>
      <sz val="10"/>
      <name val="Calibri"/>
      <family val="2"/>
      <scheme val="minor"/>
    </font>
    <font>
      <b/>
      <sz val="10"/>
      <color rgb="FF002060"/>
      <name val="Aptos"/>
      <family val="2"/>
    </font>
    <font>
      <b/>
      <sz val="10"/>
      <color theme="1"/>
      <name val="Aptos"/>
      <family val="2"/>
    </font>
    <font>
      <sz val="8"/>
      <name val="Aptos"/>
      <family val="2"/>
    </font>
    <font>
      <sz val="11"/>
      <color theme="2" tint="-0.49998474074526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7.5"/>
      <color theme="0"/>
      <name val="Calibri"/>
      <family val="2"/>
      <scheme val="minor"/>
    </font>
    <font>
      <sz val="12"/>
      <color theme="1"/>
      <name val="Aptos"/>
      <family val="2"/>
    </font>
    <font>
      <b/>
      <sz val="10"/>
      <color rgb="FFC80000"/>
      <name val="Aptos"/>
      <family val="2"/>
    </font>
    <font>
      <sz val="11"/>
      <color rgb="FF000000"/>
      <name val="Arial"/>
      <family val="2"/>
    </font>
    <font>
      <sz val="9"/>
      <color rgb="FFC00000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C00000"/>
      <name val="Aptos"/>
      <family val="2"/>
    </font>
    <font>
      <b/>
      <sz val="10"/>
      <color rgb="FFFF0000"/>
      <name val="Aptos"/>
      <family val="2"/>
    </font>
    <font>
      <b/>
      <sz val="11"/>
      <color rgb="FFFF0000"/>
      <name val="Calibri"/>
      <family val="2"/>
      <scheme val="minor"/>
    </font>
    <font>
      <strike/>
      <sz val="10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color rgb="FFFF0000"/>
      <name val="Aptos"/>
      <family val="2"/>
    </font>
    <font>
      <sz val="11"/>
      <color rgb="FFFF0000"/>
      <name val="Calibri"/>
      <family val="2"/>
      <scheme val="minor"/>
    </font>
    <font>
      <sz val="11"/>
      <color rgb="FFD40000"/>
      <name val="Calibri"/>
      <family val="2"/>
      <scheme val="minor"/>
    </font>
    <font>
      <sz val="11"/>
      <color rgb="FFED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b/>
      <u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C00000"/>
      <name val="Aptos"/>
      <family val="2"/>
    </font>
    <font>
      <sz val="10"/>
      <color rgb="FFFF0000"/>
      <name val="Aptos"/>
      <family val="2"/>
    </font>
    <font>
      <b/>
      <sz val="9"/>
      <color rgb="FF000000"/>
      <name val="Aptos"/>
      <family val="2"/>
    </font>
    <font>
      <b/>
      <sz val="11"/>
      <color rgb="FFFF0000"/>
      <name val="Times New Roman"/>
      <family val="1"/>
    </font>
    <font>
      <b/>
      <sz val="11"/>
      <name val="Aptos"/>
      <family val="2"/>
    </font>
    <font>
      <b/>
      <u/>
      <sz val="11"/>
      <color theme="1"/>
      <name val="Calibri"/>
      <family val="2"/>
      <scheme val="minor"/>
    </font>
    <font>
      <b/>
      <sz val="9"/>
      <color rgb="FFC00000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0"/>
      <color theme="1"/>
      <name val="Calibri"/>
      <family val="2"/>
      <scheme val="minor"/>
    </font>
    <font>
      <b/>
      <sz val="9"/>
      <name val="Aptos"/>
      <family val="2"/>
    </font>
    <font>
      <b/>
      <sz val="9"/>
      <color rgb="FF002060"/>
      <name val="Aptos"/>
      <family val="2"/>
    </font>
    <font>
      <b/>
      <sz val="9"/>
      <color theme="1"/>
      <name val="Calibri"/>
      <family val="2"/>
      <scheme val="minor"/>
    </font>
    <font>
      <b/>
      <sz val="9"/>
      <color rgb="FFA20000"/>
      <name val="Calibri"/>
      <family val="2"/>
      <scheme val="minor"/>
    </font>
    <font>
      <b/>
      <sz val="9"/>
      <color rgb="FFA20000"/>
      <name val="Aptos"/>
      <family val="2"/>
    </font>
    <font>
      <sz val="9"/>
      <color rgb="FFFF0000"/>
      <name val="Aptos"/>
      <family val="2"/>
    </font>
    <font>
      <sz val="9"/>
      <color rgb="FF00000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rgb="FFC00000"/>
      <name val="Aptos"/>
      <family val="2"/>
    </font>
    <font>
      <b/>
      <sz val="9"/>
      <name val="Aptos"/>
      <family val="2"/>
    </font>
    <font>
      <b/>
      <sz val="11"/>
      <color rgb="FF000000"/>
      <name val="Arial"/>
      <family val="2"/>
    </font>
    <font>
      <sz val="11"/>
      <color rgb="FF000000"/>
      <name val="MS Gothic"/>
      <family val="3"/>
    </font>
    <font>
      <sz val="12"/>
      <color theme="1"/>
      <name val="Aptos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7" tint="-0.499984740745262"/>
      <name val="Calibri"/>
      <family val="2"/>
      <scheme val="minor"/>
    </font>
    <font>
      <b/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Calibri"/>
      <family val="2"/>
    </font>
    <font>
      <sz val="9"/>
      <color theme="1"/>
      <name val="Helvetica"/>
    </font>
    <font>
      <b/>
      <sz val="10"/>
      <color theme="5" tint="-0.499984740745262"/>
      <name val="Aptos"/>
      <family val="2"/>
    </font>
    <font>
      <strike/>
      <sz val="11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2"/>
      <color theme="1"/>
      <name val="Aptos"/>
      <family val="2"/>
    </font>
    <font>
      <sz val="11"/>
      <color theme="0" tint="-0.34998626667073579"/>
      <name val="Calibri"/>
      <family val="2"/>
      <scheme val="minor"/>
    </font>
    <font>
      <b/>
      <sz val="10"/>
      <color rgb="FF7030A0"/>
      <name val="Aptos"/>
      <family val="2"/>
    </font>
    <font>
      <b/>
      <sz val="10"/>
      <color theme="0" tint="-0.499984740745262"/>
      <name val="Aptos"/>
      <family val="2"/>
    </font>
    <font>
      <b/>
      <sz val="9"/>
      <color rgb="FFFF0000"/>
      <name val="Calibri"/>
      <family val="2"/>
      <scheme val="minor"/>
    </font>
    <font>
      <sz val="10"/>
      <color rgb="FFC00000"/>
      <name val="Aptos"/>
      <family val="2"/>
    </font>
    <font>
      <sz val="10"/>
      <color rgb="FF000000"/>
      <name val="Aptos Narrow"/>
      <family val="2"/>
    </font>
    <font>
      <b/>
      <sz val="11"/>
      <color rgb="FFFFFFFF"/>
      <name val="Roboto"/>
    </font>
    <font>
      <b/>
      <sz val="9"/>
      <color rgb="FFFFFFFF"/>
      <name val="Aptos"/>
      <family val="2"/>
    </font>
    <font>
      <sz val="11"/>
      <color rgb="FF434343"/>
      <name val="Roboto"/>
    </font>
    <font>
      <sz val="11"/>
      <color theme="1"/>
      <name val="Calibri"/>
      <family val="2"/>
    </font>
    <font>
      <sz val="9"/>
      <color rgb="FF1F2933"/>
      <name val="Aptos"/>
      <family val="2"/>
    </font>
    <font>
      <sz val="11"/>
      <color rgb="FF434343"/>
      <name val="Calibri"/>
      <family val="2"/>
    </font>
    <font>
      <sz val="9"/>
      <color rgb="FF1A1A1A"/>
      <name val="Helvetica"/>
    </font>
    <font>
      <sz val="10"/>
      <color rgb="FF0070C0"/>
      <name val="Calibri"/>
      <family val="2"/>
      <scheme val="minor"/>
    </font>
    <font>
      <sz val="10"/>
      <color theme="1"/>
      <name val="Helvetica"/>
      <family val="2"/>
    </font>
    <font>
      <strike/>
      <sz val="10"/>
      <name val="Aptos"/>
      <family val="2"/>
    </font>
    <font>
      <b/>
      <sz val="10"/>
      <color rgb="FF00B050"/>
      <name val="Aptos"/>
      <family val="2"/>
    </font>
    <font>
      <sz val="9"/>
      <color rgb="FF00B05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56854"/>
      </patternFill>
    </fill>
    <fill>
      <patternFill patternType="solid">
        <fgColor rgb="FF2F6B57"/>
      </patternFill>
    </fill>
    <fill>
      <patternFill patternType="solid">
        <fgColor rgb="FFFFFFFF"/>
      </patternFill>
    </fill>
    <fill>
      <patternFill patternType="solid">
        <fgColor rgb="FFF6F8F9"/>
      </patternFill>
    </fill>
    <fill>
      <patternFill patternType="solid">
        <fgColor rgb="FFBDBDBD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51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thick">
        <color rgb="FFD0E4F5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1B6EA3"/>
      </left>
      <right style="thin">
        <color rgb="FFD0E3F5"/>
      </right>
      <top style="thin">
        <color rgb="FFAAAAAA"/>
      </top>
      <bottom style="thin">
        <color rgb="FF444444"/>
      </bottom>
      <diagonal/>
    </border>
    <border>
      <left style="thin">
        <color rgb="FFD0E3F5"/>
      </left>
      <right style="thin">
        <color rgb="FFD0E3F5"/>
      </right>
      <top style="thin">
        <color rgb="FFAAAAAA"/>
      </top>
      <bottom style="thin">
        <color rgb="FF444444"/>
      </bottom>
      <diagonal/>
    </border>
    <border>
      <left style="thin">
        <color rgb="FFD0E3F5"/>
      </left>
      <right style="thin">
        <color rgb="FFAAAAAA"/>
      </right>
      <top style="thin">
        <color rgb="FFAAAAAA"/>
      </top>
      <bottom style="thin">
        <color rgb="FF444444"/>
      </bottom>
      <diagonal/>
    </border>
    <border>
      <left style="thin">
        <color rgb="FFAAAAAA"/>
      </left>
      <right style="thin">
        <color rgb="FFAAAAAA"/>
      </right>
      <top style="thin">
        <color rgb="FF444444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0E3F5"/>
      </left>
      <right/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/>
      <top style="medium">
        <color rgb="FF44B3E1"/>
      </top>
      <bottom style="medium">
        <color rgb="FF44B3E1"/>
      </bottom>
      <diagonal/>
    </border>
    <border>
      <left/>
      <right/>
      <top/>
      <bottom style="medium">
        <color rgb="FF44B3E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70C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6" tint="0.39997558519241921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61" fillId="0" borderId="0" applyNumberFormat="0" applyFill="0" applyBorder="0" applyAlignment="0" applyProtection="0"/>
  </cellStyleXfs>
  <cellXfs count="58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0" borderId="0" xfId="0" pivotButton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/>
    <xf numFmtId="0" fontId="6" fillId="0" borderId="0" xfId="0" applyFont="1"/>
    <xf numFmtId="9" fontId="0" fillId="0" borderId="0" xfId="1" applyFont="1"/>
    <xf numFmtId="0" fontId="6" fillId="0" borderId="0" xfId="0" applyFont="1" applyAlignment="1">
      <alignment horizontal="left"/>
    </xf>
    <xf numFmtId="2" fontId="0" fillId="0" borderId="0" xfId="0" applyNumberFormat="1"/>
    <xf numFmtId="0" fontId="14" fillId="0" borderId="0" xfId="0" applyFont="1"/>
    <xf numFmtId="0" fontId="6" fillId="0" borderId="0" xfId="0" applyFont="1" applyAlignment="1">
      <alignment horizontal="center"/>
    </xf>
    <xf numFmtId="0" fontId="1" fillId="4" borderId="0" xfId="0" applyFont="1" applyFill="1"/>
    <xf numFmtId="0" fontId="0" fillId="3" borderId="0" xfId="0" applyFill="1"/>
    <xf numFmtId="0" fontId="16" fillId="5" borderId="2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9" fillId="0" borderId="0" xfId="0" applyFont="1"/>
    <xf numFmtId="14" fontId="0" fillId="0" borderId="0" xfId="0" applyNumberFormat="1" applyAlignment="1">
      <alignment horizontal="center"/>
    </xf>
    <xf numFmtId="0" fontId="20" fillId="5" borderId="5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1" fillId="0" borderId="0" xfId="0" applyFont="1"/>
    <xf numFmtId="0" fontId="22" fillId="5" borderId="3" xfId="0" applyFont="1" applyFill="1" applyBorder="1" applyAlignment="1">
      <alignment horizontal="center" vertical="center" wrapText="1"/>
    </xf>
    <xf numFmtId="0" fontId="22" fillId="5" borderId="4" xfId="0" applyFont="1" applyFill="1" applyBorder="1" applyAlignment="1">
      <alignment horizontal="center" vertical="center" wrapText="1"/>
    </xf>
    <xf numFmtId="0" fontId="23" fillId="5" borderId="4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0" fontId="24" fillId="0" borderId="0" xfId="0" applyFont="1" applyAlignment="1">
      <alignment horizontal="left"/>
    </xf>
    <xf numFmtId="0" fontId="24" fillId="0" borderId="0" xfId="0" applyFont="1"/>
    <xf numFmtId="16" fontId="4" fillId="2" borderId="1" xfId="0" applyNumberFormat="1" applyFont="1" applyFill="1" applyBorder="1" applyAlignment="1">
      <alignment horizontal="center"/>
    </xf>
    <xf numFmtId="0" fontId="4" fillId="0" borderId="0" xfId="0" quotePrefix="1" applyFont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16" fontId="24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4" fontId="7" fillId="0" borderId="0" xfId="0" applyNumberFormat="1" applyFont="1" applyAlignment="1">
      <alignment horizontal="center" vertical="center"/>
    </xf>
    <xf numFmtId="0" fontId="0" fillId="0" borderId="10" xfId="0" applyBorder="1"/>
    <xf numFmtId="0" fontId="0" fillId="0" borderId="6" xfId="0" applyBorder="1"/>
    <xf numFmtId="0" fontId="0" fillId="0" borderId="12" xfId="0" applyBorder="1"/>
    <xf numFmtId="0" fontId="0" fillId="0" borderId="13" xfId="0" applyBorder="1"/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12" fillId="0" borderId="0" xfId="0" quotePrefix="1" applyFont="1" applyAlignment="1">
      <alignment horizontal="left"/>
    </xf>
    <xf numFmtId="0" fontId="13" fillId="0" borderId="0" xfId="0" applyFont="1" applyAlignment="1">
      <alignment horizontal="left" vertical="center"/>
    </xf>
    <xf numFmtId="0" fontId="27" fillId="0" borderId="0" xfId="0" applyFont="1"/>
    <xf numFmtId="0" fontId="4" fillId="0" borderId="0" xfId="0" quotePrefix="1" applyFont="1" applyAlignment="1">
      <alignment vertical="center"/>
    </xf>
    <xf numFmtId="0" fontId="12" fillId="0" borderId="0" xfId="0" quotePrefix="1" applyFont="1" applyAlignment="1">
      <alignment horizontal="left" vertical="center"/>
    </xf>
    <xf numFmtId="0" fontId="28" fillId="0" borderId="0" xfId="0" applyFont="1"/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16" fontId="24" fillId="0" borderId="0" xfId="0" quotePrefix="1" applyNumberFormat="1" applyFont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9" fontId="4" fillId="0" borderId="0" xfId="0" quotePrefix="1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2" fillId="0" borderId="0" xfId="0" quotePrefix="1" applyFont="1" applyAlignment="1">
      <alignment horizontal="center" vertical="center"/>
    </xf>
    <xf numFmtId="0" fontId="30" fillId="0" borderId="0" xfId="0" quotePrefix="1" applyFont="1" applyAlignment="1">
      <alignment horizontal="center" vertical="center"/>
    </xf>
    <xf numFmtId="0" fontId="15" fillId="0" borderId="0" xfId="0" applyFont="1"/>
    <xf numFmtId="0" fontId="34" fillId="0" borderId="0" xfId="0" applyFont="1" applyAlignment="1">
      <alignment vertical="center"/>
    </xf>
    <xf numFmtId="0" fontId="11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8" fillId="6" borderId="15" xfId="0" applyFont="1" applyFill="1" applyBorder="1" applyAlignment="1">
      <alignment horizontal="center"/>
    </xf>
    <xf numFmtId="0" fontId="18" fillId="6" borderId="15" xfId="0" applyFont="1" applyFill="1" applyBorder="1" applyAlignment="1">
      <alignment horizontal="center" wrapText="1"/>
    </xf>
    <xf numFmtId="0" fontId="14" fillId="0" borderId="0" xfId="0" applyFont="1" applyAlignment="1">
      <alignment horizontal="center"/>
    </xf>
    <xf numFmtId="22" fontId="15" fillId="0" borderId="0" xfId="0" applyNumberFormat="1" applyFont="1" applyAlignment="1">
      <alignment horizontal="center"/>
    </xf>
    <xf numFmtId="0" fontId="0" fillId="0" borderId="0" xfId="0" quotePrefix="1" applyAlignment="1">
      <alignment horizontal="center"/>
    </xf>
    <xf numFmtId="16" fontId="4" fillId="0" borderId="0" xfId="0" quotePrefix="1" applyNumberFormat="1" applyFont="1" applyAlignment="1">
      <alignment horizontal="center"/>
    </xf>
    <xf numFmtId="0" fontId="24" fillId="0" borderId="0" xfId="0" quotePrefix="1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9" fillId="6" borderId="17" xfId="0" applyFont="1" applyFill="1" applyBorder="1" applyAlignment="1">
      <alignment horizontal="center" vertical="center"/>
    </xf>
    <xf numFmtId="0" fontId="39" fillId="6" borderId="1" xfId="0" applyFont="1" applyFill="1" applyBorder="1" applyAlignment="1">
      <alignment horizontal="center" vertical="center" wrapText="1"/>
    </xf>
    <xf numFmtId="0" fontId="39" fillId="6" borderId="1" xfId="0" applyFont="1" applyFill="1" applyBorder="1" applyAlignment="1">
      <alignment horizontal="center" vertical="center"/>
    </xf>
    <xf numFmtId="4" fontId="39" fillId="6" borderId="1" xfId="0" applyNumberFormat="1" applyFont="1" applyFill="1" applyBorder="1" applyAlignment="1">
      <alignment horizontal="center" vertical="center" wrapText="1"/>
    </xf>
    <xf numFmtId="0" fontId="29" fillId="2" borderId="1" xfId="0" quotePrefix="1" applyFont="1" applyFill="1" applyBorder="1" applyAlignment="1">
      <alignment horizontal="left" vertical="center"/>
    </xf>
    <xf numFmtId="49" fontId="29" fillId="2" borderId="1" xfId="0" applyNumberFormat="1" applyFont="1" applyFill="1" applyBorder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center" vertical="center"/>
    </xf>
    <xf numFmtId="0" fontId="4" fillId="0" borderId="17" xfId="0" applyFont="1" applyBorder="1" applyAlignment="1">
      <alignment horizontal="left"/>
    </xf>
    <xf numFmtId="0" fontId="29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49" fontId="29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2" fillId="0" borderId="1" xfId="0" quotePrefix="1" applyFont="1" applyBorder="1" applyAlignment="1">
      <alignment horizontal="left" vertical="center"/>
    </xf>
    <xf numFmtId="0" fontId="30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2" fillId="2" borderId="1" xfId="0" quotePrefix="1" applyFont="1" applyFill="1" applyBorder="1" applyAlignment="1">
      <alignment horizontal="left" vertical="center"/>
    </xf>
    <xf numFmtId="0" fontId="30" fillId="2" borderId="1" xfId="0" quotePrefix="1" applyFont="1" applyFill="1" applyBorder="1" applyAlignment="1">
      <alignment horizontal="center" vertical="center"/>
    </xf>
    <xf numFmtId="0" fontId="31" fillId="2" borderId="1" xfId="0" quotePrefix="1" applyFont="1" applyFill="1" applyBorder="1" applyAlignment="1">
      <alignment horizontal="left" vertical="center"/>
    </xf>
    <xf numFmtId="0" fontId="29" fillId="0" borderId="1" xfId="0" quotePrefix="1" applyFont="1" applyBorder="1" applyAlignment="1">
      <alignment horizontal="left" vertical="center"/>
    </xf>
    <xf numFmtId="0" fontId="24" fillId="0" borderId="1" xfId="0" applyFont="1" applyBorder="1" applyAlignment="1">
      <alignment horizontal="left"/>
    </xf>
    <xf numFmtId="0" fontId="39" fillId="6" borderId="0" xfId="0" applyFont="1" applyFill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40" fillId="0" borderId="0" xfId="0" applyFont="1"/>
    <xf numFmtId="0" fontId="17" fillId="0" borderId="0" xfId="0" quotePrefix="1" applyFont="1" applyAlignment="1">
      <alignment horizontal="center"/>
    </xf>
    <xf numFmtId="0" fontId="28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 indent="1"/>
    </xf>
    <xf numFmtId="49" fontId="41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left" vertical="center"/>
    </xf>
    <xf numFmtId="16" fontId="43" fillId="0" borderId="0" xfId="0" applyNumberFormat="1" applyFont="1" applyAlignment="1">
      <alignment horizontal="center"/>
    </xf>
    <xf numFmtId="49" fontId="47" fillId="0" borderId="0" xfId="0" applyNumberFormat="1" applyFont="1" applyAlignment="1">
      <alignment horizontal="center" vertical="center"/>
    </xf>
    <xf numFmtId="4" fontId="48" fillId="0" borderId="0" xfId="0" applyNumberFormat="1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16" fontId="50" fillId="0" borderId="0" xfId="0" applyNumberFormat="1" applyFont="1" applyAlignment="1">
      <alignment horizontal="center"/>
    </xf>
    <xf numFmtId="0" fontId="40" fillId="0" borderId="0" xfId="0" applyFont="1" applyAlignment="1">
      <alignment vertical="center"/>
    </xf>
    <xf numFmtId="0" fontId="0" fillId="0" borderId="0" xfId="0" pivotButton="1" applyAlignment="1">
      <alignment horizontal="center"/>
    </xf>
    <xf numFmtId="16" fontId="53" fillId="0" borderId="0" xfId="0" applyNumberFormat="1" applyFont="1" applyAlignment="1">
      <alignment horizontal="center"/>
    </xf>
    <xf numFmtId="16" fontId="7" fillId="0" borderId="0" xfId="0" applyNumberFormat="1" applyFont="1" applyAlignment="1">
      <alignment horizontal="center"/>
    </xf>
    <xf numFmtId="0" fontId="25" fillId="0" borderId="0" xfId="0" applyFont="1"/>
    <xf numFmtId="16" fontId="54" fillId="0" borderId="0" xfId="0" applyNumberFormat="1" applyFont="1" applyAlignment="1">
      <alignment horizontal="center"/>
    </xf>
    <xf numFmtId="16" fontId="5" fillId="0" borderId="0" xfId="0" applyNumberFormat="1" applyFont="1" applyAlignment="1">
      <alignment horizontal="center"/>
    </xf>
    <xf numFmtId="0" fontId="24" fillId="3" borderId="0" xfId="0" applyFont="1" applyFill="1"/>
    <xf numFmtId="0" fontId="56" fillId="0" borderId="0" xfId="0" applyFont="1" applyAlignment="1">
      <alignment vertical="center"/>
    </xf>
    <xf numFmtId="0" fontId="55" fillId="0" borderId="0" xfId="0" applyFont="1"/>
    <xf numFmtId="0" fontId="55" fillId="0" borderId="0" xfId="0" applyFont="1" applyAlignment="1">
      <alignment vertical="center"/>
    </xf>
    <xf numFmtId="0" fontId="57" fillId="0" borderId="19" xfId="0" applyFont="1" applyBorder="1" applyAlignment="1">
      <alignment horizontal="center" vertical="top" wrapText="1"/>
    </xf>
    <xf numFmtId="0" fontId="57" fillId="0" borderId="20" xfId="0" applyFont="1" applyBorder="1" applyAlignment="1">
      <alignment horizontal="center" vertical="top" wrapText="1"/>
    </xf>
    <xf numFmtId="1" fontId="58" fillId="0" borderId="21" xfId="0" applyNumberFormat="1" applyFont="1" applyBorder="1" applyAlignment="1">
      <alignment horizontal="center" vertical="top" shrinkToFit="1"/>
    </xf>
    <xf numFmtId="2" fontId="58" fillId="0" borderId="21" xfId="0" applyNumberFormat="1" applyFont="1" applyBorder="1" applyAlignment="1">
      <alignment horizontal="center" vertical="top" shrinkToFit="1"/>
    </xf>
    <xf numFmtId="0" fontId="59" fillId="0" borderId="21" xfId="0" applyFont="1" applyBorder="1" applyAlignment="1">
      <alignment horizontal="center" vertical="top" wrapText="1"/>
    </xf>
    <xf numFmtId="165" fontId="58" fillId="0" borderId="22" xfId="0" applyNumberFormat="1" applyFont="1" applyBorder="1" applyAlignment="1">
      <alignment horizontal="center" vertical="top" shrinkToFit="1"/>
    </xf>
    <xf numFmtId="1" fontId="58" fillId="0" borderId="22" xfId="0" applyNumberFormat="1" applyFont="1" applyBorder="1" applyAlignment="1">
      <alignment horizontal="center" vertical="top" shrinkToFit="1"/>
    </xf>
    <xf numFmtId="2" fontId="58" fillId="0" borderId="22" xfId="0" applyNumberFormat="1" applyFont="1" applyBorder="1" applyAlignment="1">
      <alignment horizontal="center" vertical="top" shrinkToFit="1"/>
    </xf>
    <xf numFmtId="0" fontId="59" fillId="0" borderId="22" xfId="0" applyFont="1" applyBorder="1" applyAlignment="1">
      <alignment horizontal="center" vertical="top" wrapText="1"/>
    </xf>
    <xf numFmtId="0" fontId="0" fillId="0" borderId="22" xfId="0" applyBorder="1" applyAlignment="1">
      <alignment horizontal="left" wrapText="1"/>
    </xf>
    <xf numFmtId="165" fontId="58" fillId="0" borderId="21" xfId="0" quotePrefix="1" applyNumberFormat="1" applyFont="1" applyBorder="1" applyAlignment="1">
      <alignment horizontal="center" vertical="top" shrinkToFit="1"/>
    </xf>
    <xf numFmtId="0" fontId="1" fillId="0" borderId="15" xfId="0" quotePrefix="1" applyFont="1" applyBorder="1"/>
    <xf numFmtId="0" fontId="59" fillId="0" borderId="22" xfId="0" applyFont="1" applyBorder="1" applyAlignment="1">
      <alignment horizontal="left" vertical="top" wrapText="1"/>
    </xf>
    <xf numFmtId="4" fontId="2" fillId="0" borderId="0" xfId="0" applyNumberFormat="1" applyFont="1" applyAlignment="1">
      <alignment horizontal="center" vertical="center"/>
    </xf>
    <xf numFmtId="0" fontId="60" fillId="0" borderId="0" xfId="0" applyFont="1" applyAlignment="1">
      <alignment vertical="center"/>
    </xf>
    <xf numFmtId="0" fontId="61" fillId="0" borderId="0" xfId="2" applyAlignment="1">
      <alignment vertical="center"/>
    </xf>
    <xf numFmtId="0" fontId="59" fillId="0" borderId="24" xfId="0" applyFont="1" applyBorder="1" applyAlignment="1">
      <alignment horizontal="left" vertical="top" wrapText="1"/>
    </xf>
    <xf numFmtId="0" fontId="57" fillId="8" borderId="18" xfId="0" applyFont="1" applyFill="1" applyBorder="1" applyAlignment="1">
      <alignment horizontal="center" vertical="top" wrapText="1"/>
    </xf>
    <xf numFmtId="0" fontId="57" fillId="8" borderId="19" xfId="0" applyFont="1" applyFill="1" applyBorder="1" applyAlignment="1">
      <alignment horizontal="center" vertical="top" wrapText="1"/>
    </xf>
    <xf numFmtId="0" fontId="57" fillId="8" borderId="23" xfId="0" applyFont="1" applyFill="1" applyBorder="1" applyAlignment="1">
      <alignment horizontal="center" vertical="top" wrapText="1"/>
    </xf>
    <xf numFmtId="1" fontId="58" fillId="0" borderId="0" xfId="0" applyNumberFormat="1" applyFont="1" applyAlignment="1">
      <alignment horizontal="center" vertical="top" shrinkToFit="1"/>
    </xf>
    <xf numFmtId="2" fontId="58" fillId="0" borderId="22" xfId="0" applyNumberFormat="1" applyFont="1" applyBorder="1" applyAlignment="1">
      <alignment horizontal="left" vertical="top" shrinkToFit="1"/>
    </xf>
    <xf numFmtId="49" fontId="62" fillId="2" borderId="1" xfId="0" applyNumberFormat="1" applyFont="1" applyFill="1" applyBorder="1" applyAlignment="1">
      <alignment horizontal="center" vertical="center"/>
    </xf>
    <xf numFmtId="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62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52" fillId="0" borderId="0" xfId="0" applyFont="1"/>
    <xf numFmtId="49" fontId="31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left"/>
    </xf>
    <xf numFmtId="0" fontId="24" fillId="0" borderId="0" xfId="0" quotePrefix="1" applyFont="1"/>
    <xf numFmtId="166" fontId="45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vertical="center"/>
    </xf>
    <xf numFmtId="1" fontId="65" fillId="9" borderId="22" xfId="0" applyNumberFormat="1" applyFont="1" applyFill="1" applyBorder="1" applyAlignment="1">
      <alignment horizontal="center" vertical="top" shrinkToFit="1"/>
    </xf>
    <xf numFmtId="166" fontId="48" fillId="0" borderId="0" xfId="0" applyNumberFormat="1" applyFont="1" applyAlignment="1">
      <alignment horizontal="center" vertical="center"/>
    </xf>
    <xf numFmtId="9" fontId="24" fillId="0" borderId="0" xfId="1" applyFont="1" applyAlignment="1">
      <alignment horizontal="center"/>
    </xf>
    <xf numFmtId="16" fontId="52" fillId="0" borderId="0" xfId="0" applyNumberFormat="1" applyFont="1" applyAlignment="1">
      <alignment horizontal="center"/>
    </xf>
    <xf numFmtId="0" fontId="66" fillId="0" borderId="0" xfId="0" applyFont="1" applyAlignment="1">
      <alignment horizontal="left" vertical="center"/>
    </xf>
    <xf numFmtId="0" fontId="4" fillId="2" borderId="16" xfId="0" applyFont="1" applyFill="1" applyBorder="1" applyAlignment="1">
      <alignment horizontal="left"/>
    </xf>
    <xf numFmtId="0" fontId="67" fillId="0" borderId="0" xfId="0" applyFont="1"/>
    <xf numFmtId="0" fontId="54" fillId="0" borderId="0" xfId="0" applyFont="1" applyAlignment="1">
      <alignment vertical="center"/>
    </xf>
    <xf numFmtId="0" fontId="27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64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4" fontId="2" fillId="3" borderId="0" xfId="0" applyNumberFormat="1" applyFont="1" applyFill="1" applyAlignment="1">
      <alignment horizontal="center" vertical="center"/>
    </xf>
    <xf numFmtId="49" fontId="29" fillId="3" borderId="0" xfId="0" applyNumberFormat="1" applyFont="1" applyFill="1" applyAlignment="1">
      <alignment horizontal="center" vertical="center"/>
    </xf>
    <xf numFmtId="0" fontId="27" fillId="0" borderId="0" xfId="0" applyFont="1" applyAlignment="1">
      <alignment vertical="center"/>
    </xf>
    <xf numFmtId="0" fontId="30" fillId="0" borderId="0" xfId="0" applyFont="1" applyAlignment="1">
      <alignment horizontal="left" vertical="center"/>
    </xf>
    <xf numFmtId="0" fontId="12" fillId="0" borderId="0" xfId="0" applyFont="1"/>
    <xf numFmtId="0" fontId="24" fillId="0" borderId="0" xfId="0" applyFont="1" applyAlignment="1">
      <alignment horizontal="center"/>
    </xf>
    <xf numFmtId="167" fontId="0" fillId="0" borderId="6" xfId="0" applyNumberFormat="1" applyBorder="1"/>
    <xf numFmtId="167" fontId="0" fillId="0" borderId="0" xfId="0" applyNumberFormat="1"/>
    <xf numFmtId="0" fontId="13" fillId="0" borderId="1" xfId="0" applyFont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37" fillId="0" borderId="0" xfId="0" applyFont="1" applyAlignment="1">
      <alignment horizontal="left" vertical="center"/>
    </xf>
    <xf numFmtId="0" fontId="69" fillId="10" borderId="25" xfId="0" applyFont="1" applyFill="1" applyBorder="1" applyAlignment="1">
      <alignment vertical="center"/>
    </xf>
    <xf numFmtId="0" fontId="70" fillId="11" borderId="26" xfId="0" applyFont="1" applyFill="1" applyBorder="1" applyAlignment="1">
      <alignment vertical="center"/>
    </xf>
    <xf numFmtId="0" fontId="70" fillId="0" borderId="26" xfId="0" applyFont="1" applyBorder="1" applyAlignment="1">
      <alignment vertical="center"/>
    </xf>
    <xf numFmtId="0" fontId="57" fillId="0" borderId="18" xfId="0" applyFont="1" applyBorder="1" applyAlignment="1">
      <alignment horizontal="center" vertical="top" wrapText="1"/>
    </xf>
    <xf numFmtId="0" fontId="57" fillId="0" borderId="19" xfId="0" applyFont="1" applyBorder="1" applyAlignment="1">
      <alignment horizontal="left" vertical="top" wrapText="1"/>
    </xf>
    <xf numFmtId="165" fontId="58" fillId="0" borderId="21" xfId="0" applyNumberFormat="1" applyFont="1" applyBorder="1" applyAlignment="1">
      <alignment horizontal="center" vertical="top" shrinkToFit="1"/>
    </xf>
    <xf numFmtId="0" fontId="0" fillId="0" borderId="21" xfId="0" applyBorder="1" applyAlignment="1">
      <alignment horizontal="left" wrapText="1"/>
    </xf>
    <xf numFmtId="0" fontId="5" fillId="4" borderId="0" xfId="0" applyFont="1" applyFill="1"/>
    <xf numFmtId="0" fontId="14" fillId="0" borderId="0" xfId="0" applyFont="1" applyAlignment="1">
      <alignment horizontal="left"/>
    </xf>
    <xf numFmtId="0" fontId="4" fillId="2" borderId="1" xfId="0" applyFont="1" applyFill="1" applyBorder="1" applyAlignment="1">
      <alignment horizontal="left"/>
    </xf>
    <xf numFmtId="0" fontId="71" fillId="0" borderId="0" xfId="0" quotePrefix="1" applyFont="1"/>
    <xf numFmtId="0" fontId="24" fillId="0" borderId="0" xfId="0" quotePrefix="1" applyFont="1" applyAlignment="1">
      <alignment horizontal="left"/>
    </xf>
    <xf numFmtId="0" fontId="37" fillId="0" borderId="0" xfId="0" quotePrefix="1" applyFont="1" applyAlignment="1">
      <alignment horizontal="left"/>
    </xf>
    <xf numFmtId="0" fontId="72" fillId="0" borderId="0" xfId="0" quotePrefix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quotePrefix="1" applyFont="1" applyAlignment="1">
      <alignment horizontal="left" vertical="center"/>
    </xf>
    <xf numFmtId="0" fontId="6" fillId="0" borderId="0" xfId="0" quotePrefix="1" applyFont="1"/>
    <xf numFmtId="0" fontId="72" fillId="0" borderId="0" xfId="0" applyFont="1" applyAlignment="1">
      <alignment horizontal="left" vertical="center"/>
    </xf>
    <xf numFmtId="0" fontId="25" fillId="0" borderId="0" xfId="0" quotePrefix="1" applyFont="1" applyAlignment="1">
      <alignment horizontal="left" vertical="center"/>
    </xf>
    <xf numFmtId="0" fontId="73" fillId="0" borderId="0" xfId="0" quotePrefix="1" applyFont="1" applyAlignment="1">
      <alignment horizontal="left" vertical="center"/>
    </xf>
    <xf numFmtId="16" fontId="24" fillId="0" borderId="0" xfId="0" quotePrefix="1" applyNumberFormat="1" applyFont="1" applyAlignment="1">
      <alignment horizontal="left"/>
    </xf>
    <xf numFmtId="16" fontId="37" fillId="0" borderId="0" xfId="0" quotePrefix="1" applyNumberFormat="1" applyFont="1" applyAlignment="1">
      <alignment horizontal="left"/>
    </xf>
    <xf numFmtId="0" fontId="74" fillId="0" borderId="0" xfId="0" quotePrefix="1" applyFont="1" applyAlignment="1">
      <alignment horizontal="left"/>
    </xf>
    <xf numFmtId="0" fontId="72" fillId="0" borderId="1" xfId="0" quotePrefix="1" applyFont="1" applyBorder="1" applyAlignment="1">
      <alignment horizontal="left" vertical="center"/>
    </xf>
    <xf numFmtId="0" fontId="74" fillId="0" borderId="0" xfId="0" applyFont="1"/>
    <xf numFmtId="0" fontId="75" fillId="0" borderId="0" xfId="0" quotePrefix="1" applyFont="1"/>
    <xf numFmtId="0" fontId="76" fillId="0" borderId="0" xfId="0" quotePrefix="1" applyFont="1" applyAlignment="1">
      <alignment horizontal="left" vertical="center"/>
    </xf>
    <xf numFmtId="0" fontId="76" fillId="3" borderId="0" xfId="0" quotePrefix="1" applyFont="1" applyFill="1" applyAlignment="1">
      <alignment horizontal="left" vertical="center"/>
    </xf>
    <xf numFmtId="0" fontId="77" fillId="0" borderId="0" xfId="0" quotePrefix="1" applyFont="1" applyAlignment="1">
      <alignment horizontal="left" vertical="center"/>
    </xf>
    <xf numFmtId="0" fontId="78" fillId="0" borderId="0" xfId="0" applyFont="1"/>
    <xf numFmtId="0" fontId="77" fillId="0" borderId="0" xfId="0" applyFont="1" applyAlignment="1">
      <alignment horizontal="left" vertical="center"/>
    </xf>
    <xf numFmtId="0" fontId="17" fillId="0" borderId="0" xfId="0" applyFont="1"/>
    <xf numFmtId="0" fontId="43" fillId="0" borderId="0" xfId="0" applyFont="1"/>
    <xf numFmtId="0" fontId="81" fillId="0" borderId="0" xfId="0" applyFont="1" applyAlignment="1">
      <alignment horizontal="left" vertical="center"/>
    </xf>
    <xf numFmtId="0" fontId="81" fillId="0" borderId="0" xfId="0" quotePrefix="1" applyFont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" fontId="43" fillId="4" borderId="0" xfId="0" applyNumberFormat="1" applyFont="1" applyFill="1" applyAlignment="1">
      <alignment horizontal="center"/>
    </xf>
    <xf numFmtId="0" fontId="9" fillId="0" borderId="0" xfId="0" applyFont="1"/>
    <xf numFmtId="0" fontId="82" fillId="0" borderId="0" xfId="0" quotePrefix="1" applyFont="1" applyAlignment="1">
      <alignment horizontal="left" vertical="center"/>
    </xf>
    <xf numFmtId="0" fontId="82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/>
    </xf>
    <xf numFmtId="0" fontId="74" fillId="0" borderId="0" xfId="0" applyFont="1" applyAlignment="1">
      <alignment horizontal="left"/>
    </xf>
    <xf numFmtId="0" fontId="7" fillId="0" borderId="0" xfId="0" applyFont="1"/>
    <xf numFmtId="0" fontId="29" fillId="0" borderId="0" xfId="0" quotePrefix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left"/>
    </xf>
    <xf numFmtId="0" fontId="0" fillId="0" borderId="0" xfId="0" applyAlignment="1">
      <alignment horizontal="left" vertical="top"/>
    </xf>
    <xf numFmtId="0" fontId="4" fillId="0" borderId="0" xfId="0" quotePrefix="1" applyFont="1" applyAlignment="1">
      <alignment horizontal="left" vertical="top"/>
    </xf>
    <xf numFmtId="0" fontId="1" fillId="0" borderId="0" xfId="0" applyFont="1" applyAlignment="1">
      <alignment horizontal="left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83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85" fillId="0" borderId="0" xfId="0" applyFont="1" applyAlignment="1">
      <alignment vertical="center"/>
    </xf>
    <xf numFmtId="16" fontId="52" fillId="0" borderId="0" xfId="0" quotePrefix="1" applyNumberFormat="1" applyFont="1" applyAlignment="1">
      <alignment horizontal="center"/>
    </xf>
    <xf numFmtId="0" fontId="5" fillId="3" borderId="0" xfId="0" applyFont="1" applyFill="1"/>
    <xf numFmtId="9" fontId="11" fillId="0" borderId="0" xfId="1" applyFont="1" applyFill="1" applyAlignment="1">
      <alignment horizontal="center"/>
    </xf>
    <xf numFmtId="9" fontId="1" fillId="0" borderId="0" xfId="1" applyFont="1" applyAlignment="1">
      <alignment horizontal="center"/>
    </xf>
    <xf numFmtId="0" fontId="52" fillId="0" borderId="0" xfId="0" applyFont="1" applyAlignment="1">
      <alignment horizontal="left"/>
    </xf>
    <xf numFmtId="0" fontId="63" fillId="0" borderId="0" xfId="0" applyFont="1" applyAlignment="1">
      <alignment horizontal="left" vertical="center"/>
    </xf>
    <xf numFmtId="0" fontId="88" fillId="0" borderId="0" xfId="0" applyFont="1" applyAlignment="1">
      <alignment horizontal="left"/>
    </xf>
    <xf numFmtId="0" fontId="88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2" fillId="0" borderId="0" xfId="0" applyFont="1" applyAlignment="1">
      <alignment horizontal="left" vertical="center"/>
    </xf>
    <xf numFmtId="0" fontId="52" fillId="0" borderId="0" xfId="0" applyFont="1" applyAlignment="1">
      <alignment vertical="center"/>
    </xf>
    <xf numFmtId="0" fontId="77" fillId="0" borderId="0" xfId="0" applyFont="1" applyAlignment="1">
      <alignment horizontal="center"/>
    </xf>
    <xf numFmtId="0" fontId="50" fillId="0" borderId="0" xfId="0" applyFont="1"/>
    <xf numFmtId="3" fontId="12" fillId="0" borderId="0" xfId="0" quotePrefix="1" applyNumberFormat="1" applyFont="1" applyAlignment="1">
      <alignment horizontal="left"/>
    </xf>
    <xf numFmtId="9" fontId="24" fillId="0" borderId="0" xfId="0" quotePrefix="1" applyNumberFormat="1" applyFont="1"/>
    <xf numFmtId="9" fontId="24" fillId="0" borderId="0" xfId="0" applyNumberFormat="1" applyFont="1" applyAlignment="1">
      <alignment horizontal="center" vertical="center"/>
    </xf>
    <xf numFmtId="0" fontId="89" fillId="0" borderId="0" xfId="0" quotePrefix="1" applyFont="1" applyAlignment="1">
      <alignment horizontal="left" vertical="center"/>
    </xf>
    <xf numFmtId="0" fontId="89" fillId="0" borderId="0" xfId="0" applyFont="1" applyAlignment="1">
      <alignment horizontal="left" vertical="center"/>
    </xf>
    <xf numFmtId="0" fontId="52" fillId="0" borderId="0" xfId="0" applyFont="1" applyAlignment="1">
      <alignment horizontal="center"/>
    </xf>
    <xf numFmtId="9" fontId="12" fillId="0" borderId="0" xfId="1" applyFont="1" applyAlignment="1">
      <alignment horizontal="left"/>
    </xf>
    <xf numFmtId="0" fontId="0" fillId="0" borderId="0" xfId="0" quotePrefix="1"/>
    <xf numFmtId="14" fontId="0" fillId="0" borderId="0" xfId="0" applyNumberFormat="1"/>
    <xf numFmtId="0" fontId="10" fillId="0" borderId="0" xfId="0" applyFont="1"/>
    <xf numFmtId="0" fontId="90" fillId="0" borderId="0" xfId="0" applyFont="1"/>
    <xf numFmtId="9" fontId="91" fillId="0" borderId="0" xfId="1" applyFont="1" applyAlignment="1">
      <alignment horizontal="left"/>
    </xf>
    <xf numFmtId="0" fontId="40" fillId="0" borderId="0" xfId="0" applyFont="1" applyAlignment="1">
      <alignment vertical="center" wrapText="1"/>
    </xf>
    <xf numFmtId="0" fontId="94" fillId="14" borderId="0" xfId="0" applyFont="1" applyFill="1" applyAlignment="1">
      <alignment horizontal="right" vertical="center"/>
    </xf>
    <xf numFmtId="0" fontId="93" fillId="14" borderId="32" xfId="0" applyFont="1" applyFill="1" applyBorder="1" applyAlignment="1">
      <alignment vertical="center"/>
    </xf>
    <xf numFmtId="0" fontId="94" fillId="0" borderId="0" xfId="0" applyFont="1" applyAlignment="1">
      <alignment horizontal="right" vertical="center"/>
    </xf>
    <xf numFmtId="14" fontId="94" fillId="0" borderId="32" xfId="0" applyNumberFormat="1" applyFont="1" applyBorder="1" applyAlignment="1">
      <alignment vertical="center"/>
    </xf>
    <xf numFmtId="0" fontId="93" fillId="14" borderId="0" xfId="0" applyFont="1" applyFill="1" applyAlignment="1">
      <alignment horizontal="right" vertical="center"/>
    </xf>
    <xf numFmtId="14" fontId="93" fillId="14" borderId="32" xfId="0" applyNumberFormat="1" applyFont="1" applyFill="1" applyBorder="1" applyAlignment="1">
      <alignment vertical="center"/>
    </xf>
    <xf numFmtId="0" fontId="93" fillId="0" borderId="27" xfId="0" applyFont="1" applyBorder="1" applyAlignment="1">
      <alignment horizontal="center" vertical="center"/>
    </xf>
    <xf numFmtId="0" fontId="93" fillId="0" borderId="30" xfId="0" applyFont="1" applyBorder="1" applyAlignment="1">
      <alignment horizontal="center" vertical="center"/>
    </xf>
    <xf numFmtId="0" fontId="95" fillId="0" borderId="34" xfId="0" applyFont="1" applyBorder="1" applyAlignment="1">
      <alignment vertical="center"/>
    </xf>
    <xf numFmtId="0" fontId="97" fillId="11" borderId="34" xfId="0" applyFont="1" applyFill="1" applyBorder="1" applyAlignment="1">
      <alignment vertical="center"/>
    </xf>
    <xf numFmtId="0" fontId="97" fillId="0" borderId="33" xfId="0" applyFont="1" applyBorder="1" applyAlignment="1">
      <alignment vertical="center"/>
    </xf>
    <xf numFmtId="0" fontId="4" fillId="3" borderId="0" xfId="0" applyFont="1" applyFill="1" applyAlignment="1">
      <alignment vertical="center"/>
    </xf>
    <xf numFmtId="0" fontId="93" fillId="3" borderId="0" xfId="0" applyFont="1" applyFill="1" applyAlignment="1">
      <alignment horizontal="center" vertical="center" wrapText="1"/>
    </xf>
    <xf numFmtId="0" fontId="95" fillId="0" borderId="0" xfId="0" applyFont="1" applyAlignment="1">
      <alignment horizontal="center" vertical="center" wrapText="1"/>
    </xf>
    <xf numFmtId="0" fontId="96" fillId="0" borderId="0" xfId="0" applyFont="1" applyAlignment="1">
      <alignment horizontal="center" vertical="center" wrapText="1"/>
    </xf>
    <xf numFmtId="0" fontId="93" fillId="11" borderId="0" xfId="0" applyFont="1" applyFill="1" applyAlignment="1">
      <alignment horizontal="center" vertical="center" wrapText="1"/>
    </xf>
    <xf numFmtId="0" fontId="97" fillId="11" borderId="0" xfId="0" applyFont="1" applyFill="1" applyAlignment="1">
      <alignment horizontal="center" vertical="center" wrapText="1"/>
    </xf>
    <xf numFmtId="0" fontId="90" fillId="0" borderId="1" xfId="0" applyFont="1" applyBorder="1"/>
    <xf numFmtId="0" fontId="90" fillId="2" borderId="1" xfId="0" applyFont="1" applyFill="1" applyBorder="1"/>
    <xf numFmtId="4" fontId="7" fillId="2" borderId="1" xfId="0" applyNumberFormat="1" applyFont="1" applyFill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0" fontId="95" fillId="0" borderId="37" xfId="0" applyFont="1" applyBorder="1" applyAlignment="1">
      <alignment vertical="center"/>
    </xf>
    <xf numFmtId="0" fontId="97" fillId="11" borderId="37" xfId="0" applyFont="1" applyFill="1" applyBorder="1" applyAlignment="1">
      <alignment vertical="center"/>
    </xf>
    <xf numFmtId="0" fontId="93" fillId="3" borderId="38" xfId="0" applyFont="1" applyFill="1" applyBorder="1" applyAlignment="1">
      <alignment horizontal="center" vertical="center" wrapText="1"/>
    </xf>
    <xf numFmtId="4" fontId="7" fillId="0" borderId="6" xfId="0" applyNumberFormat="1" applyFont="1" applyBorder="1" applyAlignment="1">
      <alignment horizontal="center" vertical="center"/>
    </xf>
    <xf numFmtId="0" fontId="96" fillId="0" borderId="6" xfId="0" applyFont="1" applyBorder="1" applyAlignment="1">
      <alignment horizontal="center" vertical="center" wrapText="1"/>
    </xf>
    <xf numFmtId="0" fontId="93" fillId="0" borderId="6" xfId="0" applyFont="1" applyBorder="1" applyAlignment="1">
      <alignment horizontal="center" vertical="center" wrapText="1"/>
    </xf>
    <xf numFmtId="0" fontId="10" fillId="15" borderId="1" xfId="0" applyFont="1" applyFill="1" applyBorder="1"/>
    <xf numFmtId="0" fontId="98" fillId="0" borderId="0" xfId="0" applyFont="1"/>
    <xf numFmtId="0" fontId="43" fillId="0" borderId="0" xfId="0" applyFont="1" applyAlignment="1">
      <alignment horizontal="left" vertical="center"/>
    </xf>
    <xf numFmtId="4" fontId="48" fillId="3" borderId="0" xfId="0" applyNumberFormat="1" applyFont="1" applyFill="1" applyAlignment="1">
      <alignment horizontal="center" vertical="center"/>
    </xf>
    <xf numFmtId="49" fontId="99" fillId="0" borderId="0" xfId="0" applyNumberFormat="1" applyFont="1" applyAlignment="1">
      <alignment horizontal="center" vertical="center"/>
    </xf>
    <xf numFmtId="4" fontId="7" fillId="3" borderId="0" xfId="0" applyNumberFormat="1" applyFont="1" applyFill="1" applyAlignment="1">
      <alignment horizontal="center" vertical="center"/>
    </xf>
    <xf numFmtId="16" fontId="0" fillId="3" borderId="0" xfId="0" applyNumberFormat="1" applyFill="1"/>
    <xf numFmtId="0" fontId="1" fillId="16" borderId="0" xfId="0" applyFont="1" applyFill="1"/>
    <xf numFmtId="0" fontId="0" fillId="16" borderId="0" xfId="0" applyFill="1"/>
    <xf numFmtId="0" fontId="87" fillId="16" borderId="0" xfId="0" applyFont="1" applyFill="1"/>
    <xf numFmtId="0" fontId="86" fillId="16" borderId="0" xfId="0" applyFont="1" applyFill="1"/>
    <xf numFmtId="0" fontId="29" fillId="0" borderId="0" xfId="0" applyFont="1" applyAlignment="1">
      <alignment horizontal="left" vertical="center"/>
    </xf>
    <xf numFmtId="9" fontId="24" fillId="3" borderId="0" xfId="1" applyFont="1" applyFill="1" applyAlignment="1">
      <alignment horizontal="center"/>
    </xf>
    <xf numFmtId="0" fontId="10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33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44" fillId="0" borderId="0" xfId="0" applyFont="1" applyAlignment="1">
      <alignment horizontal="left"/>
    </xf>
    <xf numFmtId="0" fontId="37" fillId="0" borderId="0" xfId="0" applyFont="1" applyAlignment="1">
      <alignment horizontal="left"/>
    </xf>
    <xf numFmtId="0" fontId="50" fillId="0" borderId="0" xfId="0" applyFont="1" applyAlignment="1">
      <alignment horizontal="left"/>
    </xf>
    <xf numFmtId="0" fontId="1" fillId="0" borderId="0" xfId="0" quotePrefix="1" applyFont="1"/>
    <xf numFmtId="0" fontId="43" fillId="0" borderId="0" xfId="0" applyFont="1" applyAlignment="1">
      <alignment horizontal="left"/>
    </xf>
    <xf numFmtId="0" fontId="38" fillId="0" borderId="0" xfId="0" applyFont="1"/>
    <xf numFmtId="0" fontId="11" fillId="0" borderId="0" xfId="0" quotePrefix="1" applyFont="1" applyAlignment="1">
      <alignment horizontal="center"/>
    </xf>
    <xf numFmtId="0" fontId="39" fillId="6" borderId="1" xfId="0" applyFont="1" applyFill="1" applyBorder="1" applyAlignment="1">
      <alignment horizontal="center" wrapText="1"/>
    </xf>
    <xf numFmtId="0" fontId="39" fillId="6" borderId="1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left"/>
    </xf>
    <xf numFmtId="0" fontId="24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7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2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39" xfId="0" applyFont="1" applyFill="1" applyBorder="1"/>
    <xf numFmtId="16" fontId="4" fillId="0" borderId="1" xfId="0" applyNumberFormat="1" applyFont="1" applyBorder="1" applyAlignment="1">
      <alignment horizontal="center"/>
    </xf>
    <xf numFmtId="0" fontId="13" fillId="0" borderId="1" xfId="0" quotePrefix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2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9" xfId="0" applyFont="1" applyBorder="1"/>
    <xf numFmtId="0" fontId="13" fillId="2" borderId="1" xfId="0" quotePrefix="1" applyFont="1" applyFill="1" applyBorder="1" applyAlignment="1">
      <alignment horizontal="left" vertical="center"/>
    </xf>
    <xf numFmtId="0" fontId="70" fillId="0" borderId="0" xfId="0" applyFont="1" applyAlignment="1">
      <alignment vertical="center"/>
    </xf>
    <xf numFmtId="0" fontId="70" fillId="0" borderId="0" xfId="0" applyFont="1"/>
    <xf numFmtId="0" fontId="67" fillId="3" borderId="0" xfId="0" applyFont="1" applyFill="1"/>
    <xf numFmtId="0" fontId="39" fillId="6" borderId="40" xfId="0" applyFont="1" applyFill="1" applyBorder="1" applyAlignment="1">
      <alignment horizontal="center"/>
    </xf>
    <xf numFmtId="0" fontId="4" fillId="0" borderId="40" xfId="0" applyFont="1" applyBorder="1"/>
    <xf numFmtId="0" fontId="4" fillId="0" borderId="41" xfId="0" applyFont="1" applyBorder="1"/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wrapText="1"/>
    </xf>
    <xf numFmtId="0" fontId="43" fillId="3" borderId="0" xfId="0" applyFont="1" applyFill="1" applyAlignment="1">
      <alignment horizontal="left"/>
    </xf>
    <xf numFmtId="0" fontId="103" fillId="0" borderId="0" xfId="0" applyFont="1" applyAlignment="1">
      <alignment horizontal="center"/>
    </xf>
    <xf numFmtId="49" fontId="104" fillId="0" borderId="0" xfId="0" applyNumberFormat="1" applyFont="1" applyAlignment="1">
      <alignment horizontal="center" vertical="center"/>
    </xf>
    <xf numFmtId="49" fontId="105" fillId="0" borderId="0" xfId="0" applyNumberFormat="1" applyFont="1" applyAlignment="1">
      <alignment horizontal="center" vertical="center"/>
    </xf>
    <xf numFmtId="0" fontId="70" fillId="5" borderId="0" xfId="0" applyFont="1" applyFill="1" applyAlignment="1">
      <alignment horizontal="right" vertical="center" wrapText="1"/>
    </xf>
    <xf numFmtId="0" fontId="70" fillId="17" borderId="0" xfId="0" applyFont="1" applyFill="1" applyAlignment="1">
      <alignment horizontal="right" vertical="center" wrapText="1"/>
    </xf>
    <xf numFmtId="0" fontId="13" fillId="3" borderId="0" xfId="0" quotePrefix="1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29" fillId="3" borderId="0" xfId="0" quotePrefix="1" applyFont="1" applyFill="1" applyAlignment="1">
      <alignment horizontal="left" vertical="center"/>
    </xf>
    <xf numFmtId="16" fontId="5" fillId="3" borderId="0" xfId="0" applyNumberFormat="1" applyFont="1" applyFill="1" applyAlignment="1">
      <alignment horizontal="center"/>
    </xf>
    <xf numFmtId="0" fontId="25" fillId="0" borderId="0" xfId="0" quotePrefix="1" applyFont="1"/>
    <xf numFmtId="0" fontId="7" fillId="3" borderId="0" xfId="0" applyFont="1" applyFill="1" applyAlignment="1">
      <alignment horizontal="center" vertical="center"/>
    </xf>
    <xf numFmtId="0" fontId="5" fillId="0" borderId="0" xfId="0" applyFont="1"/>
    <xf numFmtId="0" fontId="37" fillId="3" borderId="0" xfId="0" applyFont="1" applyFill="1" applyAlignment="1">
      <alignment horizontal="center" vertical="center"/>
    </xf>
    <xf numFmtId="9" fontId="11" fillId="0" borderId="0" xfId="1" applyFont="1" applyFill="1" applyAlignment="1">
      <alignment horizontal="left"/>
    </xf>
    <xf numFmtId="22" fontId="30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49" fontId="29" fillId="0" borderId="0" xfId="0" quotePrefix="1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74" fillId="0" borderId="0" xfId="0" applyFont="1" applyAlignment="1">
      <alignment horizontal="center"/>
    </xf>
    <xf numFmtId="4" fontId="7" fillId="4" borderId="0" xfId="0" applyNumberFormat="1" applyFont="1" applyFill="1" applyAlignment="1">
      <alignment horizontal="center" vertical="center"/>
    </xf>
    <xf numFmtId="4" fontId="7" fillId="0" borderId="0" xfId="0" quotePrefix="1" applyNumberFormat="1" applyFont="1" applyAlignment="1">
      <alignment horizontal="center" vertical="center"/>
    </xf>
    <xf numFmtId="0" fontId="43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/>
    </xf>
    <xf numFmtId="0" fontId="10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4" fillId="3" borderId="0" xfId="0" applyFont="1" applyFill="1"/>
    <xf numFmtId="0" fontId="32" fillId="3" borderId="0" xfId="0" quotePrefix="1" applyFont="1" applyFill="1" applyAlignment="1">
      <alignment vertical="center"/>
    </xf>
    <xf numFmtId="0" fontId="24" fillId="3" borderId="0" xfId="0" applyFont="1" applyFill="1" applyAlignment="1">
      <alignment horizontal="left"/>
    </xf>
    <xf numFmtId="0" fontId="29" fillId="3" borderId="0" xfId="0" applyFont="1" applyFill="1" applyAlignment="1">
      <alignment horizontal="left" vertical="center"/>
    </xf>
    <xf numFmtId="0" fontId="4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center" vertical="center"/>
    </xf>
    <xf numFmtId="16" fontId="48" fillId="3" borderId="0" xfId="0" applyNumberFormat="1" applyFont="1" applyFill="1" applyAlignment="1">
      <alignment horizontal="center"/>
    </xf>
    <xf numFmtId="0" fontId="107" fillId="3" borderId="0" xfId="0" quotePrefix="1" applyFont="1" applyFill="1" applyAlignment="1">
      <alignment horizontal="left" vertical="center"/>
    </xf>
    <xf numFmtId="0" fontId="37" fillId="3" borderId="0" xfId="0" applyFont="1" applyFill="1" applyAlignment="1">
      <alignment horizontal="left"/>
    </xf>
    <xf numFmtId="0" fontId="72" fillId="3" borderId="0" xfId="0" applyFont="1" applyFill="1" applyAlignment="1">
      <alignment horizontal="center"/>
    </xf>
    <xf numFmtId="0" fontId="0" fillId="0" borderId="0" xfId="0" quotePrefix="1" applyAlignment="1">
      <alignment horizontal="left"/>
    </xf>
    <xf numFmtId="0" fontId="45" fillId="0" borderId="0" xfId="0" applyFont="1" applyAlignment="1">
      <alignment horizontal="left"/>
    </xf>
    <xf numFmtId="0" fontId="4" fillId="12" borderId="0" xfId="0" applyFont="1" applyFill="1" applyAlignment="1">
      <alignment horizontal="left"/>
    </xf>
    <xf numFmtId="0" fontId="0" fillId="12" borderId="0" xfId="0" applyFill="1" applyAlignment="1">
      <alignment horizontal="left"/>
    </xf>
    <xf numFmtId="0" fontId="12" fillId="0" borderId="0" xfId="0" applyFont="1" applyAlignment="1">
      <alignment horizontal="left" vertical="center" wrapText="1"/>
    </xf>
    <xf numFmtId="0" fontId="69" fillId="0" borderId="0" xfId="0" applyFont="1" applyAlignment="1">
      <alignment vertical="center"/>
    </xf>
    <xf numFmtId="0" fontId="27" fillId="0" borderId="0" xfId="0" quotePrefix="1" applyFont="1"/>
    <xf numFmtId="0" fontId="108" fillId="0" borderId="0" xfId="0" applyFont="1"/>
    <xf numFmtId="49" fontId="62" fillId="3" borderId="0" xfId="0" applyNumberFormat="1" applyFont="1" applyFill="1" applyAlignment="1">
      <alignment horizontal="center" vertical="center"/>
    </xf>
    <xf numFmtId="0" fontId="109" fillId="18" borderId="6" xfId="0" applyFont="1" applyFill="1" applyBorder="1" applyAlignment="1">
      <alignment vertical="center" wrapText="1"/>
    </xf>
    <xf numFmtId="0" fontId="109" fillId="18" borderId="13" xfId="0" applyFont="1" applyFill="1" applyBorder="1" applyAlignment="1">
      <alignment vertical="center" wrapText="1"/>
    </xf>
    <xf numFmtId="0" fontId="109" fillId="18" borderId="42" xfId="0" applyFont="1" applyFill="1" applyBorder="1" applyAlignment="1">
      <alignment vertical="center" wrapText="1"/>
    </xf>
    <xf numFmtId="0" fontId="110" fillId="19" borderId="0" xfId="0" applyFont="1" applyFill="1" applyAlignment="1">
      <alignment horizontal="center" vertical="center" wrapText="1"/>
    </xf>
    <xf numFmtId="0" fontId="111" fillId="20" borderId="6" xfId="0" applyFont="1" applyFill="1" applyBorder="1" applyAlignment="1">
      <alignment vertical="center" wrapText="1"/>
    </xf>
    <xf numFmtId="0" fontId="0" fillId="20" borderId="6" xfId="0" applyFill="1" applyBorder="1" applyAlignment="1">
      <alignment wrapText="1"/>
    </xf>
    <xf numFmtId="3" fontId="0" fillId="0" borderId="6" xfId="0" applyNumberFormat="1" applyBorder="1"/>
    <xf numFmtId="167" fontId="0" fillId="20" borderId="6" xfId="0" applyNumberFormat="1" applyFill="1" applyBorder="1" applyAlignment="1">
      <alignment wrapText="1"/>
    </xf>
    <xf numFmtId="167" fontId="0" fillId="3" borderId="6" xfId="0" applyNumberFormat="1" applyFill="1" applyBorder="1" applyAlignment="1">
      <alignment wrapText="1"/>
    </xf>
    <xf numFmtId="0" fontId="113" fillId="0" borderId="0" xfId="0" applyFont="1" applyAlignment="1">
      <alignment wrapText="1"/>
    </xf>
    <xf numFmtId="0" fontId="111" fillId="21" borderId="6" xfId="0" applyFont="1" applyFill="1" applyBorder="1" applyAlignment="1">
      <alignment vertical="center" wrapText="1"/>
    </xf>
    <xf numFmtId="0" fontId="0" fillId="21" borderId="6" xfId="0" applyFill="1" applyBorder="1" applyAlignment="1">
      <alignment wrapText="1"/>
    </xf>
    <xf numFmtId="0" fontId="0" fillId="21" borderId="6" xfId="0" applyFill="1" applyBorder="1" applyAlignment="1">
      <alignment horizontal="right" wrapText="1"/>
    </xf>
    <xf numFmtId="0" fontId="0" fillId="20" borderId="6" xfId="0" applyFill="1" applyBorder="1" applyAlignment="1">
      <alignment horizontal="right" wrapText="1"/>
    </xf>
    <xf numFmtId="0" fontId="0" fillId="21" borderId="6" xfId="0" applyFill="1" applyBorder="1" applyAlignment="1">
      <alignment vertical="center" wrapText="1"/>
    </xf>
    <xf numFmtId="0" fontId="114" fillId="21" borderId="6" xfId="0" applyFont="1" applyFill="1" applyBorder="1" applyAlignment="1">
      <alignment wrapText="1"/>
    </xf>
    <xf numFmtId="0" fontId="114" fillId="20" borderId="6" xfId="0" applyFont="1" applyFill="1" applyBorder="1" applyAlignment="1">
      <alignment wrapText="1"/>
    </xf>
    <xf numFmtId="0" fontId="115" fillId="22" borderId="6" xfId="0" applyFont="1" applyFill="1" applyBorder="1" applyAlignment="1">
      <alignment vertical="center" wrapText="1"/>
    </xf>
    <xf numFmtId="0" fontId="29" fillId="23" borderId="1" xfId="0" quotePrefix="1" applyFont="1" applyFill="1" applyBorder="1" applyAlignment="1">
      <alignment horizontal="left" vertical="center"/>
    </xf>
    <xf numFmtId="16" fontId="4" fillId="23" borderId="1" xfId="0" applyNumberFormat="1" applyFont="1" applyFill="1" applyBorder="1" applyAlignment="1">
      <alignment horizontal="center"/>
    </xf>
    <xf numFmtId="0" fontId="24" fillId="23" borderId="1" xfId="0" applyFont="1" applyFill="1" applyBorder="1" applyAlignment="1">
      <alignment horizontal="left"/>
    </xf>
    <xf numFmtId="0" fontId="12" fillId="23" borderId="1" xfId="0" applyFont="1" applyFill="1" applyBorder="1" applyAlignment="1">
      <alignment horizontal="left"/>
    </xf>
    <xf numFmtId="49" fontId="29" fillId="23" borderId="1" xfId="0" applyNumberFormat="1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left" vertical="center"/>
    </xf>
    <xf numFmtId="0" fontId="4" fillId="23" borderId="1" xfId="0" applyFont="1" applyFill="1" applyBorder="1" applyAlignment="1">
      <alignment vertical="center"/>
    </xf>
    <xf numFmtId="0" fontId="3" fillId="23" borderId="1" xfId="0" applyFont="1" applyFill="1" applyBorder="1" applyAlignment="1">
      <alignment horizontal="left" vertical="center"/>
    </xf>
    <xf numFmtId="4" fontId="7" fillId="23" borderId="1" xfId="0" applyNumberFormat="1" applyFont="1" applyFill="1" applyBorder="1" applyAlignment="1">
      <alignment horizontal="center" vertical="center"/>
    </xf>
    <xf numFmtId="0" fontId="37" fillId="23" borderId="1" xfId="0" applyFont="1" applyFill="1" applyBorder="1" applyAlignment="1">
      <alignment horizontal="center" vertical="center"/>
    </xf>
    <xf numFmtId="0" fontId="11" fillId="23" borderId="1" xfId="0" applyFont="1" applyFill="1" applyBorder="1" applyAlignment="1">
      <alignment horizontal="center"/>
    </xf>
    <xf numFmtId="0" fontId="24" fillId="23" borderId="1" xfId="0" applyFont="1" applyFill="1" applyBorder="1"/>
    <xf numFmtId="0" fontId="4" fillId="23" borderId="1" xfId="0" applyFont="1" applyFill="1" applyBorder="1" applyAlignment="1">
      <alignment horizontal="center"/>
    </xf>
    <xf numFmtId="0" fontId="0" fillId="4" borderId="6" xfId="0" applyFill="1" applyBorder="1" applyAlignment="1">
      <alignment wrapText="1"/>
    </xf>
    <xf numFmtId="0" fontId="0" fillId="4" borderId="0" xfId="0" applyFill="1"/>
    <xf numFmtId="0" fontId="1" fillId="4" borderId="0" xfId="0" applyFont="1" applyFill="1" applyAlignment="1">
      <alignment horizontal="left"/>
    </xf>
    <xf numFmtId="0" fontId="70" fillId="4" borderId="0" xfId="0" applyFont="1" applyFill="1" applyAlignment="1">
      <alignment horizontal="right" vertical="center" wrapText="1"/>
    </xf>
    <xf numFmtId="0" fontId="4" fillId="23" borderId="17" xfId="0" applyFont="1" applyFill="1" applyBorder="1" applyAlignment="1">
      <alignment horizontal="left" vertical="center"/>
    </xf>
    <xf numFmtId="0" fontId="13" fillId="4" borderId="1" xfId="0" quotePrefix="1" applyFont="1" applyFill="1" applyBorder="1" applyAlignment="1">
      <alignment horizontal="left" vertical="center"/>
    </xf>
    <xf numFmtId="0" fontId="4" fillId="4" borderId="17" xfId="0" applyFont="1" applyFill="1" applyBorder="1" applyAlignment="1">
      <alignment horizontal="left"/>
    </xf>
    <xf numFmtId="16" fontId="4" fillId="4" borderId="1" xfId="0" applyNumberFormat="1" applyFont="1" applyFill="1" applyBorder="1" applyAlignment="1">
      <alignment horizontal="center"/>
    </xf>
    <xf numFmtId="0" fontId="24" fillId="4" borderId="1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49" fontId="29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4" fontId="7" fillId="4" borderId="1" xfId="0" applyNumberFormat="1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0" fontId="2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4" borderId="41" xfId="0" applyFont="1" applyFill="1" applyBorder="1"/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109" fillId="18" borderId="6" xfId="0" applyFont="1" applyFill="1" applyBorder="1" applyAlignment="1">
      <alignment horizontal="center" vertical="center" wrapText="1"/>
    </xf>
    <xf numFmtId="0" fontId="110" fillId="24" borderId="35" xfId="0" applyFont="1" applyFill="1" applyBorder="1" applyAlignment="1">
      <alignment horizontal="center" vertical="center" wrapText="1"/>
    </xf>
    <xf numFmtId="0" fontId="110" fillId="24" borderId="43" xfId="0" applyFont="1" applyFill="1" applyBorder="1" applyAlignment="1">
      <alignment horizontal="center" vertical="center" wrapText="1"/>
    </xf>
    <xf numFmtId="4" fontId="110" fillId="24" borderId="43" xfId="0" applyNumberFormat="1" applyFont="1" applyFill="1" applyBorder="1" applyAlignment="1">
      <alignment horizontal="center" vertical="center" wrapText="1"/>
    </xf>
    <xf numFmtId="1" fontId="110" fillId="24" borderId="43" xfId="0" applyNumberFormat="1" applyFont="1" applyFill="1" applyBorder="1" applyAlignment="1">
      <alignment horizontal="center" vertical="center" wrapText="1"/>
    </xf>
    <xf numFmtId="0" fontId="110" fillId="24" borderId="44" xfId="0" applyFont="1" applyFill="1" applyBorder="1" applyAlignment="1">
      <alignment horizontal="center" vertical="center" wrapText="1"/>
    </xf>
    <xf numFmtId="0" fontId="0" fillId="25" borderId="45" xfId="0" applyFill="1" applyBorder="1"/>
    <xf numFmtId="0" fontId="0" fillId="25" borderId="6" xfId="0" applyFill="1" applyBorder="1" applyAlignment="1">
      <alignment horizontal="center"/>
    </xf>
    <xf numFmtId="4" fontId="96" fillId="25" borderId="6" xfId="0" applyNumberFormat="1" applyFont="1" applyFill="1" applyBorder="1" applyAlignment="1">
      <alignment horizontal="center"/>
    </xf>
    <xf numFmtId="1" fontId="0" fillId="25" borderId="6" xfId="0" applyNumberFormat="1" applyFill="1" applyBorder="1" applyAlignment="1">
      <alignment horizontal="center"/>
    </xf>
    <xf numFmtId="4" fontId="0" fillId="25" borderId="6" xfId="0" applyNumberFormat="1" applyFill="1" applyBorder="1" applyAlignment="1">
      <alignment horizontal="center"/>
    </xf>
    <xf numFmtId="4" fontId="0" fillId="25" borderId="6" xfId="0" applyNumberFormat="1" applyFill="1" applyBorder="1" applyAlignment="1">
      <alignment horizontal="left"/>
    </xf>
    <xf numFmtId="0" fontId="0" fillId="25" borderId="6" xfId="0" applyFill="1" applyBorder="1" applyAlignment="1">
      <alignment horizontal="left"/>
    </xf>
    <xf numFmtId="9" fontId="0" fillId="25" borderId="46" xfId="0" applyNumberFormat="1" applyFill="1" applyBorder="1" applyAlignment="1">
      <alignment horizontal="center"/>
    </xf>
    <xf numFmtId="0" fontId="113" fillId="0" borderId="11" xfId="0" applyFont="1" applyBorder="1" applyAlignment="1">
      <alignment wrapText="1"/>
    </xf>
    <xf numFmtId="0" fontId="112" fillId="25" borderId="45" xfId="0" applyFont="1" applyFill="1" applyBorder="1"/>
    <xf numFmtId="0" fontId="0" fillId="25" borderId="47" xfId="0" applyFill="1" applyBorder="1"/>
    <xf numFmtId="0" fontId="0" fillId="25" borderId="48" xfId="0" applyFill="1" applyBorder="1" applyAlignment="1">
      <alignment horizontal="center"/>
    </xf>
    <xf numFmtId="4" fontId="96" fillId="25" borderId="48" xfId="0" applyNumberFormat="1" applyFont="1" applyFill="1" applyBorder="1" applyAlignment="1">
      <alignment horizontal="center"/>
    </xf>
    <xf numFmtId="1" fontId="0" fillId="25" borderId="48" xfId="0" applyNumberFormat="1" applyFill="1" applyBorder="1" applyAlignment="1">
      <alignment horizontal="center"/>
    </xf>
    <xf numFmtId="4" fontId="0" fillId="25" borderId="48" xfId="0" applyNumberFormat="1" applyFill="1" applyBorder="1" applyAlignment="1">
      <alignment horizontal="center"/>
    </xf>
    <xf numFmtId="4" fontId="0" fillId="25" borderId="48" xfId="0" applyNumberFormat="1" applyFill="1" applyBorder="1" applyAlignment="1">
      <alignment horizontal="left"/>
    </xf>
    <xf numFmtId="0" fontId="0" fillId="25" borderId="48" xfId="0" applyFill="1" applyBorder="1" applyAlignment="1">
      <alignment horizontal="left"/>
    </xf>
    <xf numFmtId="9" fontId="0" fillId="25" borderId="49" xfId="0" applyNumberFormat="1" applyFill="1" applyBorder="1" applyAlignment="1">
      <alignment horizontal="center"/>
    </xf>
    <xf numFmtId="4" fontId="96" fillId="0" borderId="0" xfId="0" applyNumberFormat="1" applyFont="1"/>
    <xf numFmtId="1" fontId="0" fillId="0" borderId="0" xfId="0" applyNumberFormat="1"/>
    <xf numFmtId="4" fontId="0" fillId="0" borderId="0" xfId="0" applyNumberFormat="1"/>
    <xf numFmtId="0" fontId="29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4" fontId="4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37" fillId="3" borderId="0" xfId="0" applyFont="1" applyFill="1" applyAlignment="1">
      <alignment horizontal="left" vertical="center"/>
    </xf>
    <xf numFmtId="0" fontId="116" fillId="0" borderId="0" xfId="0" applyFont="1" applyAlignment="1">
      <alignment horizontal="left"/>
    </xf>
    <xf numFmtId="0" fontId="69" fillId="0" borderId="0" xfId="0" applyFont="1" applyAlignment="1">
      <alignment horizontal="left" vertical="center" indent="1"/>
    </xf>
    <xf numFmtId="16" fontId="5" fillId="0" borderId="0" xfId="0" quotePrefix="1" applyNumberFormat="1" applyFont="1" applyAlignment="1">
      <alignment horizontal="center"/>
    </xf>
    <xf numFmtId="0" fontId="107" fillId="0" borderId="0" xfId="0" quotePrefix="1" applyFont="1" applyAlignment="1">
      <alignment horizontal="left" vertical="center"/>
    </xf>
    <xf numFmtId="0" fontId="11" fillId="3" borderId="0" xfId="0" applyFont="1" applyFill="1" applyAlignment="1">
      <alignment horizontal="center"/>
    </xf>
    <xf numFmtId="0" fontId="27" fillId="0" borderId="0" xfId="0" applyFont="1" applyAlignment="1">
      <alignment horizontal="left"/>
    </xf>
    <xf numFmtId="168" fontId="117" fillId="0" borderId="0" xfId="0" applyNumberFormat="1" applyFont="1" applyAlignment="1" applyProtection="1">
      <alignment horizontal="left"/>
      <protection locked="0" hidden="1"/>
    </xf>
    <xf numFmtId="0" fontId="52" fillId="3" borderId="0" xfId="0" applyFont="1" applyFill="1" applyAlignment="1">
      <alignment horizontal="center" vertical="center"/>
    </xf>
    <xf numFmtId="0" fontId="52" fillId="3" borderId="0" xfId="0" applyFont="1" applyFill="1" applyAlignment="1">
      <alignment horizontal="left" vertical="center"/>
    </xf>
    <xf numFmtId="0" fontId="7" fillId="2" borderId="16" xfId="0" applyFont="1" applyFill="1" applyBorder="1" applyAlignment="1">
      <alignment horizontal="left"/>
    </xf>
    <xf numFmtId="16" fontId="13" fillId="0" borderId="0" xfId="0" quotePrefix="1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01" fillId="2" borderId="1" xfId="0" applyFont="1" applyFill="1" applyBorder="1" applyAlignment="1">
      <alignment horizontal="left"/>
    </xf>
    <xf numFmtId="0" fontId="69" fillId="0" borderId="0" xfId="0" applyFont="1" applyAlignment="1">
      <alignment vertical="center" wrapText="1"/>
    </xf>
    <xf numFmtId="0" fontId="70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16" fontId="4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49" fontId="119" fillId="0" borderId="0" xfId="0" applyNumberFormat="1" applyFont="1" applyAlignment="1">
      <alignment horizontal="center" vertical="center"/>
    </xf>
    <xf numFmtId="0" fontId="120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22" fontId="10" fillId="0" borderId="0" xfId="0" applyNumberFormat="1" applyFont="1" applyAlignment="1">
      <alignment horizontal="left"/>
    </xf>
    <xf numFmtId="22" fontId="71" fillId="0" borderId="0" xfId="0" applyNumberFormat="1" applyFont="1" applyAlignment="1">
      <alignment horizontal="center"/>
    </xf>
    <xf numFmtId="0" fontId="68" fillId="0" borderId="0" xfId="0" applyFont="1" applyAlignment="1">
      <alignment horizontal="left" vertical="center"/>
    </xf>
    <xf numFmtId="0" fontId="13" fillId="12" borderId="0" xfId="0" applyFont="1" applyFill="1" applyAlignment="1">
      <alignment horizontal="left"/>
    </xf>
    <xf numFmtId="0" fontId="12" fillId="0" borderId="0" xfId="0" applyFont="1" applyAlignment="1">
      <alignment horizontal="left" wrapText="1"/>
    </xf>
    <xf numFmtId="49" fontId="0" fillId="0" borderId="0" xfId="0" applyNumberFormat="1" applyAlignment="1">
      <alignment horizontal="left"/>
    </xf>
    <xf numFmtId="9" fontId="91" fillId="0" borderId="0" xfId="1" applyFont="1" applyFill="1" applyAlignment="1">
      <alignment horizontal="left"/>
    </xf>
    <xf numFmtId="0" fontId="121" fillId="0" borderId="0" xfId="0" applyFont="1" applyAlignment="1">
      <alignment vertical="center"/>
    </xf>
    <xf numFmtId="0" fontId="4" fillId="2" borderId="50" xfId="0" applyFont="1" applyFill="1" applyBorder="1" applyAlignment="1">
      <alignment horizontal="left"/>
    </xf>
    <xf numFmtId="169" fontId="4" fillId="0" borderId="0" xfId="0" applyNumberFormat="1" applyFont="1" applyAlignment="1">
      <alignment horizontal="center"/>
    </xf>
    <xf numFmtId="0" fontId="27" fillId="0" borderId="0" xfId="0" quotePrefix="1" applyFont="1" applyAlignment="1">
      <alignment horizontal="left"/>
    </xf>
    <xf numFmtId="16" fontId="24" fillId="0" borderId="0" xfId="0" applyNumberFormat="1" applyFont="1" applyAlignment="1">
      <alignment horizontal="left"/>
    </xf>
    <xf numFmtId="16" fontId="5" fillId="0" borderId="0" xfId="0" applyNumberFormat="1" applyFont="1" applyAlignment="1">
      <alignment horizontal="left"/>
    </xf>
    <xf numFmtId="16" fontId="7" fillId="0" borderId="0" xfId="0" applyNumberFormat="1" applyFont="1" applyAlignment="1">
      <alignment horizontal="left"/>
    </xf>
    <xf numFmtId="16" fontId="52" fillId="0" borderId="0" xfId="0" applyNumberFormat="1" applyFont="1" applyAlignment="1">
      <alignment horizontal="left"/>
    </xf>
    <xf numFmtId="169" fontId="4" fillId="0" borderId="0" xfId="0" quotePrefix="1" applyNumberFormat="1" applyFont="1" applyAlignment="1">
      <alignment horizontal="left"/>
    </xf>
    <xf numFmtId="169" fontId="4" fillId="0" borderId="0" xfId="0" applyNumberFormat="1" applyFont="1" applyAlignment="1">
      <alignment horizontal="left"/>
    </xf>
    <xf numFmtId="0" fontId="122" fillId="26" borderId="0" xfId="0" applyFont="1" applyFill="1" applyAlignment="1">
      <alignment horizontal="center" vertical="center"/>
    </xf>
    <xf numFmtId="0" fontId="122" fillId="26" borderId="0" xfId="0" applyFont="1" applyFill="1" applyAlignment="1">
      <alignment horizontal="center" vertical="center" wrapText="1"/>
    </xf>
    <xf numFmtId="4" fontId="122" fillId="26" borderId="0" xfId="0" applyNumberFormat="1" applyFont="1" applyFill="1" applyAlignment="1">
      <alignment horizontal="center" vertical="center" wrapText="1"/>
    </xf>
    <xf numFmtId="0" fontId="122" fillId="26" borderId="0" xfId="0" applyFont="1" applyFill="1" applyAlignment="1">
      <alignment horizontal="center" wrapText="1"/>
    </xf>
    <xf numFmtId="0" fontId="122" fillId="26" borderId="0" xfId="0" applyFont="1" applyFill="1" applyAlignment="1">
      <alignment horizontal="center"/>
    </xf>
    <xf numFmtId="0" fontId="13" fillId="0" borderId="0" xfId="0" applyFont="1" applyAlignment="1">
      <alignment horizontal="center" vertical="center"/>
    </xf>
    <xf numFmtId="4" fontId="37" fillId="0" borderId="0" xfId="0" applyNumberFormat="1" applyFont="1" applyAlignment="1">
      <alignment horizontal="center" vertical="center"/>
    </xf>
    <xf numFmtId="0" fontId="11" fillId="0" borderId="0" xfId="0" applyFont="1"/>
    <xf numFmtId="0" fontId="37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4" fontId="24" fillId="0" borderId="0" xfId="0" applyNumberFormat="1" applyFont="1" applyAlignment="1">
      <alignment horizontal="left" vertical="center"/>
    </xf>
    <xf numFmtId="0" fontId="123" fillId="0" borderId="0" xfId="0" applyFont="1" applyAlignment="1">
      <alignment horizontal="center"/>
    </xf>
    <xf numFmtId="0" fontId="92" fillId="13" borderId="28" xfId="0" applyFont="1" applyFill="1" applyBorder="1" applyAlignment="1">
      <alignment horizontal="center" vertical="center"/>
    </xf>
    <xf numFmtId="0" fontId="92" fillId="13" borderId="29" xfId="0" applyFont="1" applyFill="1" applyBorder="1" applyAlignment="1">
      <alignment horizontal="center" vertical="center"/>
    </xf>
    <xf numFmtId="0" fontId="92" fillId="13" borderId="30" xfId="0" applyFont="1" applyFill="1" applyBorder="1" applyAlignment="1">
      <alignment horizontal="center" vertical="center"/>
    </xf>
    <xf numFmtId="0" fontId="93" fillId="0" borderId="35" xfId="0" applyFont="1" applyBorder="1" applyAlignment="1">
      <alignment horizontal="center" vertical="center" wrapText="1"/>
    </xf>
    <xf numFmtId="0" fontId="93" fillId="0" borderId="31" xfId="0" applyFont="1" applyBorder="1" applyAlignment="1">
      <alignment horizontal="center" vertical="center" wrapText="1"/>
    </xf>
    <xf numFmtId="0" fontId="93" fillId="0" borderId="36" xfId="0" applyFont="1" applyBorder="1" applyAlignment="1">
      <alignment horizontal="center" vertical="center" wrapText="1"/>
    </xf>
    <xf numFmtId="4" fontId="106" fillId="0" borderId="0" xfId="0" applyNumberFormat="1" applyFont="1" applyAlignment="1">
      <alignment horizontal="left" vertical="center"/>
    </xf>
    <xf numFmtId="0" fontId="0" fillId="0" borderId="0" xfId="0" applyNumberFormat="1"/>
    <xf numFmtId="0" fontId="0" fillId="0" borderId="0" xfId="0" applyNumberFormat="1" applyAlignment="1">
      <alignment horizontal="center"/>
    </xf>
    <xf numFmtId="49" fontId="29" fillId="0" borderId="0" xfId="0" applyNumberFormat="1" applyFont="1" applyFill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3" fillId="0" borderId="0" xfId="0" applyNumberFormat="1" applyFont="1" applyFill="1" applyAlignment="1">
      <alignment horizontal="left" vertical="center"/>
    </xf>
    <xf numFmtId="4" fontId="7" fillId="0" borderId="0" xfId="0" applyNumberFormat="1" applyFont="1" applyFill="1" applyAlignment="1">
      <alignment horizontal="center" vertical="center"/>
    </xf>
    <xf numFmtId="4" fontId="37" fillId="0" borderId="0" xfId="0" applyNumberFormat="1" applyFont="1" applyFill="1" applyAlignment="1">
      <alignment horizontal="center" vertical="center"/>
    </xf>
    <xf numFmtId="0" fontId="11" fillId="0" borderId="0" xfId="0" applyFont="1" applyFill="1"/>
    <xf numFmtId="0" fontId="37" fillId="0" borderId="0" xfId="0" applyFont="1" applyFill="1" applyAlignment="1">
      <alignment horizontal="center"/>
    </xf>
    <xf numFmtId="0" fontId="24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</cellXfs>
  <cellStyles count="3">
    <cellStyle name="Hipervínculo" xfId="2" builtinId="8"/>
    <cellStyle name="Normal" xfId="0" builtinId="0"/>
    <cellStyle name="Porcentaje" xfId="1" builtinId="5"/>
  </cellStyles>
  <dxfs count="74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  <color rgb="FF245B20"/>
      </font>
      <fill>
        <patternFill patternType="solid">
          <bgColor rgb="FFC6E0B4"/>
        </patternFill>
      </fill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b/>
      </font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1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</font>
      <numFmt numFmtId="4" formatCode="#,##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169" formatCode="dd/mmm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169" formatCode="dd/mmm"/>
      <fill>
        <patternFill patternType="none"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</dxf>
    <dxf>
      <font>
        <b/>
        <strike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E2EFDA"/>
          <bgColor rgb="FFE2EFDA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70AD47"/>
        </top>
      </border>
    </dxf>
    <dxf>
      <font>
        <b/>
        <color rgb="FF000000"/>
      </font>
      <border>
        <bottom style="medium">
          <color rgb="FF70AD47"/>
        </bottom>
      </border>
    </dxf>
    <dxf>
      <font>
        <color rgb="FF000000"/>
      </font>
      <border>
        <left style="thin">
          <color rgb="FF70AD47"/>
        </left>
        <right style="thin">
          <color rgb="FF70AD47"/>
        </right>
        <top style="thin">
          <color rgb="FF70AD47"/>
        </top>
        <bottom style="thin">
          <color rgb="FF70AD47"/>
        </bottom>
        <vertical style="thin">
          <color rgb="FF70AD47"/>
        </vertical>
        <horizontal style="thin">
          <color rgb="FF70AD47"/>
        </horizontal>
      </border>
    </dxf>
  </dxfs>
  <tableStyles count="1" defaultTableStyle="TableStyleMedium2" defaultPivotStyle="PivotStyleLight16">
    <tableStyle name="TableStyleLight21 2" pivot="0" count="7" xr9:uid="{8147477F-AAF4-4688-9608-493349A124B0}">
      <tableStyleElement type="wholeTable" dxfId="73"/>
      <tableStyleElement type="headerRow" dxfId="72"/>
      <tableStyleElement type="totalRow" dxfId="71"/>
      <tableStyleElement type="firstColumn" dxfId="70"/>
      <tableStyleElement type="lastColumn" dxfId="69"/>
      <tableStyleElement type="firstRowStripe" dxfId="68"/>
      <tableStyleElement type="firstColumnStripe" dxfId="67"/>
    </tableStyle>
  </tableStyles>
  <colors>
    <mruColors>
      <color rgb="FFEDFF09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3" Type="http://schemas.openxmlformats.org/officeDocument/2006/relationships/image" Target="../media/image25.png"/><Relationship Id="rId7" Type="http://schemas.openxmlformats.org/officeDocument/2006/relationships/image" Target="../media/image29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6" Type="http://schemas.openxmlformats.org/officeDocument/2006/relationships/image" Target="../media/image28.png"/><Relationship Id="rId5" Type="http://schemas.openxmlformats.org/officeDocument/2006/relationships/image" Target="../media/image27.png"/><Relationship Id="rId10" Type="http://schemas.openxmlformats.org/officeDocument/2006/relationships/image" Target="../media/image32.png"/><Relationship Id="rId4" Type="http://schemas.openxmlformats.org/officeDocument/2006/relationships/image" Target="../media/image26.png"/><Relationship Id="rId9" Type="http://schemas.openxmlformats.org/officeDocument/2006/relationships/image" Target="../media/image3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jpeg"/><Relationship Id="rId3" Type="http://schemas.openxmlformats.org/officeDocument/2006/relationships/hyperlink" Target="https://conexaomalhasedes-my.sharepoint.com/:b:/g/personal/diogo_gomes_conexaomalhas_com_br/IQCqthXZqxOfQJhrl4O5THWyAXi8krABvv3nnuf9MwZ-hJo" TargetMode="External"/><Relationship Id="rId7" Type="http://schemas.openxmlformats.org/officeDocument/2006/relationships/hyperlink" Target="https://conexaomalhasedes-my.sharepoint.com/:b:/g/personal/diogo_gomes_conexaomalhas_com_br/IQAlIoWwysjzSbCzP7aOYi_ZAZg_rgarRyvwTohhf2_PXIE" TargetMode="External"/><Relationship Id="rId2" Type="http://schemas.openxmlformats.org/officeDocument/2006/relationships/image" Target="../media/image35.png"/><Relationship Id="rId1" Type="http://schemas.openxmlformats.org/officeDocument/2006/relationships/hyperlink" Target="https://conexaomalhasedes-my.sharepoint.com/:b:/g/personal/diogo_gomes_conexaomalhas_com_br/IQDVLTB5lJzORbW7jLraRvPRAT2hA2suTLFsFl5IdQW-vAY" TargetMode="External"/><Relationship Id="rId6" Type="http://schemas.openxmlformats.org/officeDocument/2006/relationships/hyperlink" Target="https://conexaomalhasedes-my.sharepoint.com/:b:/g/personal/diogo_gomes_conexaomalhas_com_br/IQBZZ_xNsGHMS55_jRjONTISAfzvzbI3LipsAkyCRag5oyA" TargetMode="External"/><Relationship Id="rId5" Type="http://schemas.openxmlformats.org/officeDocument/2006/relationships/hyperlink" Target="https://conexaomalhasedes-my.sharepoint.com/:b:/g/personal/diogo_gomes_conexaomalhas_com_br/IQAJIHOnPucpQ4FxLuSDfH24AQklsIIJTWg66J0JkOWcwSQ" TargetMode="External"/><Relationship Id="rId4" Type="http://schemas.openxmlformats.org/officeDocument/2006/relationships/hyperlink" Target="https://conexaomalhasedes-my.sharepoint.com/:b:/g/personal/diogo_gomes_conexaomalhas_com_br/IQCLaGmsUUPHTremN_45D6SUAat42K_M3LWMl6Xv4gC_x9k" TargetMode="External"/><Relationship Id="rId9" Type="http://schemas.openxmlformats.org/officeDocument/2006/relationships/image" Target="../media/image37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png"/><Relationship Id="rId2" Type="http://schemas.openxmlformats.org/officeDocument/2006/relationships/image" Target="../media/image42.png"/><Relationship Id="rId1" Type="http://schemas.openxmlformats.org/officeDocument/2006/relationships/image" Target="../media/image41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51.png"/><Relationship Id="rId13" Type="http://schemas.openxmlformats.org/officeDocument/2006/relationships/image" Target="../media/image56.png"/><Relationship Id="rId3" Type="http://schemas.openxmlformats.org/officeDocument/2006/relationships/image" Target="../media/image46.png"/><Relationship Id="rId7" Type="http://schemas.openxmlformats.org/officeDocument/2006/relationships/image" Target="../media/image50.png"/><Relationship Id="rId12" Type="http://schemas.openxmlformats.org/officeDocument/2006/relationships/image" Target="../media/image55.png"/><Relationship Id="rId2" Type="http://schemas.openxmlformats.org/officeDocument/2006/relationships/image" Target="../media/image45.png"/><Relationship Id="rId1" Type="http://schemas.openxmlformats.org/officeDocument/2006/relationships/image" Target="../media/image44.png"/><Relationship Id="rId6" Type="http://schemas.openxmlformats.org/officeDocument/2006/relationships/image" Target="../media/image49.png"/><Relationship Id="rId11" Type="http://schemas.openxmlformats.org/officeDocument/2006/relationships/image" Target="../media/image54.png"/><Relationship Id="rId5" Type="http://schemas.openxmlformats.org/officeDocument/2006/relationships/image" Target="../media/image48.png"/><Relationship Id="rId10" Type="http://schemas.openxmlformats.org/officeDocument/2006/relationships/image" Target="../media/image53.png"/><Relationship Id="rId4" Type="http://schemas.openxmlformats.org/officeDocument/2006/relationships/image" Target="../media/image47.png"/><Relationship Id="rId9" Type="http://schemas.openxmlformats.org/officeDocument/2006/relationships/image" Target="../media/image5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292100</xdr:colOff>
      <xdr:row>1</xdr:row>
      <xdr:rowOff>165100</xdr:rowOff>
    </xdr:from>
    <xdr:to>
      <xdr:col>1</xdr:col>
      <xdr:colOff>2311400</xdr:colOff>
      <xdr:row>1</xdr:row>
      <xdr:rowOff>806450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BFA91052-A8DC-4827-8009-FFE06A0FD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2300" y="717550"/>
          <a:ext cx="2019300" cy="641350"/>
        </a:xfrm>
        <a:prstGeom prst="rect">
          <a:avLst/>
        </a:prstGeom>
      </xdr:spPr>
    </xdr:pic>
    <xdr:clientData/>
  </xdr:twoCellAnchor>
  <xdr:twoCellAnchor>
    <xdr:from>
      <xdr:col>1</xdr:col>
      <xdr:colOff>292100</xdr:colOff>
      <xdr:row>2</xdr:row>
      <xdr:rowOff>127000</xdr:rowOff>
    </xdr:from>
    <xdr:to>
      <xdr:col>1</xdr:col>
      <xdr:colOff>2381250</xdr:colOff>
      <xdr:row>2</xdr:row>
      <xdr:rowOff>739775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695E79AB-EEB8-48C3-B96B-889E2AE2D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2300" y="1492250"/>
          <a:ext cx="2089150" cy="612775"/>
        </a:xfrm>
        <a:prstGeom prst="rect">
          <a:avLst/>
        </a:prstGeom>
      </xdr:spPr>
    </xdr:pic>
    <xdr:clientData/>
  </xdr:twoCellAnchor>
  <xdr:twoCellAnchor>
    <xdr:from>
      <xdr:col>1</xdr:col>
      <xdr:colOff>330200</xdr:colOff>
      <xdr:row>3</xdr:row>
      <xdr:rowOff>50800</xdr:rowOff>
    </xdr:from>
    <xdr:to>
      <xdr:col>1</xdr:col>
      <xdr:colOff>2419350</xdr:colOff>
      <xdr:row>4</xdr:row>
      <xdr:rowOff>50800</xdr:rowOff>
    </xdr:to>
    <xdr:pic>
      <xdr:nvPicPr>
        <xdr:cNvPr id="4" name="/xl/media/image3.png">
          <a:extLst>
            <a:ext uri="{FF2B5EF4-FFF2-40B4-BE49-F238E27FC236}">
              <a16:creationId xmlns:a16="http://schemas.microsoft.com/office/drawing/2014/main" id="{D9A4DFE6-CD09-4D98-8046-3D5F56962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30400" y="2228850"/>
          <a:ext cx="2089150" cy="812800"/>
        </a:xfrm>
        <a:prstGeom prst="rect">
          <a:avLst/>
        </a:prstGeom>
      </xdr:spPr>
    </xdr:pic>
    <xdr:clientData/>
  </xdr:twoCellAnchor>
  <xdr:twoCellAnchor>
    <xdr:from>
      <xdr:col>1</xdr:col>
      <xdr:colOff>323850</xdr:colOff>
      <xdr:row>4</xdr:row>
      <xdr:rowOff>136526</xdr:rowOff>
    </xdr:from>
    <xdr:to>
      <xdr:col>1</xdr:col>
      <xdr:colOff>2413000</xdr:colOff>
      <xdr:row>5</xdr:row>
      <xdr:rowOff>50801</xdr:rowOff>
    </xdr:to>
    <xdr:pic>
      <xdr:nvPicPr>
        <xdr:cNvPr id="5" name="/xl/media/image4.png">
          <a:extLst>
            <a:ext uri="{FF2B5EF4-FFF2-40B4-BE49-F238E27FC236}">
              <a16:creationId xmlns:a16="http://schemas.microsoft.com/office/drawing/2014/main" id="{31E0EFA4-C5AE-4F29-8A44-7658F5443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24050" y="3127376"/>
          <a:ext cx="2089150" cy="727075"/>
        </a:xfrm>
        <a:prstGeom prst="rect">
          <a:avLst/>
        </a:prstGeom>
      </xdr:spPr>
    </xdr:pic>
    <xdr:clientData/>
  </xdr:twoCellAnchor>
  <xdr:twoCellAnchor>
    <xdr:from>
      <xdr:col>1</xdr:col>
      <xdr:colOff>336550</xdr:colOff>
      <xdr:row>5</xdr:row>
      <xdr:rowOff>111126</xdr:rowOff>
    </xdr:from>
    <xdr:to>
      <xdr:col>1</xdr:col>
      <xdr:colOff>2425700</xdr:colOff>
      <xdr:row>6</xdr:row>
      <xdr:rowOff>50801</xdr:rowOff>
    </xdr:to>
    <xdr:pic>
      <xdr:nvPicPr>
        <xdr:cNvPr id="6" name="/xl/media/image5.png">
          <a:extLst>
            <a:ext uri="{FF2B5EF4-FFF2-40B4-BE49-F238E27FC236}">
              <a16:creationId xmlns:a16="http://schemas.microsoft.com/office/drawing/2014/main" id="{5340541F-6842-42BF-AF2E-E36BF1BD5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36750" y="3914776"/>
          <a:ext cx="2089150" cy="752475"/>
        </a:xfrm>
        <a:prstGeom prst="rect">
          <a:avLst/>
        </a:prstGeom>
      </xdr:spPr>
    </xdr:pic>
    <xdr:clientData/>
  </xdr:twoCellAnchor>
  <xdr:twoCellAnchor>
    <xdr:from>
      <xdr:col>1</xdr:col>
      <xdr:colOff>298450</xdr:colOff>
      <xdr:row>6</xdr:row>
      <xdr:rowOff>136526</xdr:rowOff>
    </xdr:from>
    <xdr:to>
      <xdr:col>1</xdr:col>
      <xdr:colOff>2387600</xdr:colOff>
      <xdr:row>7</xdr:row>
      <xdr:rowOff>50801</xdr:rowOff>
    </xdr:to>
    <xdr:pic>
      <xdr:nvPicPr>
        <xdr:cNvPr id="7" name="/xl/media/image6.png">
          <a:extLst>
            <a:ext uri="{FF2B5EF4-FFF2-40B4-BE49-F238E27FC236}">
              <a16:creationId xmlns:a16="http://schemas.microsoft.com/office/drawing/2014/main" id="{9FDAC18A-98BD-40DE-B33C-BF16C2139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98650" y="4752976"/>
          <a:ext cx="2089150" cy="727075"/>
        </a:xfrm>
        <a:prstGeom prst="rect">
          <a:avLst/>
        </a:prstGeom>
      </xdr:spPr>
    </xdr:pic>
    <xdr:clientData/>
  </xdr:twoCellAnchor>
  <xdr:twoCellAnchor>
    <xdr:from>
      <xdr:col>1</xdr:col>
      <xdr:colOff>374650</xdr:colOff>
      <xdr:row>7</xdr:row>
      <xdr:rowOff>171450</xdr:rowOff>
    </xdr:from>
    <xdr:to>
      <xdr:col>1</xdr:col>
      <xdr:colOff>2235200</xdr:colOff>
      <xdr:row>8</xdr:row>
      <xdr:rowOff>50800</xdr:rowOff>
    </xdr:to>
    <xdr:pic>
      <xdr:nvPicPr>
        <xdr:cNvPr id="8" name="/xl/media/image7.png">
          <a:extLst>
            <a:ext uri="{FF2B5EF4-FFF2-40B4-BE49-F238E27FC236}">
              <a16:creationId xmlns:a16="http://schemas.microsoft.com/office/drawing/2014/main" id="{E18B5266-62FA-4107-A046-BAE6CF832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74850" y="5600700"/>
          <a:ext cx="1860550" cy="692150"/>
        </a:xfrm>
        <a:prstGeom prst="rect">
          <a:avLst/>
        </a:prstGeom>
      </xdr:spPr>
    </xdr:pic>
    <xdr:clientData/>
  </xdr:twoCellAnchor>
  <xdr:twoCellAnchor>
    <xdr:from>
      <xdr:col>1</xdr:col>
      <xdr:colOff>527050</xdr:colOff>
      <xdr:row>8</xdr:row>
      <xdr:rowOff>88900</xdr:rowOff>
    </xdr:from>
    <xdr:to>
      <xdr:col>1</xdr:col>
      <xdr:colOff>2451100</xdr:colOff>
      <xdr:row>9</xdr:row>
      <xdr:rowOff>50800</xdr:rowOff>
    </xdr:to>
    <xdr:pic>
      <xdr:nvPicPr>
        <xdr:cNvPr id="9" name="/xl/media/image8.png">
          <a:extLst>
            <a:ext uri="{FF2B5EF4-FFF2-40B4-BE49-F238E27FC236}">
              <a16:creationId xmlns:a16="http://schemas.microsoft.com/office/drawing/2014/main" id="{00CCFE7E-C448-450F-9FA8-354D25F42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27250" y="6330950"/>
          <a:ext cx="1924050" cy="774700"/>
        </a:xfrm>
        <a:prstGeom prst="rect">
          <a:avLst/>
        </a:prstGeom>
      </xdr:spPr>
    </xdr:pic>
    <xdr:clientData/>
  </xdr:twoCellAnchor>
  <xdr:twoCellAnchor>
    <xdr:from>
      <xdr:col>1</xdr:col>
      <xdr:colOff>336550</xdr:colOff>
      <xdr:row>10</xdr:row>
      <xdr:rowOff>165100</xdr:rowOff>
    </xdr:from>
    <xdr:to>
      <xdr:col>1</xdr:col>
      <xdr:colOff>2425700</xdr:colOff>
      <xdr:row>11</xdr:row>
      <xdr:rowOff>25400</xdr:rowOff>
    </xdr:to>
    <xdr:pic>
      <xdr:nvPicPr>
        <xdr:cNvPr id="10" name="/xl/media/image9.png">
          <a:extLst>
            <a:ext uri="{FF2B5EF4-FFF2-40B4-BE49-F238E27FC236}">
              <a16:creationId xmlns:a16="http://schemas.microsoft.com/office/drawing/2014/main" id="{820E6235-BFF6-4555-8788-1F26F6124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36750" y="8032750"/>
          <a:ext cx="2089150" cy="673100"/>
        </a:xfrm>
        <a:prstGeom prst="rect">
          <a:avLst/>
        </a:prstGeom>
      </xdr:spPr>
    </xdr:pic>
    <xdr:clientData/>
  </xdr:twoCellAnchor>
  <xdr:twoCellAnchor>
    <xdr:from>
      <xdr:col>1</xdr:col>
      <xdr:colOff>368300</xdr:colOff>
      <xdr:row>11</xdr:row>
      <xdr:rowOff>209550</xdr:rowOff>
    </xdr:from>
    <xdr:to>
      <xdr:col>1</xdr:col>
      <xdr:colOff>2457450</xdr:colOff>
      <xdr:row>12</xdr:row>
      <xdr:rowOff>25400</xdr:rowOff>
    </xdr:to>
    <xdr:pic>
      <xdr:nvPicPr>
        <xdr:cNvPr id="11" name="/xl/media/image10.png">
          <a:extLst>
            <a:ext uri="{FF2B5EF4-FFF2-40B4-BE49-F238E27FC236}">
              <a16:creationId xmlns:a16="http://schemas.microsoft.com/office/drawing/2014/main" id="{AF33800B-7FC2-41BE-8F4B-3983F49AA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68500" y="8890000"/>
          <a:ext cx="2089150" cy="628650"/>
        </a:xfrm>
        <a:prstGeom prst="rect">
          <a:avLst/>
        </a:prstGeom>
      </xdr:spPr>
    </xdr:pic>
    <xdr:clientData/>
  </xdr:twoCellAnchor>
  <xdr:twoCellAnchor>
    <xdr:from>
      <xdr:col>1</xdr:col>
      <xdr:colOff>508000</xdr:colOff>
      <xdr:row>12</xdr:row>
      <xdr:rowOff>82550</xdr:rowOff>
    </xdr:from>
    <xdr:to>
      <xdr:col>1</xdr:col>
      <xdr:colOff>2597150</xdr:colOff>
      <xdr:row>13</xdr:row>
      <xdr:rowOff>25400</xdr:rowOff>
    </xdr:to>
    <xdr:pic>
      <xdr:nvPicPr>
        <xdr:cNvPr id="12" name="/xl/media/image11.png">
          <a:extLst>
            <a:ext uri="{FF2B5EF4-FFF2-40B4-BE49-F238E27FC236}">
              <a16:creationId xmlns:a16="http://schemas.microsoft.com/office/drawing/2014/main" id="{A41CE558-826C-4229-A6E0-61782BD03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08200" y="9575800"/>
          <a:ext cx="2089150" cy="755650"/>
        </a:xfrm>
        <a:prstGeom prst="rect">
          <a:avLst/>
        </a:prstGeom>
      </xdr:spPr>
    </xdr:pic>
    <xdr:clientData/>
  </xdr:twoCellAnchor>
  <xdr:twoCellAnchor>
    <xdr:from>
      <xdr:col>1</xdr:col>
      <xdr:colOff>596900</xdr:colOff>
      <xdr:row>13</xdr:row>
      <xdr:rowOff>79376</xdr:rowOff>
    </xdr:from>
    <xdr:to>
      <xdr:col>1</xdr:col>
      <xdr:colOff>2686050</xdr:colOff>
      <xdr:row>14</xdr:row>
      <xdr:rowOff>25401</xdr:rowOff>
    </xdr:to>
    <xdr:pic>
      <xdr:nvPicPr>
        <xdr:cNvPr id="13" name="/xl/media/image12.png">
          <a:extLst>
            <a:ext uri="{FF2B5EF4-FFF2-40B4-BE49-F238E27FC236}">
              <a16:creationId xmlns:a16="http://schemas.microsoft.com/office/drawing/2014/main" id="{9B797246-B734-4CCF-A784-86827F459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97100" y="10385426"/>
          <a:ext cx="2089150" cy="758825"/>
        </a:xfrm>
        <a:prstGeom prst="rect">
          <a:avLst/>
        </a:prstGeom>
      </xdr:spPr>
    </xdr:pic>
    <xdr:clientData/>
  </xdr:twoCellAnchor>
  <xdr:twoCellAnchor>
    <xdr:from>
      <xdr:col>1</xdr:col>
      <xdr:colOff>361950</xdr:colOff>
      <xdr:row>14</xdr:row>
      <xdr:rowOff>85726</xdr:rowOff>
    </xdr:from>
    <xdr:to>
      <xdr:col>1</xdr:col>
      <xdr:colOff>2451100</xdr:colOff>
      <xdr:row>15</xdr:row>
      <xdr:rowOff>25400</xdr:rowOff>
    </xdr:to>
    <xdr:pic>
      <xdr:nvPicPr>
        <xdr:cNvPr id="14" name="/xl/media/image13.png">
          <a:extLst>
            <a:ext uri="{FF2B5EF4-FFF2-40B4-BE49-F238E27FC236}">
              <a16:creationId xmlns:a16="http://schemas.microsoft.com/office/drawing/2014/main" id="{AA334536-3217-4911-822E-C575DDD99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62150" y="11204576"/>
          <a:ext cx="2089150" cy="752474"/>
        </a:xfrm>
        <a:prstGeom prst="rect">
          <a:avLst/>
        </a:prstGeom>
      </xdr:spPr>
    </xdr:pic>
    <xdr:clientData/>
  </xdr:twoCellAnchor>
  <xdr:twoCellAnchor>
    <xdr:from>
      <xdr:col>1</xdr:col>
      <xdr:colOff>285750</xdr:colOff>
      <xdr:row>15</xdr:row>
      <xdr:rowOff>44450</xdr:rowOff>
    </xdr:from>
    <xdr:to>
      <xdr:col>1</xdr:col>
      <xdr:colOff>2374900</xdr:colOff>
      <xdr:row>16</xdr:row>
      <xdr:rowOff>25400</xdr:rowOff>
    </xdr:to>
    <xdr:pic>
      <xdr:nvPicPr>
        <xdr:cNvPr id="15" name="/xl/media/image14.png">
          <a:extLst>
            <a:ext uri="{FF2B5EF4-FFF2-40B4-BE49-F238E27FC236}">
              <a16:creationId xmlns:a16="http://schemas.microsoft.com/office/drawing/2014/main" id="{ED515702-B262-490F-B3D0-DDD8BF218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85950" y="11976100"/>
          <a:ext cx="2089150" cy="793750"/>
        </a:xfrm>
        <a:prstGeom prst="rect">
          <a:avLst/>
        </a:prstGeom>
      </xdr:spPr>
    </xdr:pic>
    <xdr:clientData/>
  </xdr:twoCellAnchor>
  <xdr:twoCellAnchor>
    <xdr:from>
      <xdr:col>1</xdr:col>
      <xdr:colOff>311150</xdr:colOff>
      <xdr:row>16</xdr:row>
      <xdr:rowOff>146050</xdr:rowOff>
    </xdr:from>
    <xdr:to>
      <xdr:col>1</xdr:col>
      <xdr:colOff>2400300</xdr:colOff>
      <xdr:row>17</xdr:row>
      <xdr:rowOff>25400</xdr:rowOff>
    </xdr:to>
    <xdr:pic>
      <xdr:nvPicPr>
        <xdr:cNvPr id="16" name="/xl/media/image15.png">
          <a:extLst>
            <a:ext uri="{FF2B5EF4-FFF2-40B4-BE49-F238E27FC236}">
              <a16:creationId xmlns:a16="http://schemas.microsoft.com/office/drawing/2014/main" id="{8E3577C6-0D79-442B-AB2D-DCF249A41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11350" y="12890500"/>
          <a:ext cx="2089150" cy="692150"/>
        </a:xfrm>
        <a:prstGeom prst="rect">
          <a:avLst/>
        </a:prstGeom>
      </xdr:spPr>
    </xdr:pic>
    <xdr:clientData/>
  </xdr:twoCellAnchor>
  <xdr:twoCellAnchor>
    <xdr:from>
      <xdr:col>1</xdr:col>
      <xdr:colOff>285750</xdr:colOff>
      <xdr:row>17</xdr:row>
      <xdr:rowOff>69850</xdr:rowOff>
    </xdr:from>
    <xdr:to>
      <xdr:col>1</xdr:col>
      <xdr:colOff>2374900</xdr:colOff>
      <xdr:row>18</xdr:row>
      <xdr:rowOff>57150</xdr:rowOff>
    </xdr:to>
    <xdr:pic>
      <xdr:nvPicPr>
        <xdr:cNvPr id="17" name="/xl/media/image16.png">
          <a:extLst>
            <a:ext uri="{FF2B5EF4-FFF2-40B4-BE49-F238E27FC236}">
              <a16:creationId xmlns:a16="http://schemas.microsoft.com/office/drawing/2014/main" id="{5BA11366-E267-4DEB-966E-B010321D3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5950" y="13627100"/>
          <a:ext cx="2089150" cy="800100"/>
        </a:xfrm>
        <a:prstGeom prst="rect">
          <a:avLst/>
        </a:prstGeom>
      </xdr:spPr>
    </xdr:pic>
    <xdr:clientData/>
  </xdr:twoCellAnchor>
  <xdr:twoCellAnchor>
    <xdr:from>
      <xdr:col>1</xdr:col>
      <xdr:colOff>298450</xdr:colOff>
      <xdr:row>18</xdr:row>
      <xdr:rowOff>88900</xdr:rowOff>
    </xdr:from>
    <xdr:to>
      <xdr:col>1</xdr:col>
      <xdr:colOff>2387600</xdr:colOff>
      <xdr:row>18</xdr:row>
      <xdr:rowOff>800100</xdr:rowOff>
    </xdr:to>
    <xdr:pic>
      <xdr:nvPicPr>
        <xdr:cNvPr id="18" name="/xl/media/image17.png">
          <a:extLst>
            <a:ext uri="{FF2B5EF4-FFF2-40B4-BE49-F238E27FC236}">
              <a16:creationId xmlns:a16="http://schemas.microsoft.com/office/drawing/2014/main" id="{EAFEC3D4-DB08-414E-AD58-FD32C9B9A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98650" y="14458950"/>
          <a:ext cx="2089150" cy="711200"/>
        </a:xfrm>
        <a:prstGeom prst="rect">
          <a:avLst/>
        </a:prstGeom>
      </xdr:spPr>
    </xdr:pic>
    <xdr:clientData/>
  </xdr:twoCellAnchor>
  <xdr:twoCellAnchor>
    <xdr:from>
      <xdr:col>1</xdr:col>
      <xdr:colOff>330200</xdr:colOff>
      <xdr:row>19</xdr:row>
      <xdr:rowOff>285750</xdr:rowOff>
    </xdr:from>
    <xdr:to>
      <xdr:col>1</xdr:col>
      <xdr:colOff>2419350</xdr:colOff>
      <xdr:row>20</xdr:row>
      <xdr:rowOff>25400</xdr:rowOff>
    </xdr:to>
    <xdr:pic>
      <xdr:nvPicPr>
        <xdr:cNvPr id="19" name="/xl/media/image18.png">
          <a:extLst>
            <a:ext uri="{FF2B5EF4-FFF2-40B4-BE49-F238E27FC236}">
              <a16:creationId xmlns:a16="http://schemas.microsoft.com/office/drawing/2014/main" id="{CAE677B3-F196-4B2D-A192-02232E0C5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30400" y="15468600"/>
          <a:ext cx="2089150" cy="552450"/>
        </a:xfrm>
        <a:prstGeom prst="rect">
          <a:avLst/>
        </a:prstGeom>
      </xdr:spPr>
    </xdr:pic>
    <xdr:clientData/>
  </xdr:twoCellAnchor>
  <xdr:twoCellAnchor>
    <xdr:from>
      <xdr:col>1</xdr:col>
      <xdr:colOff>463550</xdr:colOff>
      <xdr:row>20</xdr:row>
      <xdr:rowOff>101600</xdr:rowOff>
    </xdr:from>
    <xdr:to>
      <xdr:col>1</xdr:col>
      <xdr:colOff>2374900</xdr:colOff>
      <xdr:row>20</xdr:row>
      <xdr:rowOff>774700</xdr:rowOff>
    </xdr:to>
    <xdr:pic>
      <xdr:nvPicPr>
        <xdr:cNvPr id="20" name="/xl/media/image19.png">
          <a:extLst>
            <a:ext uri="{FF2B5EF4-FFF2-40B4-BE49-F238E27FC236}">
              <a16:creationId xmlns:a16="http://schemas.microsoft.com/office/drawing/2014/main" id="{E9C4C224-34D0-44AF-A6C6-9768C0BBE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063750" y="16097250"/>
          <a:ext cx="1911350" cy="673100"/>
        </a:xfrm>
        <a:prstGeom prst="rect">
          <a:avLst/>
        </a:prstGeom>
      </xdr:spPr>
    </xdr:pic>
    <xdr:clientData/>
  </xdr:twoCellAnchor>
  <xdr:twoCellAnchor>
    <xdr:from>
      <xdr:col>1</xdr:col>
      <xdr:colOff>406400</xdr:colOff>
      <xdr:row>21</xdr:row>
      <xdr:rowOff>266700</xdr:rowOff>
    </xdr:from>
    <xdr:to>
      <xdr:col>1</xdr:col>
      <xdr:colOff>2495550</xdr:colOff>
      <xdr:row>22</xdr:row>
      <xdr:rowOff>0</xdr:rowOff>
    </xdr:to>
    <xdr:pic>
      <xdr:nvPicPr>
        <xdr:cNvPr id="21" name="/xl/media/image20.png">
          <a:extLst>
            <a:ext uri="{FF2B5EF4-FFF2-40B4-BE49-F238E27FC236}">
              <a16:creationId xmlns:a16="http://schemas.microsoft.com/office/drawing/2014/main" id="{99F1DFE9-FF15-44CD-A4BD-820318704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006600" y="17075150"/>
          <a:ext cx="2089150" cy="546100"/>
        </a:xfrm>
        <a:prstGeom prst="rect">
          <a:avLst/>
        </a:prstGeom>
      </xdr:spPr>
    </xdr:pic>
    <xdr:clientData/>
  </xdr:twoCellAnchor>
  <xdr:twoCellAnchor>
    <xdr:from>
      <xdr:col>1</xdr:col>
      <xdr:colOff>203200</xdr:colOff>
      <xdr:row>9</xdr:row>
      <xdr:rowOff>215901</xdr:rowOff>
    </xdr:from>
    <xdr:to>
      <xdr:col>1</xdr:col>
      <xdr:colOff>2345025</xdr:colOff>
      <xdr:row>10</xdr:row>
      <xdr:rowOff>50801</xdr:rowOff>
    </xdr:to>
    <xdr:pic>
      <xdr:nvPicPr>
        <xdr:cNvPr id="22" name="/xl/media/image21.png">
          <a:extLst>
            <a:ext uri="{FF2B5EF4-FFF2-40B4-BE49-F238E27FC236}">
              <a16:creationId xmlns:a16="http://schemas.microsoft.com/office/drawing/2014/main" id="{435CCA10-7FAA-4B92-99AF-57EA6670D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803400" y="7270751"/>
          <a:ext cx="2141825" cy="647700"/>
        </a:xfrm>
        <a:prstGeom prst="rect">
          <a:avLst/>
        </a:prstGeom>
      </xdr:spPr>
    </xdr:pic>
    <xdr:clientData/>
  </xdr:twoCellAnchor>
  <xdr:twoCellAnchor>
    <xdr:from>
      <xdr:col>1</xdr:col>
      <xdr:colOff>44450</xdr:colOff>
      <xdr:row>1</xdr:row>
      <xdr:rowOff>184150</xdr:rowOff>
    </xdr:from>
    <xdr:to>
      <xdr:col>1</xdr:col>
      <xdr:colOff>2063750</xdr:colOff>
      <xdr:row>2</xdr:row>
      <xdr:rowOff>12700</xdr:rowOff>
    </xdr:to>
    <xdr:pic>
      <xdr:nvPicPr>
        <xdr:cNvPr id="23" name="/xl/media/image1.png">
          <a:extLst>
            <a:ext uri="{FF2B5EF4-FFF2-40B4-BE49-F238E27FC236}">
              <a16:creationId xmlns:a16="http://schemas.microsoft.com/office/drawing/2014/main" id="{952256EA-F47D-43FB-9BE1-9BD020091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4650" y="736600"/>
          <a:ext cx="2019300" cy="641350"/>
        </a:xfrm>
        <a:prstGeom prst="rect">
          <a:avLst/>
        </a:prstGeom>
      </xdr:spPr>
    </xdr:pic>
    <xdr:clientData/>
  </xdr:twoCellAnchor>
  <xdr:twoCellAnchor>
    <xdr:from>
      <xdr:col>1</xdr:col>
      <xdr:colOff>31750</xdr:colOff>
      <xdr:row>2</xdr:row>
      <xdr:rowOff>158750</xdr:rowOff>
    </xdr:from>
    <xdr:to>
      <xdr:col>1</xdr:col>
      <xdr:colOff>2120900</xdr:colOff>
      <xdr:row>2</xdr:row>
      <xdr:rowOff>771525</xdr:rowOff>
    </xdr:to>
    <xdr:pic>
      <xdr:nvPicPr>
        <xdr:cNvPr id="24" name="/xl/media/image2.png">
          <a:extLst>
            <a:ext uri="{FF2B5EF4-FFF2-40B4-BE49-F238E27FC236}">
              <a16:creationId xmlns:a16="http://schemas.microsoft.com/office/drawing/2014/main" id="{80E33491-760A-423B-9972-8F0046057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1950" y="1524000"/>
          <a:ext cx="2089150" cy="612775"/>
        </a:xfrm>
        <a:prstGeom prst="rect">
          <a:avLst/>
        </a:prstGeom>
      </xdr:spPr>
    </xdr:pic>
    <xdr:clientData/>
  </xdr:twoCellAnchor>
  <xdr:twoCellAnchor>
    <xdr:from>
      <xdr:col>1</xdr:col>
      <xdr:colOff>56862</xdr:colOff>
      <xdr:row>3</xdr:row>
      <xdr:rowOff>49646</xdr:rowOff>
    </xdr:from>
    <xdr:to>
      <xdr:col>1</xdr:col>
      <xdr:colOff>2089150</xdr:colOff>
      <xdr:row>3</xdr:row>
      <xdr:rowOff>788555</xdr:rowOff>
    </xdr:to>
    <xdr:pic>
      <xdr:nvPicPr>
        <xdr:cNvPr id="25" name="/xl/media/image3.png">
          <a:extLst>
            <a:ext uri="{FF2B5EF4-FFF2-40B4-BE49-F238E27FC236}">
              <a16:creationId xmlns:a16="http://schemas.microsoft.com/office/drawing/2014/main" id="{74DA0CB4-74C2-41BD-A709-4C408AB0C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7062" y="2227696"/>
          <a:ext cx="2032288" cy="738909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</xdr:row>
      <xdr:rowOff>155576</xdr:rowOff>
    </xdr:from>
    <xdr:to>
      <xdr:col>1</xdr:col>
      <xdr:colOff>2152650</xdr:colOff>
      <xdr:row>5</xdr:row>
      <xdr:rowOff>69851</xdr:rowOff>
    </xdr:to>
    <xdr:pic>
      <xdr:nvPicPr>
        <xdr:cNvPr id="26" name="/xl/media/image4.png">
          <a:extLst>
            <a:ext uri="{FF2B5EF4-FFF2-40B4-BE49-F238E27FC236}">
              <a16:creationId xmlns:a16="http://schemas.microsoft.com/office/drawing/2014/main" id="{AC0F639E-48C7-4AD8-A0B7-C2920F4DC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63700" y="3146426"/>
          <a:ext cx="2089150" cy="727075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5</xdr:row>
      <xdr:rowOff>85726</xdr:rowOff>
    </xdr:from>
    <xdr:to>
      <xdr:col>1</xdr:col>
      <xdr:colOff>2165350</xdr:colOff>
      <xdr:row>6</xdr:row>
      <xdr:rowOff>25401</xdr:rowOff>
    </xdr:to>
    <xdr:pic>
      <xdr:nvPicPr>
        <xdr:cNvPr id="27" name="/xl/media/image5.png">
          <a:extLst>
            <a:ext uri="{FF2B5EF4-FFF2-40B4-BE49-F238E27FC236}">
              <a16:creationId xmlns:a16="http://schemas.microsoft.com/office/drawing/2014/main" id="{BA941D90-46F3-4F79-B5B2-E39EC06C0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76400" y="3889376"/>
          <a:ext cx="2089150" cy="752475"/>
        </a:xfrm>
        <a:prstGeom prst="rect">
          <a:avLst/>
        </a:prstGeom>
      </xdr:spPr>
    </xdr:pic>
    <xdr:clientData/>
  </xdr:twoCellAnchor>
  <xdr:twoCellAnchor>
    <xdr:from>
      <xdr:col>1</xdr:col>
      <xdr:colOff>107950</xdr:colOff>
      <xdr:row>6</xdr:row>
      <xdr:rowOff>73026</xdr:rowOff>
    </xdr:from>
    <xdr:to>
      <xdr:col>1</xdr:col>
      <xdr:colOff>2197100</xdr:colOff>
      <xdr:row>6</xdr:row>
      <xdr:rowOff>800101</xdr:rowOff>
    </xdr:to>
    <xdr:pic>
      <xdr:nvPicPr>
        <xdr:cNvPr id="28" name="/xl/media/image6.png">
          <a:extLst>
            <a:ext uri="{FF2B5EF4-FFF2-40B4-BE49-F238E27FC236}">
              <a16:creationId xmlns:a16="http://schemas.microsoft.com/office/drawing/2014/main" id="{698977B2-A5DA-40CA-862E-76501FAE0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08150" y="4689476"/>
          <a:ext cx="2089150" cy="727075"/>
        </a:xfrm>
        <a:prstGeom prst="rect">
          <a:avLst/>
        </a:prstGeom>
      </xdr:spPr>
    </xdr:pic>
    <xdr:clientData/>
  </xdr:twoCellAnchor>
  <xdr:twoCellAnchor>
    <xdr:from>
      <xdr:col>1</xdr:col>
      <xdr:colOff>114300</xdr:colOff>
      <xdr:row>7</xdr:row>
      <xdr:rowOff>127000</xdr:rowOff>
    </xdr:from>
    <xdr:to>
      <xdr:col>1</xdr:col>
      <xdr:colOff>2114550</xdr:colOff>
      <xdr:row>8</xdr:row>
      <xdr:rowOff>6350</xdr:rowOff>
    </xdr:to>
    <xdr:pic>
      <xdr:nvPicPr>
        <xdr:cNvPr id="29" name="/xl/media/image7.png">
          <a:extLst>
            <a:ext uri="{FF2B5EF4-FFF2-40B4-BE49-F238E27FC236}">
              <a16:creationId xmlns:a16="http://schemas.microsoft.com/office/drawing/2014/main" id="{43EA2D8C-3C56-4686-8A87-8322753B0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4500" y="5556250"/>
          <a:ext cx="2000250" cy="692150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8</xdr:row>
      <xdr:rowOff>12700</xdr:rowOff>
    </xdr:from>
    <xdr:to>
      <xdr:col>1</xdr:col>
      <xdr:colOff>1962150</xdr:colOff>
      <xdr:row>8</xdr:row>
      <xdr:rowOff>787400</xdr:rowOff>
    </xdr:to>
    <xdr:pic>
      <xdr:nvPicPr>
        <xdr:cNvPr id="30" name="/xl/media/image8.png">
          <a:extLst>
            <a:ext uri="{FF2B5EF4-FFF2-40B4-BE49-F238E27FC236}">
              <a16:creationId xmlns:a16="http://schemas.microsoft.com/office/drawing/2014/main" id="{E24AC268-9409-4067-80CE-77C128EB0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38300" y="6254750"/>
          <a:ext cx="1924050" cy="774700"/>
        </a:xfrm>
        <a:prstGeom prst="rect">
          <a:avLst/>
        </a:prstGeom>
      </xdr:spPr>
    </xdr:pic>
    <xdr:clientData/>
  </xdr:twoCellAnchor>
  <xdr:twoCellAnchor>
    <xdr:from>
      <xdr:col>1</xdr:col>
      <xdr:colOff>82550</xdr:colOff>
      <xdr:row>10</xdr:row>
      <xdr:rowOff>158750</xdr:rowOff>
    </xdr:from>
    <xdr:to>
      <xdr:col>1</xdr:col>
      <xdr:colOff>2171700</xdr:colOff>
      <xdr:row>11</xdr:row>
      <xdr:rowOff>19050</xdr:rowOff>
    </xdr:to>
    <xdr:pic>
      <xdr:nvPicPr>
        <xdr:cNvPr id="31" name="/xl/media/image9.png">
          <a:extLst>
            <a:ext uri="{FF2B5EF4-FFF2-40B4-BE49-F238E27FC236}">
              <a16:creationId xmlns:a16="http://schemas.microsoft.com/office/drawing/2014/main" id="{954CD1A3-955D-420C-B77E-2FF7CD604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82750" y="8026400"/>
          <a:ext cx="2089150" cy="673100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11</xdr:row>
      <xdr:rowOff>177800</xdr:rowOff>
    </xdr:from>
    <xdr:to>
      <xdr:col>1</xdr:col>
      <xdr:colOff>2133600</xdr:colOff>
      <xdr:row>11</xdr:row>
      <xdr:rowOff>806450</xdr:rowOff>
    </xdr:to>
    <xdr:pic>
      <xdr:nvPicPr>
        <xdr:cNvPr id="32" name="/xl/media/image10.png">
          <a:extLst>
            <a:ext uri="{FF2B5EF4-FFF2-40B4-BE49-F238E27FC236}">
              <a16:creationId xmlns:a16="http://schemas.microsoft.com/office/drawing/2014/main" id="{8170B834-62EF-48C3-BE37-08AB839E7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44650" y="8858250"/>
          <a:ext cx="2089150" cy="628650"/>
        </a:xfrm>
        <a:prstGeom prst="rect">
          <a:avLst/>
        </a:prstGeom>
      </xdr:spPr>
    </xdr:pic>
    <xdr:clientData/>
  </xdr:twoCellAnchor>
  <xdr:twoCellAnchor>
    <xdr:from>
      <xdr:col>0</xdr:col>
      <xdr:colOff>1581150</xdr:colOff>
      <xdr:row>12</xdr:row>
      <xdr:rowOff>69850</xdr:rowOff>
    </xdr:from>
    <xdr:to>
      <xdr:col>1</xdr:col>
      <xdr:colOff>2070100</xdr:colOff>
      <xdr:row>13</xdr:row>
      <xdr:rowOff>12700</xdr:rowOff>
    </xdr:to>
    <xdr:pic>
      <xdr:nvPicPr>
        <xdr:cNvPr id="33" name="/xl/media/image11.png">
          <a:extLst>
            <a:ext uri="{FF2B5EF4-FFF2-40B4-BE49-F238E27FC236}">
              <a16:creationId xmlns:a16="http://schemas.microsoft.com/office/drawing/2014/main" id="{A64F5747-AD0E-4BD5-B76C-A46E92837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81150" y="9563100"/>
          <a:ext cx="2089150" cy="755650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13</xdr:row>
      <xdr:rowOff>34926</xdr:rowOff>
    </xdr:from>
    <xdr:to>
      <xdr:col>1</xdr:col>
      <xdr:colOff>2108200</xdr:colOff>
      <xdr:row>13</xdr:row>
      <xdr:rowOff>793751</xdr:rowOff>
    </xdr:to>
    <xdr:pic>
      <xdr:nvPicPr>
        <xdr:cNvPr id="34" name="/xl/media/image12.png">
          <a:extLst>
            <a:ext uri="{FF2B5EF4-FFF2-40B4-BE49-F238E27FC236}">
              <a16:creationId xmlns:a16="http://schemas.microsoft.com/office/drawing/2014/main" id="{83B64CAF-B392-4026-B1F5-14003D176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19250" y="10340976"/>
          <a:ext cx="2089150" cy="758825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14</xdr:row>
      <xdr:rowOff>53976</xdr:rowOff>
    </xdr:from>
    <xdr:to>
      <xdr:col>1</xdr:col>
      <xdr:colOff>2101850</xdr:colOff>
      <xdr:row>14</xdr:row>
      <xdr:rowOff>806451</xdr:rowOff>
    </xdr:to>
    <xdr:pic>
      <xdr:nvPicPr>
        <xdr:cNvPr id="35" name="/xl/media/image13.png">
          <a:extLst>
            <a:ext uri="{FF2B5EF4-FFF2-40B4-BE49-F238E27FC236}">
              <a16:creationId xmlns:a16="http://schemas.microsoft.com/office/drawing/2014/main" id="{7FCA6596-7FD7-4C6A-B072-A92043B01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12900" y="11172826"/>
          <a:ext cx="2089150" cy="752475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15</xdr:row>
      <xdr:rowOff>12700</xdr:rowOff>
    </xdr:from>
    <xdr:to>
      <xdr:col>1</xdr:col>
      <xdr:colOff>2152650</xdr:colOff>
      <xdr:row>15</xdr:row>
      <xdr:rowOff>806450</xdr:rowOff>
    </xdr:to>
    <xdr:pic>
      <xdr:nvPicPr>
        <xdr:cNvPr id="36" name="/xl/media/image14.png">
          <a:extLst>
            <a:ext uri="{FF2B5EF4-FFF2-40B4-BE49-F238E27FC236}">
              <a16:creationId xmlns:a16="http://schemas.microsoft.com/office/drawing/2014/main" id="{3E81CC30-6529-4AEF-A804-6B454AEF9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63700" y="11944350"/>
          <a:ext cx="2089150" cy="793750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16</xdr:row>
      <xdr:rowOff>38100</xdr:rowOff>
    </xdr:from>
    <xdr:to>
      <xdr:col>1</xdr:col>
      <xdr:colOff>2101850</xdr:colOff>
      <xdr:row>16</xdr:row>
      <xdr:rowOff>730250</xdr:rowOff>
    </xdr:to>
    <xdr:pic>
      <xdr:nvPicPr>
        <xdr:cNvPr id="37" name="/xl/media/image15.png">
          <a:extLst>
            <a:ext uri="{FF2B5EF4-FFF2-40B4-BE49-F238E27FC236}">
              <a16:creationId xmlns:a16="http://schemas.microsoft.com/office/drawing/2014/main" id="{9B715D41-2B16-4027-8493-724E04CA6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12900" y="12782550"/>
          <a:ext cx="2089150" cy="69215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17</xdr:row>
      <xdr:rowOff>31750</xdr:rowOff>
    </xdr:from>
    <xdr:to>
      <xdr:col>1</xdr:col>
      <xdr:colOff>2139950</xdr:colOff>
      <xdr:row>18</xdr:row>
      <xdr:rowOff>25400</xdr:rowOff>
    </xdr:to>
    <xdr:pic>
      <xdr:nvPicPr>
        <xdr:cNvPr id="38" name="/xl/media/image16.png">
          <a:extLst>
            <a:ext uri="{FF2B5EF4-FFF2-40B4-BE49-F238E27FC236}">
              <a16:creationId xmlns:a16="http://schemas.microsoft.com/office/drawing/2014/main" id="{20AB58C2-BF24-4FA0-8FE3-297C64C51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51000" y="13589000"/>
          <a:ext cx="2089150" cy="80010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18</xdr:row>
      <xdr:rowOff>57150</xdr:rowOff>
    </xdr:from>
    <xdr:to>
      <xdr:col>1</xdr:col>
      <xdr:colOff>2178050</xdr:colOff>
      <xdr:row>18</xdr:row>
      <xdr:rowOff>768350</xdr:rowOff>
    </xdr:to>
    <xdr:pic>
      <xdr:nvPicPr>
        <xdr:cNvPr id="39" name="/xl/media/image17.png">
          <a:extLst>
            <a:ext uri="{FF2B5EF4-FFF2-40B4-BE49-F238E27FC236}">
              <a16:creationId xmlns:a16="http://schemas.microsoft.com/office/drawing/2014/main" id="{F34C2D8B-9782-471B-9425-E3F87B219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89100" y="14427200"/>
          <a:ext cx="2089150" cy="7112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19</xdr:row>
      <xdr:rowOff>234950</xdr:rowOff>
    </xdr:from>
    <xdr:to>
      <xdr:col>1</xdr:col>
      <xdr:colOff>2152650</xdr:colOff>
      <xdr:row>19</xdr:row>
      <xdr:rowOff>787400</xdr:rowOff>
    </xdr:to>
    <xdr:pic>
      <xdr:nvPicPr>
        <xdr:cNvPr id="40" name="/xl/media/image18.png">
          <a:extLst>
            <a:ext uri="{FF2B5EF4-FFF2-40B4-BE49-F238E27FC236}">
              <a16:creationId xmlns:a16="http://schemas.microsoft.com/office/drawing/2014/main" id="{2F2BE8D5-FAA5-4AA5-9F66-55B825459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63700" y="15417800"/>
          <a:ext cx="2089150" cy="55245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21</xdr:row>
      <xdr:rowOff>203200</xdr:rowOff>
    </xdr:from>
    <xdr:to>
      <xdr:col>1</xdr:col>
      <xdr:colOff>2114550</xdr:colOff>
      <xdr:row>21</xdr:row>
      <xdr:rowOff>749300</xdr:rowOff>
    </xdr:to>
    <xdr:pic>
      <xdr:nvPicPr>
        <xdr:cNvPr id="41" name="/xl/media/image20.png">
          <a:extLst>
            <a:ext uri="{FF2B5EF4-FFF2-40B4-BE49-F238E27FC236}">
              <a16:creationId xmlns:a16="http://schemas.microsoft.com/office/drawing/2014/main" id="{12F8E01E-EC0C-48E6-A4C8-B2B9D5BA2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5600" y="17011650"/>
          <a:ext cx="2089150" cy="546100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9</xdr:row>
      <xdr:rowOff>146051</xdr:rowOff>
    </xdr:from>
    <xdr:to>
      <xdr:col>1</xdr:col>
      <xdr:colOff>2160875</xdr:colOff>
      <xdr:row>9</xdr:row>
      <xdr:rowOff>793751</xdr:rowOff>
    </xdr:to>
    <xdr:pic>
      <xdr:nvPicPr>
        <xdr:cNvPr id="42" name="/xl/media/image21.png">
          <a:extLst>
            <a:ext uri="{FF2B5EF4-FFF2-40B4-BE49-F238E27FC236}">
              <a16:creationId xmlns:a16="http://schemas.microsoft.com/office/drawing/2014/main" id="{BFFE28B1-973B-409B-A9A5-AA8999BE3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19250" y="7200901"/>
          <a:ext cx="2141825" cy="647700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17</xdr:row>
      <xdr:rowOff>12700</xdr:rowOff>
    </xdr:from>
    <xdr:to>
      <xdr:col>1</xdr:col>
      <xdr:colOff>2127250</xdr:colOff>
      <xdr:row>18</xdr:row>
      <xdr:rowOff>0</xdr:rowOff>
    </xdr:to>
    <xdr:pic>
      <xdr:nvPicPr>
        <xdr:cNvPr id="43" name="/xl/media/image16.png">
          <a:extLst>
            <a:ext uri="{FF2B5EF4-FFF2-40B4-BE49-F238E27FC236}">
              <a16:creationId xmlns:a16="http://schemas.microsoft.com/office/drawing/2014/main" id="{AED02927-E331-4D84-8769-208C9DAD6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38300" y="13569950"/>
          <a:ext cx="2089150" cy="800100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18</xdr:row>
      <xdr:rowOff>50800</xdr:rowOff>
    </xdr:from>
    <xdr:to>
      <xdr:col>1</xdr:col>
      <xdr:colOff>2127250</xdr:colOff>
      <xdr:row>18</xdr:row>
      <xdr:rowOff>762000</xdr:rowOff>
    </xdr:to>
    <xdr:pic>
      <xdr:nvPicPr>
        <xdr:cNvPr id="44" name="/xl/media/image17.png">
          <a:extLst>
            <a:ext uri="{FF2B5EF4-FFF2-40B4-BE49-F238E27FC236}">
              <a16:creationId xmlns:a16="http://schemas.microsoft.com/office/drawing/2014/main" id="{9AC0FCBF-930A-47BD-92A2-332F66418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38300" y="14420850"/>
          <a:ext cx="2089150" cy="7112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20</xdr:row>
      <xdr:rowOff>76200</xdr:rowOff>
    </xdr:from>
    <xdr:to>
      <xdr:col>1</xdr:col>
      <xdr:colOff>2012950</xdr:colOff>
      <xdr:row>20</xdr:row>
      <xdr:rowOff>749300</xdr:rowOff>
    </xdr:to>
    <xdr:pic>
      <xdr:nvPicPr>
        <xdr:cNvPr id="45" name="/xl/media/image19.png">
          <a:extLst>
            <a:ext uri="{FF2B5EF4-FFF2-40B4-BE49-F238E27FC236}">
              <a16:creationId xmlns:a16="http://schemas.microsoft.com/office/drawing/2014/main" id="{201F143A-E25B-4B98-A777-78FA25F36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63700" y="16071850"/>
          <a:ext cx="1949450" cy="673100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21</xdr:row>
      <xdr:rowOff>184150</xdr:rowOff>
    </xdr:from>
    <xdr:to>
      <xdr:col>1</xdr:col>
      <xdr:colOff>2101850</xdr:colOff>
      <xdr:row>21</xdr:row>
      <xdr:rowOff>730250</xdr:rowOff>
    </xdr:to>
    <xdr:pic>
      <xdr:nvPicPr>
        <xdr:cNvPr id="46" name="/xl/media/image20.png">
          <a:extLst>
            <a:ext uri="{FF2B5EF4-FFF2-40B4-BE49-F238E27FC236}">
              <a16:creationId xmlns:a16="http://schemas.microsoft.com/office/drawing/2014/main" id="{C19ACB89-5458-4DCC-8127-D3FEC2FC0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12900" y="16992600"/>
          <a:ext cx="2089150" cy="5461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11</xdr:row>
      <xdr:rowOff>222250</xdr:rowOff>
    </xdr:from>
    <xdr:to>
      <xdr:col>1</xdr:col>
      <xdr:colOff>2114550</xdr:colOff>
      <xdr:row>12</xdr:row>
      <xdr:rowOff>38100</xdr:rowOff>
    </xdr:to>
    <xdr:pic>
      <xdr:nvPicPr>
        <xdr:cNvPr id="47" name="/xl/media/image10.png">
          <a:extLst>
            <a:ext uri="{FF2B5EF4-FFF2-40B4-BE49-F238E27FC236}">
              <a16:creationId xmlns:a16="http://schemas.microsoft.com/office/drawing/2014/main" id="{C11FDE30-0D2E-4AA9-AA05-CA8813B89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5600" y="8902700"/>
          <a:ext cx="2089150" cy="628650"/>
        </a:xfrm>
        <a:prstGeom prst="rect">
          <a:avLst/>
        </a:prstGeom>
      </xdr:spPr>
    </xdr:pic>
    <xdr:clientData/>
  </xdr:twoCellAnchor>
  <xdr:twoCellAnchor>
    <xdr:from>
      <xdr:col>0</xdr:col>
      <xdr:colOff>1593850</xdr:colOff>
      <xdr:row>14</xdr:row>
      <xdr:rowOff>98426</xdr:rowOff>
    </xdr:from>
    <xdr:to>
      <xdr:col>1</xdr:col>
      <xdr:colOff>2082800</xdr:colOff>
      <xdr:row>15</xdr:row>
      <xdr:rowOff>38101</xdr:rowOff>
    </xdr:to>
    <xdr:pic>
      <xdr:nvPicPr>
        <xdr:cNvPr id="48" name="/xl/media/image13.png">
          <a:extLst>
            <a:ext uri="{FF2B5EF4-FFF2-40B4-BE49-F238E27FC236}">
              <a16:creationId xmlns:a16="http://schemas.microsoft.com/office/drawing/2014/main" id="{4656800C-A7BF-418C-8B41-42EFBB58E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93850" y="11217276"/>
          <a:ext cx="2089150" cy="752475"/>
        </a:xfrm>
        <a:prstGeom prst="rect">
          <a:avLst/>
        </a:prstGeom>
      </xdr:spPr>
    </xdr:pic>
    <xdr:clientData/>
  </xdr:twoCellAnchor>
  <xdr:twoCellAnchor>
    <xdr:from>
      <xdr:col>1</xdr:col>
      <xdr:colOff>50800</xdr:colOff>
      <xdr:row>15</xdr:row>
      <xdr:rowOff>76200</xdr:rowOff>
    </xdr:from>
    <xdr:to>
      <xdr:col>1</xdr:col>
      <xdr:colOff>2139950</xdr:colOff>
      <xdr:row>16</xdr:row>
      <xdr:rowOff>57150</xdr:rowOff>
    </xdr:to>
    <xdr:pic>
      <xdr:nvPicPr>
        <xdr:cNvPr id="49" name="/xl/media/image14.png">
          <a:extLst>
            <a:ext uri="{FF2B5EF4-FFF2-40B4-BE49-F238E27FC236}">
              <a16:creationId xmlns:a16="http://schemas.microsoft.com/office/drawing/2014/main" id="{745BFDC0-D340-4F3A-A3A7-BF3017C96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51000" y="12007850"/>
          <a:ext cx="2089150" cy="793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66</xdr:row>
      <xdr:rowOff>12700</xdr:rowOff>
    </xdr:from>
    <xdr:to>
      <xdr:col>4</xdr:col>
      <xdr:colOff>431473</xdr:colOff>
      <xdr:row>79</xdr:row>
      <xdr:rowOff>38280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ABFECDC-25F2-8E91-4086-DBB4B369C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50050"/>
          <a:ext cx="2095173" cy="24195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121277</xdr:colOff>
      <xdr:row>2</xdr:row>
      <xdr:rowOff>19052</xdr:rowOff>
    </xdr:from>
    <xdr:to>
      <xdr:col>24</xdr:col>
      <xdr:colOff>184150</xdr:colOff>
      <xdr:row>6</xdr:row>
      <xdr:rowOff>188366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49877" y="387352"/>
          <a:ext cx="1282073" cy="944014"/>
        </a:xfrm>
        <a:prstGeom prst="rect">
          <a:avLst/>
        </a:prstGeom>
      </xdr:spPr>
    </xdr:pic>
    <xdr:clientData/>
  </xdr:twoCellAnchor>
  <xdr:twoCellAnchor editAs="oneCell">
    <xdr:from>
      <xdr:col>4</xdr:col>
      <xdr:colOff>431800</xdr:colOff>
      <xdr:row>29</xdr:row>
      <xdr:rowOff>38100</xdr:rowOff>
    </xdr:from>
    <xdr:to>
      <xdr:col>17</xdr:col>
      <xdr:colOff>660776</xdr:colOff>
      <xdr:row>37</xdr:row>
      <xdr:rowOff>38176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70200" y="5568950"/>
          <a:ext cx="7321926" cy="1473276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38</xdr:row>
      <xdr:rowOff>164105</xdr:rowOff>
    </xdr:from>
    <xdr:to>
      <xdr:col>7</xdr:col>
      <xdr:colOff>133350</xdr:colOff>
      <xdr:row>64</xdr:row>
      <xdr:rowOff>6552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" y="7352305"/>
          <a:ext cx="4286250" cy="4630347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67</xdr:row>
      <xdr:rowOff>0</xdr:rowOff>
    </xdr:from>
    <xdr:to>
      <xdr:col>2</xdr:col>
      <xdr:colOff>509281</xdr:colOff>
      <xdr:row>81</xdr:row>
      <xdr:rowOff>41153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A822DBD-8158-E889-4FFA-51926C2EB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2623800"/>
          <a:ext cx="1728480" cy="2619253"/>
        </a:xfrm>
        <a:prstGeom prst="rect">
          <a:avLst/>
        </a:prstGeom>
      </xdr:spPr>
    </xdr:pic>
    <xdr:clientData/>
  </xdr:twoCellAnchor>
  <xdr:twoCellAnchor>
    <xdr:from>
      <xdr:col>3</xdr:col>
      <xdr:colOff>114302</xdr:colOff>
      <xdr:row>67</xdr:row>
      <xdr:rowOff>44451</xdr:rowOff>
    </xdr:from>
    <xdr:to>
      <xdr:col>6</xdr:col>
      <xdr:colOff>86154</xdr:colOff>
      <xdr:row>81</xdr:row>
      <xdr:rowOff>63500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7D3241A-4D3A-7413-B874-FB043777C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43102" y="12668251"/>
          <a:ext cx="1800652" cy="2597149"/>
        </a:xfrm>
        <a:prstGeom prst="rect">
          <a:avLst/>
        </a:prstGeom>
      </xdr:spPr>
    </xdr:pic>
    <xdr:clientData/>
  </xdr:twoCellAnchor>
  <xdr:twoCellAnchor>
    <xdr:from>
      <xdr:col>6</xdr:col>
      <xdr:colOff>209550</xdr:colOff>
      <xdr:row>67</xdr:row>
      <xdr:rowOff>19050</xdr:rowOff>
    </xdr:from>
    <xdr:to>
      <xdr:col>9</xdr:col>
      <xdr:colOff>222250</xdr:colOff>
      <xdr:row>81</xdr:row>
      <xdr:rowOff>86463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13D9EE8-7637-B031-AC68-1DDB24DE1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67150" y="12642850"/>
          <a:ext cx="1841500" cy="2645513"/>
        </a:xfrm>
        <a:prstGeom prst="rect">
          <a:avLst/>
        </a:prstGeom>
      </xdr:spPr>
    </xdr:pic>
    <xdr:clientData/>
  </xdr:twoCellAnchor>
  <xdr:twoCellAnchor>
    <xdr:from>
      <xdr:col>9</xdr:col>
      <xdr:colOff>400050</xdr:colOff>
      <xdr:row>67</xdr:row>
      <xdr:rowOff>44450</xdr:rowOff>
    </xdr:from>
    <xdr:to>
      <xdr:col>12</xdr:col>
      <xdr:colOff>422976</xdr:colOff>
      <xdr:row>81</xdr:row>
      <xdr:rowOff>107950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7941DE3-DA63-9CE4-F44E-C5040078D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86450" y="12668250"/>
          <a:ext cx="1851726" cy="2641600"/>
        </a:xfrm>
        <a:prstGeom prst="rect">
          <a:avLst/>
        </a:prstGeom>
      </xdr:spPr>
    </xdr:pic>
    <xdr:clientData/>
  </xdr:twoCellAnchor>
  <xdr:twoCellAnchor>
    <xdr:from>
      <xdr:col>12</xdr:col>
      <xdr:colOff>552450</xdr:colOff>
      <xdr:row>66</xdr:row>
      <xdr:rowOff>133350</xdr:rowOff>
    </xdr:from>
    <xdr:to>
      <xdr:col>17</xdr:col>
      <xdr:colOff>428889</xdr:colOff>
      <xdr:row>81</xdr:row>
      <xdr:rowOff>107950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2635BDF-0F98-058D-6E24-95D2FF84E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67650" y="12573000"/>
          <a:ext cx="2092589" cy="2736850"/>
        </a:xfrm>
        <a:prstGeom prst="rect">
          <a:avLst/>
        </a:prstGeom>
      </xdr:spPr>
    </xdr:pic>
    <xdr:clientData/>
  </xdr:twoCellAnchor>
  <xdr:twoCellAnchor>
    <xdr:from>
      <xdr:col>17</xdr:col>
      <xdr:colOff>501651</xdr:colOff>
      <xdr:row>67</xdr:row>
      <xdr:rowOff>21166</xdr:rowOff>
    </xdr:from>
    <xdr:to>
      <xdr:col>20</xdr:col>
      <xdr:colOff>368301</xdr:colOff>
      <xdr:row>81</xdr:row>
      <xdr:rowOff>158750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58578B3-A33A-0CF6-F01B-2ABD625A7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998429" y="12629444"/>
          <a:ext cx="2039761" cy="27058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141111</xdr:rowOff>
    </xdr:from>
    <xdr:to>
      <xdr:col>8</xdr:col>
      <xdr:colOff>67281</xdr:colOff>
      <xdr:row>87</xdr:row>
      <xdr:rowOff>138335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98CF79F-350C-EB84-2CD7-4F5C24B8E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5501055"/>
          <a:ext cx="4921503" cy="9144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488950</xdr:colOff>
      <xdr:row>3</xdr:row>
      <xdr:rowOff>120650</xdr:rowOff>
    </xdr:from>
    <xdr:to>
      <xdr:col>14</xdr:col>
      <xdr:colOff>209644</xdr:colOff>
      <xdr:row>34</xdr:row>
      <xdr:rowOff>146262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DD7A52-9D8E-E988-60A6-445D42856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85350" y="736600"/>
          <a:ext cx="2768694" cy="60835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10</xdr:col>
      <xdr:colOff>171450</xdr:colOff>
      <xdr:row>4</xdr:row>
      <xdr:rowOff>171450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25050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171450</xdr:colOff>
      <xdr:row>5</xdr:row>
      <xdr:rowOff>171450</xdr:rowOff>
    </xdr:to>
    <xdr:pic>
      <xdr:nvPicPr>
        <xdr:cNvPr id="3" name="Imagen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29051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171450</xdr:colOff>
      <xdr:row>8</xdr:row>
      <xdr:rowOff>171450</xdr:rowOff>
    </xdr:to>
    <xdr:pic>
      <xdr:nvPicPr>
        <xdr:cNvPr id="4" name="Imagen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3305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171450</xdr:colOff>
      <xdr:row>6</xdr:row>
      <xdr:rowOff>171450</xdr:rowOff>
    </xdr:to>
    <xdr:pic>
      <xdr:nvPicPr>
        <xdr:cNvPr id="5" name="Imagen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3705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171450</xdr:colOff>
      <xdr:row>20</xdr:row>
      <xdr:rowOff>171450</xdr:rowOff>
    </xdr:to>
    <xdr:pic>
      <xdr:nvPicPr>
        <xdr:cNvPr id="6" name="Imagen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4086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171450</xdr:colOff>
      <xdr:row>7</xdr:row>
      <xdr:rowOff>171450</xdr:rowOff>
    </xdr:to>
    <xdr:pic>
      <xdr:nvPicPr>
        <xdr:cNvPr id="7" name="Imagen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44862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790576</xdr:colOff>
      <xdr:row>9</xdr:row>
      <xdr:rowOff>41275</xdr:rowOff>
    </xdr:from>
    <xdr:to>
      <xdr:col>10</xdr:col>
      <xdr:colOff>1400175</xdr:colOff>
      <xdr:row>20</xdr:row>
      <xdr:rowOff>19049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1" y="1755775"/>
          <a:ext cx="609599" cy="1015999"/>
        </a:xfrm>
        <a:prstGeom prst="rect">
          <a:avLst/>
        </a:prstGeom>
      </xdr:spPr>
    </xdr:pic>
    <xdr:clientData/>
  </xdr:twoCellAnchor>
  <xdr:twoCellAnchor editAs="oneCell">
    <xdr:from>
      <xdr:col>10</xdr:col>
      <xdr:colOff>26176</xdr:colOff>
      <xdr:row>9</xdr:row>
      <xdr:rowOff>45226</xdr:rowOff>
    </xdr:from>
    <xdr:to>
      <xdr:col>10</xdr:col>
      <xdr:colOff>734521</xdr:colOff>
      <xdr:row>20</xdr:row>
      <xdr:rowOff>9525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5351" y="1759726"/>
          <a:ext cx="708345" cy="100252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31750</xdr:colOff>
          <xdr:row>2</xdr:row>
          <xdr:rowOff>184150</xdr:rowOff>
        </xdr:from>
        <xdr:to>
          <xdr:col>10</xdr:col>
          <xdr:colOff>946150</xdr:colOff>
          <xdr:row>4</xdr:row>
          <xdr:rowOff>31750</xdr:rowOff>
        </xdr:to>
        <xdr:sp macro="" textlink="">
          <xdr:nvSpPr>
            <xdr:cNvPr id="8199" name="Object 7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00000000-0008-0000-0A00-00000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142875</xdr:rowOff>
    </xdr:from>
    <xdr:to>
      <xdr:col>8</xdr:col>
      <xdr:colOff>590550</xdr:colOff>
      <xdr:row>9</xdr:row>
      <xdr:rowOff>84982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4450"/>
          <a:ext cx="7096125" cy="5136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104776</xdr:rowOff>
    </xdr:from>
    <xdr:to>
      <xdr:col>8</xdr:col>
      <xdr:colOff>685800</xdr:colOff>
      <xdr:row>7</xdr:row>
      <xdr:rowOff>45352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5351"/>
          <a:ext cx="7191375" cy="51207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</xdr:row>
      <xdr:rowOff>28575</xdr:rowOff>
    </xdr:from>
    <xdr:to>
      <xdr:col>17</xdr:col>
      <xdr:colOff>305685</xdr:colOff>
      <xdr:row>26</xdr:row>
      <xdr:rowOff>86402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24725" y="219075"/>
          <a:ext cx="6344535" cy="484890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180975</xdr:rowOff>
    </xdr:from>
    <xdr:to>
      <xdr:col>8</xdr:col>
      <xdr:colOff>10377</xdr:colOff>
      <xdr:row>12</xdr:row>
      <xdr:rowOff>86032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6106377" cy="2200582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104775</xdr:colOff>
      <xdr:row>0</xdr:row>
      <xdr:rowOff>152399</xdr:rowOff>
    </xdr:from>
    <xdr:to>
      <xdr:col>13</xdr:col>
      <xdr:colOff>755164</xdr:colOff>
      <xdr:row>5</xdr:row>
      <xdr:rowOff>76199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00775" y="152399"/>
          <a:ext cx="4460389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276225</xdr:colOff>
      <xdr:row>7</xdr:row>
      <xdr:rowOff>38100</xdr:rowOff>
    </xdr:from>
    <xdr:to>
      <xdr:col>14</xdr:col>
      <xdr:colOff>238125</xdr:colOff>
      <xdr:row>13</xdr:row>
      <xdr:rowOff>133523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72225" y="1381125"/>
          <a:ext cx="4533900" cy="12384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42333</xdr:colOff>
      <xdr:row>3</xdr:row>
      <xdr:rowOff>31750</xdr:rowOff>
    </xdr:from>
    <xdr:to>
      <xdr:col>11</xdr:col>
      <xdr:colOff>2275416</xdr:colOff>
      <xdr:row>3</xdr:row>
      <xdr:rowOff>1471084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2000" y="709083"/>
          <a:ext cx="2233083" cy="1439334"/>
        </a:xfrm>
        <a:prstGeom prst="rect">
          <a:avLst/>
        </a:prstGeom>
      </xdr:spPr>
    </xdr:pic>
    <xdr:clientData/>
  </xdr:twoCellAnchor>
  <xdr:twoCellAnchor>
    <xdr:from>
      <xdr:col>11</xdr:col>
      <xdr:colOff>63499</xdr:colOff>
      <xdr:row>4</xdr:row>
      <xdr:rowOff>42334</xdr:rowOff>
    </xdr:from>
    <xdr:to>
      <xdr:col>11</xdr:col>
      <xdr:colOff>2286000</xdr:colOff>
      <xdr:row>4</xdr:row>
      <xdr:rowOff>1481666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73166" y="2222501"/>
          <a:ext cx="2222501" cy="1439332"/>
        </a:xfrm>
        <a:prstGeom prst="rect">
          <a:avLst/>
        </a:prstGeom>
      </xdr:spPr>
    </xdr:pic>
    <xdr:clientData/>
  </xdr:twoCellAnchor>
  <xdr:twoCellAnchor>
    <xdr:from>
      <xdr:col>11</xdr:col>
      <xdr:colOff>74083</xdr:colOff>
      <xdr:row>5</xdr:row>
      <xdr:rowOff>42333</xdr:rowOff>
    </xdr:from>
    <xdr:to>
      <xdr:col>11</xdr:col>
      <xdr:colOff>2286000</xdr:colOff>
      <xdr:row>5</xdr:row>
      <xdr:rowOff>1449916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83750" y="3725333"/>
          <a:ext cx="2211917" cy="1407583"/>
        </a:xfrm>
        <a:prstGeom prst="rect">
          <a:avLst/>
        </a:prstGeom>
      </xdr:spPr>
    </xdr:pic>
    <xdr:clientData/>
  </xdr:twoCellAnchor>
  <xdr:twoCellAnchor>
    <xdr:from>
      <xdr:col>11</xdr:col>
      <xdr:colOff>52917</xdr:colOff>
      <xdr:row>6</xdr:row>
      <xdr:rowOff>31750</xdr:rowOff>
    </xdr:from>
    <xdr:to>
      <xdr:col>11</xdr:col>
      <xdr:colOff>2296583</xdr:colOff>
      <xdr:row>6</xdr:row>
      <xdr:rowOff>1492249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62584" y="5217583"/>
          <a:ext cx="2243666" cy="1460499"/>
        </a:xfrm>
        <a:prstGeom prst="rect">
          <a:avLst/>
        </a:prstGeom>
      </xdr:spPr>
    </xdr:pic>
    <xdr:clientData/>
  </xdr:twoCellAnchor>
  <xdr:twoCellAnchor>
    <xdr:from>
      <xdr:col>11</xdr:col>
      <xdr:colOff>42335</xdr:colOff>
      <xdr:row>7</xdr:row>
      <xdr:rowOff>31750</xdr:rowOff>
    </xdr:from>
    <xdr:to>
      <xdr:col>11</xdr:col>
      <xdr:colOff>2296583</xdr:colOff>
      <xdr:row>7</xdr:row>
      <xdr:rowOff>1449915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52002" y="6720417"/>
          <a:ext cx="2254248" cy="1418165"/>
        </a:xfrm>
        <a:prstGeom prst="rect">
          <a:avLst/>
        </a:prstGeom>
      </xdr:spPr>
    </xdr:pic>
    <xdr:clientData/>
  </xdr:twoCellAnchor>
  <xdr:twoCellAnchor>
    <xdr:from>
      <xdr:col>11</xdr:col>
      <xdr:colOff>74084</xdr:colOff>
      <xdr:row>8</xdr:row>
      <xdr:rowOff>26793</xdr:rowOff>
    </xdr:from>
    <xdr:to>
      <xdr:col>11</xdr:col>
      <xdr:colOff>2264832</xdr:colOff>
      <xdr:row>8</xdr:row>
      <xdr:rowOff>1481666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83751" y="8218293"/>
          <a:ext cx="2190748" cy="1454873"/>
        </a:xfrm>
        <a:prstGeom prst="rect">
          <a:avLst/>
        </a:prstGeom>
      </xdr:spPr>
    </xdr:pic>
    <xdr:clientData/>
  </xdr:twoCellAnchor>
  <xdr:twoCellAnchor>
    <xdr:from>
      <xdr:col>11</xdr:col>
      <xdr:colOff>95250</xdr:colOff>
      <xdr:row>9</xdr:row>
      <xdr:rowOff>27850</xdr:rowOff>
    </xdr:from>
    <xdr:to>
      <xdr:col>11</xdr:col>
      <xdr:colOff>2317750</xdr:colOff>
      <xdr:row>9</xdr:row>
      <xdr:rowOff>1492250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04917" y="9722183"/>
          <a:ext cx="2222500" cy="1464400"/>
        </a:xfrm>
        <a:prstGeom prst="rect">
          <a:avLst/>
        </a:prstGeom>
      </xdr:spPr>
    </xdr:pic>
    <xdr:clientData/>
  </xdr:twoCellAnchor>
  <xdr:twoCellAnchor>
    <xdr:from>
      <xdr:col>11</xdr:col>
      <xdr:colOff>84667</xdr:colOff>
      <xdr:row>10</xdr:row>
      <xdr:rowOff>71589</xdr:rowOff>
    </xdr:from>
    <xdr:to>
      <xdr:col>11</xdr:col>
      <xdr:colOff>2328333</xdr:colOff>
      <xdr:row>10</xdr:row>
      <xdr:rowOff>1449916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694334" y="11268756"/>
          <a:ext cx="2243666" cy="1378327"/>
        </a:xfrm>
        <a:prstGeom prst="rect">
          <a:avLst/>
        </a:prstGeom>
      </xdr:spPr>
    </xdr:pic>
    <xdr:clientData/>
  </xdr:twoCellAnchor>
  <xdr:twoCellAnchor>
    <xdr:from>
      <xdr:col>11</xdr:col>
      <xdr:colOff>84666</xdr:colOff>
      <xdr:row>11</xdr:row>
      <xdr:rowOff>75874</xdr:rowOff>
    </xdr:from>
    <xdr:to>
      <xdr:col>11</xdr:col>
      <xdr:colOff>2286000</xdr:colOff>
      <xdr:row>11</xdr:row>
      <xdr:rowOff>1460500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694333" y="12775874"/>
          <a:ext cx="2201334" cy="1384626"/>
        </a:xfrm>
        <a:prstGeom prst="rect">
          <a:avLst/>
        </a:prstGeom>
      </xdr:spPr>
    </xdr:pic>
    <xdr:clientData/>
  </xdr:twoCellAnchor>
  <xdr:twoCellAnchor>
    <xdr:from>
      <xdr:col>11</xdr:col>
      <xdr:colOff>74084</xdr:colOff>
      <xdr:row>12</xdr:row>
      <xdr:rowOff>57195</xdr:rowOff>
    </xdr:from>
    <xdr:to>
      <xdr:col>11</xdr:col>
      <xdr:colOff>2264834</xdr:colOff>
      <xdr:row>12</xdr:row>
      <xdr:rowOff>1418167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683751" y="14260028"/>
          <a:ext cx="2190750" cy="1360972"/>
        </a:xfrm>
        <a:prstGeom prst="rect">
          <a:avLst/>
        </a:prstGeom>
      </xdr:spPr>
    </xdr:pic>
    <xdr:clientData/>
  </xdr:twoCellAnchor>
  <xdr:twoCellAnchor>
    <xdr:from>
      <xdr:col>11</xdr:col>
      <xdr:colOff>74082</xdr:colOff>
      <xdr:row>14</xdr:row>
      <xdr:rowOff>30877</xdr:rowOff>
    </xdr:from>
    <xdr:to>
      <xdr:col>11</xdr:col>
      <xdr:colOff>2222499</xdr:colOff>
      <xdr:row>14</xdr:row>
      <xdr:rowOff>1492250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683749" y="17239377"/>
          <a:ext cx="2148417" cy="1461373"/>
        </a:xfrm>
        <a:prstGeom prst="rect">
          <a:avLst/>
        </a:prstGeom>
      </xdr:spPr>
    </xdr:pic>
    <xdr:clientData/>
  </xdr:twoCellAnchor>
  <xdr:twoCellAnchor>
    <xdr:from>
      <xdr:col>11</xdr:col>
      <xdr:colOff>21166</xdr:colOff>
      <xdr:row>13</xdr:row>
      <xdr:rowOff>14309</xdr:rowOff>
    </xdr:from>
    <xdr:to>
      <xdr:col>11</xdr:col>
      <xdr:colOff>2216714</xdr:colOff>
      <xdr:row>13</xdr:row>
      <xdr:rowOff>1481666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630833" y="15719976"/>
          <a:ext cx="2195548" cy="1467357"/>
        </a:xfrm>
        <a:prstGeom prst="rect">
          <a:avLst/>
        </a:prstGeom>
      </xdr:spPr>
    </xdr:pic>
    <xdr:clientData/>
  </xdr:twoCellAnchor>
  <xdr:twoCellAnchor editAs="oneCell">
    <xdr:from>
      <xdr:col>16</xdr:col>
      <xdr:colOff>628650</xdr:colOff>
      <xdr:row>10</xdr:row>
      <xdr:rowOff>87087</xdr:rowOff>
    </xdr:from>
    <xdr:to>
      <xdr:col>23</xdr:col>
      <xdr:colOff>540697</xdr:colOff>
      <xdr:row>11</xdr:row>
      <xdr:rowOff>1483179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287375" y="11307537"/>
          <a:ext cx="5246047" cy="29010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y.martinez\Documents\AMOSTRAS%20-%20PROPOSTAS%20E%20PEDIDOS\SPRING%20-%20COL\Proposta_SPRING%20S%20A%20S%20-%2028072026.xlsx" TargetMode="External"/><Relationship Id="rId1" Type="http://schemas.openxmlformats.org/officeDocument/2006/relationships/externalLinkPath" Target="file:///C:\Users\mary.martinez\Documents\AMOSTRAS%20-%20PROPOSTAS%20E%20PEDIDOS\SPRING%20-%20COL\Proposta_SPRING%20S%20A%20S%20-%202807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mary.martinez\Documents\AMOSTRAS%20-%20PROPOSTAS%20E%20PEDIDOS\DIST.%20CASEROS%20-%20ARG\3D%20-%200514044%20(Id7162).pdf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 1"/>
    </sheetNames>
    <sheetDataSet>
      <sheetData sheetId="0">
        <row r="3">
          <cell r="A3">
            <v>7839</v>
          </cell>
          <cell r="B3" t="str">
            <v>95524324.01</v>
          </cell>
          <cell r="C3">
            <v>360</v>
          </cell>
          <cell r="D3">
            <v>2.2000000000000002</v>
          </cell>
          <cell r="E3" t="str">
            <v>81% PES 14% CLY 3%
PA 2% LINEN</v>
          </cell>
          <cell r="F3" t="str">
            <v>CM</v>
          </cell>
          <cell r="G3" t="str">
            <v>TENCEL LINO CAMPOS</v>
          </cell>
          <cell r="H3"/>
          <cell r="I3">
            <v>6.62</v>
          </cell>
        </row>
        <row r="4">
          <cell r="A4">
            <v>7838</v>
          </cell>
          <cell r="B4">
            <v>95525521</v>
          </cell>
          <cell r="C4">
            <v>260</v>
          </cell>
          <cell r="D4">
            <v>2.2000000000000002</v>
          </cell>
          <cell r="E4" t="str">
            <v>54% PES 46% PE</v>
          </cell>
          <cell r="F4" t="str">
            <v>CM</v>
          </cell>
          <cell r="G4" t="str">
            <v>BLANCO COOLNESS</v>
          </cell>
          <cell r="H4"/>
          <cell r="I4">
            <v>4.3899999999999997</v>
          </cell>
        </row>
        <row r="5">
          <cell r="A5">
            <v>7837</v>
          </cell>
          <cell r="B5" t="str">
            <v>50023632.01</v>
          </cell>
          <cell r="C5">
            <v>240</v>
          </cell>
          <cell r="D5">
            <v>2.2000000000000002</v>
          </cell>
          <cell r="E5" t="str">
            <v>56% PE 44% PES</v>
          </cell>
          <cell r="F5" t="str">
            <v>CM</v>
          </cell>
          <cell r="G5" t="str">
            <v>AZUL CLARO</v>
          </cell>
          <cell r="H5"/>
          <cell r="I5">
            <v>5.59</v>
          </cell>
        </row>
        <row r="6">
          <cell r="A6">
            <v>7836</v>
          </cell>
          <cell r="B6" t="str">
            <v>50023630.01</v>
          </cell>
          <cell r="C6">
            <v>240</v>
          </cell>
          <cell r="D6">
            <v>2.2000000000000002</v>
          </cell>
          <cell r="E6" t="str">
            <v>56% PE 44% PES</v>
          </cell>
          <cell r="F6" t="str">
            <v>CM</v>
          </cell>
          <cell r="G6" t="str">
            <v>PUNTOS AZUL</v>
          </cell>
          <cell r="H6" t="str">
            <v>ArticBreeze</v>
          </cell>
          <cell r="I6">
            <v>4.42</v>
          </cell>
        </row>
        <row r="7">
          <cell r="A7">
            <v>7835</v>
          </cell>
          <cell r="B7" t="str">
            <v>50019732.01</v>
          </cell>
          <cell r="C7">
            <v>160</v>
          </cell>
          <cell r="D7">
            <v>2.2999999999999998</v>
          </cell>
          <cell r="E7" t="str">
            <v>100% PES</v>
          </cell>
          <cell r="F7" t="str">
            <v>CM</v>
          </cell>
          <cell r="G7" t="str">
            <v>BLANCO</v>
          </cell>
          <cell r="H7" t="str">
            <v>Sin tratamiento</v>
          </cell>
          <cell r="I7">
            <v>1.58</v>
          </cell>
        </row>
        <row r="8">
          <cell r="A8">
            <v>7834</v>
          </cell>
          <cell r="B8" t="str">
            <v>50020780.01</v>
          </cell>
          <cell r="C8">
            <v>160</v>
          </cell>
          <cell r="D8">
            <v>2.2000000000000002</v>
          </cell>
          <cell r="E8"/>
          <cell r="F8" t="str">
            <v>CM</v>
          </cell>
          <cell r="G8"/>
          <cell r="H8"/>
          <cell r="I8" t="str">
            <v>no lo hacemos</v>
          </cell>
        </row>
        <row r="9">
          <cell r="A9">
            <v>7833</v>
          </cell>
          <cell r="B9" t="str">
            <v>50020776.01</v>
          </cell>
          <cell r="C9">
            <v>220</v>
          </cell>
          <cell r="D9">
            <v>2.2000000000000002</v>
          </cell>
          <cell r="E9" t="str">
            <v>76% PES 24% PE</v>
          </cell>
          <cell r="F9" t="str">
            <v>CM</v>
          </cell>
          <cell r="G9" t="str">
            <v>BLANCO</v>
          </cell>
          <cell r="H9"/>
          <cell r="I9">
            <v>2.83</v>
          </cell>
        </row>
        <row r="10">
          <cell r="A10">
            <v>7832</v>
          </cell>
          <cell r="B10" t="str">
            <v>50021201.01</v>
          </cell>
          <cell r="C10">
            <v>180</v>
          </cell>
          <cell r="D10">
            <v>2.2999999999999998</v>
          </cell>
          <cell r="E10" t="str">
            <v>100% PES</v>
          </cell>
          <cell r="F10" t="str">
            <v>CM</v>
          </cell>
          <cell r="G10" t="str">
            <v>AZUL</v>
          </cell>
          <cell r="H10"/>
          <cell r="I10" t="str">
            <v>no lo hacemos</v>
          </cell>
        </row>
        <row r="11">
          <cell r="A11">
            <v>7831</v>
          </cell>
          <cell r="B11" t="str">
            <v>500211711.01</v>
          </cell>
          <cell r="C11">
            <v>180</v>
          </cell>
          <cell r="D11">
            <v>2.2000000000000002</v>
          </cell>
          <cell r="E11" t="str">
            <v>100% PES</v>
          </cell>
          <cell r="F11" t="str">
            <v>CM</v>
          </cell>
          <cell r="G11" t="str">
            <v>BLANCA</v>
          </cell>
          <cell r="H11"/>
          <cell r="I11" t="str">
            <v>no lo hacemos</v>
          </cell>
        </row>
        <row r="12">
          <cell r="A12">
            <v>7830</v>
          </cell>
          <cell r="B12" t="str">
            <v>50001288.01</v>
          </cell>
          <cell r="C12">
            <v>180</v>
          </cell>
          <cell r="D12">
            <v>2.2999999999999998</v>
          </cell>
          <cell r="E12" t="str">
            <v>100% PES</v>
          </cell>
          <cell r="F12" t="str">
            <v>CM</v>
          </cell>
          <cell r="G12" t="str">
            <v>BLANCA</v>
          </cell>
          <cell r="H12"/>
          <cell r="I12">
            <v>1.73</v>
          </cell>
        </row>
        <row r="13">
          <cell r="A13">
            <v>7829</v>
          </cell>
          <cell r="B13" t="str">
            <v>50021108.01</v>
          </cell>
          <cell r="C13">
            <v>160</v>
          </cell>
          <cell r="D13">
            <v>2.1</v>
          </cell>
          <cell r="E13" t="str">
            <v>100% PES</v>
          </cell>
          <cell r="F13" t="str">
            <v>CM</v>
          </cell>
          <cell r="G13" t="str">
            <v>GRIS</v>
          </cell>
          <cell r="H13"/>
          <cell r="I13">
            <v>1.57</v>
          </cell>
        </row>
        <row r="14">
          <cell r="A14">
            <v>7828</v>
          </cell>
          <cell r="B14" t="str">
            <v>50021205.01</v>
          </cell>
          <cell r="C14">
            <v>260</v>
          </cell>
          <cell r="D14">
            <v>2.2000000000000002</v>
          </cell>
          <cell r="E14" t="str">
            <v>83% PES 17% BA-CV</v>
          </cell>
          <cell r="F14" t="str">
            <v>CM</v>
          </cell>
          <cell r="G14" t="str">
            <v>BEIGE BLANCO GM</v>
          </cell>
          <cell r="H14"/>
          <cell r="I14">
            <v>3.28</v>
          </cell>
        </row>
        <row r="15">
          <cell r="A15">
            <v>7827</v>
          </cell>
          <cell r="B15" t="str">
            <v>50020603.01</v>
          </cell>
          <cell r="C15">
            <v>180</v>
          </cell>
          <cell r="D15">
            <v>2.2000000000000002</v>
          </cell>
          <cell r="E15" t="str">
            <v>100% PES</v>
          </cell>
          <cell r="F15" t="str">
            <v>CM</v>
          </cell>
          <cell r="G15" t="str">
            <v>BEIGE CAFE</v>
          </cell>
          <cell r="H15" t="str">
            <v>sin tecnología</v>
          </cell>
          <cell r="I15">
            <v>1.63</v>
          </cell>
        </row>
        <row r="16">
          <cell r="A16">
            <v>7826</v>
          </cell>
          <cell r="B16" t="str">
            <v>50020774.01</v>
          </cell>
          <cell r="C16">
            <v>380</v>
          </cell>
          <cell r="D16">
            <v>2.2000000000000002</v>
          </cell>
          <cell r="E16" t="str">
            <v>55% PE 45% PES</v>
          </cell>
          <cell r="F16" t="str">
            <v>CM</v>
          </cell>
          <cell r="G16" t="str">
            <v>Azul Claro y Blanco</v>
          </cell>
          <cell r="H16" t="str">
            <v>Arctic Breeze® s/ Logo</v>
          </cell>
          <cell r="I16">
            <v>9.7200000000000006</v>
          </cell>
        </row>
        <row r="17">
          <cell r="A17">
            <v>7825</v>
          </cell>
          <cell r="B17" t="str">
            <v>50020777.01</v>
          </cell>
          <cell r="C17">
            <v>220</v>
          </cell>
          <cell r="D17">
            <v>2.2000000000000002</v>
          </cell>
          <cell r="E17" t="str">
            <v>100% PES</v>
          </cell>
          <cell r="F17" t="str">
            <v>CM</v>
          </cell>
          <cell r="G17" t="str">
            <v>GRIS FLORES</v>
          </cell>
          <cell r="H17" t="str">
            <v>Vbacblock</v>
          </cell>
          <cell r="I17">
            <v>2.38</v>
          </cell>
        </row>
        <row r="18">
          <cell r="A18">
            <v>7824</v>
          </cell>
          <cell r="B18" t="str">
            <v>50021721.01</v>
          </cell>
          <cell r="C18">
            <v>220</v>
          </cell>
          <cell r="D18">
            <v>2.2000000000000002</v>
          </cell>
          <cell r="E18" t="str">
            <v>100% PES</v>
          </cell>
          <cell r="F18" t="str">
            <v>CM</v>
          </cell>
          <cell r="G18" t="str">
            <v>GRIS OSCURO</v>
          </cell>
          <cell r="H18" t="str">
            <v>Vbacblock</v>
          </cell>
          <cell r="I18">
            <v>2.77</v>
          </cell>
        </row>
        <row r="19">
          <cell r="A19">
            <v>7823</v>
          </cell>
          <cell r="B19" t="str">
            <v>50019652.01</v>
          </cell>
          <cell r="C19">
            <v>160</v>
          </cell>
          <cell r="D19">
            <v>2.2000000000000002</v>
          </cell>
          <cell r="E19" t="str">
            <v>100% PES</v>
          </cell>
          <cell r="F19" t="str">
            <v>CM</v>
          </cell>
          <cell r="G19" t="str">
            <v>GRIS CLARO</v>
          </cell>
          <cell r="H19"/>
          <cell r="I19">
            <v>1.65</v>
          </cell>
        </row>
        <row r="20">
          <cell r="A20">
            <v>7822</v>
          </cell>
          <cell r="B20" t="str">
            <v>50021885.01</v>
          </cell>
          <cell r="C20">
            <v>460</v>
          </cell>
          <cell r="D20">
            <v>2.2000000000000002</v>
          </cell>
          <cell r="E20" t="str">
            <v>99% PES 1% LINEN</v>
          </cell>
          <cell r="F20" t="str">
            <v>CM</v>
          </cell>
          <cell r="G20" t="str">
            <v>BEIGE FRIO</v>
          </cell>
          <cell r="H20" t="str">
            <v>Vbacblock</v>
          </cell>
          <cell r="I20">
            <v>8.11</v>
          </cell>
        </row>
        <row r="21">
          <cell r="A21">
            <v>7821</v>
          </cell>
          <cell r="B21" t="str">
            <v>10007847.01</v>
          </cell>
          <cell r="C21">
            <v>160</v>
          </cell>
          <cell r="D21">
            <v>2.1</v>
          </cell>
          <cell r="E21" t="str">
            <v>100% PES</v>
          </cell>
          <cell r="F21" t="str">
            <v>CM</v>
          </cell>
          <cell r="G21" t="str">
            <v>AZUL</v>
          </cell>
          <cell r="H21"/>
          <cell r="I21">
            <v>1.67</v>
          </cell>
        </row>
        <row r="22">
          <cell r="A22">
            <v>7820</v>
          </cell>
          <cell r="B22" t="str">
            <v>10007806.01</v>
          </cell>
          <cell r="C22">
            <v>160</v>
          </cell>
          <cell r="D22">
            <v>2.1</v>
          </cell>
          <cell r="E22" t="str">
            <v>100% PES</v>
          </cell>
          <cell r="F22" t="str">
            <v>CM</v>
          </cell>
          <cell r="G22" t="str">
            <v>GRIS</v>
          </cell>
          <cell r="H22"/>
          <cell r="I22">
            <v>1.55</v>
          </cell>
        </row>
        <row r="23">
          <cell r="A23">
            <v>7819</v>
          </cell>
          <cell r="B23" t="str">
            <v>10007802.01</v>
          </cell>
          <cell r="C23">
            <v>160</v>
          </cell>
          <cell r="D23">
            <v>2.1</v>
          </cell>
          <cell r="E23" t="str">
            <v>100% PES</v>
          </cell>
          <cell r="F23" t="str">
            <v>CM</v>
          </cell>
          <cell r="G23" t="str">
            <v>BEIGE</v>
          </cell>
          <cell r="H23"/>
          <cell r="I23">
            <v>1.5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oleLink xmlns:r="http://schemas.openxmlformats.org/officeDocument/2006/relationships" r:id="rId1" progId="Package">
    <oleItems>
      <oleItem name="'" icon="1" preferPic="1"/>
    </oleItems>
  </oleLin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y Martinez" refreshedDate="46231.462342708335" createdVersion="8" refreshedVersion="8" minRefreshableVersion="3" recordCount="52" xr:uid="{6DDBF538-1071-45A2-BE5E-7DA357025AD6}">
  <cacheSource type="worksheet">
    <worksheetSource ref="B3:T55" sheet="FRAZADAS JUN2026"/>
  </cacheSource>
  <cacheFields count="19">
    <cacheField name="CLIENTE" numFmtId="0">
      <sharedItems/>
    </cacheField>
    <cacheField name="DATA _x000a_SOLICITAÇÃO_x000a_" numFmtId="16">
      <sharedItems containsSemiMixedTypes="0" containsNonDate="0" containsDate="1" containsString="0" minDate="2026-06-19T00:00:00" maxDate="2026-06-20T00:00:00"/>
    </cacheField>
    <cacheField name="DATA DA PROPOSTA_x000a_" numFmtId="16">
      <sharedItems containsSemiMixedTypes="0" containsNonDate="0" containsDate="1" containsString="0" minDate="2026-06-23T00:00:00" maxDate="2026-06-24T00:00:00"/>
    </cacheField>
    <cacheField name="CODIGO _x000a_ORIGINAL" numFmtId="0">
      <sharedItems count="16">
        <s v="0437001"/>
        <s v="0071021"/>
        <s v="0274015"/>
        <s v="0012001"/>
        <s v="0066013"/>
        <s v="0067013"/>
        <s v="0392001"/>
        <s v="0270001"/>
        <s v="0017026"/>
        <s v="0521001"/>
        <s v="0243011"/>
        <s v="0256011"/>
        <s v="BANDA1"/>
        <s v="BANDA2"/>
        <s v="BANDA3"/>
        <s v="BANDA4"/>
      </sharedItems>
    </cacheField>
    <cacheField name="STATUS" numFmtId="0">
      <sharedItems/>
    </cacheField>
    <cacheField name="SOLICITAÇÃO" numFmtId="0">
      <sharedItems/>
    </cacheField>
    <cacheField name="ID APP" numFmtId="49">
      <sharedItems/>
    </cacheField>
    <cacheField name="COD CT NOVO" numFmtId="0">
      <sharedItems containsNonDate="0" containsString="0" containsBlank="1"/>
    </cacheField>
    <cacheField name="GSM" numFmtId="0">
      <sharedItems containsSemiMixedTypes="0" containsString="0" containsNumber="1" containsInteger="1" minValue="180" maxValue="180"/>
    </cacheField>
    <cacheField name="ANCHO CM" numFmtId="0">
      <sharedItems containsSemiMixedTypes="0" containsString="0" containsNumber="1" containsInteger="1" minValue="210" maxValue="220"/>
    </cacheField>
    <cacheField name="COMPOSICIÓN/_x000a_ESTRUCTURA" numFmtId="0">
      <sharedItems/>
    </cacheField>
    <cacheField name="COLOR" numFmtId="0">
      <sharedItems/>
    </cacheField>
    <cacheField name="BENEFICIO / TRATAMENTO" numFmtId="0">
      <sharedItems containsNonDate="0" containsString="0" containsBlank="1"/>
    </cacheField>
    <cacheField name="COST _x000a_US$" numFmtId="4">
      <sharedItems containsSemiMixedTypes="0" containsString="0" containsNumber="1" minValue="1.58" maxValue="1.88"/>
    </cacheField>
    <cacheField name="OBSERV. ORIGINAL" numFmtId="0">
      <sharedItems containsNonDate="0" containsString="0" containsBlank="1"/>
    </cacheField>
    <cacheField name="APROVAÇÃO" numFmtId="0">
      <sharedItems/>
    </cacheField>
    <cacheField name="OBSERV " numFmtId="0">
      <sharedItems containsNonDate="0" containsString="0" containsBlank="1"/>
    </cacheField>
    <cacheField name="BR/GT" numFmtId="0">
      <sharedItems/>
    </cacheField>
    <cacheField name="OBSERV3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y Martinez" refreshedDate="46296.363879398152" createdVersion="8" refreshedVersion="8" minRefreshableVersion="3" recordCount="704" xr:uid="{DB02DFC4-6357-48B5-84AA-A7E6FDF8AD62}">
  <cacheSource type="worksheet">
    <worksheetSource name="Tabela1"/>
  </cacheSource>
  <cacheFields count="19">
    <cacheField name="CLIENTE" numFmtId="0">
      <sharedItems containsBlank="1" count="146">
        <s v="FLEX CHILE"/>
        <s v="FACENCO HONDURAS"/>
        <s v="C. FLORIDA GT"/>
        <s v="LIMANSKY"/>
        <s v="BED TIME"/>
        <s v="RELAXTECH (JIRON)"/>
        <s v="IND. ULTRA GT"/>
        <s v="ZONKD "/>
        <s v="LA CORUÑA (CORPORACIÓN ESPUMAS LA CORUÑA)"/>
        <s v="COLCHONES CLC"/>
        <s v="CAMAS SIESTA"/>
        <s v="CAMAS FLORIDA HONDURAS"/>
        <s v="PROHFOAM HONDURAS"/>
        <s v="SPRINGWALL"/>
        <s v="DIST. CASEROS"/>
        <s v="DREAMS (Costa Rica)"/>
        <s v="COLCHONES PRINCE"/>
        <s v="COLCHONES DE GUATEMALA (CODEGUA)"/>
        <s v="CAMAS CENTURY"/>
        <s v="ALMOHADAS FRACAROLLI (Arg)"/>
        <s v="EL CISNE -PE"/>
        <s v="GRUPO PIERO"/>
        <s v="SUPERSPUMA"/>
        <s v="MULTIESPUMAS VISCARRA"/>
        <s v="CAPRI  (EL SALVADOR)"/>
        <s v="INDUCOL "/>
        <s v="COLCHONES MANTAHUE"/>
        <s v="CAMAS SUEÑA (SUEÑOLANDIA)"/>
        <s v="TEXTIL FIBREX"/>
        <s v="ALTO CONFORT "/>
        <s v="FACENCO COLCHONES"/>
        <s v="CAMAS Y RESORTES DE NICARAGUA, S.A."/>
        <s v="AMAZHEL  (TEC NIPONA)"/>
        <s v="ATC - AMERICAN TEXTILE"/>
        <s v="POLYFIBRAS"/>
        <s v="CAMAS AURORA - HND"/>
        <s v="INDUSTRIAL REGAL VZLA"/>
        <s v="SEA TRADING (MATERASSI)"/>
        <s v="COLCHONES CLC - REGAL"/>
        <s v="COLCHONES ATLAS"/>
        <s v="GRUPO LIVING"/>
        <s v="SUEÑO DORADO "/>
        <s v="DIVINO"/>
        <s v="COLFLEX"/>
        <s v="FRAZADAS ARTESANALES"/>
        <s v="SIMMONS ARGENTINA"/>
        <s v="ROSEN CHILE"/>
        <s v="SALOMON GOMEZ (NICARAGUA)"/>
        <s v="MANTAHUE"/>
        <s v="FOAMTEX  - CAMAS SUBLIME"/>
        <s v="CAMAS GLORIA"/>
        <s v="SPRING S.A.S (COLCHONES SPRING- COL)"/>
        <s v="PARAISO DEL ECUADOR"/>
        <s v="PROHFOAM"/>
        <s v="ESPUMIX SPA"/>
        <s v="BEDTIME"/>
        <s v="YP S.A. - GRUPO SUEÑOLAR"/>
        <s v="POLYMAX"/>
        <s v="CONEXÃO GUATEMALA"/>
        <s v="GRUPO TERRA (BOLIVIA)"/>
        <s v="INDUCOL"/>
        <s v="ADALBERTO TEXTILE SOLUTIONS (Portugal)"/>
        <s v="CIC"/>
        <s v="COLCHONES PRINCE (PARAGUAY)"/>
        <m u="1"/>
        <s v="ULTRA" u="1"/>
        <s v="ADALBERTO TEXTIS SOLUTIONS (Portugal)" u="1"/>
        <s v="CAMAS SIESTA " u="1"/>
        <s v="AMERICAN TEXTILE" u="1"/>
        <s v="CAMAS SUEÑA" u="1"/>
        <s v="IND ULTRA" u="1"/>
        <s v="LIMANSKY ARG" u="1"/>
        <s v="Zonkd Limitada CV" u="1"/>
        <s v="ATC American Textile" u="1"/>
        <s v="COMODISIMOS" u="1"/>
        <s v="VZLA" u="1"/>
        <s v="COLINEAL" u="1"/>
        <s v="GRUPO PIERO ( GPV S.A) " u="1"/>
        <s v="SOUND SLEEP" u="1"/>
        <s v="FACENCO COLCHONES " u="1"/>
        <s v="SUNLOCK SPA" u="1"/>
        <s v="THE NORTH FACE" u="1"/>
        <s v="CAPRI" u="1"/>
        <s v="DOMFOAM" u="1"/>
        <s v="GRUPO TERRA/IMPORTADORA TERRA" u="1"/>
        <s v="CAMAS FLORIDA" u="1"/>
        <s v="FOAMTEX (GUAT)" u="1"/>
        <s v="PARAISO DE ECUADOR" u="1"/>
        <s v="CONEXAO GUATEMALA (CAMAS SIESTA)" u="1"/>
        <s v="SERVAN" u="1"/>
        <s v="KLUFT (USA)" u="1"/>
        <s v="DOUG GILLESPIE" u="1"/>
        <s v="GRUPO SUENOLAR" u="1"/>
        <s v="PDTOS INDUSTRIALES SRL" u="1"/>
        <s v="x" u="1"/>
        <s v="CAMAS PRIMIUN (Fabrica de Muebles la Económica)GUA" u="1"/>
        <s v="CAMAS PRIMIUN" u="1"/>
        <s v="SUENOLAR (PY)" u="1"/>
        <s v="CAMAS ULTRA GT" u="1"/>
        <s v="BB BEDDING" u="1"/>
        <s v="CUSTOM COMFORT (USA)" u="1"/>
        <s v="DAVID MORENO - HEAVEN" u="1"/>
        <s v="GOLDEN MATTRESS CO INC" u="1"/>
        <s v="GRAVITY COLCHONES MX" u="1"/>
        <s v="DENVER MATTRESS (USA)" u="1"/>
        <s v="CAPITAL BEDDING" u="1"/>
        <s v="AMAZHEL " u="1"/>
        <s v="ESPUMADOS DEL LITORAL" u="1"/>
        <s v="TIENDA LA GRANDE (Grupo Grande)" u="1"/>
        <s v="SUPERSPUMA DEL PARAGUAY" u="1"/>
        <s v="FACENCO COLCHONES?? - FADESSA" u="1"/>
        <s v="CAMAS SUEÑA " u="1"/>
        <s v="ZONKD" u="1"/>
        <s v="MEIR REPRESENTANTE" u="1"/>
        <s v="xxx" u="1"/>
        <s v="BRETT SCHNEIDER" u="1"/>
        <s v="Zonkd Limitada CV - USA" u="1"/>
        <s v="UNIFI MANUFACTURING INC (926)" u="1"/>
        <s v="GRUPO PIERO ( GPV S.A)" u="1"/>
        <s v="SPRINGWALL  - ARGENTINA" u="1"/>
        <s v="CORPORACION COLFLEX C.A." u="1"/>
        <s v="Zonkd Limitada CV - El Salvador" u="1"/>
        <s v="FADESSA " u="1"/>
        <s v="SLEEPTRONIC" u="1"/>
        <s v="DREAM SLEEP - USA" u="1"/>
        <s v="ALTO CONFORT - COSTA RICA" u="1"/>
        <s v="DISTRIBUIDORA CASEROS" u="1"/>
        <s v="AMERICANSTAR" u="1"/>
        <s v="DOUG GILLESPIE -110000001" u="1"/>
        <s v="FACOMSA (GUA)" u="1"/>
        <s v="CAMAS FLORIDA  HONDURAS" u="1"/>
        <s v="BED TIME   (cliente 1690)" u="1"/>
        <s v="INTERFOAM DE CENTROAMERICA" u="1"/>
        <s v="MATERASSI" u="1"/>
        <s v="COLFLEX VE" u="1"/>
        <s v="DAVID MORENO VISCARRA - HEAVEN" u="1"/>
        <s v="ADVANCED FOAM" u="1"/>
        <s v="INDUSTRIAS ULTRA " u="1"/>
        <s v="INMAPOL (ALEJANDRO)" u="1"/>
        <s v="COLINEAL CORPORACION" u="1"/>
        <s v="LAMITEX" u="1"/>
        <s v="CAMAS FUSIÓN - GUA" u="1"/>
        <s v="FADESSA" u="1"/>
        <s v="LACOSTE (GUAT)" u="1"/>
        <s v="ABBA - Paraguay" u="1"/>
        <s v="SUNLOCK" u="1"/>
      </sharedItems>
    </cacheField>
    <cacheField name="DATA _x000a_SOLICITAÇÃO_x000a_" numFmtId="0">
      <sharedItems containsDate="1" containsMixedTypes="1" minDate="2026-01-05T00:00:00" maxDate="2026-10-02T00:00:00"/>
    </cacheField>
    <cacheField name="DATA DA PROPOSTA_x000a_" numFmtId="0">
      <sharedItems containsDate="1" containsBlank="1" containsMixedTypes="1" minDate="2026-01-05T00:00:00" maxDate="2026-09-30T00:00:00"/>
    </cacheField>
    <cacheField name="CODIGO _x000a_ORIGINAL" numFmtId="0">
      <sharedItems containsBlank="1" containsMixedTypes="1" containsNumber="1" containsInteger="1" minValue="10614" maxValue="3610008"/>
    </cacheField>
    <cacheField name="COD CT NOVO" numFmtId="0">
      <sharedItems containsBlank="1" containsMixedTypes="1" containsNumber="1" containsInteger="1" minValue="3520007" maxValue="3710003"/>
    </cacheField>
    <cacheField name="STATUS" numFmtId="0">
      <sharedItems containsBlank="1" count="17">
        <s v="aprovado"/>
        <s v="cotado"/>
        <s v="3D liberado"/>
        <s v="Amostra liberada"/>
        <s v="eliminado"/>
        <s v="reprovado"/>
        <s v="App"/>
        <s v="cancelado"/>
        <s v="produção"/>
        <s v="lanzado"/>
        <s v="NA"/>
        <m u="1"/>
        <s v="Teams" u="1"/>
        <s v="OP" u="1"/>
        <s v="A" u="1"/>
        <s v="pedido amostra" u="1"/>
        <s v="Finalizado" u="1"/>
      </sharedItems>
    </cacheField>
    <cacheField name="SOLICITAÇÃO" numFmtId="0">
      <sharedItems containsBlank="1" containsMixedTypes="1" containsNumber="1" containsInteger="1" minValue="521001" maxValue="521001" longText="1"/>
    </cacheField>
    <cacheField name="ID APP" numFmtId="0">
      <sharedItems containsBlank="1" containsMixedTypes="1" containsNumber="1" containsInteger="1" minValue="6315" maxValue="8004"/>
    </cacheField>
    <cacheField name="GSM" numFmtId="0">
      <sharedItems containsBlank="1" containsMixedTypes="1" containsNumber="1" containsInteger="1" minValue="160" maxValue="600"/>
    </cacheField>
    <cacheField name="ANCHO CM" numFmtId="0">
      <sharedItems containsBlank="1" containsMixedTypes="1" containsNumber="1" minValue="2.1" maxValue="230"/>
    </cacheField>
    <cacheField name="COMPOSICIÓN/_x000a_ESTRUCTURA" numFmtId="0">
      <sharedItems containsBlank="1" containsMixedTypes="1" containsNumber="1" containsInteger="1" minValue="0" maxValue="580"/>
    </cacheField>
    <cacheField name="COLOR" numFmtId="0">
      <sharedItems containsBlank="1" containsMixedTypes="1" containsNumber="1" containsInteger="1" minValue="0" maxValue="0"/>
    </cacheField>
    <cacheField name="BENEFICIO / TRATAMENTO" numFmtId="0">
      <sharedItems containsBlank="1"/>
    </cacheField>
    <cacheField name="COST _x000a_US$" numFmtId="0">
      <sharedItems containsBlank="1" containsMixedTypes="1" containsNumber="1" minValue="1.3" maxValue="16.579999999999998"/>
    </cacheField>
    <cacheField name="OBSERV. ORIGINAL" numFmtId="0">
      <sharedItems containsBlank="1" containsMixedTypes="1" containsNumber="1" minValue="1.0493273542600896" maxValue="1.1385542168674698"/>
    </cacheField>
    <cacheField name="APROVAÇÃO" numFmtId="0">
      <sharedItems containsBlank="1"/>
    </cacheField>
    <cacheField name="OBSERV " numFmtId="0">
      <sharedItems containsBlank="1" containsMixedTypes="1" containsNumber="1" minValue="0.95985401459854003" maxValue="150"/>
    </cacheField>
    <cacheField name="BR/GT" numFmtId="0">
      <sharedItems containsBlank="1" count="4">
        <s v="BR"/>
        <s v="GT"/>
        <m/>
        <s v="" u="1"/>
      </sharedItems>
    </cacheField>
    <cacheField name="OBSERV3" numFmtId="0">
      <sharedItems containsBlank="1" containsMixedTypes="1" containsNumber="1" minValue="1.0480349344978166" maxValue="1.13114754098360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y Martinez" refreshedDate="46296.364009375" createdVersion="8" refreshedVersion="8" minRefreshableVersion="3" recordCount="149" xr:uid="{A1D35687-C886-4419-A94F-31380B7E2B97}">
  <cacheSource type="worksheet">
    <worksheetSource name="Tabla3"/>
  </cacheSource>
  <cacheFields count="12">
    <cacheField name="CLIENTE" numFmtId="0">
      <sharedItems containsBlank="1" count="47">
        <s v="GRUPO PIERO"/>
        <s v="LIMANSKY"/>
        <s v="LAMITEX"/>
        <s v="GRUPO LIVING"/>
        <s v="DAVID MORENO (MULTIESPUMAS VISCARRA)"/>
        <s v="GERMAN ALEJANDRO GONZALEZ TORRES (Rep. Chile)"/>
        <s v="POLYMAX"/>
        <s v="TEXTIL FIBREX"/>
        <s v="BED TIME"/>
        <s v="CORPORACIÓN COLFLEX C.A."/>
        <s v="COLCHONES ATLAS"/>
        <s v="COLCHONES ROSEN S.A.I.C"/>
        <s v="IND REGAL"/>
        <s v="DIST. CASEROS"/>
        <s v="ESPUMIX SPA"/>
        <s v="FLEX CHILE"/>
        <s v="SIMMONS  ARGENTINA"/>
        <s v="ATLAS"/>
        <s v="AMERICAN TEXTILE CO"/>
        <s v="FRAZADAS ARTESANALES"/>
        <s v="MULTIESPUMAS VISCARRA"/>
        <s v="MANTAHUE (HERALDO CASTRO)"/>
        <s v="DIVINO"/>
        <s v="SEA TRADING"/>
        <s v="MARTIN MILLER"/>
        <s v="DOUGLAS GILLESPIE"/>
        <s v="Maxi King Argentina"/>
        <s v="SuperSpuma"/>
        <s v="Colchones Parana"/>
        <s v="Sueñolar"/>
        <s v="Inmapol"/>
        <s v="Colchonero Gonzalez"/>
        <s v="Maxi King Bolivia"/>
        <s v="Inducol"/>
        <s v="Grupo Terra"/>
        <s v="Colineal"/>
        <s v="Chaide y Chaide"/>
        <s v="Paraiso del Ecuador"/>
        <s v="Inacsa"/>
        <s v="Espumados (del litoral)"/>
        <s v="UNIFI MANUFACTURING INC (926)"/>
        <s v="Scott de santis "/>
        <s v="Movelpro SRL (IMPORTADORA TERRA)"/>
        <s v="ADALBERTO TEXTILE SOLUTIONS"/>
        <m u="1"/>
        <s v="Chaide" u="1"/>
        <s v="Suenolar" u="1"/>
      </sharedItems>
    </cacheField>
    <cacheField name="NÚMERO _x000a_CLIENTE" numFmtId="0">
      <sharedItems containsString="0" containsBlank="1" containsNumber="1" containsInteger="1" minValue="316" maxValue="2335"/>
    </cacheField>
    <cacheField name="DATA SOLICITAÇÃO" numFmtId="0">
      <sharedItems containsDate="1" containsMixedTypes="1" minDate="2026-01-13T00:00:00" maxDate="2026-09-26T00:00:00"/>
    </cacheField>
    <cacheField name="COD ARTIGO" numFmtId="0">
      <sharedItems containsBlank="1" containsMixedTypes="1" containsNumber="1" containsInteger="1" minValue="1705" maxValue="1031070103"/>
    </cacheField>
    <cacheField name="ID" numFmtId="0">
      <sharedItems containsBlank="1" containsMixedTypes="1" containsNumber="1" containsInteger="1" minValue="5957" maxValue="7919"/>
    </cacheField>
    <cacheField name="COD TOTVS" numFmtId="0">
      <sharedItems containsBlank="1" containsMixedTypes="1" containsNumber="1" containsInteger="1" minValue="744" maxValue="5443"/>
    </cacheField>
    <cacheField name="DESCRIÇ." numFmtId="0">
      <sharedItems containsBlank="1"/>
    </cacheField>
    <cacheField name="OP #" numFmtId="0">
      <sharedItems containsBlank="1" containsMixedTypes="1" containsNumber="1" containsInteger="1" minValue="10" maxValue="2280"/>
    </cacheField>
    <cacheField name="QUANT. " numFmtId="0">
      <sharedItems containsString="0" containsBlank="1" containsNumber="1" minValue="1" maxValue="2000"/>
    </cacheField>
    <cacheField name="# PEDIDO TOTVS " numFmtId="0">
      <sharedItems containsString="0" containsBlank="1" containsNumber="1" containsInteger="1" minValue="159" maxValue="11927" count="71">
        <n v="9180"/>
        <n v="9223"/>
        <n v="9252"/>
        <n v="9359"/>
        <n v="9448"/>
        <n v="9361"/>
        <n v="9450"/>
        <n v="9510"/>
        <n v="9760"/>
        <n v="9795"/>
        <n v="10089"/>
        <n v="10090"/>
        <n v="10163"/>
        <n v="10238"/>
        <n v="10301"/>
        <n v="10415"/>
        <n v="10430"/>
        <n v="10441"/>
        <n v="10498"/>
        <n v="10525"/>
        <n v="10550"/>
        <n v="10594"/>
        <n v="10596"/>
        <n v="10765"/>
        <n v="10766"/>
        <n v="10800"/>
        <n v="10807"/>
        <n v="10821"/>
        <n v="10922"/>
        <n v="10927"/>
        <n v="10955"/>
        <n v="10960"/>
        <n v="10959"/>
        <n v="10977"/>
        <n v="159"/>
        <n v="10987"/>
        <n v="10988"/>
        <n v="10989"/>
        <n v="10990"/>
        <n v="10991"/>
        <n v="10992"/>
        <n v="10993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m/>
        <n v="11121"/>
        <n v="11045"/>
        <n v="11175"/>
        <n v="11273"/>
        <n v="11927"/>
        <n v="11314"/>
        <n v="11322"/>
        <n v="11359"/>
        <n v="11387"/>
        <n v="11414"/>
        <n v="11450"/>
        <n v="11453"/>
      </sharedItems>
    </cacheField>
    <cacheField name="OBSERV." numFmtId="0">
      <sharedItems containsBlank="1" containsMixedTypes="1" containsNumber="1" containsInteger="1" minValue="2285" maxValue="2304"/>
    </cacheField>
    <cacheField name="OBSERV. 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RAZADAS ARTESANALES"/>
    <d v="2026-06-19T00:00:00"/>
    <d v="2026-06-23T00:00:00"/>
    <x v="0"/>
    <s v="aprovado"/>
    <s v="OND-05 cotar conforme amostra com aplicações em AZUL MARINO 180G"/>
    <s v="7633"/>
    <m/>
    <n v="180"/>
    <n v="220"/>
    <s v="100% PES CM"/>
    <s v="AZUL MARINO"/>
    <m/>
    <n v="1.76"/>
    <m/>
    <s v="3D"/>
    <m/>
    <s v="BR"/>
    <s v="Aumentar a quantidade e a espessura das linhas coloridas. Podemos agrupar algumas linhas para formar faixas de movimento mais fortes, mantendo linhas finas apenas como detalhe secundário"/>
  </r>
  <r>
    <s v="FRAZADAS ARTESANALES"/>
    <d v="2026-06-19T00:00:00"/>
    <d v="2026-06-23T00:00:00"/>
    <x v="0"/>
    <s v="aprovado"/>
    <s v="OND-05 cotar conforme amostra com aplicações em GRIS 180G"/>
    <s v="7634"/>
    <m/>
    <n v="180"/>
    <n v="220"/>
    <s v="100% PES CM"/>
    <s v="GRIS"/>
    <m/>
    <n v="1.73"/>
    <m/>
    <s v="3D"/>
    <m/>
    <s v="BR"/>
    <m/>
  </r>
  <r>
    <s v="FRAZADAS ARTESANALES"/>
    <d v="2026-06-19T00:00:00"/>
    <d v="2026-06-23T00:00:00"/>
    <x v="0"/>
    <s v="aprovado"/>
    <s v="OND-05 cotar conforme amostra com aplicações em BEIGE 180G"/>
    <s v="7635"/>
    <m/>
    <n v="180"/>
    <n v="220"/>
    <s v="100% PES CM"/>
    <s v="BEIGE"/>
    <m/>
    <n v="1.66"/>
    <m/>
    <s v="3D"/>
    <m/>
    <s v="BR"/>
    <m/>
  </r>
  <r>
    <s v="FRAZADAS ARTESANALES"/>
    <d v="2026-06-19T00:00:00"/>
    <d v="2026-06-23T00:00:00"/>
    <x v="0"/>
    <s v="aprovado"/>
    <s v="OND-05 cotar conforme amostra com aplicações em MARRÓN 180G"/>
    <s v="7636"/>
    <m/>
    <n v="180"/>
    <n v="220"/>
    <s v="100% PES CM"/>
    <s v="MARRON"/>
    <m/>
    <n v="1.84"/>
    <m/>
    <s v="3D"/>
    <m/>
    <s v="BR"/>
    <m/>
  </r>
  <r>
    <s v="FRAZADAS ARTESANALES"/>
    <d v="2026-06-19T00:00:00"/>
    <d v="2026-06-23T00:00:00"/>
    <x v="1"/>
    <s v="aprovado"/>
    <s v="OND-06 cotar conforme amostra com aplicações em AZUL MARINO  180G"/>
    <s v="7637"/>
    <m/>
    <n v="180"/>
    <n v="220"/>
    <s v="100% PES CM"/>
    <s v="AZUL MARINO"/>
    <m/>
    <n v="1.76"/>
    <m/>
    <s v="3D"/>
    <m/>
    <s v="BR"/>
    <s v="Engrossar as linhas principais e aumentar a concentração de fios coloridos nas áreas de cruzamento. Podemos transformar algumas sequências de linhas em faixas mais largas, para que a cor tenha maior impacto"/>
  </r>
  <r>
    <s v="FRAZADAS ARTESANALES"/>
    <d v="2026-06-19T00:00:00"/>
    <d v="2026-06-23T00:00:00"/>
    <x v="1"/>
    <s v="aprovado"/>
    <s v="OND-06 cotar conforme amostra com aplicações em GRIS 180G"/>
    <s v="7638"/>
    <m/>
    <n v="180"/>
    <n v="220"/>
    <s v="100% PES CM"/>
    <s v="GRIS"/>
    <m/>
    <n v="1.73"/>
    <m/>
    <s v="3D"/>
    <m/>
    <s v="BR"/>
    <m/>
  </r>
  <r>
    <s v="FRAZADAS ARTESANALES"/>
    <d v="2026-06-19T00:00:00"/>
    <d v="2026-06-23T00:00:00"/>
    <x v="1"/>
    <s v="aprovado"/>
    <s v="OND-06 cotar conforme amostra com aplicações em BEIGE 180G"/>
    <s v="7639"/>
    <m/>
    <n v="180"/>
    <n v="220"/>
    <s v="100% PES CM"/>
    <s v="BEIGE"/>
    <m/>
    <n v="1.66"/>
    <m/>
    <s v="3D"/>
    <m/>
    <s v="BR"/>
    <m/>
  </r>
  <r>
    <s v="FRAZADAS ARTESANALES"/>
    <d v="2026-06-19T00:00:00"/>
    <d v="2026-06-23T00:00:00"/>
    <x v="1"/>
    <s v="aprovado"/>
    <s v="OND-06 cotar conforme amostra com aplicações em MARRÓN 180G"/>
    <s v="7640"/>
    <m/>
    <n v="180"/>
    <n v="220"/>
    <s v="100% PES CM"/>
    <s v="MARRON"/>
    <m/>
    <n v="1.84"/>
    <m/>
    <s v="3D"/>
    <m/>
    <s v="BR"/>
    <m/>
  </r>
  <r>
    <s v="FRAZADAS ARTESANALES"/>
    <d v="2026-06-19T00:00:00"/>
    <d v="2026-06-23T00:00:00"/>
    <x v="2"/>
    <s v="aprovado"/>
    <s v="OND-12 cotar conforme amostra com aplicações em AZUL MARINO  180G"/>
    <s v="7641"/>
    <m/>
    <n v="180"/>
    <n v="220"/>
    <s v="100% PES CM"/>
    <s v="AZUL MARINO"/>
    <m/>
    <n v="1.76"/>
    <m/>
    <s v="3D"/>
    <m/>
    <s v="BR"/>
    <s v="O conceito está adequado por possuir formas maiores. Intensificar o preenchimento colorido das formas abstratas e reduzir o efeito muito claro. Pode ser o segundo modelo de referência, depois do 0067013."/>
  </r>
  <r>
    <s v="FRAZADAS ARTESANALES"/>
    <d v="2026-06-19T00:00:00"/>
    <d v="2026-06-23T00:00:00"/>
    <x v="2"/>
    <s v="aprovado"/>
    <s v="OND-12 cotar conforme amostra com aplicações em GRIS 180G"/>
    <s v="7642"/>
    <m/>
    <n v="180"/>
    <n v="220"/>
    <s v="100% PES CM"/>
    <s v="GRIS"/>
    <m/>
    <n v="1.73"/>
    <m/>
    <s v="3D"/>
    <m/>
    <s v="BR"/>
    <m/>
  </r>
  <r>
    <s v="FRAZADAS ARTESANALES"/>
    <d v="2026-06-19T00:00:00"/>
    <d v="2026-06-23T00:00:00"/>
    <x v="2"/>
    <s v="aprovado"/>
    <s v="OND-12 cotar conforme amostra com aplicações em BEIGE 180G"/>
    <s v="7643"/>
    <m/>
    <n v="180"/>
    <n v="220"/>
    <s v="100% PES CM"/>
    <s v="BEIGE"/>
    <m/>
    <n v="1.66"/>
    <m/>
    <s v="3D"/>
    <m/>
    <s v="BR"/>
    <m/>
  </r>
  <r>
    <s v="FRAZADAS ARTESANALES"/>
    <d v="2026-06-19T00:00:00"/>
    <d v="2026-06-23T00:00:00"/>
    <x v="2"/>
    <s v="aprovado"/>
    <s v="OND-12 cotar conforme amostra com aplicações em MARRÓN 180G"/>
    <s v="7644"/>
    <m/>
    <n v="180"/>
    <n v="220"/>
    <s v="100% PES CM"/>
    <s v="MARRON"/>
    <m/>
    <n v="1.84"/>
    <m/>
    <s v="3D"/>
    <m/>
    <s v="BR"/>
    <m/>
  </r>
  <r>
    <s v="FRAZADAS ARTESANALES"/>
    <d v="2026-06-19T00:00:00"/>
    <d v="2026-06-23T00:00:00"/>
    <x v="3"/>
    <s v="aprovado"/>
    <s v="OND 13 cotar conforme amostra com aplicações em AZUL MARINO  180G"/>
    <s v="7645"/>
    <m/>
    <n v="180"/>
    <n v="220"/>
    <s v="100% PES CM"/>
    <s v="AZUL MARINO"/>
    <m/>
    <n v="1.76"/>
    <m/>
    <s v="3D"/>
    <m/>
    <s v="BR"/>
    <s v="Aumentar a presença de cor nas ondas. Em vez de utilizar somente linhas finas, criar faixas maiores no desenho coloridas - mais largas ou preencher alternadamente algumas ondas. Atualmente o desenho está muito branco."/>
  </r>
  <r>
    <s v="FRAZADAS ARTESANALES"/>
    <d v="2026-06-19T00:00:00"/>
    <d v="2026-06-23T00:00:00"/>
    <x v="3"/>
    <s v="aprovado"/>
    <s v="OND 13 cotar conforme amostra com aplicações em GRIS 180G"/>
    <s v="7646"/>
    <m/>
    <n v="180"/>
    <n v="220"/>
    <s v="100% PES CM"/>
    <s v="GRIS"/>
    <m/>
    <n v="1.73"/>
    <m/>
    <s v="3D"/>
    <m/>
    <s v="BR"/>
    <m/>
  </r>
  <r>
    <s v="FRAZADAS ARTESANALES"/>
    <d v="2026-06-19T00:00:00"/>
    <d v="2026-06-23T00:00:00"/>
    <x v="3"/>
    <s v="aprovado"/>
    <s v="OND 13 cotar conforme amostra com aplicações em BEIGE 180G"/>
    <s v="7647"/>
    <m/>
    <n v="180"/>
    <n v="220"/>
    <s v="100% PES CM"/>
    <s v="BEIGE"/>
    <m/>
    <n v="1.66"/>
    <m/>
    <s v="3D"/>
    <m/>
    <s v="BR"/>
    <m/>
  </r>
  <r>
    <s v="FRAZADAS ARTESANALES"/>
    <d v="2026-06-19T00:00:00"/>
    <d v="2026-06-23T00:00:00"/>
    <x v="3"/>
    <s v="aprovado"/>
    <s v="OND 13 cotar conforme amostra com aplicações em MARRÓN 180G"/>
    <s v="7648"/>
    <m/>
    <n v="180"/>
    <n v="220"/>
    <s v="100% PES CM"/>
    <s v="MARRON"/>
    <m/>
    <n v="1.84"/>
    <m/>
    <s v="3D"/>
    <m/>
    <s v="BR"/>
    <m/>
  </r>
  <r>
    <s v="FRAZADAS ARTESANALES"/>
    <d v="2026-06-19T00:00:00"/>
    <d v="2026-06-23T00:00:00"/>
    <x v="4"/>
    <s v="aprovado"/>
    <s v="OND 02 cotar conforme amostra com aplicações em AZUL MARINO 180G"/>
    <s v="7649"/>
    <m/>
    <n v="180"/>
    <n v="220"/>
    <s v="100% PES CM"/>
    <s v="AZUL MARINO"/>
    <m/>
    <n v="1.76"/>
    <m/>
    <s v="3D"/>
    <m/>
    <s v="BR"/>
    <s v="Aumentar a espessura e a quantidade das linhas coloridas nos arcos principais. As linhas mais importantes do desenho devem ser contínuas e mais marcadas, reduzindo as interrupções em branco"/>
  </r>
  <r>
    <s v="FRAZADAS ARTESANALES"/>
    <d v="2026-06-19T00:00:00"/>
    <d v="2026-06-23T00:00:00"/>
    <x v="4"/>
    <s v="aprovado"/>
    <s v="OND 02 cotar conforme amostra com aplicações em GRIS 180G"/>
    <s v="7650"/>
    <m/>
    <n v="180"/>
    <n v="220"/>
    <s v="100% PES CM"/>
    <s v="GRIS"/>
    <m/>
    <n v="1.73"/>
    <m/>
    <s v="3D"/>
    <m/>
    <s v="BR"/>
    <m/>
  </r>
  <r>
    <s v="FRAZADAS ARTESANALES"/>
    <d v="2026-06-19T00:00:00"/>
    <d v="2026-06-23T00:00:00"/>
    <x v="4"/>
    <s v="aprovado"/>
    <s v="OND 02 cotar conforme amostra com aplicações em BEIGE 180G"/>
    <s v="7651"/>
    <m/>
    <n v="180"/>
    <n v="220"/>
    <s v="100% PES CM"/>
    <s v="BEIGE"/>
    <m/>
    <n v="1.66"/>
    <m/>
    <s v="3D"/>
    <m/>
    <s v="BR"/>
    <m/>
  </r>
  <r>
    <s v="FRAZADAS ARTESANALES"/>
    <d v="2026-06-19T00:00:00"/>
    <d v="2026-06-23T00:00:00"/>
    <x v="4"/>
    <s v="aprovado"/>
    <s v="OND 02 cotar conforme amostra com aplicações em MARRÓN 180G"/>
    <s v="7652"/>
    <m/>
    <n v="180"/>
    <n v="220"/>
    <s v="100% PES CM"/>
    <s v="MARRON"/>
    <m/>
    <n v="1.84"/>
    <m/>
    <s v="3D"/>
    <m/>
    <s v="BR"/>
    <m/>
  </r>
  <r>
    <s v="FRAZADAS ARTESANALES"/>
    <d v="2026-06-19T00:00:00"/>
    <d v="2026-06-23T00:00:00"/>
    <x v="5"/>
    <s v="aprovado"/>
    <s v="GEO 04 cotar conforme amostra com aplicações em AZUL MARINO 180G"/>
    <s v="7653"/>
    <m/>
    <n v="180"/>
    <n v="220"/>
    <s v="100% PES CM"/>
    <s v="AZUL MARINO"/>
    <m/>
    <n v="1.76"/>
    <m/>
    <s v="3D"/>
    <m/>
    <s v="BR"/>
    <m/>
  </r>
  <r>
    <s v="FRAZADAS ARTESANALES"/>
    <d v="2026-06-19T00:00:00"/>
    <d v="2026-06-23T00:00:00"/>
    <x v="5"/>
    <s v="aprovado"/>
    <s v="GEO 04 cotar conforme amostra com aplicações em GRIS 180G"/>
    <s v="7654"/>
    <m/>
    <n v="180"/>
    <n v="220"/>
    <s v="100% PES CM"/>
    <s v="GRIS"/>
    <m/>
    <n v="1.73"/>
    <m/>
    <s v="3D"/>
    <m/>
    <s v="BR"/>
    <m/>
  </r>
  <r>
    <s v="FRAZADAS ARTESANALES"/>
    <d v="2026-06-19T00:00:00"/>
    <d v="2026-06-23T00:00:00"/>
    <x v="5"/>
    <s v="aprovado"/>
    <s v="GEO 04 cotar conforme amostra com aplicações em BEIGE 180G"/>
    <s v="7655"/>
    <m/>
    <n v="180"/>
    <n v="220"/>
    <s v="100% PES CM"/>
    <s v="BEIGE"/>
    <m/>
    <n v="1.66"/>
    <m/>
    <s v="3D"/>
    <m/>
    <s v="BR"/>
    <m/>
  </r>
  <r>
    <s v="FRAZADAS ARTESANALES"/>
    <d v="2026-06-19T00:00:00"/>
    <d v="2026-06-23T00:00:00"/>
    <x v="5"/>
    <s v="aprovado"/>
    <s v="GEO 04 cotar conforme amostra com aplicações em MARRÓN 180G"/>
    <s v="7656"/>
    <m/>
    <n v="180"/>
    <n v="220"/>
    <s v="100% PES CM"/>
    <s v="MARRON"/>
    <m/>
    <n v="1.84"/>
    <m/>
    <s v="3D"/>
    <m/>
    <s v="BR"/>
    <m/>
  </r>
  <r>
    <s v="FRAZADAS ARTESANALES"/>
    <d v="2026-06-19T00:00:00"/>
    <d v="2026-06-23T00:00:00"/>
    <x v="6"/>
    <s v="aprovado"/>
    <s v="GEO 06 cotar conforme amostra com aplicações em AZUL MARINO 180G"/>
    <s v="7657"/>
    <m/>
    <n v="180"/>
    <n v="220"/>
    <s v="100% PES CM"/>
    <s v="AZUL MARINO"/>
    <m/>
    <n v="1.76"/>
    <m/>
    <s v="3D"/>
    <m/>
    <s v="BR"/>
    <s v="Engrossar os contornos dos quadrados e preencher alguns elementos alternadamente. Atualmente os quadrados aparecem muito suaves e o branco continua predominando"/>
  </r>
  <r>
    <s v="FRAZADAS ARTESANALES"/>
    <d v="2026-06-19T00:00:00"/>
    <d v="2026-06-23T00:00:00"/>
    <x v="6"/>
    <s v="aprovado"/>
    <s v="GEO 06 cotar conforme amostra com aplicações em GRIS 18oG"/>
    <s v="7658"/>
    <m/>
    <n v="180"/>
    <n v="220"/>
    <s v="100% PES CM"/>
    <s v="GRIS"/>
    <m/>
    <n v="1.73"/>
    <m/>
    <s v="3D"/>
    <m/>
    <s v="BR"/>
    <m/>
  </r>
  <r>
    <s v="FRAZADAS ARTESANALES"/>
    <d v="2026-06-19T00:00:00"/>
    <d v="2026-06-23T00:00:00"/>
    <x v="6"/>
    <s v="aprovado"/>
    <s v="GEO 06 cotar conforme amostra com aplicações em BEIGE 180G"/>
    <s v="7659"/>
    <m/>
    <n v="180"/>
    <n v="220"/>
    <s v="100% PES CM"/>
    <s v="BEIGE"/>
    <m/>
    <n v="1.66"/>
    <m/>
    <s v="3D"/>
    <m/>
    <s v="BR"/>
    <m/>
  </r>
  <r>
    <s v="FRAZADAS ARTESANALES"/>
    <d v="2026-06-19T00:00:00"/>
    <d v="2026-06-23T00:00:00"/>
    <x v="6"/>
    <s v="aprovado"/>
    <s v="GEO 06 cotar conforme amostra com aplicações em MARRÓN 180G"/>
    <s v="7660"/>
    <m/>
    <n v="180"/>
    <n v="220"/>
    <s v="100% PES CM"/>
    <s v="MARRON"/>
    <m/>
    <n v="1.84"/>
    <m/>
    <s v="3D"/>
    <m/>
    <s v="BR"/>
    <m/>
  </r>
  <r>
    <s v="FRAZADAS ARTESANALES"/>
    <d v="2026-06-19T00:00:00"/>
    <d v="2026-06-23T00:00:00"/>
    <x v="7"/>
    <s v="aprovado"/>
    <s v="GEO 18 cotar conforme amostra com aplicações em AZUL MARINO 180G"/>
    <s v="7661"/>
    <m/>
    <n v="180"/>
    <n v="220"/>
    <s v="100% PES CM"/>
    <s v="AZUL MARINO"/>
    <m/>
    <n v="1.76"/>
    <m/>
    <s v="3D"/>
    <m/>
    <s v="BR"/>
    <s v="Tornar a trama ondulada mais evidente. Utilizar o fio colorido em uma quantidade maior das linhas da malha, aumentando também a espessura ou a densidade do desenho."/>
  </r>
  <r>
    <s v="FRAZADAS ARTESANALES"/>
    <d v="2026-06-19T00:00:00"/>
    <d v="2026-06-23T00:00:00"/>
    <x v="7"/>
    <s v="aprovado"/>
    <s v="GEO 18 cotar conforme amostra com aplicações em GRIS 180G"/>
    <s v="7662"/>
    <m/>
    <n v="180"/>
    <n v="220"/>
    <s v="100% PES CM"/>
    <s v="GRIS"/>
    <m/>
    <n v="1.73"/>
    <m/>
    <s v="3D"/>
    <m/>
    <s v="BR"/>
    <m/>
  </r>
  <r>
    <s v="FRAZADAS ARTESANALES"/>
    <d v="2026-06-19T00:00:00"/>
    <d v="2026-06-23T00:00:00"/>
    <x v="7"/>
    <s v="aprovado"/>
    <s v="GEO 18 cotar conforme amostra com aplicações em BEIGE 180G"/>
    <s v="7663"/>
    <m/>
    <n v="180"/>
    <n v="220"/>
    <s v="100% PES CM"/>
    <s v="BEIGE"/>
    <m/>
    <n v="1.66"/>
    <m/>
    <s v="3D"/>
    <m/>
    <s v="BR"/>
    <m/>
  </r>
  <r>
    <s v="FRAZADAS ARTESANALES"/>
    <d v="2026-06-19T00:00:00"/>
    <d v="2026-06-23T00:00:00"/>
    <x v="7"/>
    <s v="aprovado"/>
    <s v="GEO 18 cotar conforme amostra com aplicações em MARRÓN 180G"/>
    <s v="7664"/>
    <m/>
    <n v="180"/>
    <n v="220"/>
    <s v="100% PES CM"/>
    <s v="MARRON"/>
    <m/>
    <n v="1.84"/>
    <m/>
    <s v="3D"/>
    <m/>
    <s v="BR"/>
    <m/>
  </r>
  <r>
    <s v="FRAZADAS ARTESANALES"/>
    <d v="2026-06-19T00:00:00"/>
    <d v="2026-06-23T00:00:00"/>
    <x v="8"/>
    <s v="aprovado"/>
    <s v="FLR 01 cotar conforme amostra com aplicações em AZUL MARINO  180G"/>
    <s v="7665"/>
    <m/>
    <n v="180"/>
    <n v="220"/>
    <s v="100% PES CM"/>
    <s v="AZUL MARINO"/>
    <m/>
    <n v="1.76"/>
    <m/>
    <s v="3D"/>
    <m/>
    <s v="BR"/>
    <s v="Reforçar o desenho floral, aumentar a quantidade de flores utilizando cor em partes maiores das flores e folhas. Podemos preencher algumas pétalas e folhas, mantendo outras apenas com contorno, para gerar mais contraste."/>
  </r>
  <r>
    <s v="FRAZADAS ARTESANALES"/>
    <d v="2026-06-19T00:00:00"/>
    <d v="2026-06-23T00:00:00"/>
    <x v="8"/>
    <s v="aprovado"/>
    <s v="FLR 01 cotar conforme amostra com aplicações em GRIS  180G"/>
    <s v="7666"/>
    <m/>
    <n v="180"/>
    <n v="220"/>
    <s v="100% PES CM"/>
    <s v="GRIS"/>
    <m/>
    <n v="1.73"/>
    <m/>
    <s v="3D"/>
    <m/>
    <s v="BR"/>
    <m/>
  </r>
  <r>
    <s v="FRAZADAS ARTESANALES"/>
    <d v="2026-06-19T00:00:00"/>
    <d v="2026-06-23T00:00:00"/>
    <x v="8"/>
    <s v="aprovado"/>
    <s v="FLR 01 cotar conforme amostra com aplicações em BEIGE  180G"/>
    <s v="7667"/>
    <m/>
    <n v="180"/>
    <n v="220"/>
    <s v="100% PES CM"/>
    <s v="BEIGE"/>
    <m/>
    <n v="1.66"/>
    <m/>
    <s v="3D"/>
    <m/>
    <s v="BR"/>
    <m/>
  </r>
  <r>
    <s v="FRAZADAS ARTESANALES"/>
    <d v="2026-06-19T00:00:00"/>
    <d v="2026-06-23T00:00:00"/>
    <x v="8"/>
    <s v="aprovado"/>
    <s v="FLR 01 cotar conforme amostra com aplicações em MARRÓN  180G"/>
    <s v="7668"/>
    <m/>
    <n v="180"/>
    <n v="220"/>
    <s v="100% PES CM"/>
    <s v="MARRON"/>
    <m/>
    <n v="1.84"/>
    <m/>
    <s v="3D"/>
    <m/>
    <s v="BR"/>
    <m/>
  </r>
  <r>
    <s v="FRAZADAS ARTESANALES"/>
    <d v="2026-06-19T00:00:00"/>
    <d v="2026-06-23T00:00:00"/>
    <x v="9"/>
    <s v="aprovado"/>
    <s v="GEO 03 cotar conforme amostra com aplicações em AZUL MARINO  180G"/>
    <s v="7669"/>
    <m/>
    <n v="180"/>
    <n v="220"/>
    <s v="100% PES CM"/>
    <s v="AZUL MARINO"/>
    <m/>
    <n v="1.76"/>
    <m/>
    <s v="3D"/>
    <m/>
    <s v="BR"/>
    <s v="Ampliar ou duplicas as linhas geométricas. Também podemos preencher alguns triângulos ou áreas centrais do desenho, evitando que a cor apareça apenas em linhas muito finas."/>
  </r>
  <r>
    <s v="FRAZADAS ARTESANALES"/>
    <d v="2026-06-19T00:00:00"/>
    <d v="2026-06-23T00:00:00"/>
    <x v="9"/>
    <s v="aprovado"/>
    <s v="GEO 03 cotar conforme amostra com aplicações em GRIS  180G"/>
    <s v="7670"/>
    <m/>
    <n v="180"/>
    <n v="220"/>
    <s v="100% PES CM"/>
    <s v="GRIS"/>
    <m/>
    <n v="1.73"/>
    <m/>
    <s v="3D"/>
    <m/>
    <s v="BR"/>
    <m/>
  </r>
  <r>
    <s v="FRAZADAS ARTESANALES"/>
    <d v="2026-06-19T00:00:00"/>
    <d v="2026-06-23T00:00:00"/>
    <x v="9"/>
    <s v="aprovado"/>
    <s v="GEO 03 cotar conforme amostra com aplicações em BEIGE  180G"/>
    <s v="7671"/>
    <m/>
    <n v="180"/>
    <n v="220"/>
    <s v="100% PES CM"/>
    <s v="BEIGE"/>
    <m/>
    <n v="1.66"/>
    <m/>
    <s v="3D"/>
    <m/>
    <s v="BR"/>
    <m/>
  </r>
  <r>
    <s v="FRAZADAS ARTESANALES"/>
    <d v="2026-06-19T00:00:00"/>
    <d v="2026-06-23T00:00:00"/>
    <x v="9"/>
    <s v="aprovado"/>
    <s v="GEO 03 cotar conforme amostra com aplicações em MARRÓN 180G"/>
    <s v="7672"/>
    <m/>
    <n v="180"/>
    <n v="220"/>
    <s v="100% PES CM"/>
    <s v="MARRON"/>
    <m/>
    <n v="1.84"/>
    <m/>
    <s v="3D"/>
    <m/>
    <s v="BR"/>
    <m/>
  </r>
  <r>
    <s v="FRAZADAS ARTESANALES"/>
    <d v="2026-06-19T00:00:00"/>
    <d v="2026-06-23T00:00:00"/>
    <x v="10"/>
    <s v="aprovado"/>
    <s v="FLR 07 cotar conforme amostra com aplicações em AZUL MARINO  180G"/>
    <s v="7673"/>
    <m/>
    <n v="180"/>
    <n v="220"/>
    <s v="100% PES CM"/>
    <s v="AZUL MARINO"/>
    <m/>
    <n v="1.76"/>
    <m/>
    <s v="3D"/>
    <m/>
    <s v="BR"/>
    <s v="O desenho das folhas está muito discreto, talvez aumentar o tamanho do desenho, linhas maiores, Reforçar todos os contornos com fio colorido e preencher algumas folhas alternadamente. O efeito não deve ficar somente como um relevo branco."/>
  </r>
  <r>
    <s v="FRAZADAS ARTESANALES"/>
    <d v="2026-06-19T00:00:00"/>
    <d v="2026-06-23T00:00:00"/>
    <x v="10"/>
    <s v="aprovado"/>
    <s v="FLR 07 cotar conforme amostra com aplicações em GRIS  180G"/>
    <s v="7674"/>
    <m/>
    <n v="180"/>
    <n v="220"/>
    <s v="100% PES CM"/>
    <s v="GRIS"/>
    <m/>
    <n v="1.73"/>
    <m/>
    <s v="3D"/>
    <m/>
    <s v="BR"/>
    <m/>
  </r>
  <r>
    <s v="FRAZADAS ARTESANALES"/>
    <d v="2026-06-19T00:00:00"/>
    <d v="2026-06-23T00:00:00"/>
    <x v="10"/>
    <s v="aprovado"/>
    <s v="FLR 07 cotar conforme amostra com aplicações em BEIGE  180G"/>
    <s v="7675"/>
    <m/>
    <n v="180"/>
    <n v="220"/>
    <s v="100% PES CM"/>
    <s v="BEIGE"/>
    <m/>
    <n v="1.66"/>
    <m/>
    <s v="3D"/>
    <m/>
    <s v="BR"/>
    <m/>
  </r>
  <r>
    <s v="FRAZADAS ARTESANALES"/>
    <d v="2026-06-19T00:00:00"/>
    <d v="2026-06-23T00:00:00"/>
    <x v="10"/>
    <s v="aprovado"/>
    <s v="FLR 07 cotar conforme amostra com aplicações em MARRÓN  180G"/>
    <s v="7676"/>
    <m/>
    <n v="180"/>
    <n v="220"/>
    <s v="100% PES CM"/>
    <s v="MARRON"/>
    <m/>
    <n v="1.84"/>
    <m/>
    <s v="3D"/>
    <m/>
    <s v="BR"/>
    <m/>
  </r>
  <r>
    <s v="FRAZADAS ARTESANALES"/>
    <d v="2026-06-19T00:00:00"/>
    <d v="2026-06-23T00:00:00"/>
    <x v="11"/>
    <s v="aprovado"/>
    <s v="FLR 03 cotar conforme amostra com aplicações em AZUL MARINO  180G"/>
    <s v="7677"/>
    <m/>
    <n v="180"/>
    <n v="220"/>
    <s v="100% PES CM"/>
    <s v="AZUL MARINO"/>
    <m/>
    <n v="1.76"/>
    <m/>
    <s v="3D"/>
    <m/>
    <s v="BR"/>
    <s v="Aplicar mais cor nas folhas e nos galhos. Algumas folhas podem ser totalmente preenchidas e outras permanecer somente contornadas, criando profundidade e aumentando a presença da cor."/>
  </r>
  <r>
    <s v="FRAZADAS ARTESANALES"/>
    <d v="2026-06-19T00:00:00"/>
    <d v="2026-06-23T00:00:00"/>
    <x v="11"/>
    <s v="aprovado"/>
    <s v="FLR 03 cotar conforme amostra com aplicações em GRIS  180G"/>
    <s v="7678"/>
    <m/>
    <n v="180"/>
    <n v="220"/>
    <s v="100% PES CM"/>
    <s v="GRIS"/>
    <m/>
    <n v="1.73"/>
    <m/>
    <s v="3D"/>
    <m/>
    <s v="BR"/>
    <m/>
  </r>
  <r>
    <s v="FRAZADAS ARTESANALES"/>
    <d v="2026-06-19T00:00:00"/>
    <d v="2026-06-23T00:00:00"/>
    <x v="11"/>
    <s v="aprovado"/>
    <s v="FLR 03 cotar conforme amostra com aplicações em BEIGE 180G"/>
    <s v="7679"/>
    <m/>
    <n v="180"/>
    <n v="220"/>
    <s v="100% PES CM"/>
    <s v="BEIGE"/>
    <m/>
    <n v="1.66"/>
    <m/>
    <s v="3D"/>
    <m/>
    <s v="BR"/>
    <m/>
  </r>
  <r>
    <s v="FRAZADAS ARTESANALES"/>
    <d v="2026-06-19T00:00:00"/>
    <d v="2026-06-23T00:00:00"/>
    <x v="11"/>
    <s v="aprovado"/>
    <s v="FLR 03 cotar conforme amostra com aplicações em MARRÓN  180G"/>
    <s v="7680"/>
    <m/>
    <n v="180"/>
    <n v="220"/>
    <s v="100% PES CM"/>
    <s v="MARRON"/>
    <m/>
    <n v="1.84"/>
    <m/>
    <s v="3D"/>
    <m/>
    <s v="BR"/>
    <m/>
  </r>
  <r>
    <s v="FRAZADAS ARTESANALES"/>
    <d v="2026-06-19T00:00:00"/>
    <d v="2026-06-23T00:00:00"/>
    <x v="12"/>
    <s v="aprovado"/>
    <s v="banda que tenha um bom contraste com as tapas em azul marino 180G"/>
    <s v="7681"/>
    <m/>
    <n v="180"/>
    <n v="210"/>
    <s v="100% PES CM "/>
    <s v="AZUL MARINO"/>
    <m/>
    <n v="1.76"/>
    <m/>
    <s v="3D"/>
    <m/>
    <s v="BR"/>
    <m/>
  </r>
  <r>
    <s v="FRAZADAS ARTESANALES"/>
    <d v="2026-06-19T00:00:00"/>
    <d v="2026-06-23T00:00:00"/>
    <x v="13"/>
    <s v="aprovado"/>
    <s v="banda que tenha um bom contraste com as tapas em gris 180G / cinza escuro?"/>
    <s v="7682"/>
    <m/>
    <n v="180"/>
    <n v="210"/>
    <s v="100% PES CM "/>
    <s v="GRIS"/>
    <m/>
    <n v="1.75"/>
    <m/>
    <s v="3D"/>
    <m/>
    <s v="BR"/>
    <m/>
  </r>
  <r>
    <s v="FRAZADAS ARTESANALES"/>
    <d v="2026-06-19T00:00:00"/>
    <d v="2026-06-23T00:00:00"/>
    <x v="14"/>
    <s v="aprovado"/>
    <s v="banda que tenha um bom contraste com as tapas em beige 180G"/>
    <s v="7683"/>
    <m/>
    <n v="180"/>
    <n v="210"/>
    <s v="100% PES CM "/>
    <s v="BEIGE"/>
    <m/>
    <n v="1.58"/>
    <m/>
    <s v="3D"/>
    <m/>
    <s v="BR"/>
    <m/>
  </r>
  <r>
    <s v="FRAZADAS ARTESANALES"/>
    <d v="2026-06-19T00:00:00"/>
    <d v="2026-06-23T00:00:00"/>
    <x v="15"/>
    <s v="aprovado"/>
    <s v="banda que tenha um bom contraste com as tapas em marron 180G / 0473001?"/>
    <s v="7684"/>
    <m/>
    <n v="180"/>
    <n v="210"/>
    <s v="100% PES CM "/>
    <s v="MARRON"/>
    <m/>
    <n v="1.88"/>
    <m/>
    <s v="3D"/>
    <m/>
    <s v="BR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">
  <r>
    <x v="0"/>
    <d v="2026-01-05T00:00:00"/>
    <d v="2026-01-05T00:00:00"/>
    <s v="00&gt;FL002&gt;A10411"/>
    <m/>
    <x v="0"/>
    <s v="Desarrollo Black V2 350GSM (email 24/12)"/>
    <s v="6851"/>
    <n v="360"/>
    <n v="220"/>
    <n v="580"/>
    <s v="Negro y Blanco"/>
    <m/>
    <n v="4.45"/>
    <s v="target US$ 4,5"/>
    <s v="ok pedido"/>
    <s v="em file amostras"/>
    <x v="0"/>
    <m/>
  </r>
  <r>
    <x v="0"/>
    <d v="2026-01-06T00:00:00"/>
    <d v="2026-01-06T00:00:00"/>
    <s v="00&gt;FL003&gt;A10411"/>
    <s v="A10411"/>
    <x v="0"/>
    <s v="Black V2 - 2da versión para desarrollar 320GSM parecido anterior"/>
    <s v="6852"/>
    <n v="320"/>
    <n v="220"/>
    <s v="100% PES XP"/>
    <s v="Negro y Blanco"/>
    <m/>
    <n v="3.94"/>
    <s v="target US$ 4"/>
    <s v="amostra física"/>
    <s v="ajuste a 320GSM"/>
    <x v="0"/>
    <m/>
  </r>
  <r>
    <x v="1"/>
    <d v="2026-01-08T00:00:00"/>
    <d v="2026-01-08T00:00:00"/>
    <s v="MPTL0533 (A10413)"/>
    <m/>
    <x v="1"/>
    <s v="Ajuste del ID 6800 (MPTL0533) de mezcla a marrom &quot;M&quot; "/>
    <s v="6853"/>
    <n v="180"/>
    <n v="220"/>
    <s v="100% PES CM"/>
    <s v="Marrón y  Mezcla"/>
    <m/>
    <n v="1.99"/>
    <s v="Para alinear la OC 2004106"/>
    <m/>
    <m/>
    <x v="1"/>
    <m/>
  </r>
  <r>
    <x v="1"/>
    <d v="2026-01-08T00:00:00"/>
    <d v="2026-01-08T00:00:00"/>
    <s v="MPTL0535 (a10386)(4757 Totvs)"/>
    <m/>
    <x v="1"/>
    <s v="Cod diseño para tono Marrón Café (6697)-Cotaçao fio"/>
    <s v="6697"/>
    <n v="180"/>
    <n v="220"/>
    <s v="100% PES CM"/>
    <s v="Marrón Café"/>
    <m/>
    <n v="1.99"/>
    <s v="Para alinear la OC 2004106"/>
    <m/>
    <m/>
    <x v="1"/>
    <m/>
  </r>
  <r>
    <x v="2"/>
    <d v="2026-01-09T00:00:00"/>
    <d v="2026-01-09T00:00:00"/>
    <s v="CF002"/>
    <m/>
    <x v="2"/>
    <s v="Mundial.180 GR. Fondo Blanco y Rombos Grises/  Fondo blanco, rombos grises o color negro"/>
    <s v="6855"/>
    <n v="180"/>
    <n v="220"/>
    <s v="100% PES CM"/>
    <s v="Blanco y gris"/>
    <m/>
    <n v="1.93"/>
    <s v="Para atender solicitud de R.Mena URGENTE"/>
    <s v="amostra física"/>
    <s v="tono gris"/>
    <x v="1"/>
    <m/>
  </r>
  <r>
    <x v="3"/>
    <d v="2026-01-12T00:00:00"/>
    <d v="2026-01-12T00:00:00"/>
    <n v="522004"/>
    <m/>
    <x v="1"/>
    <s v="propuesta 3D - 05/01 - visita cliente"/>
    <s v="6862"/>
    <n v="500"/>
    <n v="220"/>
    <s v="57% PE 43% PES XP"/>
    <s v="ORIGINAL"/>
    <s v="Artic Breeze c/Logo"/>
    <n v="8.8699999999999992"/>
    <s v=" Para rodarmos as amostras e deixar o registro do q estamos fazendo"/>
    <m/>
    <m/>
    <x v="0"/>
    <m/>
  </r>
  <r>
    <x v="3"/>
    <d v="2026-01-12T00:00:00"/>
    <d v="2026-01-12T00:00:00"/>
    <s v="0558004"/>
    <s v="0558004"/>
    <x v="3"/>
    <s v="propuesta 3D - 05/01 - visita cliente-AREIA LINHO 150 FIADO PRETO"/>
    <s v="6861"/>
    <n v="400"/>
    <n v="220"/>
    <s v="PES/LINEN XP"/>
    <s v="BEIGE"/>
    <m/>
    <n v="6.8"/>
    <s v=" Para rodarmos as amostras e deixar o registro do q estamos fazendo"/>
    <s v="amostra física"/>
    <s v="tampos 10 mts/faixas 20 mts"/>
    <x v="0"/>
    <m/>
  </r>
  <r>
    <x v="3"/>
    <d v="2026-01-12T00:00:00"/>
    <d v="2026-01-12T00:00:00"/>
    <n v="555004"/>
    <m/>
    <x v="1"/>
    <s v="propuesta 3D - 05/01 - visita cliente"/>
    <s v="6860"/>
    <n v="360"/>
    <n v="220"/>
    <s v="100% PES XP"/>
    <m/>
    <s v="Our Ocean c/Logo"/>
    <n v="7.83"/>
    <s v=" Para rodarmos as amostras e deixar o registro do q estamos fazendo"/>
    <m/>
    <m/>
    <x v="0"/>
    <m/>
  </r>
  <r>
    <x v="3"/>
    <d v="2026-01-12T00:00:00"/>
    <d v="2026-01-12T00:00:00"/>
    <n v="552004"/>
    <m/>
    <x v="1"/>
    <s v="propuesta 3D - 05/01 - visita cliente"/>
    <s v="6859"/>
    <n v="300"/>
    <n v="220"/>
    <s v="PES / LINEN XP"/>
    <m/>
    <m/>
    <n v="4.4000000000000004"/>
    <s v=" Para rodarmos as amostras e deixar o registro do q estamos fazendo"/>
    <m/>
    <m/>
    <x v="0"/>
    <m/>
  </r>
  <r>
    <x v="3"/>
    <d v="2026-01-12T00:00:00"/>
    <d v="2026-01-12T00:00:00"/>
    <n v="443006"/>
    <m/>
    <x v="1"/>
    <s v="propuesta 3D - 05/01 - visita cliente"/>
    <s v="6858"/>
    <n v="160"/>
    <n v="210"/>
    <s v="94%  PES 6% CL CF "/>
    <s v="ARENA"/>
    <m/>
    <n v="3.03"/>
    <s v=" Para rodarmos as amostras e deixar o registro do q estamos fazendo"/>
    <m/>
    <m/>
    <x v="0"/>
    <m/>
  </r>
  <r>
    <x v="3"/>
    <d v="2026-01-12T00:00:00"/>
    <d v="2026-01-12T00:00:00"/>
    <n v="543011"/>
    <m/>
    <x v="1"/>
    <s v="propuesta 3D - 05/01 - visita cliente"/>
    <s v="6857"/>
    <n v="280"/>
    <n v="220"/>
    <s v="100% PES"/>
    <s v="ARENA"/>
    <m/>
    <n v="3.85"/>
    <s v=" Para rodarmos as amostras e deixar o registro do q estamos fazendo"/>
    <m/>
    <m/>
    <x v="0"/>
    <m/>
  </r>
  <r>
    <x v="4"/>
    <d v="2026-01-13T00:00:00"/>
    <d v="2026-01-13T00:00:00"/>
    <s v="BED013&gt; A10423"/>
    <s v="A10423"/>
    <x v="0"/>
    <s v="Modelo em anexo - faixa 1  - Nature"/>
    <s v="6815"/>
    <n v="180"/>
    <n v="210"/>
    <s v="100% PES PL"/>
    <s v="BLANCO"/>
    <m/>
    <n v="1.61"/>
    <m/>
    <s v="amostra física"/>
    <s v="Aprovado amostra fisica 12 mts. Envio a  Argentina"/>
    <x v="0"/>
    <s v="amostra pronra/op2272"/>
  </r>
  <r>
    <x v="4"/>
    <d v="2026-01-13T00:00:00"/>
    <d v="2026-01-13T00:00:00"/>
    <s v="BED014"/>
    <s v="a10423 - id 6815"/>
    <x v="1"/>
    <s v="Faixa Bedtime - 2  -- fio tinto nacional??"/>
    <s v="6816"/>
    <n v="200"/>
    <n v="220"/>
    <s v="100% PES"/>
    <s v="AZUL Y NEGRO"/>
    <m/>
    <n v="4.47"/>
    <m/>
    <m/>
    <m/>
    <x v="0"/>
    <m/>
  </r>
  <r>
    <x v="4"/>
    <d v="2026-01-13T00:00:00"/>
    <d v="2026-01-13T00:00:00"/>
    <s v="0566011"/>
    <s v="0521001"/>
    <x v="3"/>
    <n v="521001"/>
    <s v="6864"/>
    <n v="460"/>
    <n v="230"/>
    <s v="54%PES 46%PE CM"/>
    <s v="GRIS"/>
    <s v="Arctic Breeze® s/ Logo"/>
    <n v="7.33"/>
    <m/>
    <s v="amostra física"/>
    <m/>
    <x v="0"/>
    <m/>
  </r>
  <r>
    <x v="3"/>
    <d v="2026-01-13T00:00:00"/>
    <d v="2026-01-13T00:00:00"/>
    <s v="LM005&gt; A10418"/>
    <s v="A10418"/>
    <x v="3"/>
    <s v="Faixa - estrutura PL-Confort"/>
    <n v="6866"/>
    <n v="180"/>
    <n v="210"/>
    <s v="100% PES PL"/>
    <s v="BLANCO Y PERLA"/>
    <m/>
    <n v="1.78"/>
    <m/>
    <s v="amostra física"/>
    <s v="1 mt"/>
    <x v="0"/>
    <m/>
  </r>
  <r>
    <x v="3"/>
    <d v="2026-01-13T00:00:00"/>
    <d v="2026-01-13T00:00:00"/>
    <s v="0566001"/>
    <m/>
    <x v="0"/>
    <s v="Fio Cod. 1000576"/>
    <n v="6867"/>
    <n v="220"/>
    <n v="220"/>
    <s v="100% PES CM"/>
    <s v="GRIS OSCURO"/>
    <m/>
    <n v="2.88"/>
    <m/>
    <s v="amostra física"/>
    <s v="1 mt"/>
    <x v="0"/>
    <m/>
  </r>
  <r>
    <x v="3"/>
    <d v="2026-01-13T00:00:00"/>
    <d v="2026-01-13T00:00:00"/>
    <s v="0566001"/>
    <m/>
    <x v="3"/>
    <s v="Faixa - Cor 167-487 - cinza perla"/>
    <n v="6868"/>
    <n v="180"/>
    <n v="210"/>
    <s v="100% PES PL"/>
    <s v="GRIS PERLA"/>
    <m/>
    <n v="2.15"/>
    <m/>
    <s v="amostra física"/>
    <s v="1 mt"/>
    <x v="0"/>
    <m/>
  </r>
  <r>
    <x v="3"/>
    <d v="2026-01-14T00:00:00"/>
    <d v="2026-01-14T00:00:00"/>
    <s v="0403004&gt;0403034"/>
    <s v="0403034"/>
    <x v="3"/>
    <s v="Conforme amostra-Blanco y Lino"/>
    <s v="6869"/>
    <n v="240"/>
    <n v="220"/>
    <s v="PES / LINEN XP"/>
    <s v="BLANCO Y LINO"/>
    <m/>
    <n v="3.34"/>
    <m/>
    <s v="amostra física"/>
    <s v="tampos 10 mts/faixas 20 mts"/>
    <x v="0"/>
    <m/>
  </r>
  <r>
    <x v="3"/>
    <d v="2026-01-14T00:00:00"/>
    <d v="2026-01-14T00:00:00"/>
    <s v="0267014&gt;0267054"/>
    <s v="0267054"/>
    <x v="3"/>
    <s v="Conforme amostra-Blanco y lino con degradé"/>
    <s v="6870"/>
    <n v="320"/>
    <n v="220"/>
    <s v="PES / LINEN XP"/>
    <s v="BLANCO Y LINO CON DEGRADÉ"/>
    <m/>
    <n v="4.47"/>
    <m/>
    <s v="amostra física"/>
    <s v="tampos 10 mts/faixas 20 mts"/>
    <x v="0"/>
    <m/>
  </r>
  <r>
    <x v="3"/>
    <d v="2026-01-14T00:00:00"/>
    <d v="2026-01-14T00:00:00"/>
    <s v="A09687"/>
    <m/>
    <x v="3"/>
    <s v="Conforme amostra-Blanco y beige com linea blanca"/>
    <s v="6871"/>
    <n v="360"/>
    <n v="220"/>
    <s v="100% PES XP"/>
    <s v="BLANCO Y BEIGE CON LINEA BLANCA"/>
    <m/>
    <n v="4.68"/>
    <m/>
    <s v="amostra física"/>
    <s v="tampos 10 mts/faixas 20 mts"/>
    <x v="0"/>
    <m/>
  </r>
  <r>
    <x v="3"/>
    <d v="2026-01-14T00:00:00"/>
    <d v="2026-01-14T00:00:00"/>
    <s v="0552001"/>
    <m/>
    <x v="3"/>
    <s v="Ajustado por Mauricio,  cfm falado via WA "/>
    <s v="6886"/>
    <n v="280"/>
    <n v="220"/>
    <s v="100% PES CM"/>
    <s v="ARENA Y NEGRO"/>
    <m/>
    <n v="3.05"/>
    <m/>
    <s v="amostra física"/>
    <s v="tampos 10 mts/faixas 20 mts"/>
    <x v="0"/>
    <m/>
  </r>
  <r>
    <x v="3"/>
    <d v="2026-01-14T00:00:00"/>
    <d v="2026-01-14T00:00:00"/>
    <s v="0555004"/>
    <m/>
    <x v="3"/>
    <s v="Ajustado por Mauricio,  cfm falado via WA "/>
    <s v="6885"/>
    <n v="280"/>
    <n v="220"/>
    <s v="100% PES XP"/>
    <s v="BEIGE Y NEGRO"/>
    <m/>
    <n v="3.22"/>
    <m/>
    <s v="amostra física"/>
    <s v="tampos 10 mts/faixas 20 mts"/>
    <x v="0"/>
    <m/>
  </r>
  <r>
    <x v="3"/>
    <d v="2026-01-14T00:00:00"/>
    <d v="2026-01-14T00:00:00"/>
    <s v="0522001"/>
    <m/>
    <x v="3"/>
    <s v="Ajustado por Mauricio,  cfm falado via WA "/>
    <s v="6884"/>
    <n v="280"/>
    <n v="220"/>
    <s v="100% PES CM"/>
    <s v="BEIGE Y NEGRO"/>
    <m/>
    <n v="3.05"/>
    <m/>
    <s v="amostra física"/>
    <s v="tampos 10 mts/faixas 20 mts"/>
    <x v="0"/>
    <m/>
  </r>
  <r>
    <x v="3"/>
    <d v="2026-01-14T00:00:00"/>
    <d v="2026-01-14T00:00:00"/>
    <s v="0066003"/>
    <m/>
    <x v="3"/>
    <s v="Ajustado por Mauricio,  cfm falado via WA "/>
    <s v="6883"/>
    <n v="180"/>
    <n v="210"/>
    <s v="100% PES PL"/>
    <s v="BLANCO"/>
    <m/>
    <n v="1.67"/>
    <m/>
    <s v="amostra física"/>
    <s v="tampos 10 mts/faixas 20 mts"/>
    <x v="0"/>
    <m/>
  </r>
  <r>
    <x v="3"/>
    <d v="2026-01-14T00:00:00"/>
    <d v="2026-01-14T00:00:00"/>
    <s v="0543003"/>
    <m/>
    <x v="3"/>
    <s v="Ajustado por Mauricio,  cfm falado via WA "/>
    <s v="6882"/>
    <n v="180"/>
    <n v="210"/>
    <s v="100% PES PL"/>
    <s v="ARENA"/>
    <m/>
    <n v="1.65"/>
    <m/>
    <s v="amostra física"/>
    <s v="tampos 10 mts/faixas 20 mts"/>
    <x v="0"/>
    <m/>
  </r>
  <r>
    <x v="3"/>
    <d v="2026-01-14T00:00:00"/>
    <d v="2026-01-15T00:00:00"/>
    <s v="LM009"/>
    <m/>
    <x v="1"/>
    <s v="Cotação estrutura CM 160 GSM - Branco- desenho aleatorio sugestão interna para ref preço"/>
    <s v="6878"/>
    <n v="160"/>
    <n v="220"/>
    <s v="100% PES CM"/>
    <s v="BLANCO"/>
    <m/>
    <n v="1.63"/>
    <m/>
    <m/>
    <m/>
    <x v="0"/>
    <m/>
  </r>
  <r>
    <x v="3"/>
    <d v="2026-01-14T00:00:00"/>
    <d v="2026-01-15T00:00:00"/>
    <s v="LM008"/>
    <m/>
    <x v="1"/>
    <s v="Cotação estrutura CM 180 GSM - Branco- desenho aleatorio sugestão interna para ref preço"/>
    <s v="6879"/>
    <n v="180"/>
    <n v="220"/>
    <s v="100% PES CM"/>
    <s v="BLANCO"/>
    <m/>
    <n v="1.82"/>
    <m/>
    <m/>
    <m/>
    <x v="0"/>
    <m/>
  </r>
  <r>
    <x v="3"/>
    <d v="2026-01-14T00:00:00"/>
    <d v="2026-01-15T00:00:00"/>
    <s v="LM007"/>
    <m/>
    <x v="1"/>
    <s v="Cotação estrutura CM 200 GSM - Branco- desenho aleatorio sugestão interna para ref preço"/>
    <s v="6880"/>
    <n v="200"/>
    <n v="220"/>
    <s v="100% PES CM"/>
    <s v="BLANCO"/>
    <m/>
    <n v="1.91"/>
    <m/>
    <m/>
    <m/>
    <x v="0"/>
    <m/>
  </r>
  <r>
    <x v="3"/>
    <d v="2026-01-14T00:00:00"/>
    <d v="2026-01-15T00:00:00"/>
    <s v="LM006"/>
    <m/>
    <x v="1"/>
    <s v="Cotação estrutura CM 220 GSM - Branco- desenho aleatorio sugestão interna para ref preço"/>
    <s v="6881"/>
    <n v="220"/>
    <n v="220"/>
    <s v="100% PES CM"/>
    <s v="BLANCO"/>
    <m/>
    <n v="2.09"/>
    <m/>
    <m/>
    <m/>
    <x v="0"/>
    <m/>
  </r>
  <r>
    <x v="3"/>
    <d v="2026-01-14T00:00:00"/>
    <d v="2026-01-15T00:00:00"/>
    <s v="LM012"/>
    <m/>
    <x v="1"/>
    <s v="Cotação estrutura PL 160 GSM - Branco- desenho aleatorio sugestão interna para ref preço"/>
    <s v="6874"/>
    <n v="160"/>
    <n v="210"/>
    <s v="100% PES PL"/>
    <s v="BLANCO"/>
    <m/>
    <n v="1.45"/>
    <m/>
    <m/>
    <m/>
    <x v="0"/>
    <m/>
  </r>
  <r>
    <x v="3"/>
    <d v="2026-01-14T00:00:00"/>
    <d v="2026-01-15T00:00:00"/>
    <s v="LM011"/>
    <m/>
    <x v="1"/>
    <s v="Cotação estrutura PL 180 GSM - Branco- desenho aleatorio sugestão interna para ref preço"/>
    <n v="6875"/>
    <n v="180"/>
    <n v="210"/>
    <s v="100% PES PL"/>
    <s v="BLANCO"/>
    <m/>
    <n v="1.78"/>
    <m/>
    <m/>
    <m/>
    <x v="0"/>
    <m/>
  </r>
  <r>
    <x v="3"/>
    <d v="2026-01-14T00:00:00"/>
    <d v="2026-01-15T00:00:00"/>
    <s v="LM010"/>
    <m/>
    <x v="1"/>
    <s v="Cotação estrutura PL 200 GSM - Branco- desenho aleatorio sugestão interna para ref preço"/>
    <s v="6876"/>
    <n v="200"/>
    <n v="210"/>
    <s v="100% PES PL"/>
    <s v="BLANCO"/>
    <m/>
    <n v="2.02"/>
    <m/>
    <m/>
    <m/>
    <x v="0"/>
    <m/>
  </r>
  <r>
    <x v="3"/>
    <d v="2026-01-14T00:00:00"/>
    <s v="--"/>
    <s v="00"/>
    <m/>
    <x v="4"/>
    <s v="Cotação estrutura PL 220 GSM - Branco- desenho aleatorio sugestão interna para ref preço"/>
    <m/>
    <m/>
    <m/>
    <m/>
    <m/>
    <m/>
    <m/>
    <m/>
    <s v="No cotado"/>
    <m/>
    <x v="0"/>
    <m/>
  </r>
  <r>
    <x v="2"/>
    <d v="2026-01-14T00:00:00"/>
    <d v="2026-05-04T00:00:00"/>
    <s v="MP26556/ A10417 &gt; A10476"/>
    <s v="A10476"/>
    <x v="0"/>
    <s v="Tela Mundial Florida GT. Ajuste para 240GR. CM Fondo Blanco y Rombos Grises (antes 6855)-Amostra física"/>
    <s v="6887"/>
    <n v="240"/>
    <n v="220"/>
    <s v="100% PES CM "/>
    <s v="GRIS&gt; GRIS OSCURO"/>
    <m/>
    <n v="2.95"/>
    <s v="Cliente aprobó"/>
    <s v="amostra física"/>
    <s v="tampos 10 mts/faixas 20 mts/nova cotação/pedido"/>
    <x v="1"/>
    <m/>
  </r>
  <r>
    <x v="3"/>
    <d v="2026-01-15T00:00:00"/>
    <d v="2026-02-17T00:00:00"/>
    <s v="LM6889"/>
    <m/>
    <x v="1"/>
    <s v="160 220 CM BLANCO Y NEGRO"/>
    <s v="6889"/>
    <n v="160"/>
    <n v="220"/>
    <s v="100% PES CM_x000a_"/>
    <s v="BLANCO Y NEGRO"/>
    <m/>
    <n v="1.74"/>
    <m/>
    <m/>
    <m/>
    <x v="0"/>
    <m/>
  </r>
  <r>
    <x v="3"/>
    <d v="2026-01-15T00:00:00"/>
    <d v="2026-02-17T00:00:00"/>
    <s v="LM6890"/>
    <m/>
    <x v="1"/>
    <s v="160 220 CM BLANCO Y GRIS"/>
    <s v="6890"/>
    <n v="160"/>
    <n v="220"/>
    <s v="100% PES CM_x000a_"/>
    <s v="Blanco y gris"/>
    <m/>
    <n v="1.7"/>
    <m/>
    <m/>
    <m/>
    <x v="0"/>
    <m/>
  </r>
  <r>
    <x v="3"/>
    <d v="2026-01-15T00:00:00"/>
    <d v="2026-02-17T00:00:00"/>
    <s v="LM6891"/>
    <m/>
    <x v="1"/>
    <s v="160 220 CM BLANCO Y AZUL MARINO"/>
    <s v="6891"/>
    <n v="160"/>
    <n v="220"/>
    <s v="100% PES CM_x000a_"/>
    <s v="BLANCO Y AZUL MARINO"/>
    <m/>
    <n v="1.79"/>
    <m/>
    <m/>
    <m/>
    <x v="0"/>
    <m/>
  </r>
  <r>
    <x v="3"/>
    <d v="2026-01-15T00:00:00"/>
    <d v="2026-02-17T00:00:00"/>
    <s v="LM6892"/>
    <m/>
    <x v="1"/>
    <s v="180 220 CM BLANCO Y NEGRO"/>
    <s v="6892"/>
    <n v="180"/>
    <n v="220"/>
    <s v="100% PES CM_x000a_"/>
    <s v="BLANCO Y NEGRO"/>
    <m/>
    <n v="1.93"/>
    <m/>
    <m/>
    <m/>
    <x v="0"/>
    <m/>
  </r>
  <r>
    <x v="3"/>
    <d v="2026-01-15T00:00:00"/>
    <d v="2026-02-17T00:00:00"/>
    <s v="LM6893"/>
    <m/>
    <x v="1"/>
    <s v="180 220 CM BLANCO Y GRIS"/>
    <s v="6893"/>
    <n v="180"/>
    <n v="220"/>
    <s v="100% PES CM_x000a_"/>
    <s v="Blanco y gris"/>
    <m/>
    <n v="1.89"/>
    <m/>
    <m/>
    <m/>
    <x v="0"/>
    <m/>
  </r>
  <r>
    <x v="3"/>
    <d v="2026-01-15T00:00:00"/>
    <d v="2026-02-17T00:00:00"/>
    <s v="LM6894"/>
    <m/>
    <x v="1"/>
    <s v="180 220 CM BLANCO Y AZUL MARINO"/>
    <s v="6894"/>
    <n v="180"/>
    <n v="220"/>
    <s v="100% PES CM_x000a_"/>
    <s v="BLANCO Y AZUL MARINO"/>
    <m/>
    <n v="1.99"/>
    <m/>
    <m/>
    <m/>
    <x v="0"/>
    <m/>
  </r>
  <r>
    <x v="3"/>
    <d v="2026-01-15T00:00:00"/>
    <d v="2026-02-17T00:00:00"/>
    <s v="LM6895"/>
    <m/>
    <x v="1"/>
    <s v="200 220 CM BLANCO Y NEGRO"/>
    <s v="6895"/>
    <n v="200"/>
    <n v="220"/>
    <s v="100% PES CM_x000a_"/>
    <s v="BLANCO Y NEGRO"/>
    <m/>
    <n v="2.0299999999999998"/>
    <m/>
    <m/>
    <m/>
    <x v="0"/>
    <m/>
  </r>
  <r>
    <x v="3"/>
    <d v="2026-01-15T00:00:00"/>
    <d v="2026-02-17T00:00:00"/>
    <s v="LM6896"/>
    <m/>
    <x v="1"/>
    <s v="200 220 CM BLANCO Y GRIS"/>
    <s v="6896"/>
    <n v="200"/>
    <n v="220"/>
    <s v="100% PES CM_x000a_"/>
    <s v="Blanco y gris"/>
    <m/>
    <n v="1.99"/>
    <m/>
    <m/>
    <m/>
    <x v="0"/>
    <m/>
  </r>
  <r>
    <x v="3"/>
    <d v="2026-01-15T00:00:00"/>
    <d v="2026-02-17T00:00:00"/>
    <s v="LM6897"/>
    <m/>
    <x v="1"/>
    <s v="200 220 CM BLANCO Y AZUL MARINO"/>
    <s v="6897"/>
    <n v="200"/>
    <n v="220"/>
    <s v="100% PES CM_x000a_"/>
    <s v="BLANCO Y AZUL MARINO"/>
    <m/>
    <n v="2.08"/>
    <m/>
    <m/>
    <m/>
    <x v="0"/>
    <m/>
  </r>
  <r>
    <x v="3"/>
    <d v="2026-01-15T00:00:00"/>
    <d v="2026-02-17T00:00:00"/>
    <s v="LM6898"/>
    <m/>
    <x v="1"/>
    <s v="220 220 CM BLANCO Y NEGRO"/>
    <s v="6898"/>
    <n v="220"/>
    <n v="220"/>
    <s v="100% PES CM_x000a_"/>
    <s v="BLANCO Y NEGRO"/>
    <m/>
    <n v="2.2200000000000002"/>
    <m/>
    <m/>
    <m/>
    <x v="0"/>
    <m/>
  </r>
  <r>
    <x v="3"/>
    <d v="2026-01-15T00:00:00"/>
    <d v="2026-02-17T00:00:00"/>
    <s v="LM6899"/>
    <m/>
    <x v="1"/>
    <s v="220 220 CM BLANCO Y GRIS"/>
    <s v="6899"/>
    <n v="220"/>
    <n v="220"/>
    <s v="100% PES CM_x000a_"/>
    <s v="Blanco y gris"/>
    <m/>
    <n v="2.19"/>
    <m/>
    <m/>
    <m/>
    <x v="0"/>
    <m/>
  </r>
  <r>
    <x v="3"/>
    <d v="2026-01-15T00:00:00"/>
    <d v="2026-02-17T00:00:00"/>
    <s v="LM6900"/>
    <m/>
    <x v="1"/>
    <s v="220 220 CM BLANCO Y AZUL MARINO"/>
    <s v="6900"/>
    <n v="220"/>
    <n v="220"/>
    <s v="100% PES CM_x000a_"/>
    <s v="BLANCO Y AZUL MARINO"/>
    <m/>
    <n v="2.27"/>
    <m/>
    <m/>
    <m/>
    <x v="0"/>
    <m/>
  </r>
  <r>
    <x v="3"/>
    <d v="2026-01-15T00:00:00"/>
    <d v="2026-02-17T00:00:00"/>
    <s v="LM6901"/>
    <m/>
    <x v="1"/>
    <s v="160 210 PL BLANCO Y NEGRO"/>
    <s v="6901"/>
    <n v="160"/>
    <n v="210"/>
    <s v="100% PES PL"/>
    <s v="BLANCO Y NEGRO"/>
    <m/>
    <n v="1.56"/>
    <m/>
    <m/>
    <m/>
    <x v="0"/>
    <m/>
  </r>
  <r>
    <x v="3"/>
    <d v="2026-01-15T00:00:00"/>
    <d v="2026-02-17T00:00:00"/>
    <s v="LM6902"/>
    <m/>
    <x v="1"/>
    <s v="160 210 PL BLANCO Y GRIS"/>
    <s v="6902"/>
    <n v="160"/>
    <n v="210"/>
    <s v="100% PES PL"/>
    <s v="Blanco y gris"/>
    <m/>
    <n v="1.52"/>
    <m/>
    <m/>
    <m/>
    <x v="0"/>
    <m/>
  </r>
  <r>
    <x v="3"/>
    <d v="2026-01-15T00:00:00"/>
    <d v="2026-02-17T00:00:00"/>
    <s v="LM6903"/>
    <m/>
    <x v="1"/>
    <s v="160 210 PL BLANCO Y AZUL MARINO"/>
    <s v="6903"/>
    <n v="160"/>
    <n v="210"/>
    <s v="100% PES PL"/>
    <s v="BLANCO Y AZUL MARINO"/>
    <m/>
    <n v="1.65"/>
    <m/>
    <m/>
    <m/>
    <x v="0"/>
    <m/>
  </r>
  <r>
    <x v="3"/>
    <d v="2026-01-15T00:00:00"/>
    <d v="2026-02-17T00:00:00"/>
    <s v="LM6904"/>
    <m/>
    <x v="1"/>
    <s v="180 210 PL BLANCO Y NEGRO"/>
    <s v="6904"/>
    <n v="180"/>
    <n v="210"/>
    <s v="100% PES PL"/>
    <s v="BLANCO Y NEGRO"/>
    <m/>
    <n v="1.76"/>
    <m/>
    <m/>
    <m/>
    <x v="0"/>
    <m/>
  </r>
  <r>
    <x v="3"/>
    <d v="2026-01-15T00:00:00"/>
    <d v="2026-02-17T00:00:00"/>
    <s v="LM6905"/>
    <m/>
    <x v="1"/>
    <s v="180 210 PL BLANCO Y GRIS"/>
    <s v="6905"/>
    <n v="180"/>
    <n v="210"/>
    <s v="100% PES PL"/>
    <s v="Blanco y gris"/>
    <m/>
    <n v="1.71"/>
    <m/>
    <m/>
    <m/>
    <x v="0"/>
    <m/>
  </r>
  <r>
    <x v="3"/>
    <d v="2026-01-15T00:00:00"/>
    <d v="2026-02-17T00:00:00"/>
    <s v="LM6906"/>
    <m/>
    <x v="1"/>
    <s v="180 210 PL BLANCO Y AZUL MARINO"/>
    <s v="6906"/>
    <n v="180"/>
    <n v="210"/>
    <s v="100% PES PL"/>
    <s v="BLANCO Y AZUL MARINO"/>
    <m/>
    <n v="1.85"/>
    <m/>
    <m/>
    <m/>
    <x v="0"/>
    <m/>
  </r>
  <r>
    <x v="3"/>
    <d v="2026-01-15T00:00:00"/>
    <d v="2026-02-17T00:00:00"/>
    <s v="LM6907"/>
    <m/>
    <x v="1"/>
    <s v="200 210 PL BLANCO Y NEGRO"/>
    <s v="6907"/>
    <n v="200"/>
    <n v="210"/>
    <s v="100% PES PL"/>
    <s v="BLANCO Y NEGRO"/>
    <m/>
    <n v="2.17"/>
    <m/>
    <m/>
    <m/>
    <x v="0"/>
    <m/>
  </r>
  <r>
    <x v="3"/>
    <d v="2026-01-15T00:00:00"/>
    <d v="2026-02-17T00:00:00"/>
    <s v="LM6908"/>
    <m/>
    <x v="1"/>
    <s v="200 210 PL BLANCO Y GRIS"/>
    <s v="6908"/>
    <n v="200"/>
    <n v="210"/>
    <s v="100% PES PL"/>
    <s v="Blanco y gris"/>
    <m/>
    <n v="2.11"/>
    <m/>
    <m/>
    <m/>
    <x v="0"/>
    <m/>
  </r>
  <r>
    <x v="3"/>
    <d v="2026-01-15T00:00:00"/>
    <d v="2026-02-17T00:00:00"/>
    <s v="LM6909"/>
    <m/>
    <x v="1"/>
    <s v="200 210 PL BLANCO Y AZUL MARINO"/>
    <s v="6909"/>
    <n v="200"/>
    <n v="210"/>
    <s v="100% PES PL"/>
    <s v="BLANCO Y AZUL MARINO"/>
    <m/>
    <n v="2.2400000000000002"/>
    <m/>
    <m/>
    <m/>
    <x v="0"/>
    <m/>
  </r>
  <r>
    <x v="5"/>
    <d v="2026-01-19T00:00:00"/>
    <d v="2026-01-19T00:00:00"/>
    <s v="00"/>
    <s v="muestra 19 de enero"/>
    <x v="5"/>
    <s v="muestra 19 de enero"/>
    <s v="7006"/>
    <n v="240"/>
    <n v="220"/>
    <s v="100% PES CM "/>
    <s v="NEGRO Y GRIS"/>
    <m/>
    <n v="2.56"/>
    <s v="cliente pediu pra cotar em 220 gsm"/>
    <s v="reprovado"/>
    <m/>
    <x v="1"/>
    <m/>
  </r>
  <r>
    <x v="5"/>
    <d v="2026-01-19T00:00:00"/>
    <d v="2026-01-19T00:00:00"/>
    <s v="JIR002"/>
    <s v="JIR002"/>
    <x v="3"/>
    <s v="Modelo que recebemos a amostra na fabrica Relaxtech em 220 gsm - antes id 7006"/>
    <s v="7009"/>
    <n v="220"/>
    <n v="220"/>
    <s v="100% PES CM "/>
    <s v="MESCLA Y GRIS"/>
    <m/>
    <n v="2.2000000000000002"/>
    <m/>
    <m/>
    <m/>
    <x v="1"/>
    <m/>
  </r>
  <r>
    <x v="3"/>
    <d v="2026-01-19T00:00:00"/>
    <d v="2026-01-19T00:00:00"/>
    <s v="0566011"/>
    <m/>
    <x v="3"/>
    <s v="Faixa triangulo com o fundo escuro - foto em anexo"/>
    <s v="7008"/>
    <n v="220"/>
    <n v="220"/>
    <s v="100% PES CM "/>
    <s v="GRIS OSCURO"/>
    <m/>
    <n v="2.88"/>
    <m/>
    <m/>
    <m/>
    <x v="0"/>
    <m/>
  </r>
  <r>
    <x v="6"/>
    <d v="2026-01-21T00:00:00"/>
    <d v="2026-01-22T00:00:00"/>
    <s v="0066031&gt;0066031"/>
    <m/>
    <x v="0"/>
    <s v="PERLA GRIS 180GSM - VENECIA"/>
    <s v="7012"/>
    <n v="180"/>
    <n v="220"/>
    <s v="100% PES CM "/>
    <s v="PERLA GRIS"/>
    <m/>
    <n v="1.93"/>
    <m/>
    <m/>
    <s v="Ajustes enviados Rmena 0705 WA"/>
    <x v="1"/>
    <s v="tela gris perla para venecia y florencia."/>
  </r>
  <r>
    <x v="6"/>
    <d v="2026-01-21T00:00:00"/>
    <d v="2026-01-22T00:00:00"/>
    <s v="A10380&gt;A10430"/>
    <m/>
    <x v="0"/>
    <s v="NEGRO 180GSM - AURORA"/>
    <s v="7013"/>
    <n v="180"/>
    <n v="220"/>
    <s v="100% PES CM "/>
    <s v="NEGRO &gt; BLANCO SOLAMENTE"/>
    <m/>
    <n v="1.9"/>
    <m/>
    <m/>
    <s v="Ajustes enviados Rmena 0705 WA"/>
    <x v="1"/>
    <s v="Unicamente em blanco"/>
  </r>
  <r>
    <x v="6"/>
    <d v="2026-01-21T00:00:00"/>
    <d v="2026-01-22T00:00:00"/>
    <s v="0292031"/>
    <s v="0292031"/>
    <x v="0"/>
    <s v="GRIS OSCURO 180GSM - FLORENCIA"/>
    <s v="7014"/>
    <n v="180"/>
    <n v="220"/>
    <s v="100% PES CM "/>
    <s v="GRIS OSCURO &gt; GRIS PERLA"/>
    <m/>
    <n v="2.06"/>
    <m/>
    <m/>
    <s v="Ajustes enviados Rmena 0705 WA"/>
    <x v="1"/>
    <s v="tela gris perla para venecia y florencia."/>
  </r>
  <r>
    <x v="6"/>
    <d v="2026-01-21T00:00:00"/>
    <d v="2026-01-22T00:00:00"/>
    <s v="A10380"/>
    <m/>
    <x v="0"/>
    <s v="PERLA GRIS 180GSM - ULTRAPEDIC DELUXE"/>
    <s v="7015"/>
    <n v="180"/>
    <n v="220"/>
    <s v="100% PES CM "/>
    <s v="PERLA GRIS"/>
    <m/>
    <n v="1.93"/>
    <m/>
    <m/>
    <m/>
    <x v="1"/>
    <m/>
  </r>
  <r>
    <x v="6"/>
    <d v="2026-01-21T00:00:00"/>
    <d v="2026-01-22T00:00:00"/>
    <s v="0292031"/>
    <m/>
    <x v="0"/>
    <s v="ARENA 180GSM - GOLDEN"/>
    <s v="7016"/>
    <n v="180"/>
    <n v="220"/>
    <s v="100% PES CM "/>
    <s v="ARENA"/>
    <m/>
    <n v="1.94"/>
    <m/>
    <m/>
    <m/>
    <x v="1"/>
    <m/>
  </r>
  <r>
    <x v="7"/>
    <d v="2026-01-26T00:00:00"/>
    <d v="2026-02-06T00:00:00"/>
    <s v="00  - PROJ # 3267 Slumba&gt;PROJ3267 Slumba"/>
    <s v="PROJ3267 Slumba"/>
    <x v="1"/>
    <s v="TAPA AMOSTRA FIO GELADO - 400 2,20 CM GRIS PERLA (TAPA)--&gt; ~42% PE / ~58% Poly  / 300 gsm | PROJ # 3267: Slumba Hybrid -"/>
    <s v="7050"/>
    <n v="330"/>
    <n v="230"/>
    <s v="50% PES 50% PE CM"/>
    <s v="GRIS PERLA"/>
    <s v="(cooling)"/>
    <n v="4.28"/>
    <s v="Info documentada x César- muestra"/>
    <m/>
    <m/>
    <x v="1"/>
    <m/>
  </r>
  <r>
    <x v="8"/>
    <d v="2026-01-26T00:00:00"/>
    <d v="2026-01-27T00:00:00"/>
    <s v="0519001"/>
    <m/>
    <x v="1"/>
    <s v="650 gramas com o gelado da Guatemala/ Tapa Cooling"/>
    <s v="7024"/>
    <n v="320"/>
    <n v="220"/>
    <s v="100% PES CM "/>
    <s v="BLANCO"/>
    <s v="Cooling"/>
    <n v="4.99"/>
    <s v="proforma pedido"/>
    <m/>
    <m/>
    <x v="1"/>
    <m/>
  </r>
  <r>
    <x v="8"/>
    <d v="2026-01-26T00:00:00"/>
    <d v="2026-01-27T00:00:00"/>
    <s v="0564006"/>
    <m/>
    <x v="1"/>
    <s v="220 gramos em branco e preto"/>
    <s v="7025"/>
    <n v="180"/>
    <n v="210"/>
    <s v="100% PES PL"/>
    <s v="BLANCO Y NEGRO"/>
    <m/>
    <n v="1.56"/>
    <m/>
    <m/>
    <m/>
    <x v="1"/>
    <m/>
  </r>
  <r>
    <x v="8"/>
    <d v="2026-01-26T00:00:00"/>
    <d v="2026-01-27T00:00:00"/>
    <s v="0566001"/>
    <m/>
    <x v="1"/>
    <s v="220 gramos em branco e preto/ Banda"/>
    <s v="7026"/>
    <n v="220"/>
    <n v="220"/>
    <s v="100% PES CM "/>
    <s v="GRIS"/>
    <m/>
    <n v="2.2000000000000002"/>
    <s v="proforma pedido"/>
    <m/>
    <m/>
    <x v="1"/>
    <m/>
  </r>
  <r>
    <x v="9"/>
    <d v="2026-01-27T00:00:00"/>
    <d v="2026-01-28T00:00:00"/>
    <s v="0433004"/>
    <m/>
    <x v="1"/>
    <s v="280 gramos"/>
    <s v="7028"/>
    <n v="280"/>
    <n v="220"/>
    <s v="100% PES XP"/>
    <s v="VERDE Y AZUL"/>
    <m/>
    <n v="4.2699999999999996"/>
    <m/>
    <m/>
    <m/>
    <x v="0"/>
    <m/>
  </r>
  <r>
    <x v="9"/>
    <d v="2026-01-27T00:00:00"/>
    <d v="2026-01-28T00:00:00"/>
    <s v="0151011"/>
    <m/>
    <x v="1"/>
    <s v="280 gramos"/>
    <s v="7029"/>
    <n v="280"/>
    <n v="220"/>
    <s v="100% PES CM"/>
    <s v="MEZCLA"/>
    <m/>
    <n v="3.77"/>
    <m/>
    <m/>
    <m/>
    <x v="0"/>
    <m/>
  </r>
  <r>
    <x v="8"/>
    <d v="2026-01-27T00:00:00"/>
    <d v="2026-01-27T00:00:00"/>
    <s v="0519001-a"/>
    <m/>
    <x v="1"/>
    <s v="Tapa Cooling"/>
    <s v="7024"/>
    <n v="300"/>
    <n v="220"/>
    <s v="PES / PE CM"/>
    <s v="BLANCO"/>
    <s v="Cooling"/>
    <n v="4.6900000000000004"/>
    <s v="Ajuste precio ID cotizado arriba"/>
    <m/>
    <m/>
    <x v="1"/>
    <m/>
  </r>
  <r>
    <x v="6"/>
    <d v="2026-01-28T00:00:00"/>
    <s v="-"/>
    <s v="0250001"/>
    <m/>
    <x v="4"/>
    <s v="Revisión de OC 14432- Tela GOLDEN - Gris??"/>
    <s v="-"/>
    <m/>
    <m/>
    <m/>
    <m/>
    <m/>
    <m/>
    <s v="eliminar- aclarado com cliente - no cotar"/>
    <m/>
    <m/>
    <x v="1"/>
    <m/>
  </r>
  <r>
    <x v="6"/>
    <d v="2026-01-28T00:00:00"/>
    <s v="-"/>
    <s v="0521001"/>
    <m/>
    <x v="4"/>
    <s v="Revisión de OC 14432- Tela ULTRAPEDIC- Artic?"/>
    <s v="-"/>
    <m/>
    <m/>
    <m/>
    <m/>
    <m/>
    <m/>
    <s v="eliminar- aclarado com cliente - no cotar"/>
    <m/>
    <m/>
    <x v="1"/>
    <m/>
  </r>
  <r>
    <x v="10"/>
    <d v="2026-01-30T00:00:00"/>
    <d v="2026-02-05T00:00:00"/>
    <s v="blanco brillante"/>
    <m/>
    <x v="0"/>
    <s v="blanco brillante  180 2,20  CM"/>
    <s v="7039"/>
    <n v="180"/>
    <n v="220"/>
    <s v="100% PES CM CM"/>
    <s v="BLANCO"/>
    <m/>
    <n v="1.79"/>
    <s v="Info documentada x Cesar-muestra"/>
    <s v="3D"/>
    <s v="seguir com o desenho"/>
    <x v="1"/>
    <m/>
  </r>
  <r>
    <x v="10"/>
    <d v="2026-01-30T00:00:00"/>
    <d v="2026-02-11T00:00:00"/>
    <s v="mezcla negro"/>
    <m/>
    <x v="0"/>
    <s v="mezcla negro  320 2,20 CM/ baixar para 280 GR"/>
    <s v="7040"/>
    <n v="280"/>
    <n v="220"/>
    <s v="100% PES CM CM"/>
    <s v="MEZCLA  NEGRO"/>
    <m/>
    <n v="3.58"/>
    <s v="Info documentada x Cesar-muestra"/>
    <s v="3D"/>
    <s v="baixar GR"/>
    <x v="1"/>
    <m/>
  </r>
  <r>
    <x v="10"/>
    <d v="2026-01-30T00:00:00"/>
    <d v="2026-02-11T00:00:00"/>
    <s v="negro"/>
    <m/>
    <x v="0"/>
    <s v="negro 320 2,20 CM / baixar  para 280GR"/>
    <s v="7041"/>
    <n v="280"/>
    <n v="220"/>
    <s v="100% PES CM CM"/>
    <s v="NEGRO"/>
    <m/>
    <n v="3.57"/>
    <s v="Info documentada x Cesar-muestra"/>
    <s v="3D"/>
    <s v="baixar GR"/>
    <x v="1"/>
    <m/>
  </r>
  <r>
    <x v="10"/>
    <d v="2026-01-30T00:00:00"/>
    <d v="2026-02-11T00:00:00"/>
    <s v="blanco helada"/>
    <m/>
    <x v="1"/>
    <s v="blanco helado 320 220 CM/ 280GSM"/>
    <s v="7042"/>
    <n v="280"/>
    <n v="220"/>
    <s v="65% PES 35% PE CM"/>
    <s v="BLANCO"/>
    <s v="Arctic Breeze® s/ Logo"/>
    <n v="4.55"/>
    <s v="Info documentada x Cesar-muestra"/>
    <s v="3D"/>
    <s v="cliente pediu baixar GR/3a cotac."/>
    <x v="1"/>
    <m/>
  </r>
  <r>
    <x v="7"/>
    <d v="2026-02-02T00:00:00"/>
    <m/>
    <s v="00- PROJ-3324 BiB"/>
    <m/>
    <x v="6"/>
    <s v="(TAPA)-op Panel: 350gsm, 3% spandex, a minimum of 30% Tencel, a minimum of 30% LDPE, and the difference in polyester ---- 230cm width |PROJ-3324 BiB "/>
    <s v="7045"/>
    <n v="360"/>
    <n v="230"/>
    <m/>
    <m/>
    <m/>
    <m/>
    <s v="F-up César amostra física"/>
    <m/>
    <s v="Hilo em cotización"/>
    <x v="1"/>
    <s v="eliminado del app"/>
  </r>
  <r>
    <x v="11"/>
    <d v="2026-02-03T00:00:00"/>
    <d v="2026-02-04T00:00:00"/>
    <s v="CF7047&gt;0577002&gt; 0578004"/>
    <s v="0577002"/>
    <x v="0"/>
    <s v="Fondo blanco, con las flores en color salmon; 180 o 220 gramos/ dia de la madre-3D. "/>
    <s v="7047"/>
    <n v="220"/>
    <n v="220"/>
    <s v="100% PES CM"/>
    <s v="BLANCO Y SALMÓN"/>
    <m/>
    <n v="2.2400000000000002"/>
    <m/>
    <s v="3D"/>
    <m/>
    <x v="1"/>
    <m/>
  </r>
  <r>
    <x v="12"/>
    <d v="2026-02-03T00:00:00"/>
    <d v="2026-02-03T00:00:00"/>
    <s v="PR000"/>
    <m/>
    <x v="0"/>
    <s v="Ajuste del logo-cliente pediu para fazer uma amostra com o logo dele menor e em maior quantidade pra fazer a faixa"/>
    <s v="7046"/>
    <n v="160"/>
    <n v="220"/>
    <s v="100% PES CM"/>
    <s v="GRIS OSCURO"/>
    <m/>
    <n v="1.57"/>
    <s v="Amostra"/>
    <s v="10 metros "/>
    <m/>
    <x v="1"/>
    <m/>
  </r>
  <r>
    <x v="7"/>
    <d v="2026-02-04T00:00:00"/>
    <d v="2026-02-06T00:00:00"/>
    <s v="00  - PROJ # 3267 Slumba&gt;PROJ3267: Slumba_x000a_Hybrid"/>
    <s v="PROJ3267: Slumba Hybrid"/>
    <x v="1"/>
    <s v="BANDA -Charcoal heather grey-100%PES-230GSM (BANDA)"/>
    <s v="7048"/>
    <n v="230"/>
    <n v="230"/>
    <s v="100% PES CM"/>
    <s v="HEATHER GRAY- GRIS JASPEADO"/>
    <m/>
    <n v="2.73"/>
    <m/>
    <m/>
    <m/>
    <x v="1"/>
    <m/>
  </r>
  <r>
    <x v="7"/>
    <d v="2026-02-04T00:00:00"/>
    <m/>
    <s v="00- PROJ-3324 BiB"/>
    <m/>
    <x v="6"/>
    <s v="(BANDA)- 350gsm, 100% polyester knit, dark navy + back inlay -- 230cm width "/>
    <s v=""/>
    <m/>
    <m/>
    <m/>
    <s v="AZUL "/>
    <m/>
    <m/>
    <m/>
    <m/>
    <s v="Hilo em cotización"/>
    <x v="1"/>
    <m/>
  </r>
  <r>
    <x v="7"/>
    <d v="2026-02-05T00:00:00"/>
    <d v="2026-02-06T00:00:00"/>
    <s v="00  - PROJ # 3267 Slumba&gt;PROJ3267 (top)"/>
    <s v="PROJ3267 (top)"/>
    <x v="1"/>
    <s v="Tapa gris claro (solid light grey LDPE option )"/>
    <n v="7021"/>
    <n v="300"/>
    <n v="220"/>
    <s v="50% PES 50% PE CM"/>
    <s v="GRIS PERLA"/>
    <m/>
    <n v="4.28"/>
    <m/>
    <m/>
    <m/>
    <x v="1"/>
    <m/>
  </r>
  <r>
    <x v="13"/>
    <d v="2026-02-06T00:00:00"/>
    <d v="2026-02-06T00:00:00"/>
    <s v="00&gt;A10213"/>
    <s v="A10213"/>
    <x v="1"/>
    <s v="similar a desenho compra ano passado (02920001) em 180GR-Desenho a sugerir"/>
    <s v="7053"/>
    <n v="180"/>
    <n v="220"/>
    <s v="100% PES CM"/>
    <s v="BLANCO"/>
    <m/>
    <n v="1.95"/>
    <m/>
    <m/>
    <m/>
    <x v="0"/>
    <m/>
  </r>
  <r>
    <x v="13"/>
    <d v="2026-02-06T00:00:00"/>
    <d v="2026-02-06T00:00:00"/>
    <s v="00&gt;A10257"/>
    <s v="A10257"/>
    <x v="1"/>
    <s v="similar a desenho compra ano passado (02920001) em 220GR-Desenho a sugerir"/>
    <s v="7054"/>
    <n v="220"/>
    <n v="220"/>
    <s v="100% PES CM"/>
    <s v="GRIS PERLA"/>
    <m/>
    <n v="2.3199999999999998"/>
    <m/>
    <m/>
    <m/>
    <x v="0"/>
    <m/>
  </r>
  <r>
    <x v="13"/>
    <d v="2026-02-06T00:00:00"/>
    <d v="2026-02-06T00:00:00"/>
    <s v="00&gt; A10257"/>
    <s v="A10257"/>
    <x v="1"/>
    <s v="similar a desenho compra ano passado (02920001) em 220GR-Desenho a sugerir diferente ao anterior"/>
    <s v="7055"/>
    <n v="220"/>
    <n v="220"/>
    <s v="100% PES CM"/>
    <s v="BLANCO"/>
    <m/>
    <n v="2.31"/>
    <m/>
    <m/>
    <m/>
    <x v="0"/>
    <m/>
  </r>
  <r>
    <x v="13"/>
    <d v="2026-02-06T00:00:00"/>
    <d v="2026-02-06T00:00:00"/>
    <s v="00.SP7056"/>
    <s v="SP7056"/>
    <x v="1"/>
    <s v="similar a desenho compra ano passado (02920001) em 250GR-Desenho a sugerir"/>
    <s v="7056"/>
    <n v="260"/>
    <n v="220"/>
    <s v="100% PES CM"/>
    <s v="GRIS"/>
    <m/>
    <n v="2.91"/>
    <m/>
    <m/>
    <m/>
    <x v="0"/>
    <m/>
  </r>
  <r>
    <x v="13"/>
    <d v="2026-02-06T00:00:00"/>
    <d v="2026-02-06T00:00:00"/>
    <s v="00&gt;0437021"/>
    <s v="0437021"/>
    <x v="1"/>
    <s v="similar a desenho compra ano passado (02920001) em 300GR-Desenho/Cor a sugerir"/>
    <s v="7057"/>
    <n v="330"/>
    <n v="220"/>
    <s v="100% PES CM"/>
    <s v="ARENA"/>
    <m/>
    <n v="3.35"/>
    <m/>
    <m/>
    <m/>
    <x v="0"/>
    <m/>
  </r>
  <r>
    <x v="13"/>
    <d v="2026-02-06T00:00:00"/>
    <d v="2026-02-06T00:00:00"/>
    <s v="00&gt; SP7058"/>
    <s v="SP7058"/>
    <x v="1"/>
    <s v="Fvr cotar uma opção em 220GSM com Biodress- Desenho a sugerir"/>
    <s v="7058"/>
    <n v="220"/>
    <n v="220"/>
    <s v="100% PES CM"/>
    <s v="BLANCO"/>
    <s v="BioDress® c/ logo"/>
    <n v="3.12"/>
    <m/>
    <m/>
    <m/>
    <x v="0"/>
    <m/>
  </r>
  <r>
    <x v="14"/>
    <d v="2026-02-06T00:00:00"/>
    <d v="2026-02-09T00:00:00"/>
    <s v="0514004"/>
    <m/>
    <x v="0"/>
    <s v="ARTIC"/>
    <s v="7059"/>
    <n v="580"/>
    <n v="230"/>
    <s v="57%PE 43%PES XP"/>
    <s v="GRIS Y BLANCO"/>
    <s v="Arctic Breeze® s/ Logo"/>
    <s v="11.38"/>
    <m/>
    <m/>
    <s v="usar modelo Showroom"/>
    <x v="0"/>
    <s v="no producir muestra"/>
  </r>
  <r>
    <x v="14"/>
    <d v="2026-02-06T00:00:00"/>
    <d v="2026-02-09T00:00:00"/>
    <s v="0521001"/>
    <m/>
    <x v="0"/>
    <s v="ARTIC"/>
    <s v="7060"/>
    <n v="460"/>
    <n v="230"/>
    <s v="54%PES 46%PE CM"/>
    <s v="GRIS Y BLANCO"/>
    <s v="Arctic Breeze® s/ Logo"/>
    <n v="8.2899999999999991"/>
    <m/>
    <m/>
    <s v="usar modelo Showroom"/>
    <x v="0"/>
    <s v="no producir muestra"/>
  </r>
  <r>
    <x v="14"/>
    <d v="2026-02-06T00:00:00"/>
    <d v="2026-02-09T00:00:00"/>
    <s v="0518004"/>
    <m/>
    <x v="0"/>
    <s v="este diseño em 220GR"/>
    <s v="7061"/>
    <n v="520"/>
    <n v="230"/>
    <s v="57%PE 43%PES XP"/>
    <s v="AZUL MEZCLA Y BLANCO"/>
    <m/>
    <n v="10.84"/>
    <s v="Manter original 520"/>
    <m/>
    <s v="produzir menor GR possível Blanco y Azul"/>
    <x v="0"/>
    <s v="10 mts de cada item"/>
  </r>
  <r>
    <x v="14"/>
    <d v="2026-03-02T00:00:00"/>
    <d v="2026-03-02T00:00:00"/>
    <s v="0518004"/>
    <s v="0518014"/>
    <x v="3"/>
    <s v="solicitud email visita cliente 02/03"/>
    <s v="7137"/>
    <n v="300"/>
    <n v="220"/>
    <s v="100% PES XP"/>
    <s v="AZUL Y BLANCO"/>
    <m/>
    <n v="3.79"/>
    <m/>
    <s v="amostra física"/>
    <s v="Cliente vai visitar a fábrica na terça, dia 10-03."/>
    <x v="0"/>
    <s v="10 mts de cada item"/>
  </r>
  <r>
    <x v="14"/>
    <d v="2026-02-06T00:00:00"/>
    <d v="2026-02-09T00:00:00"/>
    <s v="0269015"/>
    <s v="0269075"/>
    <x v="3"/>
    <s v="220GR NEGRO"/>
    <s v="7062"/>
    <n v="220"/>
    <n v="220"/>
    <s v="86% PES 14% CO XN"/>
    <s v="NEGRO"/>
    <m/>
    <n v="3.49"/>
    <m/>
    <s v="amostra física"/>
    <s v="mezcla oscuro"/>
    <x v="0"/>
    <s v="10 mts de cada item"/>
  </r>
  <r>
    <x v="14"/>
    <d v="2026-02-06T00:00:00"/>
    <d v="2026-02-09T00:00:00"/>
    <s v="0274005&gt;0274035"/>
    <s v="0274035"/>
    <x v="3"/>
    <s v="220GR GRIS PERLA"/>
    <s v="7063"/>
    <n v="220"/>
    <n v="220"/>
    <s v="100% PES XN"/>
    <s v="GRIS PERLA"/>
    <m/>
    <n v="3.19"/>
    <m/>
    <s v="amostra física"/>
    <s v="fondo gris perla y blanco"/>
    <x v="0"/>
    <m/>
  </r>
  <r>
    <x v="14"/>
    <d v="2026-02-06T00:00:00"/>
    <d v="2026-03-02T00:00:00"/>
    <s v="0454004 &gt; 0454034"/>
    <s v="0454034"/>
    <x v="3"/>
    <s v="220 GRS BIODRESS - cotar na menor gramatura possível "/>
    <s v="7138"/>
    <n v="300"/>
    <n v="220"/>
    <s v="100% PES XP"/>
    <s v="ARENA Y GRIS"/>
    <s v="BioDress® s/ logo"/>
    <n v="4.0999999999999996"/>
    <s v="estrutura XP final 4 minimo 280G"/>
    <s v="amostra física"/>
    <s v="Cliente vai visitar a fábrica na terça, dia 10-03."/>
    <x v="0"/>
    <m/>
  </r>
  <r>
    <x v="15"/>
    <d v="2026-02-09T00:00:00"/>
    <d v="2026-02-09T00:00:00"/>
    <s v="A10279"/>
    <m/>
    <x v="0"/>
    <s v="conforme amostra - foto filed  &gt; A10451"/>
    <s v="7065"/>
    <n v="200"/>
    <n v="220"/>
    <s v="100% PES CM"/>
    <s v="AZUL MARINO"/>
    <m/>
    <n v="2.06"/>
    <m/>
    <s v="GT009.26"/>
    <m/>
    <x v="1"/>
    <m/>
  </r>
  <r>
    <x v="15"/>
    <d v="2026-02-09T00:00:00"/>
    <d v="2026-02-09T00:00:00"/>
    <s v="0269071"/>
    <m/>
    <x v="0"/>
    <s v="conforme amostra - foto filed &gt;  0269101"/>
    <s v="7066"/>
    <n v="180"/>
    <n v="220"/>
    <s v="100% PES CM"/>
    <s v="MEZCLA Y NEGRO"/>
    <m/>
    <n v="1.69"/>
    <m/>
    <s v="GT009.26"/>
    <m/>
    <x v="1"/>
    <m/>
  </r>
  <r>
    <x v="15"/>
    <d v="2026-02-09T00:00:00"/>
    <d v="2026-02-09T00:00:00"/>
    <s v="00&gt;DR7067"/>
    <s v="DR7067"/>
    <x v="1"/>
    <s v="Diseño gris (no trae código) con la referencia de color negra 200grs / 220cm ancho-Foto"/>
    <s v="7067"/>
    <n v="200"/>
    <n v="220"/>
    <s v="100% PES CM"/>
    <s v="NEGRO"/>
    <m/>
    <n v="1.88"/>
    <m/>
    <m/>
    <m/>
    <x v="1"/>
    <m/>
  </r>
  <r>
    <x v="15"/>
    <d v="2026-02-09T00:00:00"/>
    <d v="2026-02-09T00:00:00"/>
    <s v="0149081"/>
    <m/>
    <x v="0"/>
    <s v="Este diseño gris con la referencia de color negra 220grs / 220cm ancho-Diferente diseño pues pertenece a Facenco&gt;  0149141"/>
    <s v="7068"/>
    <n v="200"/>
    <n v="220"/>
    <s v="100% PES CM"/>
    <s v="NEGRO"/>
    <m/>
    <n v="2.1800000000000002"/>
    <m/>
    <s v="GT009.26"/>
    <m/>
    <x v="1"/>
    <m/>
  </r>
  <r>
    <x v="15"/>
    <d v="2026-02-09T00:00:00"/>
    <d v="2026-02-09T00:00:00"/>
    <s v="0147111"/>
    <m/>
    <x v="1"/>
    <s v="Este diseño blanco con la referencia de color negra 220grs / 220cm ancho"/>
    <s v="7069"/>
    <n v="200"/>
    <n v="220"/>
    <s v="100% PES CM"/>
    <s v="NEGRO"/>
    <m/>
    <n v="2.14"/>
    <m/>
    <m/>
    <m/>
    <x v="1"/>
    <m/>
  </r>
  <r>
    <x v="15"/>
    <d v="2026-02-09T00:00:00"/>
    <d v="2026-02-09T00:00:00"/>
    <s v="0091002"/>
    <m/>
    <x v="0"/>
    <s v="conforme amostra &gt; 0091001"/>
    <s v="7070"/>
    <n v="180"/>
    <n v="220"/>
    <s v="100% PES CM"/>
    <s v="NEGRO"/>
    <m/>
    <n v="1.66"/>
    <m/>
    <s v="GT009.26"/>
    <m/>
    <x v="1"/>
    <m/>
  </r>
  <r>
    <x v="16"/>
    <d v="2026-02-11T00:00:00"/>
    <d v="2026-02-11T00:00:00"/>
    <s v="00&gt;CP7079"/>
    <s v="CP7079"/>
    <x v="1"/>
    <s v="200GR 2,20 BLANCO CM"/>
    <s v="7079"/>
    <n v="200"/>
    <n v="220"/>
    <s v="100% PES CM"/>
    <s v="BLANCO"/>
    <m/>
    <n v="1.79"/>
    <m/>
    <m/>
    <m/>
    <x v="0"/>
    <m/>
  </r>
  <r>
    <x v="16"/>
    <d v="2026-02-11T00:00:00"/>
    <d v="2026-02-11T00:00:00"/>
    <s v="00&gt;CP7080"/>
    <s v="CP7080"/>
    <x v="1"/>
    <s v="200GR 2,20 BLANCO Y GRIS PERLA CM"/>
    <n v="7080"/>
    <n v="200"/>
    <n v="220"/>
    <s v="100% PES CM"/>
    <s v="BLANCO Y GRIS PERLA"/>
    <m/>
    <n v="1.8"/>
    <m/>
    <m/>
    <m/>
    <x v="0"/>
    <m/>
  </r>
  <r>
    <x v="16"/>
    <d v="2026-02-11T00:00:00"/>
    <d v="2026-02-11T00:00:00"/>
    <s v="00&gt;CP7081"/>
    <s v="CP7081"/>
    <x v="1"/>
    <s v="200GR 2,20 BLANCO Y BEIGE ARENA CM"/>
    <s v="7081"/>
    <n v="200"/>
    <n v="220"/>
    <s v="100% PES CM"/>
    <s v="BLANCO Y BEIGE ARENA"/>
    <m/>
    <n v="1.8"/>
    <m/>
    <m/>
    <m/>
    <x v="0"/>
    <m/>
  </r>
  <r>
    <x v="15"/>
    <d v="2026-02-11T00:00:00"/>
    <d v="2026-02-11T00:00:00"/>
    <s v="00&gt;DR7077"/>
    <s v="DR7077"/>
    <x v="0"/>
    <s v="Referencia anexa 180GR GRIS PERLA &gt;A10448"/>
    <s v="7077"/>
    <n v="180"/>
    <n v="220"/>
    <s v="100% PES CM"/>
    <s v="GRIS PERLA"/>
    <m/>
    <n v="1.81"/>
    <m/>
    <s v="GT009.26"/>
    <m/>
    <x v="1"/>
    <m/>
  </r>
  <r>
    <x v="15"/>
    <d v="2026-02-11T00:00:00"/>
    <d v="2026-02-11T00:00:00"/>
    <s v="00&gt;DR7078"/>
    <s v="DR7078"/>
    <x v="1"/>
    <s v="Referencia anexa 200GR GRIS PERLA"/>
    <s v="7078"/>
    <n v="200"/>
    <n v="220"/>
    <s v="100% PES CM"/>
    <s v="GRIS PERLA"/>
    <m/>
    <n v="2.13"/>
    <m/>
    <m/>
    <m/>
    <x v="1"/>
    <m/>
  </r>
  <r>
    <x v="11"/>
    <d v="2026-02-13T00:00:00"/>
    <d v="2026-02-13T00:00:00"/>
    <s v="00&gt;CF7086"/>
    <s v="CF7086"/>
    <x v="0"/>
    <s v="Referencia- nuevo desarrollo de Florida Honduras- 180GSM segun email hoy -foto filed &quot;Metric Black&quot;"/>
    <s v="7086"/>
    <n v="180"/>
    <n v="220"/>
    <s v="100% PES CM"/>
    <s v="NEGRO Y BLANCO"/>
    <m/>
    <n v="1.67"/>
    <m/>
    <m/>
    <m/>
    <x v="1"/>
    <m/>
  </r>
  <r>
    <x v="5"/>
    <d v="2026-02-13T00:00:00"/>
    <d v="2026-02-13T00:00:00"/>
    <s v="A10202"/>
    <s v="A10202"/>
    <x v="0"/>
    <s v="Tela Relaxtech A10202 -  mejorar precio 1,85- id5496 (A10196 (4189))- Ex JIR001"/>
    <s v="7087"/>
    <n v="180"/>
    <n v="220"/>
    <s v="100% PES CM"/>
    <s v="BLANCO Y NEGRO"/>
    <m/>
    <n v="1.71"/>
    <m/>
    <m/>
    <m/>
    <x v="1"/>
    <m/>
  </r>
  <r>
    <x v="17"/>
    <d v="2026-02-18T00:00:00"/>
    <s v="NA"/>
    <s v="A10093"/>
    <m/>
    <x v="1"/>
    <s v="Cotizar referencia rechazada C. Florida GT (A10093 - ID5408 - camas florida  180GR AZUL MARINHO)-Tinha um preço em 2025 de $1,91"/>
    <m/>
    <m/>
    <m/>
    <m/>
    <m/>
    <m/>
    <n v="1.65"/>
    <s v="ver mensaje WhatsApp"/>
    <m/>
    <m/>
    <x v="1"/>
    <m/>
  </r>
  <r>
    <x v="11"/>
    <d v="2026-02-18T00:00:00"/>
    <d v="2026-02-18T00:00:00"/>
    <s v="00&gt; CF7092"/>
    <s v="CF7092"/>
    <x v="7"/>
    <s v="Cotizar e muestra producto aparentemente não é nosso - cliente quiere desarrollar / 180GR Beige-Arena -vino em OC 686"/>
    <s v="7092"/>
    <n v="180"/>
    <n v="220"/>
    <s v="100% PES CM"/>
    <s v="BEIGE ARENA"/>
    <m/>
    <n v="1.71"/>
    <m/>
    <m/>
    <m/>
    <x v="1"/>
    <m/>
  </r>
  <r>
    <x v="18"/>
    <d v="2026-02-18T00:00:00"/>
    <d v="2026-02-26T00:00:00"/>
    <s v="CC7090"/>
    <m/>
    <x v="1"/>
    <s v="Cotizar - documentado x Cesar 320G 2,20 Gris oscuro"/>
    <s v="7090"/>
    <n v="320"/>
    <n v="220"/>
    <s v="100% PES CM"/>
    <s v="GRIS OSCURO"/>
    <m/>
    <n v="4.09"/>
    <s v="Info documentada x Cesar-muestra-No precificada aún"/>
    <m/>
    <m/>
    <x v="1"/>
    <m/>
  </r>
  <r>
    <x v="6"/>
    <d v="2026-02-18T00:00:00"/>
    <d v="2026-02-18T00:00:00"/>
    <s v="0449001"/>
    <m/>
    <x v="0"/>
    <s v="Adicional quieren que coticemos el articulo 0449001 del mismo gramaje como trabajamos con ellos siempre en color blanco. Email Rodrigo Mena / AURORA BLANCO"/>
    <s v="7097"/>
    <n v="180"/>
    <n v="220"/>
    <s v="100% PES CM"/>
    <s v="BLANCO"/>
    <m/>
    <n v="1.88"/>
    <s v="oc 14493"/>
    <m/>
    <m/>
    <x v="1"/>
    <m/>
  </r>
  <r>
    <x v="15"/>
    <d v="2026-02-20T00:00:00"/>
    <d v="2026-02-20T00:00:00"/>
    <s v="0269071&gt;0269071"/>
    <m/>
    <x v="1"/>
    <s v="Cotizar essa referencia (ID 7066) em GRIS OSCURO"/>
    <s v="7104"/>
    <n v="180"/>
    <n v="220"/>
    <s v="100% PES CM"/>
    <s v="GRIS OSCURO"/>
    <m/>
    <n v="1.82"/>
    <m/>
    <m/>
    <m/>
    <x v="1"/>
    <m/>
  </r>
  <r>
    <x v="15"/>
    <d v="2026-02-20T00:00:00"/>
    <d v="2026-02-20T00:00:00"/>
    <s v="DR7105"/>
    <s v="DR7105"/>
    <x v="1"/>
    <s v="Cotizar essa referencia (ID 7077) em BLANCO"/>
    <s v="7105"/>
    <n v="180"/>
    <n v="220"/>
    <s v="100% PES CM"/>
    <s v="BLANCO"/>
    <m/>
    <n v="1.71"/>
    <m/>
    <m/>
    <m/>
    <x v="1"/>
    <m/>
  </r>
  <r>
    <x v="19"/>
    <d v="2026-02-20T00:00:00"/>
    <d v="2026-02-20T00:00:00"/>
    <s v="AF7106"/>
    <m/>
    <x v="1"/>
    <s v="Cotar 180 2,20 blanco CM"/>
    <s v="7106"/>
    <n v="180"/>
    <n v="220"/>
    <s v="100% PES CM"/>
    <s v="BLANCO"/>
    <m/>
    <n v="2.0099999999999998"/>
    <m/>
    <m/>
    <m/>
    <x v="0"/>
    <m/>
  </r>
  <r>
    <x v="19"/>
    <d v="2026-02-20T00:00:00"/>
    <d v="2026-02-20T00:00:00"/>
    <s v="AF7107"/>
    <m/>
    <x v="1"/>
    <s v="cotar 160 2,20 blanco CM"/>
    <s v="7107"/>
    <n v="160"/>
    <n v="220"/>
    <s v="100% PES CM"/>
    <s v="BLANCO"/>
    <m/>
    <n v="1.81"/>
    <m/>
    <m/>
    <m/>
    <x v="0"/>
    <m/>
  </r>
  <r>
    <x v="19"/>
    <d v="2026-02-20T00:00:00"/>
    <d v="2026-02-20T00:00:00"/>
    <s v="AF7108"/>
    <m/>
    <x v="1"/>
    <s v="cotar BLANCO 350 Gelado -Artic Breeze sem logo"/>
    <s v="7108"/>
    <n v="360"/>
    <n v="220"/>
    <s v="PES / PE CM"/>
    <s v="BLANCO"/>
    <s v="Artic Breeze s/Logo"/>
    <n v="6.69"/>
    <m/>
    <m/>
    <m/>
    <x v="0"/>
    <m/>
  </r>
  <r>
    <x v="4"/>
    <d v="2026-02-20T00:00:00"/>
    <d v="2026-02-20T00:00:00"/>
    <s v="BD7098"/>
    <m/>
    <x v="3"/>
    <s v="re-cotado-vamos fazer para apresentar ao cliente/fio importado/a outra q temos cotada é fio original do cliente"/>
    <s v="7098"/>
    <n v="200"/>
    <n v="210"/>
    <s v="100% PES CM"/>
    <s v="AZUL MARINO"/>
    <m/>
    <n v="2.4700000000000002"/>
    <s v="2da cotización"/>
    <s v="amostra física"/>
    <m/>
    <x v="0"/>
    <m/>
  </r>
  <r>
    <x v="15"/>
    <d v="2026-02-23T00:00:00"/>
    <d v="2026-02-23T00:00:00"/>
    <s v="0091002"/>
    <m/>
    <x v="1"/>
    <s v="Cotizar esa referencia em GRIS (Banda) 180 2,20"/>
    <n v="7111"/>
    <n v="180"/>
    <n v="220"/>
    <s v="100% PES CM"/>
    <s v="GRIS"/>
    <m/>
    <n v="1.84"/>
    <s v="está en OC"/>
    <m/>
    <m/>
    <x v="1"/>
    <m/>
  </r>
  <r>
    <x v="20"/>
    <d v="2026-03-02T00:00:00"/>
    <d v="2026-04-13T00:00:00"/>
    <s v="Cisne1"/>
    <m/>
    <x v="1"/>
    <s v="Cotar similar à referencia anexa em 300GR"/>
    <s v="7123"/>
    <n v="340"/>
    <n v="220"/>
    <s v="100% PES CM"/>
    <s v="RELIEVE NEGRO, AMARRE BLANCO"/>
    <s v="Mandala Dreams s/Logo"/>
    <n v="5.7"/>
    <m/>
    <m/>
    <m/>
    <x v="0"/>
    <m/>
  </r>
  <r>
    <x v="20"/>
    <d v="2026-03-02T00:00:00"/>
    <d v="2026-04-13T00:00:00"/>
    <s v="Cisne2"/>
    <m/>
    <x v="1"/>
    <s v="Cotar similar à referencia anexa em 300GR"/>
    <s v="7124"/>
    <n v="340"/>
    <n v="220"/>
    <s v="100% PES CM"/>
    <s v="RELIEVE NEGRO, AMARRE BLANCO"/>
    <m/>
    <n v="4.9000000000000004"/>
    <m/>
    <m/>
    <m/>
    <x v="0"/>
    <m/>
  </r>
  <r>
    <x v="20"/>
    <d v="2026-03-02T00:00:00"/>
    <d v="2026-04-13T00:00:00"/>
    <s v="Cisne3"/>
    <m/>
    <x v="1"/>
    <s v="Cotar similar à referencia anexa em 300GR"/>
    <s v="7125"/>
    <n v="340"/>
    <n v="220"/>
    <s v="100% PES CM"/>
    <s v="RELIEVE NEGRO Y AZUL, AMARRE BLANCO"/>
    <m/>
    <n v="4.6500000000000004"/>
    <m/>
    <m/>
    <m/>
    <x v="0"/>
    <m/>
  </r>
  <r>
    <x v="20"/>
    <d v="2026-03-02T00:00:00"/>
    <d v="2026-04-13T00:00:00"/>
    <s v="Cisne4"/>
    <m/>
    <x v="1"/>
    <s v="Cotar similar à referencia anexa em 300GR"/>
    <s v="7126"/>
    <n v="340"/>
    <n v="220"/>
    <s v="100% PES CM"/>
    <s v="RELIEVE AZUL MARINO, AMARRE AMARILLO"/>
    <m/>
    <n v="5.43"/>
    <m/>
    <m/>
    <m/>
    <x v="0"/>
    <m/>
  </r>
  <r>
    <x v="20"/>
    <d v="2026-03-02T00:00:00"/>
    <m/>
    <s v="Cisne5"/>
    <m/>
    <x v="4"/>
    <s v="Cotar similar à referencia anexa em 300GR"/>
    <m/>
    <m/>
    <m/>
    <m/>
    <m/>
    <m/>
    <m/>
    <m/>
    <m/>
    <m/>
    <x v="0"/>
    <m/>
  </r>
  <r>
    <x v="20"/>
    <d v="2026-03-02T00:00:00"/>
    <m/>
    <s v="Cisne6"/>
    <m/>
    <x v="4"/>
    <s v="Cotar similar à referencia anexa em 300GR"/>
    <m/>
    <m/>
    <m/>
    <m/>
    <m/>
    <m/>
    <m/>
    <m/>
    <m/>
    <m/>
    <x v="0"/>
    <m/>
  </r>
  <r>
    <x v="20"/>
    <d v="2026-03-02T00:00:00"/>
    <m/>
    <s v="Cisne7"/>
    <m/>
    <x v="4"/>
    <s v="Cotar similar à referencia anexa em 300GR"/>
    <m/>
    <m/>
    <m/>
    <m/>
    <m/>
    <m/>
    <m/>
    <m/>
    <m/>
    <m/>
    <x v="0"/>
    <m/>
  </r>
  <r>
    <x v="20"/>
    <d v="2026-03-02T00:00:00"/>
    <m/>
    <s v="Cisne1b"/>
    <m/>
    <x v="4"/>
    <s v="Cotar similar à referencia anexa em 400GR"/>
    <m/>
    <m/>
    <m/>
    <m/>
    <m/>
    <m/>
    <m/>
    <m/>
    <m/>
    <m/>
    <x v="0"/>
    <m/>
  </r>
  <r>
    <x v="20"/>
    <d v="2026-03-02T00:00:00"/>
    <m/>
    <s v="Cisne 2b"/>
    <m/>
    <x v="4"/>
    <s v="Cotar similar à referencia anexa em 400GR"/>
    <m/>
    <m/>
    <m/>
    <m/>
    <m/>
    <m/>
    <m/>
    <m/>
    <m/>
    <m/>
    <x v="0"/>
    <m/>
  </r>
  <r>
    <x v="20"/>
    <d v="2026-03-02T00:00:00"/>
    <m/>
    <s v="Cisne 3b"/>
    <m/>
    <x v="4"/>
    <s v="Cotar similar à referencia anexa em 400GR"/>
    <m/>
    <m/>
    <m/>
    <m/>
    <m/>
    <m/>
    <m/>
    <m/>
    <m/>
    <m/>
    <x v="0"/>
    <m/>
  </r>
  <r>
    <x v="20"/>
    <d v="2026-03-02T00:00:00"/>
    <m/>
    <s v="Cisne 4b"/>
    <m/>
    <x v="4"/>
    <s v="Cotar similar à referencia anexa em 400GR"/>
    <m/>
    <m/>
    <m/>
    <m/>
    <m/>
    <m/>
    <m/>
    <m/>
    <m/>
    <m/>
    <x v="0"/>
    <m/>
  </r>
  <r>
    <x v="20"/>
    <d v="2026-03-02T00:00:00"/>
    <m/>
    <s v="Cisne 5b"/>
    <m/>
    <x v="4"/>
    <s v="Cotar similar à referencia anexa em 400GR"/>
    <m/>
    <m/>
    <m/>
    <m/>
    <m/>
    <m/>
    <m/>
    <m/>
    <m/>
    <m/>
    <x v="0"/>
    <m/>
  </r>
  <r>
    <x v="20"/>
    <d v="2026-03-02T00:00:00"/>
    <m/>
    <s v="Cisne 6b"/>
    <m/>
    <x v="4"/>
    <s v="Cotar similar à referencia anexa em 400GR"/>
    <m/>
    <m/>
    <m/>
    <m/>
    <m/>
    <m/>
    <m/>
    <m/>
    <m/>
    <m/>
    <x v="0"/>
    <m/>
  </r>
  <r>
    <x v="20"/>
    <d v="2026-03-02T00:00:00"/>
    <m/>
    <s v="Cisne 7b"/>
    <m/>
    <x v="4"/>
    <s v="Cotar similar à referencia anexa em 400GR"/>
    <m/>
    <m/>
    <m/>
    <m/>
    <m/>
    <m/>
    <m/>
    <m/>
    <m/>
    <m/>
    <x v="0"/>
    <m/>
  </r>
  <r>
    <x v="21"/>
    <d v="2026-03-04T00:00:00"/>
    <d v="2026-03-04T00:00:00"/>
    <s v="AmostraPiero&gt;A10255"/>
    <s v="A10255"/>
    <x v="0"/>
    <s v="Essa amostra feita por P&amp;D  foi reprovada-Ficou fora da GR correta  (240GR) e tambem esta rasgando no processo de bordado. Precisamos refazer novamente 30 metros, 2,10L"/>
    <s v="7144"/>
    <n v="240"/>
    <n v="210"/>
    <s v="100% PES CM"/>
    <s v="AZUL MARINO"/>
    <m/>
    <n v="2.5099999999999998"/>
    <s v="Amostra"/>
    <s v="amostra física"/>
    <s v="30 mts"/>
    <x v="0"/>
    <m/>
  </r>
  <r>
    <x v="1"/>
    <d v="2026-03-04T00:00:00"/>
    <d v="2026-03-04T00:00:00"/>
    <s v="A10305&gt;A10450 (4890 Totvs)"/>
    <s v="A10450"/>
    <x v="0"/>
    <s v="180 2,20 marrom magic CM  - 150 FIADO 150 MAGIC"/>
    <s v="7146"/>
    <n v="180"/>
    <n v="220"/>
    <s v="100% PES CM"/>
    <s v="MARRON MAGIC"/>
    <m/>
    <n v="1.99"/>
    <s v="Info documentada x Igor"/>
    <s v="amostra física"/>
    <m/>
    <x v="1"/>
    <m/>
  </r>
  <r>
    <x v="18"/>
    <d v="2026-03-05T00:00:00"/>
    <d v="2026-03-06T00:00:00"/>
    <s v="CC7147-gris brillante&gt;CC7147"/>
    <s v="CC7147"/>
    <x v="0"/>
    <s v="260 2,20 100% PES CM"/>
    <s v="7147"/>
    <n v="260"/>
    <n v="220"/>
    <s v="100% PES CM"/>
    <s v="GRIS PERLA"/>
    <m/>
    <n v="2.96"/>
    <s v="Info documentada x César- muestra"/>
    <s v="amostra física"/>
    <s v="No tenenos esse hilo/será usado gris opaco"/>
    <x v="1"/>
    <s v="5 metros amostra fabrica 25/03"/>
  </r>
  <r>
    <x v="22"/>
    <d v="2026-03-06T00:00:00"/>
    <d v="2026-03-06T00:00:00"/>
    <n v="3200006"/>
    <m/>
    <x v="1"/>
    <s v="Fvr atualizar cotação 3200006 TP ML IMPERIAL GRAY 280G 2,10L /Proforma 06/03-cliente no compra desde 2023"/>
    <m/>
    <n v="280"/>
    <n v="210"/>
    <m/>
    <m/>
    <m/>
    <n v="3.06"/>
    <m/>
    <m/>
    <s v="revisado c/Mau via WA"/>
    <x v="0"/>
    <m/>
  </r>
  <r>
    <x v="14"/>
    <d v="2026-03-11T00:00:00"/>
    <d v="2026-03-16T00:00:00"/>
    <s v="0269075"/>
    <m/>
    <x v="1"/>
    <s v="Ajuste ID 7062: Troca de fio cinza escuro por preto|3D"/>
    <s v="7155"/>
    <n v="220"/>
    <n v="220"/>
    <s v="100% PES XN"/>
    <s v="NEGRO Y MEZCLA"/>
    <m/>
    <n v="2.74"/>
    <s v="3D recotado 16/03"/>
    <s v="3D"/>
    <m/>
    <x v="0"/>
    <m/>
  </r>
  <r>
    <x v="14"/>
    <d v="2026-03-11T00:00:00"/>
    <d v="2026-03-16T00:00:00"/>
    <s v="0518014"/>
    <m/>
    <x v="1"/>
    <s v="Ajuste ID 7137: Trocar por Azul Celeste-Inclui Logo Royal Bed- &quot;Mundial Argentina&quot;- 3D"/>
    <s v="7156"/>
    <n v="280"/>
    <n v="220"/>
    <s v="100% PES XP"/>
    <s v="AZUL CELESTE"/>
    <m/>
    <n v="4.7"/>
    <s v="3D recotado 16/03"/>
    <s v="3D"/>
    <m/>
    <x v="0"/>
    <m/>
  </r>
  <r>
    <x v="14"/>
    <d v="2026-03-11T00:00:00"/>
    <d v="2026-03-16T00:00:00"/>
    <s v="0454034"/>
    <m/>
    <x v="0"/>
    <s v="Ajuste ID 7138: Alterar para 280G"/>
    <s v="7157"/>
    <n v="280"/>
    <n v="220"/>
    <s v="100% PES XP"/>
    <s v="ARENA, GRIS, BLANCO"/>
    <s v="Biodress s/logo"/>
    <n v="3.89"/>
    <s v="3D recotado 16/03"/>
    <s v="3D"/>
    <m/>
    <x v="0"/>
    <m/>
  </r>
  <r>
    <x v="14"/>
    <d v="2026-03-11T00:00:00"/>
    <d v="2026-03-16T00:00:00"/>
    <s v="0514004"/>
    <m/>
    <x v="1"/>
    <s v="Cotar essa referencia em 440G Artic Breeze c/Logo**"/>
    <s v="7158"/>
    <n v="440"/>
    <n v="220"/>
    <s v="PES / PE  XP"/>
    <s v="GRIS"/>
    <s v="Arctic Breeze® c/ Logo"/>
    <n v="9.18"/>
    <s v="3D recotado 16/03"/>
    <s v="3D"/>
    <s v="Vamos fazer o teste para chegar a 440 por serem produtos novos e a gramatura original é 580 é algo q será testado."/>
    <x v="0"/>
    <m/>
  </r>
  <r>
    <x v="14"/>
    <d v="2026-03-11T00:00:00"/>
    <d v="2026-03-16T00:00:00"/>
    <s v="00&gt;'0486004&gt;0486014"/>
    <s v="0486014"/>
    <x v="1"/>
    <s v="Cotar alguma das referencias com Artic Breeze no Showroom, com menos repetição dos desenhos em 440G&gt;  0486004** | 3D"/>
    <s v="7159"/>
    <n v="440"/>
    <n v="220"/>
    <s v="43% PES 57% PE XP"/>
    <s v="GRIS Y BLANCO"/>
    <m/>
    <n v="8.94"/>
    <s v="3D recotado 16/03"/>
    <s v="3D"/>
    <s v="Vamos fazer o teste para chegar a 440 por serem produtos novos e a gramatura original é 580 é algo q será testado."/>
    <x v="0"/>
    <m/>
  </r>
  <r>
    <x v="14"/>
    <d v="2026-03-11T00:00:00"/>
    <d v="2026-03-16T00:00:00"/>
    <s v="0010181"/>
    <m/>
    <x v="1"/>
    <s v="Atualizar cotação - antes $1,57 - Modelo Abstracto"/>
    <s v="7160"/>
    <n v="180"/>
    <n v="220"/>
    <s v="100% PES CM"/>
    <s v="GRIS"/>
    <m/>
    <n v="1.77"/>
    <m/>
    <s v="3D"/>
    <s v="art comprado em 2025"/>
    <x v="0"/>
    <m/>
  </r>
  <r>
    <x v="14"/>
    <d v="2026-03-11T00:00:00"/>
    <d v="2026-03-16T00:00:00"/>
    <s v="0074161"/>
    <m/>
    <x v="1"/>
    <s v="Atualizar cotação - antes $1,57 - Modelo Dots"/>
    <s v="7161"/>
    <n v="180"/>
    <n v="220"/>
    <s v="100% PES CM"/>
    <s v="GRIS"/>
    <m/>
    <n v="1.77"/>
    <m/>
    <s v="3D"/>
    <s v="art comprado em 2025"/>
    <x v="0"/>
    <m/>
  </r>
  <r>
    <x v="14"/>
    <d v="2026-03-11T00:00:00"/>
    <d v="2026-03-16T00:00:00"/>
    <s v="'0514004"/>
    <m/>
    <x v="1"/>
    <s v="Cotar em fondo negro y las rayas en blanco- 440G \3D"/>
    <s v="7162"/>
    <n v="440"/>
    <n v="220"/>
    <s v="60% PES 40% PE XP"/>
    <s v="NEGRO Y BLANCO"/>
    <s v="Arctic Breeze® c/ Logo"/>
    <n v="7.19"/>
    <s v="3D recotado 16/03"/>
    <s v="3D"/>
    <m/>
    <x v="0"/>
    <m/>
  </r>
  <r>
    <x v="23"/>
    <d v="2026-03-17T00:00:00"/>
    <d v="2026-03-18T00:00:00"/>
    <s v="00&gt;MV7169"/>
    <s v="MV7169"/>
    <x v="1"/>
    <s v="CRIAR 3D FAIXA QUE COMBINE COM TAMPO ARCTIC B. QUE COMPRA (COLCHAO ME CM 3370010 ARCTIC??)"/>
    <s v="7169"/>
    <n v="180"/>
    <n v="210"/>
    <s v="100% PES PL "/>
    <s v="AZUL CLARO Y BLANCO"/>
    <m/>
    <n v="3.05"/>
    <m/>
    <m/>
    <s v="liberado 3D"/>
    <x v="0"/>
    <m/>
  </r>
  <r>
    <x v="23"/>
    <d v="2026-03-17T00:00:00"/>
    <d v="2026-03-18T00:00:00"/>
    <s v="00&gt; MV7170"/>
    <s v="MV7170"/>
    <x v="0"/>
    <s v="CRIAR 3D FAIXA QUE COMBINE COM TAMPO A10053"/>
    <s v="7170"/>
    <n v="180"/>
    <n v="210"/>
    <s v="100% PES PL "/>
    <s v="GRIS"/>
    <m/>
    <n v="1.8"/>
    <m/>
    <s v="3D"/>
    <s v="3D no preto e cinza perla e cinza escuro"/>
    <x v="0"/>
    <m/>
  </r>
  <r>
    <x v="23"/>
    <d v="2026-03-18T00:00:00"/>
    <d v="2026-03-18T00:00:00"/>
    <s v="A10053"/>
    <m/>
    <x v="0"/>
    <s v="CRIAR 3D - A10053- NA COR PRETA"/>
    <s v="7171"/>
    <n v="160"/>
    <n v="210"/>
    <s v="100% PES PL "/>
    <s v="NEGRO"/>
    <m/>
    <n v="1.63"/>
    <m/>
    <s v="3D"/>
    <s v="liberado 3D"/>
    <x v="0"/>
    <m/>
  </r>
  <r>
    <x v="24"/>
    <d v="2026-03-19T00:00:00"/>
    <d v="2026-03-24T00:00:00"/>
    <s v="capri turquesa&gt;CP7173&gt;A10460"/>
    <s v="CP7173"/>
    <x v="1"/>
    <s v="220 2,20 CM TURQUESA|R. Mena solicita 3D|No hay turquesa&gt;Verde Oliva"/>
    <s v="7173"/>
    <n v="220"/>
    <n v="220"/>
    <s v="100% PES CM"/>
    <s v="VERDE OLIVA"/>
    <m/>
    <n v="2.6"/>
    <s v="Info documentada x César- muestra"/>
    <s v="3D"/>
    <m/>
    <x v="1"/>
    <m/>
  </r>
  <r>
    <x v="10"/>
    <d v="2026-03-19T00:00:00"/>
    <d v="2026-03-24T00:00:00"/>
    <s v="negro sin relleno&gt;CS7174"/>
    <s v="CS7174"/>
    <x v="1"/>
    <s v="160 2,20 CM NEGRO"/>
    <s v="7174"/>
    <n v="160"/>
    <n v="220"/>
    <s v="100% PES CM"/>
    <s v="NEGRO"/>
    <m/>
    <n v="2.4300000000000002"/>
    <s v="Info documentada x César- muestra"/>
    <m/>
    <m/>
    <x v="1"/>
    <m/>
  </r>
  <r>
    <x v="25"/>
    <d v="2026-03-20T00:00:00"/>
    <d v="2026-03-24T00:00:00"/>
    <s v="0148021"/>
    <m/>
    <x v="1"/>
    <s v="Cotar ref./com logo cliente/target $2,00/adaptar estrutura e cores para cores Commodity"/>
    <n v="7175"/>
    <n v="180"/>
    <n v="220"/>
    <s v="100% PES CM"/>
    <s v="CARA MEZCLA, AMARRE NEGRO"/>
    <m/>
    <n v="1.96"/>
    <s v="pedido 500 mts"/>
    <m/>
    <s v="re-cotizado 24/3"/>
    <x v="0"/>
    <m/>
  </r>
  <r>
    <x v="25"/>
    <d v="2026-03-20T00:00:00"/>
    <d v="2026-03-24T00:00:00"/>
    <s v="0149021"/>
    <m/>
    <x v="1"/>
    <s v="Cotar ref./com logo cliente/target $2,00/adaptar estrutura e cores para cores Commodity"/>
    <n v="7176"/>
    <n v="180"/>
    <n v="220"/>
    <s v="100% PES CM"/>
    <s v="CARA MEZCLA, AMARRE BLANCO Y NEGRO"/>
    <m/>
    <n v="1.92"/>
    <s v="pedido 500 mts"/>
    <m/>
    <s v="re-cotizado 24/3"/>
    <x v="0"/>
    <m/>
  </r>
  <r>
    <x v="25"/>
    <d v="2026-03-20T00:00:00"/>
    <d v="2026-03-24T00:00:00"/>
    <s v="0157012"/>
    <m/>
    <x v="1"/>
    <s v="Cotar ref./com logo cliente/target $2,00/adaptar estrutura e cores para cores Commodity"/>
    <n v="7177"/>
    <n v="180"/>
    <n v="220"/>
    <s v="100% PES CM"/>
    <s v="GRIS"/>
    <m/>
    <n v="1.91"/>
    <s v="pedido 500 mts"/>
    <m/>
    <s v="re-cotizado 24/3"/>
    <x v="0"/>
    <m/>
  </r>
  <r>
    <x v="25"/>
    <d v="2026-03-20T00:00:00"/>
    <d v="2026-03-24T00:00:00"/>
    <s v="0239002"/>
    <m/>
    <x v="1"/>
    <s v="Cotar ref./com logo cliente/target $2,00/adaptar estrutura e cores para cores Commodity"/>
    <n v="7178"/>
    <n v="180"/>
    <n v="220"/>
    <s v="100% PES CM"/>
    <s v="BLANCO"/>
    <m/>
    <n v="1.91"/>
    <s v="pedido 500 mts"/>
    <m/>
    <s v="re-cotizado 24/3"/>
    <x v="0"/>
    <m/>
  </r>
  <r>
    <x v="25"/>
    <d v="2026-03-20T00:00:00"/>
    <d v="2026-03-24T00:00:00"/>
    <s v="0240005"/>
    <m/>
    <x v="1"/>
    <s v="Cotar ref./com logo cliente/target $2,00/adaptar estrutura e cores para cores Commodity"/>
    <n v="7179"/>
    <n v="180"/>
    <n v="220"/>
    <s v="100% PES CM"/>
    <s v="NEGRO Y RIS"/>
    <m/>
    <n v="1.95"/>
    <s v="pedido 500 mts"/>
    <m/>
    <s v="re-cotizado 24/3"/>
    <x v="0"/>
    <m/>
  </r>
  <r>
    <x v="25"/>
    <d v="2026-03-20T00:00:00"/>
    <d v="2026-03-24T00:00:00"/>
    <s v="0246015"/>
    <m/>
    <x v="1"/>
    <s v="Cotar ref./com logo cliente/target $2,00/adaptar estrutura e cores para cores Commodity"/>
    <s v="7180&gt;7231"/>
    <n v="180"/>
    <n v="220"/>
    <s v="100% PES CM"/>
    <s v="NEGRO"/>
    <m/>
    <n v="1.92"/>
    <s v="pedido 500 mts"/>
    <m/>
    <s v="re-cotizado 24/3"/>
    <x v="0"/>
    <m/>
  </r>
  <r>
    <x v="25"/>
    <d v="2026-03-20T00:00:00"/>
    <d v="2026-03-24T00:00:00"/>
    <s v="0251005"/>
    <m/>
    <x v="1"/>
    <s v="Cotar ref./com logo cliente/target $2,00/adaptar estrutura e cores para cores Commodity"/>
    <n v="7181"/>
    <n v="180"/>
    <n v="220"/>
    <s v="100% PES CM"/>
    <s v="AZUL MARINO"/>
    <m/>
    <n v="2.0099999999999998"/>
    <s v="pedido 500 mts"/>
    <m/>
    <s v="re-cotizado 24/3"/>
    <x v="0"/>
    <m/>
  </r>
  <r>
    <x v="25"/>
    <d v="2026-03-20T00:00:00"/>
    <d v="2026-03-24T00:00:00"/>
    <s v="0260015"/>
    <m/>
    <x v="1"/>
    <s v="Cotar ref./com logo cliente/target $2,00/adaptar estrutura e cores para cores Commodity"/>
    <n v="7182"/>
    <n v="180"/>
    <n v="220"/>
    <s v="100% PES CM"/>
    <s v="CARA AZUL MARINO AMARRE NEGRO"/>
    <m/>
    <n v="2.04"/>
    <s v="pedido 500 mts"/>
    <m/>
    <s v="re-cotizado 24/3"/>
    <x v="0"/>
    <m/>
  </r>
  <r>
    <x v="25"/>
    <d v="2026-03-20T00:00:00"/>
    <d v="2026-03-24T00:00:00"/>
    <s v="0262011"/>
    <m/>
    <x v="1"/>
    <s v="Cotar ref./com logo cliente/target $2,00/adaptar estrutura e cores para cores Commodity"/>
    <n v="7183"/>
    <n v="180"/>
    <n v="220"/>
    <s v="100% PES CM"/>
    <s v="GRIS"/>
    <m/>
    <n v="1.92"/>
    <s v="pedido 500 mts"/>
    <m/>
    <s v="re-cotizado 24/3"/>
    <x v="0"/>
    <m/>
  </r>
  <r>
    <x v="25"/>
    <d v="2026-03-20T00:00:00"/>
    <d v="2026-03-24T00:00:00"/>
    <s v="0264002"/>
    <m/>
    <x v="1"/>
    <s v="Cotar ref./com logo cliente/target $2,00/adaptar estrutura e cores para cores Commodity"/>
    <n v="7184"/>
    <n v="180"/>
    <n v="220"/>
    <s v="100% PES CM"/>
    <s v="CARA MEZCLA AMARRE NEGRO"/>
    <m/>
    <n v="1.92"/>
    <s v="pedido 500 mts"/>
    <m/>
    <s v="re-cotizado 24/3"/>
    <x v="0"/>
    <m/>
  </r>
  <r>
    <x v="25"/>
    <d v="2026-03-20T00:00:00"/>
    <d v="2026-03-24T00:00:00"/>
    <s v="0269005"/>
    <m/>
    <x v="1"/>
    <s v="Cotar ref./com logo cliente/target $2,00/adaptar estrutura e cores para cores Commodity"/>
    <n v="7185"/>
    <n v="180"/>
    <n v="220"/>
    <s v="100% PES CM"/>
    <s v="CARA MEZCLA AMARRE BLANCO"/>
    <m/>
    <n v="1.88"/>
    <s v="pedido 500 mts"/>
    <m/>
    <s v="re-cotizado 24/3"/>
    <x v="0"/>
    <m/>
  </r>
  <r>
    <x v="25"/>
    <d v="2026-03-20T00:00:00"/>
    <d v="2026-03-24T00:00:00"/>
    <s v="0269015"/>
    <m/>
    <x v="1"/>
    <s v="Cotar ref./com logo cliente/target $2,00/adaptar estrutura e cores para cores Commodity"/>
    <n v="7186"/>
    <n v="180"/>
    <n v="220"/>
    <s v="100% PES CM"/>
    <s v="AZUL MARINO"/>
    <m/>
    <n v="2.0099999999999998"/>
    <s v="pedido 500 mts"/>
    <m/>
    <s v="re-cotizado 24/3"/>
    <x v="0"/>
    <m/>
  </r>
  <r>
    <x v="25"/>
    <d v="2026-03-20T00:00:00"/>
    <d v="2026-03-24T00:00:00"/>
    <s v="0399001"/>
    <m/>
    <x v="1"/>
    <s v="Cotar ref./com logo cliente/target $2,00/adaptar estrutura e cores para cores Commodity"/>
    <s v="7187&gt;7230"/>
    <n v="180"/>
    <n v="220"/>
    <s v="100% PES CM"/>
    <s v="ARENA"/>
    <m/>
    <n v="1.92"/>
    <s v="pedido 500 mts"/>
    <m/>
    <s v="re-cotizado 24/3"/>
    <x v="0"/>
    <m/>
  </r>
  <r>
    <x v="25"/>
    <d v="2026-03-20T00:00:00"/>
    <d v="2026-03-24T00:00:00"/>
    <s v="0410001"/>
    <m/>
    <x v="4"/>
    <s v="Cotar ref./com logo cliente/target $2,00/adaptar estrutura e cores para cores Commodity"/>
    <s v="NA"/>
    <s v="-"/>
    <s v="-"/>
    <s v="-"/>
    <s v="-"/>
    <m/>
    <s v="-"/>
    <s v="não da pra fazer baixa GSM|Sugerir"/>
    <m/>
    <s v="-"/>
    <x v="0"/>
    <m/>
  </r>
  <r>
    <x v="25"/>
    <d v="2026-03-20T00:00:00"/>
    <d v="2026-03-24T00:00:00"/>
    <s v="0416001"/>
    <m/>
    <x v="1"/>
    <s v="Cotar ref./com logo cliente/target $2,00/adaptar estrutura e cores para cores Commodity"/>
    <n v="7189"/>
    <n v="180"/>
    <n v="220"/>
    <s v="100% PES CM"/>
    <s v="BLANCO"/>
    <m/>
    <n v="1.92"/>
    <s v="pedido 500 mts"/>
    <m/>
    <s v="re-cotizado 24/3"/>
    <x v="0"/>
    <m/>
  </r>
  <r>
    <x v="25"/>
    <d v="2026-03-20T00:00:00"/>
    <d v="2026-03-24T00:00:00"/>
    <s v="0418001"/>
    <m/>
    <x v="1"/>
    <s v="Cotar ref./com logo cliente/target $2,00/adaptar estrutura e cores para cores Commodity"/>
    <n v="7190"/>
    <n v="180"/>
    <n v="220"/>
    <s v="100% PES CM"/>
    <s v="BLANCO"/>
    <m/>
    <n v="1.91"/>
    <s v="pedido 500 mts"/>
    <m/>
    <s v="re-cotizado 24/3"/>
    <x v="0"/>
    <m/>
  </r>
  <r>
    <x v="25"/>
    <d v="2026-03-20T00:00:00"/>
    <d v="2026-03-24T00:00:00"/>
    <s v="0434004"/>
    <m/>
    <x v="1"/>
    <s v="Cotar ref./com logo cliente/target $2,00/adaptar estrutura e cores para cores Commodity"/>
    <n v="7191"/>
    <n v="180"/>
    <n v="220"/>
    <s v="100% PES CM"/>
    <s v="MEZCLA Y BLANCO"/>
    <m/>
    <n v="1.88"/>
    <s v="pedido 500 mts"/>
    <m/>
    <s v="re-cotizado 24/3"/>
    <x v="0"/>
    <m/>
  </r>
  <r>
    <x v="25"/>
    <d v="2026-03-20T00:00:00"/>
    <d v="2026-03-24T00:00:00"/>
    <s v="0446001"/>
    <m/>
    <x v="1"/>
    <s v="Cotar ref./com logo cliente/target $2,00/adaptar estrutura e cores para cores Commodity"/>
    <s v="7192&gt;7229"/>
    <n v="180"/>
    <n v="220"/>
    <s v="100% PES CM"/>
    <s v="AZUL MARINO"/>
    <m/>
    <n v="1.92"/>
    <s v="pedido 500 mts"/>
    <m/>
    <s v="re-cotizado 24/3"/>
    <x v="0"/>
    <m/>
  </r>
  <r>
    <x v="25"/>
    <d v="2026-03-20T00:00:00"/>
    <d v="2026-03-24T00:00:00"/>
    <s v="0486004"/>
    <m/>
    <x v="1"/>
    <s v="Cotar ref./com logo cliente/target $2,00/adaptar estrutura e cores para cores Commodity"/>
    <s v="7193&gt;7228"/>
    <n v="180"/>
    <n v="220"/>
    <s v="100% PES CM"/>
    <s v="NEGRO"/>
    <m/>
    <n v="1.92"/>
    <s v="pedido 500 mts"/>
    <m/>
    <s v="re-cotizado 24/3"/>
    <x v="0"/>
    <m/>
  </r>
  <r>
    <x v="25"/>
    <d v="2026-03-20T00:00:00"/>
    <d v="2026-03-24T00:00:00"/>
    <s v="0488004"/>
    <m/>
    <x v="1"/>
    <s v="Cotar ref./com logo cliente/target $2,00/adaptar estrutura e cores para cores Commodity"/>
    <n v="7194"/>
    <n v="180"/>
    <n v="220"/>
    <s v="100% PES CM"/>
    <s v="CARA GRIS AMARRE NEGRO"/>
    <m/>
    <n v="1.95"/>
    <s v="pedido 500 mts"/>
    <m/>
    <s v="re-cotizado 24/3"/>
    <x v="0"/>
    <m/>
  </r>
  <r>
    <x v="25"/>
    <d v="2026-03-20T00:00:00"/>
    <d v="2026-03-24T00:00:00"/>
    <s v="0513004"/>
    <m/>
    <x v="1"/>
    <s v="Cotar ref./com logo cliente/target $2,00/adaptar estrutura e cores para cores Commodity"/>
    <n v="7195"/>
    <n v="180"/>
    <n v="220"/>
    <s v="100% PES CM"/>
    <s v="ARENA"/>
    <m/>
    <n v="1.94"/>
    <s v="pedido 500 mts"/>
    <m/>
    <s v="re-cotizado 24/3"/>
    <x v="0"/>
    <m/>
  </r>
  <r>
    <x v="25"/>
    <d v="2026-03-20T00:00:00"/>
    <d v="2026-03-24T00:00:00"/>
    <s v="0514004"/>
    <m/>
    <x v="1"/>
    <s v="Cotar ref./com logo cliente/target $2,00/adaptar estrutura e cores para cores Commodity"/>
    <n v="7196"/>
    <n v="180"/>
    <n v="220"/>
    <s v="100% PES CM"/>
    <s v="CARA GRIS AMARRE BLANCO"/>
    <m/>
    <n v="1.93"/>
    <s v="pedido 500 mts"/>
    <m/>
    <s v="re-cotizado 24/3"/>
    <x v="0"/>
    <m/>
  </r>
  <r>
    <x v="25"/>
    <d v="2026-03-20T00:00:00"/>
    <d v="2026-03-24T00:00:00"/>
    <s v="0515001"/>
    <m/>
    <x v="1"/>
    <s v="Cotar ref./com logo cliente/target $2,00/adaptar estrutura e cores para cores Commodity"/>
    <s v="7197&gt;7227"/>
    <n v="180"/>
    <n v="220"/>
    <s v="100% PES CM"/>
    <s v="NEGRO"/>
    <m/>
    <n v="1.92"/>
    <s v="pedido 500 mts"/>
    <m/>
    <s v="re-cotizado 24/3"/>
    <x v="0"/>
    <m/>
  </r>
  <r>
    <x v="25"/>
    <d v="2026-03-20T00:00:00"/>
    <d v="2026-03-24T00:00:00"/>
    <s v="0521001"/>
    <m/>
    <x v="1"/>
    <s v="Cotar ref./com logo cliente/target $2,00/adaptar estrutura e cores para cores Commodity"/>
    <n v="7198"/>
    <n v="180"/>
    <n v="220"/>
    <s v="100% PES CM"/>
    <s v="GRIS"/>
    <m/>
    <n v="1.93"/>
    <s v="pedido 500 mts"/>
    <m/>
    <s v="re-cotizado 24/3"/>
    <x v="0"/>
    <m/>
  </r>
  <r>
    <x v="25"/>
    <d v="2026-03-24T00:00:00"/>
    <d v="2026-03-24T00:00:00"/>
    <s v="0302021"/>
    <m/>
    <x v="1"/>
    <s v="Alternativa para art eliminado"/>
    <s v="7188"/>
    <n v="180"/>
    <n v="220"/>
    <s v="100% PES CM"/>
    <s v="CARA ARENA AMARRE BLANCO"/>
    <m/>
    <n v="1.92"/>
    <s v="pedido 500 mts"/>
    <m/>
    <s v="re-cotizado 24/3"/>
    <x v="0"/>
    <m/>
  </r>
  <r>
    <x v="26"/>
    <d v="2026-03-20T00:00:00"/>
    <d v="2026-03-23T00:00:00"/>
    <s v="00&gt;CM7199"/>
    <s v="CM7199"/>
    <x v="1"/>
    <s v="Fvr cotar Tecido de Primeiro Preço - 160 gramas preto estrutura Plana"/>
    <s v="7199"/>
    <n v="160"/>
    <n v="210"/>
    <s v="100% PES PL"/>
    <s v="NEGRO"/>
    <m/>
    <n v="1.87"/>
    <m/>
    <m/>
    <m/>
    <x v="0"/>
    <m/>
  </r>
  <r>
    <x v="26"/>
    <d v="2026-03-20T00:00:00"/>
    <d v="2026-03-23T00:00:00"/>
    <s v="00&gt;CM7200"/>
    <s v="CM7200"/>
    <x v="1"/>
    <s v="Fvr cotar Tecido Economico - 180 gramas cinza mescla - estrutura Plana"/>
    <s v="7200"/>
    <n v="180"/>
    <n v="210"/>
    <s v="100% PES PL"/>
    <s v="GRIS MEZCLA"/>
    <m/>
    <n v="2.09"/>
    <m/>
    <m/>
    <m/>
    <x v="0"/>
    <m/>
  </r>
  <r>
    <x v="1"/>
    <d v="2026-03-23T00:00:00"/>
    <d v="2026-03-23T00:00:00"/>
    <s v="MPTL0825&gt;0269171"/>
    <s v="0269171"/>
    <x v="0"/>
    <s v="producto nuevo-Fadessa|Tela Pique 330 gramos - tratamiento frío (mismo diseño MPTL0539-id6347) email R.Mena 23/03OK Hacer"/>
    <s v="7205"/>
    <n v="320"/>
    <n v="220"/>
    <s v="70% PES 30% PE CM"/>
    <s v="AZUL MARINO Y BLANCO"/>
    <s v="Arctic Breeze® s/ Logo"/>
    <n v="5.04"/>
    <s v="diseño grande; tiende a formar bolitas porq relleno es más suelto"/>
    <s v="amostra física"/>
    <s v="Vou cotar branco gelado com azul marinho conforme imagem."/>
    <x v="1"/>
    <m/>
  </r>
  <r>
    <x v="26"/>
    <d v="2026-03-23T00:00:00"/>
    <d v="2026-03-26T00:00:00"/>
    <s v="CM7200&gt;CM7206"/>
    <s v="CM7206"/>
    <x v="1"/>
    <s v="Fvr cotar ref id 7200 em 160 G cinza mescla (PL)"/>
    <s v="7206"/>
    <n v="160"/>
    <n v="210"/>
    <s v="100% PES PL"/>
    <s v="GRIS MEZCLA"/>
    <m/>
    <n v="1.86"/>
    <s v="2A COTAÇÃO"/>
    <m/>
    <m/>
    <x v="0"/>
    <m/>
  </r>
  <r>
    <x v="26"/>
    <d v="2026-03-23T00:00:00"/>
    <d v="2026-03-26T00:00:00"/>
    <s v="CM7200&gt;CM7207"/>
    <s v="CM7207"/>
    <x v="1"/>
    <s v="Fvr cotar ref CM7200 - 160 - Cinza Perla "/>
    <s v="7207"/>
    <n v="160"/>
    <n v="210"/>
    <s v="100% PES PL"/>
    <s v="GRIS PERLA"/>
    <m/>
    <n v="1.81"/>
    <s v="2A COTAÇÃO"/>
    <m/>
    <m/>
    <x v="0"/>
    <m/>
  </r>
  <r>
    <x v="26"/>
    <d v="2026-03-23T00:00:00"/>
    <d v="2026-03-26T00:00:00"/>
    <s v="CM7208"/>
    <s v="CM7208"/>
    <x v="1"/>
    <s v="220 - Estrutura comum  - Branco e Cinza Perla "/>
    <s v="7208"/>
    <n v="220"/>
    <n v="220"/>
    <s v="100% PES CM"/>
    <s v="CARA BLANCA AMARRE GRIS"/>
    <m/>
    <n v="2.72"/>
    <m/>
    <m/>
    <m/>
    <x v="0"/>
    <m/>
  </r>
  <r>
    <x v="26"/>
    <d v="2026-03-23T00:00:00"/>
    <d v="2026-03-26T00:00:00"/>
    <s v="CM7209"/>
    <s v="CM7209"/>
    <x v="1"/>
    <s v="240 - Estrutura comum - Preto e Branco "/>
    <s v="7209"/>
    <n v="240"/>
    <n v="220"/>
    <s v="100% PES CM"/>
    <s v="CARA BLANCA AMARRE NEGRO"/>
    <m/>
    <n v="3.03"/>
    <m/>
    <m/>
    <m/>
    <x v="0"/>
    <m/>
  </r>
  <r>
    <x v="26"/>
    <d v="2026-03-23T00:00:00"/>
    <d v="2026-03-26T00:00:00"/>
    <s v="CM7210"/>
    <s v="CM7210"/>
    <x v="1"/>
    <s v="260 - Estrutura comum - Branco e Preto "/>
    <s v="7210"/>
    <n v="260"/>
    <n v="220"/>
    <s v="100% PES CM"/>
    <s v="CARA BLANCA AMARRE NEGRO"/>
    <m/>
    <n v="3.47"/>
    <m/>
    <m/>
    <m/>
    <x v="0"/>
    <m/>
  </r>
  <r>
    <x v="26"/>
    <d v="2026-03-23T00:00:00"/>
    <d v="2026-03-26T00:00:00"/>
    <s v="CM7211"/>
    <s v="CM7211"/>
    <x v="1"/>
    <s v="300 - Estrutura Comum - Branco "/>
    <s v="7211"/>
    <n v="300"/>
    <n v="220"/>
    <s v="100% PES CM"/>
    <s v="BLANCO"/>
    <m/>
    <n v="3.91"/>
    <m/>
    <m/>
    <m/>
    <x v="0"/>
    <m/>
  </r>
  <r>
    <x v="26"/>
    <d v="2026-03-23T00:00:00"/>
    <d v="2026-03-26T00:00:00"/>
    <s v="CM7212"/>
    <s v="CM7212"/>
    <x v="1"/>
    <s v="300 - Estrutura Comum - branco com coreon, com logo "/>
    <s v="7212"/>
    <n v="300"/>
    <n v="220"/>
    <s v="100% PES CM"/>
    <s v="BLANCO"/>
    <s v="Coreon c/Logo"/>
    <n v="5.03"/>
    <m/>
    <m/>
    <m/>
    <x v="0"/>
    <m/>
  </r>
  <r>
    <x v="26"/>
    <d v="2026-03-23T00:00:00"/>
    <d v="2026-03-26T00:00:00"/>
    <s v="CM7213"/>
    <s v="CM7213"/>
    <x v="1"/>
    <s v="300 - Estrutura Comum - branco com viscose bambu com logo"/>
    <s v="7213"/>
    <n v="300"/>
    <n v="220"/>
    <s v="85% PES 15% BA CV CM "/>
    <s v="BLANCO"/>
    <s v="Bambú c/Logo"/>
    <n v="5.07"/>
    <m/>
    <m/>
    <m/>
    <x v="0"/>
    <m/>
  </r>
  <r>
    <x v="27"/>
    <d v="2026-03-24T00:00:00"/>
    <d v="2026-03-26T00:00:00"/>
    <s v="0081022&gt; 0081011"/>
    <s v="0081011 - Luxury Black"/>
    <x v="8"/>
    <s v="Cotar ref em 180G Preto"/>
    <s v="7215"/>
    <n v="180"/>
    <n v="220"/>
    <s v="100% PES CM"/>
    <s v="CARA NEGRA AMARRE NEGRO"/>
    <m/>
    <n v="2.19"/>
    <m/>
    <m/>
    <m/>
    <x v="1"/>
    <m/>
  </r>
  <r>
    <x v="27"/>
    <d v="2026-03-24T00:00:00"/>
    <d v="2026-03-26T00:00:00"/>
    <s v="0081022&gt;0081001 "/>
    <s v=" 0081001 - Black?"/>
    <x v="8"/>
    <s v="Cotar ref em 180G Cinza escuro"/>
    <s v="7216"/>
    <n v="180"/>
    <n v="220"/>
    <s v="100% PES CM"/>
    <s v="CARA GRIS OSCURO AMARRE NEGRO"/>
    <m/>
    <n v="2.56"/>
    <m/>
    <m/>
    <m/>
    <x v="1"/>
    <m/>
  </r>
  <r>
    <x v="28"/>
    <d v="2026-03-25T00:00:00"/>
    <d v="2026-03-26T00:00:00"/>
    <s v="TF7218"/>
    <s v="TF7218"/>
    <x v="1"/>
    <s v="Modelo Gelado - 400 GSM - Branco - Largura, 2,20"/>
    <s v="7218"/>
    <n v="400"/>
    <n v="230"/>
    <s v="PES / PE CM"/>
    <s v="BLANCO"/>
    <s v="Arctic Breeze s/Logo"/>
    <n v="7.6"/>
    <s v="proforma pedido"/>
    <m/>
    <m/>
    <x v="0"/>
    <m/>
  </r>
  <r>
    <x v="28"/>
    <d v="2026-03-25T00:00:00"/>
    <d v="2026-03-26T00:00:00"/>
    <s v="TF7220"/>
    <s v="TF7220"/>
    <x v="1"/>
    <s v="Modelo Estrutura Comum - Branco e Brilhante - 180GSM - Largura, 2,20"/>
    <s v="7220"/>
    <n v="180"/>
    <n v="220"/>
    <s v="100% PES CM"/>
    <s v="BLANCO BRILLANTE"/>
    <m/>
    <n v="2.14"/>
    <s v="proforma pedido"/>
    <m/>
    <m/>
    <x v="0"/>
    <m/>
  </r>
  <r>
    <x v="28"/>
    <d v="2026-03-25T00:00:00"/>
    <d v="2026-03-26T00:00:00"/>
    <s v="TF7223"/>
    <s v="TF7223"/>
    <x v="1"/>
    <s v="Modelo Estrutura Comum - Branco - 200GSM - Largura, 2,20"/>
    <s v="7223"/>
    <n v="200"/>
    <n v="220"/>
    <s v="100% PES CM"/>
    <s v="BLANCO"/>
    <m/>
    <n v="2.31"/>
    <s v="proforma pedido"/>
    <m/>
    <m/>
    <x v="0"/>
    <m/>
  </r>
  <r>
    <x v="8"/>
    <d v="2026-03-25T00:00:00"/>
    <d v="2026-03-25T00:00:00"/>
    <s v="LC7224"/>
    <s v="LC7224"/>
    <x v="1"/>
    <s v="280G  - Branco com cinza escuro| blanco y gris"/>
    <s v="7224"/>
    <n v="280"/>
    <n v="220"/>
    <s v="100% PES CM"/>
    <s v="GRIS OSCURO"/>
    <m/>
    <n v="3.38"/>
    <s v="Info documentada x César- muestra"/>
    <m/>
    <m/>
    <x v="1"/>
    <m/>
  </r>
  <r>
    <x v="27"/>
    <d v="2026-03-25T00:00:00"/>
    <d v="2026-03-26T00:00:00"/>
    <s v="00&gt;CS7225"/>
    <s v="CS7225 - Genérica"/>
    <x v="0"/>
    <s v="180 gramas - em preto 100%"/>
    <s v="7225"/>
    <n v="180"/>
    <n v="220"/>
    <s v="100% PES CM"/>
    <s v="CARA NEGRA AMARRE NEGRO (RELLENO BLANCO)"/>
    <m/>
    <n v="2.19"/>
    <m/>
    <m/>
    <m/>
    <x v="1"/>
    <m/>
  </r>
  <r>
    <x v="14"/>
    <d v="2026-03-25T00:00:00"/>
    <d v="2026-03-26T00:00:00"/>
    <s v="0514044"/>
    <m/>
    <x v="1"/>
    <s v="ref em 240G- em preto e branco sem  gelado-Target $2,74-Preço sem o reajuste"/>
    <s v="7226"/>
    <n v="240"/>
    <n v="220"/>
    <s v="100% PES CM"/>
    <s v="CARA NEGRA AMARRE BLANCO, RELLENO BLANCO"/>
    <m/>
    <n v="2.81"/>
    <m/>
    <m/>
    <n v="1.0255474452554745"/>
    <x v="0"/>
    <m/>
  </r>
  <r>
    <x v="14"/>
    <d v="2026-03-26T00:00:00"/>
    <d v="2026-03-26T00:00:00"/>
    <s v="0514044"/>
    <m/>
    <x v="0"/>
    <s v="ref. 220 - relleno negro"/>
    <s v="7232"/>
    <n v="220"/>
    <n v="220"/>
    <s v="100% PES CM"/>
    <s v="CARA NEGRA AMARRE BLANCO, RELLENO NEGRO"/>
    <m/>
    <n v="2.63"/>
    <s v="PREFERENCIA"/>
    <m/>
    <n v="0.95985401459854003"/>
    <x v="0"/>
    <m/>
  </r>
  <r>
    <x v="18"/>
    <d v="2026-03-30T00:00:00"/>
    <d v="2026-03-30T00:00:00"/>
    <s v="CC7237"/>
    <s v="CC7237"/>
    <x v="1"/>
    <s v="cotar referencia CC7147 em 220 - tela century pero en 220!-Solicitud R.Mena"/>
    <s v="7237"/>
    <n v="220"/>
    <n v="220"/>
    <s v="100% PES CM"/>
    <s v="GRIS"/>
    <m/>
    <n v="2.62"/>
    <m/>
    <m/>
    <m/>
    <x v="1"/>
    <m/>
  </r>
  <r>
    <x v="18"/>
    <d v="2026-03-30T00:00:00"/>
    <d v="2026-03-30T00:00:00"/>
    <s v="CC7239"/>
    <s v="CC7239"/>
    <x v="1"/>
    <s v="cotar referencia CC7147 em 180 - R. Mena comentó que el cliente quería bajar más el precio"/>
    <s v="7339"/>
    <n v="180"/>
    <n v="220"/>
    <s v="100% PES CM"/>
    <s v="GRIS"/>
    <m/>
    <n v="2"/>
    <m/>
    <m/>
    <m/>
    <x v="1"/>
    <m/>
  </r>
  <r>
    <x v="14"/>
    <d v="2026-03-31T00:00:00"/>
    <d v="2026-04-01T00:00:00"/>
    <s v="0010181/ 3520003"/>
    <m/>
    <x v="1"/>
    <s v="cotar em 220G- CASEROS MODELO ABSTRACTO"/>
    <n v="7243"/>
    <n v="220"/>
    <n v="220"/>
    <s v="100% PES CM"/>
    <s v="GRIS"/>
    <m/>
    <n v="2.12"/>
    <m/>
    <m/>
    <m/>
    <x v="0"/>
    <m/>
  </r>
  <r>
    <x v="14"/>
    <d v="2026-03-31T00:00:00"/>
    <d v="2026-04-01T00:00:00"/>
    <s v="0074161/3520001"/>
    <m/>
    <x v="1"/>
    <s v="cotar em 220G -CASEROS MODELO DOTS"/>
    <n v="7244"/>
    <n v="220"/>
    <n v="220"/>
    <s v="100% PES CM"/>
    <s v="GRIS"/>
    <m/>
    <n v="2.12"/>
    <m/>
    <m/>
    <m/>
    <x v="0"/>
    <m/>
  </r>
  <r>
    <x v="7"/>
    <d v="2026-04-01T00:00:00"/>
    <d v="2026-04-07T00:00:00"/>
    <s v="Tampo 1"/>
    <m/>
    <x v="1"/>
    <s v="Tampo 1 -branco 85% e detalhes em azul claro 15% - 200-250 gramas - composição 89% poliéster - 9% polietileno - 2% elastano "/>
    <s v="7245"/>
    <n v="250"/>
    <n v="220"/>
    <s v="91% PES 9% PE CM"/>
    <s v="BLANCO Y 15% AZUL CLARO"/>
    <m/>
    <n v="3.42"/>
    <m/>
    <m/>
    <m/>
    <x v="1"/>
    <m/>
  </r>
  <r>
    <x v="7"/>
    <d v="2026-04-01T00:00:00"/>
    <d v="2026-04-07T00:00:00"/>
    <s v="Tampo 2"/>
    <m/>
    <x v="1"/>
    <s v="Tampo 2 - branco 75% e azul claro 25% - 200-250 gsm - composição: 86% poliéster - 12% polietileno - 2% elastano"/>
    <s v="7246"/>
    <n v="250"/>
    <n v="220"/>
    <s v="83% PES 17% PE CM "/>
    <s v="BLANCO Y 30% AZUL CLARO"/>
    <m/>
    <n v="3.63"/>
    <m/>
    <m/>
    <m/>
    <x v="1"/>
    <m/>
  </r>
  <r>
    <x v="7"/>
    <d v="2026-04-01T00:00:00"/>
    <d v="2026-04-07T00:00:00"/>
    <s v="ZK BORDER 7247"/>
    <m/>
    <x v="1"/>
    <s v="Border (faixa)&gt; Faixa - Cinza Escuro - 98% poliéster e 2% elastano"/>
    <s v="7247"/>
    <n v="180"/>
    <n v="220"/>
    <s v="100% PES PL "/>
    <s v="GRIS OSCURO"/>
    <m/>
    <n v="2.58"/>
    <m/>
    <m/>
    <m/>
    <x v="1"/>
    <m/>
  </r>
  <r>
    <x v="24"/>
    <d v="2026-04-01T00:00:00"/>
    <d v="2026-04-01T00:00:00"/>
    <s v="CP7173/A10469"/>
    <s v="A10469"/>
    <x v="1"/>
    <s v="Favor liberar código para versão Branca 100% - Preço negociado ($2,34) se mantem "/>
    <s v="7248"/>
    <m/>
    <m/>
    <m/>
    <m/>
    <m/>
    <n v="2.34"/>
    <m/>
    <m/>
    <m/>
    <x v="1"/>
    <m/>
  </r>
  <r>
    <x v="29"/>
    <d v="2026-04-02T00:00:00"/>
    <d v="2026-04-07T00:00:00"/>
    <s v="AC7249"/>
    <s v="A10473 (4968 Totvs)"/>
    <x v="0"/>
    <s v="Cliente precisa de tecido preto BEM ESCURO que combine com essa faixa que eles compram da China. Consulta: Consegue essa tonalidade no ajuste de máquina, uma vez que não temos o enchimento preto na Guatemala - teria q ser por regulagem pra ficar “all black”?  - "/>
    <s v="7249"/>
    <n v="180"/>
    <n v="220"/>
    <s v="100% PES PL "/>
    <s v="NEGRO"/>
    <m/>
    <n v="1.99"/>
    <s v="Aprovado para amostra, 5 metros. Estrutura PL, all black, qlq desenho com padrão geométrico simples. "/>
    <s v="amostra física"/>
    <s v="2290011 Newflex opção desenh "/>
    <x v="1"/>
    <s v="A10473 de Alto Confort, está sendo enviado o desenho A10481 da Karen de Nicarágua"/>
  </r>
  <r>
    <x v="23"/>
    <d v="2026-04-06T00:00:00"/>
    <d v="2026-04-06T00:00:00"/>
    <s v="0536006"/>
    <m/>
    <x v="1"/>
    <s v="Cotar essa referencia (ID 6086-Art. Novo 0536006)  em 180G - Cinza Perla"/>
    <s v="7255"/>
    <n v="180"/>
    <n v="210"/>
    <s v="100% PES PL"/>
    <s v="GRIS PERLA"/>
    <m/>
    <n v="1.82"/>
    <m/>
    <m/>
    <m/>
    <x v="0"/>
    <m/>
  </r>
  <r>
    <x v="29"/>
    <d v="2026-04-06T00:00:00"/>
    <d v="2026-04-07T00:00:00"/>
    <s v="AC7256"/>
    <m/>
    <x v="1"/>
    <s v="Vou lançar a opção em 180 PL - preto- complemento caso ALL BLACK arriba"/>
    <s v="7256"/>
    <n v="180"/>
    <n v="220"/>
    <s v="100% PES CM"/>
    <s v="NEGRO"/>
    <m/>
    <n v="2"/>
    <m/>
    <m/>
    <m/>
    <x v="1"/>
    <m/>
  </r>
  <r>
    <x v="1"/>
    <d v="2026-04-09T00:00:00"/>
    <d v="2026-04-09T00:00:00"/>
    <s v="A10409/ MPTL0551"/>
    <m/>
    <x v="1"/>
    <s v="edición Madres para Fadessa / MPTL0551 - TOTVS 4970"/>
    <s v="7266"/>
    <n v="180"/>
    <n v="220"/>
    <s v="100% PES CM"/>
    <s v="MEZCLA Y SALMÓN"/>
    <m/>
    <n v="2.04"/>
    <m/>
    <m/>
    <m/>
    <x v="1"/>
    <m/>
  </r>
  <r>
    <x v="30"/>
    <d v="2026-04-09T00:00:00"/>
    <d v="2026-04-09T00:00:00"/>
    <s v="A10409/ MPTL0551"/>
    <m/>
    <x v="1"/>
    <s v="Actualizar cotizacion ID6842 - Edición Madres - salmón al diseño claro de la tela (amarre negro y salmón) -"/>
    <s v="7267"/>
    <n v="180"/>
    <n v="220"/>
    <s v="100% PES CM"/>
    <s v="RELIEVE MEZCLA AMARRE SALMÓN"/>
    <m/>
    <n v="2.2799999999999998"/>
    <m/>
    <m/>
    <m/>
    <x v="1"/>
    <m/>
  </r>
  <r>
    <x v="1"/>
    <d v="2026-04-09T00:00:00"/>
    <d v="2026-04-09T00:00:00"/>
    <s v="0449001"/>
    <m/>
    <x v="1"/>
    <s v="Fvr cotar referencia em 180G Negro  - email de R.Mena"/>
    <s v="7268"/>
    <n v="180"/>
    <n v="220"/>
    <s v="100% PES CM"/>
    <s v="RELIEVE NEGRO AMARRE BLANCO"/>
    <m/>
    <n v="1.91"/>
    <m/>
    <m/>
    <m/>
    <x v="1"/>
    <m/>
  </r>
  <r>
    <x v="1"/>
    <d v="2026-04-09T00:00:00"/>
    <d v="2026-04-09T00:00:00"/>
    <s v="0449001"/>
    <m/>
    <x v="1"/>
    <s v="Fvr cotar referencia em 180G Gris Oscuro - email de R.Mena"/>
    <s v="7269"/>
    <n v="180"/>
    <n v="220"/>
    <s v="100% PES CM"/>
    <s v="RELIEVE GRIS OSCURO AMARRE BLANCO"/>
    <m/>
    <n v="2.25"/>
    <m/>
    <m/>
    <m/>
    <x v="1"/>
    <m/>
  </r>
  <r>
    <x v="1"/>
    <d v="2026-04-09T00:00:00"/>
    <d v="2026-04-09T00:00:00"/>
    <s v="0439001"/>
    <m/>
    <x v="1"/>
    <s v="Fvr cotar referencia em 180G Negro  - email de R.Mena"/>
    <s v="7270"/>
    <n v="180"/>
    <n v="220"/>
    <s v="100% PES CM"/>
    <s v="RELIEVE NEGRO AMARRE BLANCO"/>
    <m/>
    <n v="1.91"/>
    <m/>
    <m/>
    <m/>
    <x v="1"/>
    <m/>
  </r>
  <r>
    <x v="1"/>
    <d v="2026-04-09T00:00:00"/>
    <d v="2026-04-09T00:00:00"/>
    <s v="0439001"/>
    <m/>
    <x v="1"/>
    <s v="Fvr cotar referencia em 180G Gris Oscuro - email de R.Mena"/>
    <s v="7271"/>
    <n v="180"/>
    <n v="220"/>
    <s v="100% PES CM"/>
    <s v="RELIEVE GRIS OSCURO AMARRE BLANCO"/>
    <m/>
    <n v="2.25"/>
    <m/>
    <m/>
    <m/>
    <x v="1"/>
    <m/>
  </r>
  <r>
    <x v="1"/>
    <d v="2026-04-13T00:00:00"/>
    <d v="2026-04-13T00:00:00"/>
    <s v="MPTL0419&gt; A10416 "/>
    <m/>
    <x v="1"/>
    <s v="Actualizaciíón precio ref ID (6799)"/>
    <s v="6799"/>
    <n v="190"/>
    <n v="220"/>
    <s v="100% PES CM"/>
    <s v="BLANCO"/>
    <m/>
    <n v="2.0499999999999998"/>
    <m/>
    <m/>
    <m/>
    <x v="1"/>
    <m/>
  </r>
  <r>
    <x v="1"/>
    <d v="2026-04-13T00:00:00"/>
    <d v="2026-04-13T00:00:00"/>
    <s v="MPTL0239&gt;  A10325    "/>
    <m/>
    <x v="1"/>
    <s v="Actualizaciíón precio ref ID (6327)"/>
    <s v="6327"/>
    <n v="180"/>
    <n v="220"/>
    <s v="100% PES CM"/>
    <s v="BLANCO BRILLANTE"/>
    <m/>
    <n v="1.92"/>
    <m/>
    <m/>
    <m/>
    <x v="1"/>
    <m/>
  </r>
  <r>
    <x v="1"/>
    <d v="2026-04-13T00:00:00"/>
    <d v="2026-04-13T00:00:00"/>
    <s v="MPTL0152&gt; A10330  "/>
    <m/>
    <x v="1"/>
    <s v="Actualizaciíón precio ref ID (6803)"/>
    <s v="6803"/>
    <n v="190"/>
    <n v="220"/>
    <s v="100% PES CM"/>
    <s v="AZUL MARINO Y CLARO"/>
    <m/>
    <n v="2.21"/>
    <m/>
    <m/>
    <m/>
    <x v="1"/>
    <m/>
  </r>
  <r>
    <x v="4"/>
    <d v="2026-04-13T00:00:00"/>
    <d v="2026-04-13T00:00:00"/>
    <s v="PJT-NT002"/>
    <m/>
    <x v="3"/>
    <s v="proyecto Bed Time - Linea Nature"/>
    <s v="7354"/>
    <n v="400"/>
    <n v="230"/>
    <s v="PES,LINO, PE"/>
    <s v="LINO Y HELADO"/>
    <s v="Arctic Breeze s/Logo"/>
    <n v="8.9600000000000009"/>
    <m/>
    <s v="aprovado para amostra física, tampo e faixa"/>
    <s v="pauta 04/05"/>
    <x v="0"/>
    <m/>
  </r>
  <r>
    <x v="4"/>
    <d v="2026-04-13T00:00:00"/>
    <d v="2026-04-13T00:00:00"/>
    <s v="PJT-NT001"/>
    <m/>
    <x v="3"/>
    <s v="proyecto Bed Time - Linea Nature"/>
    <s v="7353"/>
    <n v="180"/>
    <n v="220"/>
    <s v="PES / LINO"/>
    <s v="LINO Y HELADO"/>
    <m/>
    <n v="3.61"/>
    <m/>
    <s v="aprovado para amostra física, tampo e faixa"/>
    <s v="pauta 04/05"/>
    <x v="0"/>
    <m/>
  </r>
  <r>
    <x v="31"/>
    <d v="2026-04-14T00:00:00"/>
    <d v="2026-04-14T00:00:00"/>
    <s v="0147025"/>
    <m/>
    <x v="1"/>
    <s v="Tapa CM Tudo preto e Branco- 220 GR - target maximo $2,34|Tampo sem logo"/>
    <s v="7355"/>
    <n v="200"/>
    <n v="220"/>
    <s v="100% PES CM"/>
    <s v="NEGRO Y BLANCO"/>
    <m/>
    <n v="2.3199999999999998"/>
    <s v="Ajustado a 200G para atingir target"/>
    <m/>
    <m/>
    <x v="1"/>
    <m/>
  </r>
  <r>
    <x v="31"/>
    <d v="2026-04-14T00:00:00"/>
    <d v="2026-04-14T00:00:00"/>
    <s v="0148021"/>
    <m/>
    <x v="1"/>
    <s v="Tapa CM Tudo preto e Branco- 220 GR - target maximo $2,34|Tampo sem logo"/>
    <s v="7356"/>
    <n v="200"/>
    <n v="220"/>
    <s v="100% PES CM"/>
    <s v="NEGRO Y BLANCO"/>
    <m/>
    <n v="2.3199999999999998"/>
    <s v="Ajustado a 200G para atingir target"/>
    <m/>
    <m/>
    <x v="1"/>
    <m/>
  </r>
  <r>
    <x v="31"/>
    <d v="2026-04-14T00:00:00"/>
    <d v="2026-04-14T00:00:00"/>
    <s v="0151011"/>
    <m/>
    <x v="1"/>
    <s v="Tapa CM Tudo preto e Branco- 220 GR - target maximo $2,34|Tampo sem logo"/>
    <s v="7357"/>
    <n v="200"/>
    <n v="220"/>
    <s v="100% PES CM"/>
    <s v="NEGRO Y BLANCO"/>
    <m/>
    <n v="2.3199999999999998"/>
    <s v="Ajustado a 200G para atingir target"/>
    <m/>
    <m/>
    <x v="1"/>
    <m/>
  </r>
  <r>
    <x v="31"/>
    <d v="2026-04-14T00:00:00"/>
    <d v="2026-04-14T00:00:00"/>
    <s v="0292022&gt;0292051"/>
    <s v="0292051"/>
    <x v="1"/>
    <s v="Tapa CM Tudo preto e Branco- 220 GR - target maximo $2,34|Tampo sem logo"/>
    <s v="7358"/>
    <n v="200"/>
    <n v="220"/>
    <s v="100% PES CM"/>
    <s v="NEGRO Y BLANCO"/>
    <m/>
    <n v="2.3199999999999998"/>
    <s v="Ajustado a 200G para atingir target"/>
    <m/>
    <m/>
    <x v="1"/>
    <m/>
  </r>
  <r>
    <x v="31"/>
    <d v="2026-04-14T00:00:00"/>
    <d v="2026-04-14T00:00:00"/>
    <s v="AC7256"/>
    <m/>
    <x v="1"/>
    <s v="Cotar ref AC7256 para este cliente  - faixa preta solida - $1,99"/>
    <s v="7359"/>
    <n v="180"/>
    <n v="210"/>
    <s v="100% PES PL "/>
    <s v="NEGRO"/>
    <m/>
    <n v="1.74"/>
    <m/>
    <m/>
    <m/>
    <x v="1"/>
    <m/>
  </r>
  <r>
    <x v="2"/>
    <d v="2026-04-16T00:00:00"/>
    <d v="2026-04-16T00:00:00"/>
    <s v="CF7360&gt;0622001"/>
    <s v="0622001"/>
    <x v="0"/>
    <s v="Color azul navy 180 grms |Logo Florida gris perla |Desarrollo 1 según email R. Mena &gt;1 - relieve azul marino y amarre gris para el logo,"/>
    <s v="7360"/>
    <n v="180"/>
    <n v="220"/>
    <s v="100% PES CM"/>
    <s v="AZUL NAVY"/>
    <m/>
    <n v="2.41"/>
    <m/>
    <s v="3D"/>
    <s v="modificar o espaciar logos, que sean mas similares a el artículo 0624001/Logos + escuros/Cambiar diseño de fondo de estrellas, que no se vea tan saturado. Talvez probar con puntos o circulos"/>
    <x v="1"/>
    <s v="amostra física"/>
  </r>
  <r>
    <x v="2"/>
    <d v="2026-04-16T00:00:00"/>
    <d v="2026-04-16T00:00:00"/>
    <s v="002 &gt;CF7361&gt; 0623001"/>
    <s v="0623001"/>
    <x v="0"/>
    <s v="Color Gris oscuro 180 grms|Logo florida con hilo negro| Desarrollo 2 - email R Mena&gt; 2 - relieve gris oscuro y amarre negro,"/>
    <s v="7361"/>
    <n v="180"/>
    <n v="220"/>
    <s v="100% PES CM"/>
    <s v="GRIS OSCURO"/>
    <m/>
    <n v="2.59"/>
    <m/>
    <s v="3D"/>
    <s v="Unicamente modificar o espaciar logos, que sean mas similares a el artículo 0624001."/>
    <x v="1"/>
    <s v="amostra física"/>
  </r>
  <r>
    <x v="2"/>
    <d v="2026-04-16T00:00:00"/>
    <d v="2026-04-16T00:00:00"/>
    <s v="003&gt;CF7362&gt;0624001"/>
    <s v="0624001"/>
    <x v="0"/>
    <s v="Color gris claro 180 grms |Logo florida hilo blanco| Desarrollo 3 email R Mena &gt;3 - relieve gris claro y amarre blanco."/>
    <s v="7362"/>
    <n v="180"/>
    <n v="220"/>
    <s v="100% PES CM"/>
    <s v="GRIS CLARO"/>
    <m/>
    <n v="2.2599999999999998"/>
    <m/>
    <s v="3D"/>
    <s v="No hay cambios, diseño autorizado"/>
    <x v="1"/>
    <s v="amostra física"/>
  </r>
  <r>
    <x v="30"/>
    <d v="2026-04-22T00:00:00"/>
    <d v="2026-04-22T00:00:00"/>
    <s v="FC7388"/>
    <m/>
    <x v="0"/>
    <s v="Nuevo desarrollo-180GR CM Liso/Sin diseño, Azul Marino - hacer muestra"/>
    <s v="7388"/>
    <n v="180"/>
    <n v="210"/>
    <s v="100% PES PL"/>
    <s v="AZUL MARINO"/>
    <m/>
    <n v="1.9"/>
    <m/>
    <s v="amostra física"/>
    <s v="5 mts"/>
    <x v="1"/>
    <s v="amostra liberada A10483"/>
  </r>
  <r>
    <x v="6"/>
    <d v="2026-04-22T00:00:00"/>
    <d v="2026-04-22T00:00:00"/>
    <s v="0548001"/>
    <m/>
    <x v="0"/>
    <s v="Desarrollo Tela diseño Mundialista similar a los diseños de Facenco (blanco y azul marino), CM, 180G- 3D"/>
    <s v="7389"/>
    <n v="180"/>
    <n v="220"/>
    <s v="100% PES CM"/>
    <s v="BLANCO Y AZUL"/>
    <m/>
    <n v="2.3199999999999998"/>
    <s v="Projeto aprovado, seguir 3D em duas cores. Branco e Cinza perla e Preto e Branco"/>
    <s v="3D"/>
    <m/>
    <x v="1"/>
    <m/>
  </r>
  <r>
    <x v="12"/>
    <d v="2026-04-22T00:00:00"/>
    <d v="2026-04-22T00:00:00"/>
    <s v="0441011"/>
    <m/>
    <x v="1"/>
    <s v="Cotar apenas para atualização preços por reajuste 2026"/>
    <s v="4902"/>
    <m/>
    <m/>
    <m/>
    <m/>
    <m/>
    <n v="1.37"/>
    <s v="cotações atualizadas ver tab separado"/>
    <m/>
    <m/>
    <x v="1"/>
    <m/>
  </r>
  <r>
    <x v="12"/>
    <d v="2026-04-22T00:00:00"/>
    <d v="2026-04-22T00:00:00"/>
    <s v="0449011"/>
    <m/>
    <x v="1"/>
    <s v="Cotar apenas para atualização preços por reajuste 2026"/>
    <s v="4903"/>
    <m/>
    <m/>
    <m/>
    <m/>
    <m/>
    <n v="1.37"/>
    <s v="cotações atualizadas ver tab separado"/>
    <m/>
    <m/>
    <x v="1"/>
    <m/>
  </r>
  <r>
    <x v="12"/>
    <d v="2026-04-22T00:00:00"/>
    <d v="2026-04-22T00:00:00"/>
    <s v="0411011"/>
    <m/>
    <x v="1"/>
    <s v="Cotar apenas para atualização preços por reajuste 2026"/>
    <s v="4904"/>
    <m/>
    <m/>
    <m/>
    <m/>
    <m/>
    <n v="1.37"/>
    <s v="cotações atualizadas ver tab separado"/>
    <m/>
    <m/>
    <x v="1"/>
    <m/>
  </r>
  <r>
    <x v="12"/>
    <d v="2026-04-22T00:00:00"/>
    <d v="2026-04-22T00:00:00"/>
    <s v="0427011"/>
    <m/>
    <x v="1"/>
    <s v="Cotar apenas para atualização preços por reajuste 2026"/>
    <s v="4905"/>
    <m/>
    <m/>
    <m/>
    <m/>
    <m/>
    <n v="1.37"/>
    <s v="cotações atualizadas ver tab separado"/>
    <m/>
    <m/>
    <x v="1"/>
    <m/>
  </r>
  <r>
    <x v="12"/>
    <d v="2026-04-22T00:00:00"/>
    <d v="2026-04-22T00:00:00"/>
    <s v="0391011"/>
    <m/>
    <x v="1"/>
    <s v="Cotar apenas para atualização preços por reajuste 2026"/>
    <s v="4906"/>
    <m/>
    <m/>
    <m/>
    <m/>
    <m/>
    <n v="1.4"/>
    <s v="cotações atualizadas ver tab separado"/>
    <m/>
    <m/>
    <x v="1"/>
    <m/>
  </r>
  <r>
    <x v="12"/>
    <d v="2026-04-22T00:00:00"/>
    <d v="2026-04-22T00:00:00"/>
    <s v="0451051"/>
    <m/>
    <x v="1"/>
    <s v="Cotar apenas para atualização preços por reajuste 2026"/>
    <s v="4907"/>
    <m/>
    <m/>
    <m/>
    <m/>
    <m/>
    <n v="1.4"/>
    <s v="cotações atualizadas ver tab separado"/>
    <m/>
    <m/>
    <x v="1"/>
    <m/>
  </r>
  <r>
    <x v="12"/>
    <d v="2026-04-22T00:00:00"/>
    <d v="2026-04-22T00:00:00"/>
    <s v="0414041"/>
    <m/>
    <x v="1"/>
    <s v="Cotar apenas para atualização preços por reajuste 2026"/>
    <s v="4908"/>
    <m/>
    <m/>
    <m/>
    <m/>
    <m/>
    <n v="1.37"/>
    <s v="cotações atualizadas ver tab separado"/>
    <m/>
    <m/>
    <x v="1"/>
    <m/>
  </r>
  <r>
    <x v="12"/>
    <d v="2026-04-22T00:00:00"/>
    <d v="2026-04-22T00:00:00"/>
    <s v="0453011"/>
    <m/>
    <x v="1"/>
    <s v="Cotar apenas para atualização preços por reajuste 2026"/>
    <s v="4909"/>
    <m/>
    <m/>
    <m/>
    <m/>
    <m/>
    <n v="1.43"/>
    <s v="cotações atualizadas ver tab separado"/>
    <m/>
    <m/>
    <x v="1"/>
    <m/>
  </r>
  <r>
    <x v="12"/>
    <d v="2026-04-22T00:00:00"/>
    <d v="2026-04-22T00:00:00"/>
    <s v="0416011"/>
    <m/>
    <x v="1"/>
    <s v="Cotar apenas para atualização preços por reajuste 2026"/>
    <s v="4910"/>
    <m/>
    <m/>
    <m/>
    <m/>
    <m/>
    <n v="1.43"/>
    <s v="cotações atualizadas ver tab separado"/>
    <m/>
    <m/>
    <x v="1"/>
    <m/>
  </r>
  <r>
    <x v="12"/>
    <d v="2026-04-22T00:00:00"/>
    <d v="2026-04-22T00:00:00"/>
    <s v="0422011"/>
    <m/>
    <x v="1"/>
    <s v="Cotar apenas para atualização preços por reajuste 2026"/>
    <s v="4911"/>
    <m/>
    <m/>
    <m/>
    <m/>
    <m/>
    <n v="1.43"/>
    <s v="cotações atualizadas ver tab separado"/>
    <m/>
    <m/>
    <x v="1"/>
    <m/>
  </r>
  <r>
    <x v="12"/>
    <d v="2026-04-22T00:00:00"/>
    <d v="2026-04-22T00:00:00"/>
    <s v="0426011"/>
    <m/>
    <x v="1"/>
    <s v="Cotar apenas para atualização preços por reajuste 2026"/>
    <s v="4912"/>
    <m/>
    <m/>
    <m/>
    <m/>
    <m/>
    <n v="1.43"/>
    <s v="cotações atualizadas ver tab separado"/>
    <m/>
    <m/>
    <x v="1"/>
    <m/>
  </r>
  <r>
    <x v="12"/>
    <d v="2026-04-22T00:00:00"/>
    <d v="2026-04-22T00:00:00"/>
    <s v="0425011"/>
    <m/>
    <x v="1"/>
    <s v="Cotar apenas para atualização preços por reajuste 2026"/>
    <s v="4913"/>
    <m/>
    <m/>
    <m/>
    <m/>
    <m/>
    <n v="1.43"/>
    <s v="cotações atualizadas ver tab separado"/>
    <m/>
    <m/>
    <x v="1"/>
    <m/>
  </r>
  <r>
    <x v="12"/>
    <d v="2026-04-22T00:00:00"/>
    <d v="2026-04-22T00:00:00"/>
    <s v="0399011"/>
    <m/>
    <x v="1"/>
    <s v="Cotar apenas para atualização preços por reajuste 2026"/>
    <s v="4914"/>
    <m/>
    <m/>
    <m/>
    <m/>
    <m/>
    <n v="1.43"/>
    <s v="cotações atualizadas ver tab separado"/>
    <m/>
    <m/>
    <x v="1"/>
    <m/>
  </r>
  <r>
    <x v="12"/>
    <d v="2026-04-22T00:00:00"/>
    <d v="2026-04-22T00:00:00"/>
    <s v="0403011"/>
    <m/>
    <x v="1"/>
    <s v="Cotar apenas para atualização preços por reajuste 2026"/>
    <s v="4915"/>
    <m/>
    <m/>
    <m/>
    <m/>
    <m/>
    <n v="1.43"/>
    <s v="cotações atualizadas ver tab separado"/>
    <m/>
    <m/>
    <x v="1"/>
    <m/>
  </r>
  <r>
    <x v="12"/>
    <d v="2026-04-22T00:00:00"/>
    <d v="2026-04-22T00:00:00"/>
    <s v="0419011"/>
    <m/>
    <x v="1"/>
    <s v="Cotar apenas para atualização preços por reajuste 2026"/>
    <s v="4916"/>
    <m/>
    <m/>
    <m/>
    <m/>
    <m/>
    <n v="1.4"/>
    <s v="cotações atualizadas ver tab separado"/>
    <m/>
    <m/>
    <x v="1"/>
    <m/>
  </r>
  <r>
    <x v="12"/>
    <d v="2026-04-22T00:00:00"/>
    <d v="2026-04-22T00:00:00"/>
    <s v="0407011"/>
    <m/>
    <x v="1"/>
    <s v="Cotar apenas para atualização preços por reajuste 2026"/>
    <s v="4917"/>
    <m/>
    <m/>
    <m/>
    <m/>
    <m/>
    <n v="1.43"/>
    <s v="cotações atualizadas ver tab separado"/>
    <m/>
    <m/>
    <x v="1"/>
    <m/>
  </r>
  <r>
    <x v="12"/>
    <d v="2026-04-22T00:00:00"/>
    <d v="2026-04-22T00:00:00"/>
    <s v="0408011"/>
    <m/>
    <x v="1"/>
    <s v="Cotar apenas para atualização preços por reajuste 2026"/>
    <s v="4918"/>
    <m/>
    <m/>
    <m/>
    <m/>
    <m/>
    <n v="1.43"/>
    <s v="cotações atualizadas ver tab separado"/>
    <m/>
    <m/>
    <x v="1"/>
    <m/>
  </r>
  <r>
    <x v="3"/>
    <d v="2026-04-23T00:00:00"/>
    <d v="2026-04-23T00:00:00"/>
    <s v="A10420&gt;A10485"/>
    <s v="A10485"/>
    <x v="3"/>
    <s v="Cotada referencia com relleno negro para enviar muestra junto com pedido abr26"/>
    <s v="7408"/>
    <n v="360"/>
    <n v="220"/>
    <s v="100% PES XP"/>
    <s v="NEGRO Y ARENA (RELLENO NEGRO)"/>
    <m/>
    <n v="5.44"/>
    <s v="cotización hecha x Mau xa muestra c/ relleno negro y minimizar traslucido versión c/relleno blanco"/>
    <m/>
    <s v="Amostra enviada junto pedido"/>
    <x v="0"/>
    <s v="aprobar em App?"/>
  </r>
  <r>
    <x v="23"/>
    <d v="2026-04-24T00:00:00"/>
    <d v="2026-04-24T00:00:00"/>
    <s v="A10053 /3370011"/>
    <m/>
    <x v="1"/>
    <s v="Solamente actualizar precio para nuevo pedido 24/4"/>
    <s v="7409"/>
    <n v="180"/>
    <n v="210"/>
    <s v="100% PES PL"/>
    <s v="GRIS PERLA"/>
    <m/>
    <n v="1.96"/>
    <m/>
    <m/>
    <m/>
    <x v="0"/>
    <m/>
  </r>
  <r>
    <x v="23"/>
    <d v="2026-04-24T00:00:00"/>
    <d v="2026-04-24T00:00:00"/>
    <s v="Favo Blanco/ 3370005"/>
    <m/>
    <x v="1"/>
    <s v="Solamente actualizar precio para nuevo pedido 24/4"/>
    <n v="7410"/>
    <n v="180"/>
    <n v="210"/>
    <s v="100% PES CM"/>
    <s v="BLANCO"/>
    <m/>
    <n v="1.98"/>
    <m/>
    <m/>
    <m/>
    <x v="0"/>
    <m/>
  </r>
  <r>
    <x v="13"/>
    <d v="2026-04-27T00:00:00"/>
    <d v="2026-04-27T00:00:00"/>
    <s v="SP7411"/>
    <m/>
    <x v="1"/>
    <s v="Tecido Estrutura PL  BLANCO 180  2,10 "/>
    <s v="7411"/>
    <n v="180"/>
    <n v="210"/>
    <s v="100% PES PL"/>
    <s v="BLANCO"/>
    <m/>
    <n v="1.94"/>
    <m/>
    <m/>
    <s v="cotado 2,20/disponibilidad  maq"/>
    <x v="0"/>
    <s v="Comentario Mauricio"/>
  </r>
  <r>
    <x v="13"/>
    <d v="2026-04-27T00:00:00"/>
    <d v="2026-04-27T00:00:00"/>
    <s v="00"/>
    <m/>
    <x v="4"/>
    <s v="Tecido Estrutura PL BLANCO  200  2,10 "/>
    <s v="NA"/>
    <m/>
    <m/>
    <m/>
    <m/>
    <m/>
    <m/>
    <m/>
    <m/>
    <s v="Ñao cotado, pois precisaría usar fios + caros para chegar range/ objetivo é preço"/>
    <x v="0"/>
    <s v="Comentario Mauricio"/>
  </r>
  <r>
    <x v="13"/>
    <d v="2026-04-27T00:00:00"/>
    <d v="2026-04-27T00:00:00"/>
    <s v="00"/>
    <m/>
    <x v="4"/>
    <s v="Tecido Estrutura PL BLANCO  220 2,10 "/>
    <s v="NA"/>
    <m/>
    <m/>
    <m/>
    <m/>
    <m/>
    <m/>
    <m/>
    <m/>
    <s v="Ñao cotado, pois precisaría usar fios + caros para chegar range/ objetivo é preço"/>
    <x v="0"/>
    <s v="Comentario Mauricio"/>
  </r>
  <r>
    <x v="13"/>
    <d v="2026-04-27T00:00:00"/>
    <d v="2026-04-27T00:00:00"/>
    <s v="SP7414"/>
    <m/>
    <x v="1"/>
    <s v="Tecido Estrutura CM  BLANCO 180 2,10"/>
    <s v="7414"/>
    <n v="180"/>
    <n v="210"/>
    <s v="100% PES CM"/>
    <s v="BLANCO"/>
    <m/>
    <n v="2.2400000000000002"/>
    <m/>
    <m/>
    <m/>
    <x v="0"/>
    <m/>
  </r>
  <r>
    <x v="13"/>
    <d v="2026-04-27T00:00:00"/>
    <d v="2026-04-27T00:00:00"/>
    <s v="SP7415"/>
    <m/>
    <x v="1"/>
    <s v="Tecido Estrutura CM BLANCO  200 2,10"/>
    <s v="7415"/>
    <n v="200"/>
    <n v="210"/>
    <s v="100% PES CM"/>
    <s v="BLANCO"/>
    <m/>
    <n v="2.4900000000000002"/>
    <m/>
    <m/>
    <m/>
    <x v="0"/>
    <m/>
  </r>
  <r>
    <x v="13"/>
    <d v="2026-04-27T00:00:00"/>
    <d v="2026-04-27T00:00:00"/>
    <s v="SP7416"/>
    <m/>
    <x v="1"/>
    <s v="Tecido Estrutura CM BLANCO  220 2,10"/>
    <s v="7416"/>
    <n v="220"/>
    <n v="210"/>
    <s v="100% PES CM"/>
    <s v="BLANCO"/>
    <m/>
    <n v="2.58"/>
    <m/>
    <m/>
    <m/>
    <x v="0"/>
    <m/>
  </r>
  <r>
    <x v="9"/>
    <d v="2026-04-27T00:00:00"/>
    <d v="2026-04-27T00:00:00"/>
    <s v="CCL7418(GT)"/>
    <m/>
    <x v="1"/>
    <s v="Modelo do cliente 3 cores - inputado CR"/>
    <s v="7418"/>
    <n v="280"/>
    <n v="220"/>
    <s v="100% PES CM"/>
    <s v="AMARRE AZUL CLARO Y NEGRO"/>
    <m/>
    <n v="3.96"/>
    <m/>
    <m/>
    <m/>
    <x v="1"/>
    <m/>
  </r>
  <r>
    <x v="9"/>
    <d v="2026-04-27T00:00:00"/>
    <d v="2026-04-27T00:00:00"/>
    <s v="CCL7417(BR)"/>
    <m/>
    <x v="1"/>
    <s v="Modelo do cliente - replicar em 3 cores - inputado CR"/>
    <s v="7417"/>
    <n v="280"/>
    <n v="220"/>
    <s v="100% PES CM"/>
    <s v="AMARRE AZUL CLARO Y NEGRO"/>
    <m/>
    <n v="3.92"/>
    <m/>
    <m/>
    <m/>
    <x v="0"/>
    <m/>
  </r>
  <r>
    <x v="32"/>
    <d v="2026-04-28T00:00:00"/>
    <d v="2026-04-28T00:00:00"/>
    <s v="0084022&gt;AM7419"/>
    <m/>
    <x v="0"/>
    <s v="Cliente novo. Cotar 100% Algodao 260G 2,20L / Tecnologias: Coreon, Vbac e Fresh Sleep  / 0084022"/>
    <s v="7419"/>
    <n v="280"/>
    <n v="220"/>
    <s v="92% PES 8% CO CM"/>
    <s v="BEIGE Y ALGODÓN"/>
    <s v="Coreon® s/ logo"/>
    <n v="5.46"/>
    <m/>
    <s v="3D"/>
    <s v="3D liberado"/>
    <x v="0"/>
    <s v="cliente comprará muestra 150mts"/>
  </r>
  <r>
    <x v="32"/>
    <d v="2026-04-28T00:00:00"/>
    <d v="2026-04-28T00:00:00"/>
    <s v="0084022&gt;AM7420"/>
    <m/>
    <x v="0"/>
    <s v="replica caso arriba para ampliar oferta/ dibujo-0084022 com logo cliente"/>
    <s v="7420"/>
    <n v="280"/>
    <n v="220"/>
    <s v="85% PES 15% CO CM"/>
    <s v="BLANCO Y MEZCLA NEGRO"/>
    <s v="Coreon® s/ logo"/>
    <n v="5.39"/>
    <s v="Dibujo com logo do cliente"/>
    <s v="3D"/>
    <s v="3D liberado"/>
    <x v="0"/>
    <m/>
  </r>
  <r>
    <x v="33"/>
    <d v="2026-04-29T00:00:00"/>
    <m/>
    <s v="R101620-CH-HQAA"/>
    <m/>
    <x v="6"/>
    <s v=" Cotar com especificações técnicas- amostras fisicas 220G 100% PES Blanco"/>
    <m/>
    <m/>
    <m/>
    <m/>
    <m/>
    <m/>
    <m/>
    <s v="Detalles técnicos anexos"/>
    <m/>
    <m/>
    <x v="1"/>
    <m/>
  </r>
  <r>
    <x v="33"/>
    <d v="2026-04-29T00:00:00"/>
    <m/>
    <s v="R100699-CH-AM"/>
    <m/>
    <x v="6"/>
    <s v=" Cotar com especificações técnicas- amostras fisicas 220G 2,10L 100% POLYESTER Blanco"/>
    <m/>
    <m/>
    <m/>
    <m/>
    <m/>
    <m/>
    <m/>
    <s v="Detalles técnicos anexos"/>
    <m/>
    <m/>
    <x v="1"/>
    <m/>
  </r>
  <r>
    <x v="33"/>
    <d v="2026-04-29T00:00:00"/>
    <m/>
    <s v="R100603-CH"/>
    <m/>
    <x v="6"/>
    <s v=" Cotar com especificações técnicas- amostras fisicas 235G 2,10 100% PES Blanco"/>
    <m/>
    <m/>
    <m/>
    <m/>
    <m/>
    <m/>
    <m/>
    <s v="Detalles técnicos anexos"/>
    <m/>
    <m/>
    <x v="1"/>
    <m/>
  </r>
  <r>
    <x v="6"/>
    <d v="2026-04-30T00:00:00"/>
    <d v="2026-04-30T00:00:00"/>
    <s v="0548001&gt;0626001"/>
    <s v="0626001"/>
    <x v="1"/>
    <s v="Reaplicar Desarrollo Tela Mundialista para 2a opción  (blanco y azul marino), CM, 180G- 3D- ID 7389"/>
    <s v="7424"/>
    <n v="180"/>
    <n v="220"/>
    <s v="100% PES CM"/>
    <s v="BLANCO Y AZUL MARINO"/>
    <m/>
    <s v="2,32"/>
    <m/>
    <m/>
    <m/>
    <x v="1"/>
    <m/>
  </r>
  <r>
    <x v="34"/>
    <d v="2026-04-30T00:00:00"/>
    <d v="2026-05-05T00:00:00"/>
    <s v="MP004528 (0413001)"/>
    <m/>
    <x v="1"/>
    <s v="recotizar esta tela ICE, pero ahora con laminado (película que protege contra derrame de líquidos)/MP004528 TELA 90% NYLON 10% POLYESTER 220CM ANCHO, 360 GSM ICE (14-4122 TPG AIRY BLUE)- Actualmente  $4,35 (fotos)"/>
    <s v="7425"/>
    <n v="300"/>
    <n v="210"/>
    <s v="64% PES 36% PE CM"/>
    <s v="AZUL CLARO"/>
    <s v="Arctic Breeze® s/ Logo"/>
    <n v="5.19"/>
    <m/>
    <m/>
    <m/>
    <x v="1"/>
    <m/>
  </r>
  <r>
    <x v="35"/>
    <d v="2026-05-04T00:00:00"/>
    <d v="2026-05-05T00:00:00"/>
    <s v="30128520 Luxury Europedic"/>
    <m/>
    <x v="1"/>
    <s v="Modelo 1 - Tecido pique 280 Gramas - 2,20 de largura - Branco e Cinza Perla (Estrutura Comum)"/>
    <n v="7426"/>
    <n v="280"/>
    <n v="220"/>
    <s v="100% PES CM"/>
    <s v="Relieve blanco y amarre gris"/>
    <m/>
    <n v="3.71"/>
    <m/>
    <m/>
    <m/>
    <x v="1"/>
    <m/>
  </r>
  <r>
    <x v="35"/>
    <d v="2026-05-04T00:00:00"/>
    <d v="2026-05-05T00:00:00"/>
    <s v="30128518 Linear Green"/>
    <m/>
    <x v="1"/>
    <s v="Modelo 2 - Tecido Pique Preto e Verde 280 Gramas - 2,20 de largura (O fio verde como se trata de um fio de baixa rotacao, cotar ele usando como referencia o fio branco, cru)"/>
    <n v="7427"/>
    <n v="280"/>
    <n v="220"/>
    <s v="100% PES CM"/>
    <s v="Relieve negro y amarre blanco"/>
    <m/>
    <n v="3.68"/>
    <m/>
    <m/>
    <m/>
    <x v="1"/>
    <m/>
  </r>
  <r>
    <x v="35"/>
    <d v="2026-05-04T00:00:00"/>
    <d v="2026-05-05T00:00:00"/>
    <s v="308446 Eurotop"/>
    <m/>
    <x v="1"/>
    <s v="Modelo 3 - Tapa Tecido Pique Azul Marinho com Preto em 280 Gramas,  2,20 de largura"/>
    <n v="7428"/>
    <n v="280"/>
    <n v="220"/>
    <s v="100% PES CM"/>
    <s v="Relieve Azul marino y amarre negro"/>
    <m/>
    <n v="3.82"/>
    <m/>
    <m/>
    <m/>
    <x v="1"/>
    <m/>
  </r>
  <r>
    <x v="35"/>
    <d v="2026-05-04T00:00:00"/>
    <d v="2026-05-05T00:00:00"/>
    <s v="257631 Banda Deluxe"/>
    <m/>
    <x v="1"/>
    <s v="Modelo 1 cotar em 160G 2,20- Jaquard - Plano"/>
    <n v="7429"/>
    <n v="170"/>
    <n v="220"/>
    <s v="100% PES PL"/>
    <s v="GRIS OSCURO"/>
    <m/>
    <n v="2.1"/>
    <m/>
    <m/>
    <m/>
    <x v="1"/>
    <m/>
  </r>
  <r>
    <x v="35"/>
    <d v="2026-05-04T00:00:00"/>
    <d v="2026-05-05T00:00:00"/>
    <s v="257622 Banda Eurotop"/>
    <m/>
    <x v="1"/>
    <s v="Modelo 2 cotar em 160G 2,20- Jaquard - Plano"/>
    <n v="7430"/>
    <n v="170"/>
    <n v="220"/>
    <s v="100% PES PL"/>
    <s v="NEGRO"/>
    <m/>
    <n v="1.7"/>
    <m/>
    <m/>
    <m/>
    <x v="1"/>
    <m/>
  </r>
  <r>
    <x v="35"/>
    <d v="2026-05-04T00:00:00"/>
    <d v="2026-05-05T00:00:00"/>
    <s v="257676 Banda Europedic"/>
    <m/>
    <x v="1"/>
    <s v="Modelo 3 cotar em 160G 2,20 - Jaquard - Plano"/>
    <n v="7431"/>
    <n v="170"/>
    <n v="220"/>
    <s v="100% PES PL"/>
    <s v="AZUL MARINO"/>
    <m/>
    <n v="2.02"/>
    <m/>
    <m/>
    <m/>
    <x v="1"/>
    <m/>
  </r>
  <r>
    <x v="20"/>
    <d v="2026-05-04T00:00:00"/>
    <d v="2026-05-05T00:00:00"/>
    <s v="Cisne 1"/>
    <m/>
    <x v="1"/>
    <s v="Cotar opção de tecido nesse estilo cores similares 280 para 3D"/>
    <s v="7432"/>
    <n v="300"/>
    <n v="220"/>
    <s v="100% PES XP"/>
    <s v="2 relieve, marino y blanco"/>
    <m/>
    <n v="2.64"/>
    <m/>
    <m/>
    <m/>
    <x v="0"/>
    <m/>
  </r>
  <r>
    <x v="20"/>
    <d v="2026-05-04T00:00:00"/>
    <d v="2026-05-05T00:00:00"/>
    <s v="Cisne 2"/>
    <m/>
    <x v="1"/>
    <s v="Cotar opção de tecido nesse estilo cores similares 280 para 3D"/>
    <s v="7433"/>
    <n v="300"/>
    <n v="220"/>
    <s v="100% PES XP"/>
    <s v="2 relieve, marino y blanco"/>
    <m/>
    <n v="2.64"/>
    <m/>
    <m/>
    <m/>
    <x v="0"/>
    <m/>
  </r>
  <r>
    <x v="20"/>
    <d v="2026-05-04T00:00:00"/>
    <d v="2026-05-05T00:00:00"/>
    <s v="Cisne 3"/>
    <m/>
    <x v="1"/>
    <s v="Cotar opção de tecido nesse estilo cores similares 280 para 3D"/>
    <s v="7434"/>
    <n v="300"/>
    <n v="220"/>
    <s v="100% PES XP"/>
    <s v="3 relieve, marino y azul claro"/>
    <m/>
    <n v="3.52"/>
    <m/>
    <m/>
    <m/>
    <x v="0"/>
    <m/>
  </r>
  <r>
    <x v="20"/>
    <d v="2026-05-04T00:00:00"/>
    <d v="2026-05-05T00:00:00"/>
    <s v="Cisne 4"/>
    <m/>
    <x v="1"/>
    <s v="Cotar opção de tecido nesse estilo cores similares 280 para 3D"/>
    <s v="7435"/>
    <n v="300"/>
    <n v="220"/>
    <s v="100% PES XP"/>
    <s v="3 relieve, blanco, gris y marino"/>
    <m/>
    <n v="2.68"/>
    <m/>
    <m/>
    <m/>
    <x v="0"/>
    <m/>
  </r>
  <r>
    <x v="6"/>
    <d v="2026-05-05T00:00:00"/>
    <d v="2026-05-06T00:00:00"/>
    <s v="0074151 (4045)"/>
    <m/>
    <x v="1"/>
    <s v="ajuste de precios may26 - atiende pedido"/>
    <s v="5095"/>
    <n v="180"/>
    <m/>
    <m/>
    <s v="ELEGANCE"/>
    <m/>
    <n v="1.83"/>
    <m/>
    <m/>
    <m/>
    <x v="1"/>
    <m/>
  </r>
  <r>
    <x v="6"/>
    <d v="2026-05-05T00:00:00"/>
    <d v="2026-05-06T00:00:00"/>
    <s v="0399021 (4162)"/>
    <m/>
    <x v="1"/>
    <s v="ajuste de precios may26 - atiende pedido"/>
    <s v="5373"/>
    <n v="180"/>
    <m/>
    <m/>
    <s v="SPECTRA PLUS"/>
    <m/>
    <n v="1.71"/>
    <m/>
    <m/>
    <m/>
    <x v="1"/>
    <m/>
  </r>
  <r>
    <x v="6"/>
    <d v="2026-05-05T00:00:00"/>
    <d v="2026-05-06T00:00:00"/>
    <s v="0072081 (4044)"/>
    <m/>
    <x v="1"/>
    <s v="ajuste de precios may26 - atiende pedido"/>
    <s v="5094"/>
    <n v="180"/>
    <m/>
    <m/>
    <s v="ULTRA PRIMIUN"/>
    <m/>
    <n v="1.92"/>
    <m/>
    <m/>
    <m/>
    <x v="1"/>
    <m/>
  </r>
  <r>
    <x v="7"/>
    <d v="2026-05-06T00:00:00"/>
    <m/>
    <s v="A10318"/>
    <m/>
    <x v="6"/>
    <s v="2,30L- Blanco y Gris Perla/Cliente quer a cotacao desse produto com fios CAFTA "/>
    <m/>
    <m/>
    <m/>
    <m/>
    <m/>
    <m/>
    <m/>
    <s v="CR"/>
    <m/>
    <m/>
    <x v="2"/>
    <m/>
  </r>
  <r>
    <x v="6"/>
    <d v="2026-05-07T00:00:00"/>
    <d v="2026-05-08T00:00:00"/>
    <s v="0066031&gt;0066031"/>
    <m/>
    <x v="1"/>
    <s v="PERLA GRIS 180GSM - VENECIA - id 7012 / Solo revisar precio"/>
    <s v="7443"/>
    <n v="180"/>
    <n v="220"/>
    <s v="100% PES CM"/>
    <s v="GRIS PERLA"/>
    <m/>
    <n v="1.98"/>
    <m/>
    <m/>
    <m/>
    <x v="1"/>
    <s v="despacharon pedido com estos cambios antes de cerrar cotizacion y documentaciion"/>
  </r>
  <r>
    <x v="6"/>
    <d v="2026-05-07T00:00:00"/>
    <d v="2026-05-08T00:00:00"/>
    <s v="A10380&gt;A10430&gt;0449041"/>
    <m/>
    <x v="1"/>
    <s v="180GSM - AURORA id 7013  &gt; BLANCO SOLAMENTE - actualzación precio"/>
    <s v="7444"/>
    <n v="180"/>
    <n v="220"/>
    <s v="100% PES CM"/>
    <s v="BLANCO"/>
    <m/>
    <n v="1.92"/>
    <m/>
    <m/>
    <m/>
    <x v="1"/>
    <s v="despacharon pedido com estos cambios antes de cerrar cotizacion y documentaciion"/>
  </r>
  <r>
    <x v="6"/>
    <d v="2026-05-07T00:00:00"/>
    <d v="2026-05-08T00:00:00"/>
    <s v="0292031"/>
    <m/>
    <x v="1"/>
    <s v="180GSM - FLORENCIA - id 7014 &gt; GRIS PERLA"/>
    <s v="7445"/>
    <n v="180"/>
    <n v="220"/>
    <s v="100% PES CM"/>
    <s v="Relieve blanco y amarre gris perla"/>
    <m/>
    <n v="1.97"/>
    <m/>
    <m/>
    <m/>
    <x v="1"/>
    <s v="despacharon pedido com estos cambios antes de cerrar cotizacion y documentaciion"/>
  </r>
  <r>
    <x v="4"/>
    <d v="2026-05-08T00:00:00"/>
    <d v="2026-05-08T00:00:00"/>
    <s v="PJT-SEALY 03"/>
    <m/>
    <x v="3"/>
    <s v="Rilieve blanco, azul, vermelho y amarre azul"/>
    <s v="7446"/>
    <n v="380"/>
    <n v="220"/>
    <s v="100% PES XP"/>
    <m/>
    <m/>
    <n v="5.28"/>
    <s v="Input Mau"/>
    <m/>
    <m/>
    <x v="0"/>
    <m/>
  </r>
  <r>
    <x v="4"/>
    <d v="2026-05-08T00:00:00"/>
    <d v="2026-05-08T00:00:00"/>
    <s v="PJT BANDA 3"/>
    <m/>
    <x v="1"/>
    <s v="relevo amarelo, amarração cinza claro e cinza escuro"/>
    <s v="7447"/>
    <n v="280"/>
    <n v="220"/>
    <s v="100% PES CM"/>
    <m/>
    <m/>
    <n v="4.6500000000000004"/>
    <s v="Input Mau"/>
    <m/>
    <m/>
    <x v="0"/>
    <m/>
  </r>
  <r>
    <x v="4"/>
    <d v="2026-05-08T00:00:00"/>
    <d v="2026-05-08T00:00:00"/>
    <s v="PJT BANDA 2"/>
    <m/>
    <x v="1"/>
    <s v="relevo cinza perla, amarração amarela e cinza escuro"/>
    <s v="7448"/>
    <n v="280"/>
    <n v="220"/>
    <s v="100% PES CM"/>
    <m/>
    <m/>
    <n v="4.01"/>
    <s v="Input Mau"/>
    <m/>
    <m/>
    <x v="0"/>
    <m/>
  </r>
  <r>
    <x v="4"/>
    <d v="2026-05-08T00:00:00"/>
    <d v="2026-05-08T00:00:00"/>
    <s v="PJT BANDA 1"/>
    <m/>
    <x v="1"/>
    <s v="relevo cinza escuro, amarração cinza perla e amarelo"/>
    <s v="7449"/>
    <n v="280"/>
    <n v="220"/>
    <s v="100% PES CM"/>
    <m/>
    <m/>
    <n v="4.38"/>
    <m/>
    <m/>
    <m/>
    <x v="0"/>
    <m/>
  </r>
  <r>
    <x v="36"/>
    <d v="2026-05-11T00:00:00"/>
    <d v="2026-05-12T00:00:00"/>
    <s v="CLC7451"/>
    <m/>
    <x v="1"/>
    <s v="Cotar 220 gramas fabricado no brasil"/>
    <s v="7451"/>
    <n v="220"/>
    <n v="220"/>
    <s v="100% PES CM"/>
    <s v="Amarre blanca y relive negro"/>
    <s v="Cliente nuevo Vzla - cotización para referencia de precios/inputé como CLC"/>
    <n v="2.69"/>
    <s v="REP 4% INCLUIDO"/>
    <m/>
    <m/>
    <x v="0"/>
    <m/>
  </r>
  <r>
    <x v="36"/>
    <d v="2026-05-11T00:00:00"/>
    <d v="2026-05-12T00:00:00"/>
    <s v="CLC7452"/>
    <m/>
    <x v="1"/>
    <s v="Cotar 220 grama estrutura comum 0066013"/>
    <s v="7452"/>
    <n v="220"/>
    <n v="220"/>
    <s v="100% PES CM"/>
    <s v="BLANCO Y AZUL"/>
    <s v="Cliente nuevo Vzla - cotización para referencia de precios/inputé como CLC"/>
    <n v="2.0099999999999998"/>
    <s v="REP 4% INCLUIDO"/>
    <m/>
    <m/>
    <x v="0"/>
    <m/>
  </r>
  <r>
    <x v="36"/>
    <d v="2026-05-11T00:00:00"/>
    <d v="2026-05-12T00:00:00"/>
    <s v="CLC7453"/>
    <m/>
    <x v="1"/>
    <s v="Cotar Tecido preto plano (BANDA)- 200 gramas"/>
    <s v="7453"/>
    <n v="180"/>
    <n v="210"/>
    <s v="100% PES PL"/>
    <s v="NEGRO"/>
    <s v="Cliente nuevo Vzla - cotización para referencia de precios/inputé como CLC"/>
    <n v="1.65"/>
    <s v="REP 4% INCLUIDO"/>
    <m/>
    <m/>
    <x v="0"/>
    <m/>
  </r>
  <r>
    <x v="36"/>
    <d v="2026-04-27T00:00:00"/>
    <d v="2026-04-27T00:00:00"/>
    <s v="00&gt;CCL7417(BR)"/>
    <m/>
    <x v="1"/>
    <s v="Cotar Colchón dark 300 gramos  ya habia diso inputado (duplicó)antes ID 7417"/>
    <s v="7417"/>
    <n v="280"/>
    <n v="220"/>
    <s v="100% PES CM"/>
    <s v="Amarre azul claro y negro"/>
    <s v="Cliente nuevo Vzla - cotización para referencia de precios/inputé como CLC"/>
    <n v="3.92"/>
    <s v="REP 4% INCLUIDO"/>
    <m/>
    <m/>
    <x v="0"/>
    <m/>
  </r>
  <r>
    <x v="37"/>
    <d v="2026-05-12T00:00:00"/>
    <d v="2026-05-12T00:00:00"/>
    <s v="A08182 /3420001"/>
    <m/>
    <x v="1"/>
    <s v="Actualizar precio A08182 / 3420001 - última compra 2024"/>
    <s v="7456"/>
    <n v="160"/>
    <n v="220"/>
    <s v="100% PES CM"/>
    <s v="BLANCO"/>
    <s v="Ultima compra 2024 - 2 cotações /No rep"/>
    <n v="1.66"/>
    <m/>
    <m/>
    <m/>
    <x v="0"/>
    <m/>
  </r>
  <r>
    <x v="38"/>
    <d v="2026-05-12T00:00:00"/>
    <d v="2026-05-12T00:00:00"/>
    <s v="0240005"/>
    <m/>
    <x v="1"/>
    <s v="Cotado x CR/MS - Branco e Perla 220"/>
    <s v="7460"/>
    <n v="220"/>
    <n v="220"/>
    <s v="100% PES CM"/>
    <s v="BLANCO Y PERLA"/>
    <m/>
    <n v="2.0099999999999998"/>
    <m/>
    <m/>
    <m/>
    <x v="0"/>
    <m/>
  </r>
  <r>
    <x v="38"/>
    <d v="2026-05-12T00:00:00"/>
    <d v="2026-05-12T00:00:00"/>
    <s v="0269005"/>
    <m/>
    <x v="1"/>
    <s v="Cotado x CR/MS  - Branco e Perla 200"/>
    <s v="7459"/>
    <n v="200"/>
    <n v="220"/>
    <s v="100% PES CM"/>
    <s v="BLANCO Y PERLA"/>
    <m/>
    <n v="1.79"/>
    <m/>
    <m/>
    <m/>
    <x v="0"/>
    <m/>
  </r>
  <r>
    <x v="38"/>
    <d v="2026-05-13T00:00:00"/>
    <d v="2026-05-13T00:00:00"/>
    <s v="0269005"/>
    <m/>
    <x v="1"/>
    <s v="Cotar essa referencia - ID 7459 em 220 - Branco e Gris"/>
    <s v="7461"/>
    <n v="220"/>
    <n v="220"/>
    <s v="100% PES CM"/>
    <s v="BLANCO Y PERLA"/>
    <m/>
    <n v="2.0099999999999998"/>
    <m/>
    <m/>
    <m/>
    <x v="0"/>
    <m/>
  </r>
  <r>
    <x v="36"/>
    <d v="2026-05-13T00:00:00"/>
    <s v="-"/>
    <s v="00&gt; "/>
    <m/>
    <x v="4"/>
    <s v="Cotar referencias em 280/ diseño-cores similares -pdto em lojas 9le quer o desenho similar pq o colchão já está em linha nas lojas)- es 7417/ duplicado"/>
    <m/>
    <m/>
    <m/>
    <m/>
    <m/>
    <m/>
    <s v="-"/>
    <m/>
    <m/>
    <m/>
    <x v="0"/>
    <m/>
  </r>
  <r>
    <x v="4"/>
    <d v="2026-05-13T00:00:00"/>
    <d v="2026-05-13T00:00:00"/>
    <s v="PJT-NT002&gt; 0245091"/>
    <m/>
    <x v="1"/>
    <s v="inputado por MS  Linea Nature"/>
    <s v="7354"/>
    <n v="340"/>
    <n v="230"/>
    <s v="73% PES 25% PE 2% CL CM"/>
    <s v="LINO Y HELADO"/>
    <s v="Arctic Breeze® s/ Logo"/>
    <n v="6.89"/>
    <m/>
    <m/>
    <m/>
    <x v="0"/>
    <m/>
  </r>
  <r>
    <x v="4"/>
    <d v="2026-05-13T00:00:00"/>
    <d v="2026-05-13T00:00:00"/>
    <s v="PJT-NT001 &gt; A10486"/>
    <m/>
    <x v="1"/>
    <s v="inputado por MS  Linea Nature"/>
    <s v="7353"/>
    <n v="160"/>
    <n v="220"/>
    <s v="89% PES 11% LINHO  CF"/>
    <s v="LINO"/>
    <m/>
    <n v="4.33"/>
    <m/>
    <m/>
    <m/>
    <x v="0"/>
    <m/>
  </r>
  <r>
    <x v="1"/>
    <d v="2026-05-18T00:00:00"/>
    <d v="2026-05-20T00:00:00"/>
    <s v="MPTL0088 (A10513)"/>
    <m/>
    <x v="3"/>
    <s v="180G 2,20 Arena Brillante - Input CB - amostra"/>
    <n v="7473"/>
    <n v="180"/>
    <n v="220"/>
    <s v="100% PES CM"/>
    <s v="ARENA"/>
    <m/>
    <n v="1.84"/>
    <s v="GT: 2,07"/>
    <m/>
    <m/>
    <x v="1"/>
    <n v="1.1311475409836065"/>
  </r>
  <r>
    <x v="1"/>
    <d v="2026-05-18T00:00:00"/>
    <d v="2026-05-20T00:00:00"/>
    <s v="MPTL0409 (40132436"/>
    <m/>
    <x v="0"/>
    <s v="180G 2,20 Marrón - Input CB - Amostra"/>
    <n v="7474"/>
    <n v="180"/>
    <n v="220"/>
    <s v="100% PES CM"/>
    <s v="MARRON"/>
    <m/>
    <n v="2.29"/>
    <s v="GT: 2,40"/>
    <m/>
    <m/>
    <x v="1"/>
    <n v="1.0480349344978166"/>
  </r>
  <r>
    <x v="1"/>
    <d v="2026-05-18T00:00:00"/>
    <d v="2026-05-20T00:00:00"/>
    <s v="MPTL0161 (40130605)"/>
    <m/>
    <x v="0"/>
    <s v="180G 2,20 Salmón - Input CB - Amostra"/>
    <n v="7475"/>
    <n v="180"/>
    <n v="220"/>
    <s v="100% PES CM"/>
    <s v="SALMON"/>
    <m/>
    <n v="1.84"/>
    <s v="GT: 2,07"/>
    <m/>
    <m/>
    <x v="1"/>
    <n v="1.1249999999999998"/>
  </r>
  <r>
    <x v="4"/>
    <d v="2026-05-18T00:00:00"/>
    <d v="2026-05-18T00:00:00"/>
    <s v="BD7476 &gt; A10504"/>
    <s v="A10504"/>
    <x v="3"/>
    <s v="Modelo Sealy Azul "/>
    <s v="7476"/>
    <n v="420"/>
    <n v="220"/>
    <s v="100% PES XP"/>
    <s v="AZUL"/>
    <m/>
    <n v="9.2200000000000006"/>
    <m/>
    <m/>
    <m/>
    <x v="0"/>
    <m/>
  </r>
  <r>
    <x v="4"/>
    <d v="2026-05-18T00:00:00"/>
    <d v="2026-05-18T00:00:00"/>
    <s v="00&gt;PJ7478"/>
    <m/>
    <x v="1"/>
    <s v="Linea Sealy Azul - foto file - input CR"/>
    <s v="7478"/>
    <n v="320"/>
    <n v="230"/>
    <s v="67% PES 33% PE"/>
    <s v="BLANCO"/>
    <s v="Arctic Breeze® s/ Logo"/>
    <n v="6.03"/>
    <s v="Tecido com gelado "/>
    <m/>
    <m/>
    <x v="0"/>
    <m/>
  </r>
  <r>
    <x v="32"/>
    <d v="2026-05-19T00:00:00"/>
    <d v="2026-07-06T00:00:00"/>
    <s v="AM7477 &gt; 0521101"/>
    <s v="0521101"/>
    <x v="0"/>
    <s v="input CR/MS  - Coreon + Vbac | ajuste pedido x CR email 06jul--cambio de ID em Proforma"/>
    <s v="7477"/>
    <n v="320"/>
    <n v="220"/>
    <s v="91% PES 9% CO CM"/>
    <s v="BLANCO"/>
    <s v="Coreon® s/ logo "/>
    <n v="5.46"/>
    <s v="proforma 029.26"/>
    <s v="amostra física"/>
    <n v="150"/>
    <x v="0"/>
    <s v="Aprovado para produção-amostra. 150 metros."/>
  </r>
  <r>
    <x v="4"/>
    <d v="2026-05-20T00:00:00"/>
    <d v="2026-05-20T00:00:00"/>
    <s v="Tapa A"/>
    <m/>
    <x v="3"/>
    <s v="Detalles em Tab aparte - Proyecto Especial  | 220GSM – Branco – 100% PES  CM"/>
    <s v="7479"/>
    <n v="220"/>
    <n v="220"/>
    <s v="100% PES CM"/>
    <s v="BLANCO"/>
    <m/>
    <n v="1.96"/>
    <m/>
    <s v="amostra física"/>
    <s v="10 mts"/>
    <x v="0"/>
    <m/>
  </r>
  <r>
    <x v="4"/>
    <d v="2026-05-20T00:00:00"/>
    <d v="2026-05-20T00:00:00"/>
    <s v="Tapa B"/>
    <m/>
    <x v="3"/>
    <s v="Detalles em Tab aparte - Proyecto Especial | 360GSM – Branco  XP"/>
    <s v="7480"/>
    <n v="360"/>
    <n v="220"/>
    <s v="99% PES 1% EL XP"/>
    <s v="BLANCO"/>
    <m/>
    <n v="3.95"/>
    <m/>
    <s v="amostra física"/>
    <s v="10 mts"/>
    <x v="0"/>
    <m/>
  </r>
  <r>
    <x v="4"/>
    <d v="2026-05-20T00:00:00"/>
    <d v="2026-05-20T00:00:00"/>
    <s v="Tapa C"/>
    <m/>
    <x v="4"/>
    <s v="Detalles em Tab aparte - Proyecto Especial | 460GSM – Mescla Claro  CM"/>
    <s v="7481"/>
    <n v="460"/>
    <n v="220"/>
    <s v="99% PES 1% EL CM"/>
    <s v="MEZCLA CLARO"/>
    <m/>
    <n v="5.55"/>
    <m/>
    <s v="amostra física"/>
    <s v="10 mts"/>
    <x v="0"/>
    <m/>
  </r>
  <r>
    <x v="4"/>
    <d v="2026-05-20T00:00:00"/>
    <d v="2026-05-20T00:00:00"/>
    <s v="Tapa D"/>
    <m/>
    <x v="4"/>
    <s v="Detalles em Tab aparte - Proyecto Especial | 420GSM – Branco e Azul Claro CM"/>
    <s v="7482"/>
    <n v="420"/>
    <n v="220"/>
    <s v="99% PES 1% EL CM"/>
    <s v="BLANCO Y AZUL CLARO"/>
    <m/>
    <n v="5.48"/>
    <m/>
    <s v="amostra física"/>
    <s v="10 mts"/>
    <x v="0"/>
    <m/>
  </r>
  <r>
    <x v="4"/>
    <d v="2026-05-20T00:00:00"/>
    <d v="2026-05-20T00:00:00"/>
    <s v="Tapa D-2"/>
    <m/>
    <x v="3"/>
    <s v="input CR/MS- Modelo Branco Cooling e Azul Poliester"/>
    <s v="7483"/>
    <n v="400"/>
    <n v="230"/>
    <s v="55% PE 45% PES CM"/>
    <s v="BLANCO Y AZUL"/>
    <s v="Arctic Breeze® s/ Logo"/>
    <n v="8.66"/>
    <m/>
    <s v="amostra física"/>
    <m/>
    <x v="0"/>
    <m/>
  </r>
  <r>
    <x v="4"/>
    <d v="2026-05-20T00:00:00"/>
    <d v="2026-05-20T00:00:00"/>
    <s v="Tapa D-3"/>
    <m/>
    <x v="3"/>
    <s v="input CR/MS - Azul Cooling"/>
    <s v="7484"/>
    <n v="400"/>
    <n v="230"/>
    <s v="55% PE 45% PES CM"/>
    <s v="AZUL COOLING"/>
    <s v="Arctic Breeze® s/ Logo"/>
    <n v="9.86"/>
    <m/>
    <s v="amostra física"/>
    <m/>
    <x v="0"/>
    <m/>
  </r>
  <r>
    <x v="29"/>
    <d v="2026-05-22T00:00:00"/>
    <d v="2026-05-22T00:00:00"/>
    <s v="0071041"/>
    <m/>
    <x v="1"/>
    <s v="Ref. 0071041 (totvs 4731) - ID 6698 - fvr apenas atualizar preço com ajuste programado - pedido em mãos"/>
    <s v="6698"/>
    <n v="180"/>
    <n v="220"/>
    <s v="100% PES CM"/>
    <s v="NEGRO"/>
    <m/>
    <n v="1.86"/>
    <m/>
    <m/>
    <m/>
    <x v="1"/>
    <m/>
  </r>
  <r>
    <x v="29"/>
    <d v="2026-05-25T00:00:00"/>
    <d v="2026-05-25T00:00:00"/>
    <s v="0071041&gt;0071081"/>
    <s v="0071081"/>
    <x v="0"/>
    <s v="Ref. 0071041 (totvs 4731) - ID 6698 -cotar em 200G"/>
    <s v="7486"/>
    <n v="200"/>
    <n v="220"/>
    <s v="100% PES CM"/>
    <s v="NEGRO"/>
    <m/>
    <n v="2.4"/>
    <m/>
    <s v="pedido GT019.26"/>
    <m/>
    <x v="1"/>
    <m/>
  </r>
  <r>
    <x v="29"/>
    <d v="2026-05-25T00:00:00"/>
    <d v="2026-05-25T00:00:00"/>
    <s v="0071041"/>
    <m/>
    <x v="1"/>
    <s v="Ref. 0071041 (totvs 4731) - ID 6698 -cotar em 220"/>
    <s v="7487"/>
    <n v="220"/>
    <n v="220"/>
    <s v="100% PES CM"/>
    <s v="NEGRO"/>
    <m/>
    <n v="2.75"/>
    <m/>
    <m/>
    <m/>
    <x v="1"/>
    <m/>
  </r>
  <r>
    <x v="24"/>
    <d v="2026-05-28T00:00:00"/>
    <d v="2026-05-29T00:00:00"/>
    <s v="0282004 &gt; 0282011"/>
    <m/>
    <x v="1"/>
    <s v="Cotar ref '0282004 &gt; 0282011 - TELA COLCHON EM 200G E PREÇO ATUALIZADO (id4639?)"/>
    <n v="7511"/>
    <n v="200"/>
    <n v="220"/>
    <s v="100% PES CM"/>
    <s v="AZUL MARINO"/>
    <m/>
    <n v="2.77"/>
    <m/>
    <m/>
    <m/>
    <x v="1"/>
    <m/>
  </r>
  <r>
    <x v="29"/>
    <d v="2026-05-28T00:00:00"/>
    <d v="2026-05-29T00:00:00"/>
    <s v="AC7512"/>
    <m/>
    <x v="1"/>
    <s v="Input CB: muestra recibida del cliente no pude analizar, el peso y los hilos ya q tiene un laminado atras q impide q se pueda desilar y es un jakare plano, la clase de hilos q lleva es negro y azul el azul mas sercano q tenemos es el azul marino. 180 2,20 100% PES PL"/>
    <s v="7512"/>
    <n v="180"/>
    <n v="220"/>
    <s v="100% PES PL"/>
    <s v="NEGRO Y AZUL CLARO"/>
    <m/>
    <n v="2.02"/>
    <s v="Input CR: pedir ao César pra pesar com o laminado de qlq forma/acredito q o Azul claro, temos disponível se encaixaria melhor q o marinho nesse produto, pela foto q ele mandou. Além do preto pelo cinza escuro"/>
    <m/>
    <m/>
    <x v="1"/>
    <m/>
  </r>
  <r>
    <x v="1"/>
    <d v="2026-06-01T00:00:00"/>
    <d v="2026-06-01T00:00:00"/>
    <s v="MPTL0419&gt; A10416 "/>
    <m/>
    <x v="1"/>
    <s v="Sólo actualizar precio para pedido - Precio mayo $2,23"/>
    <s v="7513"/>
    <n v="190"/>
    <n v="220"/>
    <s v="100% PES CM"/>
    <s v="BLANCO"/>
    <m/>
    <n v="2.34"/>
    <n v="1.0493273542600896"/>
    <m/>
    <m/>
    <x v="1"/>
    <m/>
  </r>
  <r>
    <x v="1"/>
    <d v="2026-06-01T00:00:00"/>
    <d v="2026-06-01T00:00:00"/>
    <s v="MPTL0537&gt;0402001"/>
    <m/>
    <x v="1"/>
    <s v="Sólo actualizar precio para pedido - Precio abril $1,82"/>
    <s v="7514"/>
    <n v="180"/>
    <n v="220"/>
    <s v="100% PES CM"/>
    <s v="NEGRO"/>
    <m/>
    <n v="2.0699999999999998"/>
    <n v="1.1373626373626373"/>
    <m/>
    <m/>
    <x v="1"/>
    <m/>
  </r>
  <r>
    <x v="1"/>
    <d v="2026-06-01T00:00:00"/>
    <d v="2026-06-01T00:00:00"/>
    <s v="MPTL0152&gt; A10330  "/>
    <m/>
    <x v="1"/>
    <s v="Sólo actualizar precio para pedido - Precio abril $2,21"/>
    <s v="7515"/>
    <n v="190"/>
    <n v="220"/>
    <s v="100% PES CM"/>
    <s v="AZUL MARINO Y CLARO"/>
    <m/>
    <n v="2.3199999999999998"/>
    <n v="1.0497737556561086"/>
    <m/>
    <m/>
    <x v="1"/>
    <m/>
  </r>
  <r>
    <x v="1"/>
    <d v="2026-06-01T00:00:00"/>
    <d v="2026-06-01T00:00:00"/>
    <s v="MPTL0307&gt;A10378"/>
    <m/>
    <x v="1"/>
    <s v="Sólo actualizar precio para pedido - Precio mayo $5,41"/>
    <s v="7516"/>
    <n v="330"/>
    <n v="230"/>
    <s v="70% PES 30% PE CM"/>
    <m/>
    <s v="Arctic Breeze"/>
    <n v="5.68"/>
    <n v="1.0499075785582255"/>
    <m/>
    <m/>
    <x v="1"/>
    <m/>
  </r>
  <r>
    <x v="1"/>
    <d v="2026-06-01T00:00:00"/>
    <d v="2026-06-01T00:00:00"/>
    <s v="MPTL0541&gt;0392011"/>
    <m/>
    <x v="1"/>
    <s v="Sólo actualizar precio para pedido - Precio Dic'25 $1,66"/>
    <s v="7517"/>
    <n v="180"/>
    <n v="220"/>
    <s v="100% PES CM"/>
    <s v="GRIS OSCURO"/>
    <m/>
    <n v="1.89"/>
    <n v="1.1385542168674698"/>
    <m/>
    <m/>
    <x v="1"/>
    <m/>
  </r>
  <r>
    <x v="4"/>
    <d v="2026-06-03T00:00:00"/>
    <m/>
    <s v="PJT BANDA 1"/>
    <m/>
    <x v="6"/>
    <s v="Gris Oscuro- Evaluar la posibilidad de reducir el gramaje de la tela para mejorar costos (180-200G)"/>
    <m/>
    <m/>
    <m/>
    <m/>
    <m/>
    <m/>
    <m/>
    <s v="Ajuste del cliente"/>
    <m/>
    <m/>
    <x v="0"/>
    <m/>
  </r>
  <r>
    <x v="4"/>
    <d v="2026-06-03T00:00:00"/>
    <d v="2026-09-28T00:00:00"/>
    <s v="PJT BANDA 2"/>
    <m/>
    <x v="1"/>
    <s v="Gris Claro-Evaluar la posibilidad de reducir el gramaje de la tela para mejorar costos (180-200G)"/>
    <s v="7531"/>
    <n v="230"/>
    <n v="220"/>
    <s v="100% PES CM"/>
    <s v="GRIS CLARO"/>
    <m/>
    <n v="5.35"/>
    <s v="Ajuste del cliente"/>
    <m/>
    <m/>
    <x v="0"/>
    <m/>
  </r>
  <r>
    <x v="4"/>
    <d v="2026-06-03T00:00:00"/>
    <m/>
    <s v="PJT BANDA 3"/>
    <m/>
    <x v="6"/>
    <s v="Amarillo-Evaluar la posibilidad de reducir el gramaje de la tela para mejorar costos (180-200G)"/>
    <m/>
    <m/>
    <m/>
    <m/>
    <m/>
    <m/>
    <m/>
    <s v="Ajuste del cliente"/>
    <m/>
    <m/>
    <x v="0"/>
    <m/>
  </r>
  <r>
    <x v="1"/>
    <d v="2026-06-05T00:00:00"/>
    <d v="2026-06-05T00:00:00"/>
    <s v="MPTL0528/A10337"/>
    <m/>
    <x v="1"/>
    <s v="Actualizar precio antes ID 6349 $1,66/ Pedido potencial Rmena"/>
    <s v="7533"/>
    <n v="180"/>
    <n v="220"/>
    <s v="100% PES CF"/>
    <s v="NEGRO ?"/>
    <m/>
    <n v="1.89"/>
    <m/>
    <m/>
    <m/>
    <x v="1"/>
    <m/>
  </r>
  <r>
    <x v="1"/>
    <d v="2026-06-05T00:00:00"/>
    <d v="2026-06-10T00:00:00"/>
    <s v="MPTL0419 /A10416 "/>
    <m/>
    <x v="1"/>
    <s v="Actualizar precio ajuste junio26"/>
    <s v="7534"/>
    <n v="190"/>
    <n v="220"/>
    <s v="100% PES CM"/>
    <s v="BLANCO"/>
    <m/>
    <n v="2.15"/>
    <m/>
    <m/>
    <m/>
    <x v="1"/>
    <m/>
  </r>
  <r>
    <x v="1"/>
    <d v="2026-06-05T00:00:00"/>
    <d v="2026-06-10T00:00:00"/>
    <s v="MPTL0330 / A10331"/>
    <m/>
    <x v="1"/>
    <s v="Actualizar precio ajuste junio26"/>
    <s v="7535"/>
    <n v="180"/>
    <n v="220"/>
    <s v="100% PES CM"/>
    <s v="AZUL CLARO"/>
    <m/>
    <n v="2"/>
    <m/>
    <m/>
    <m/>
    <x v="1"/>
    <m/>
  </r>
  <r>
    <x v="1"/>
    <d v="2026-06-05T00:00:00"/>
    <d v="2026-06-10T00:00:00"/>
    <s v="MPTL0239 / A10325    "/>
    <m/>
    <x v="1"/>
    <s v="Actualizar precio ajuste junio26"/>
    <s v="7536"/>
    <n v="180"/>
    <n v="220"/>
    <s v="100% PES CM"/>
    <s v="BLANCO"/>
    <m/>
    <n v="2.0099999999999998"/>
    <m/>
    <m/>
    <m/>
    <x v="1"/>
    <m/>
  </r>
  <r>
    <x v="1"/>
    <d v="2026-06-05T00:00:00"/>
    <d v="2026-06-10T00:00:00"/>
    <s v="MPTL0408 / A10304"/>
    <m/>
    <x v="1"/>
    <s v="Actualizar precio ajuste junio26"/>
    <s v="7537"/>
    <n v="180"/>
    <n v="220"/>
    <s v="100% PES CM"/>
    <s v="BLANCO"/>
    <m/>
    <n v="1.95"/>
    <m/>
    <m/>
    <m/>
    <x v="1"/>
    <m/>
  </r>
  <r>
    <x v="1"/>
    <d v="2026-06-05T00:00:00"/>
    <d v="2026-06-10T00:00:00"/>
    <s v="MPTL0521 / A10340"/>
    <m/>
    <x v="1"/>
    <s v="Actualizar precio ajuste junio26"/>
    <s v="7538"/>
    <n v="180"/>
    <n v="220"/>
    <s v="100% PES CM"/>
    <s v="AZUL MARINO"/>
    <m/>
    <n v="1.86"/>
    <m/>
    <m/>
    <m/>
    <x v="1"/>
    <m/>
  </r>
  <r>
    <x v="1"/>
    <d v="2026-06-05T00:00:00"/>
    <d v="2026-06-10T00:00:00"/>
    <s v="MPTL0525 / A10313"/>
    <m/>
    <x v="1"/>
    <s v="Actualizar precio ajuste junio26"/>
    <s v="7539"/>
    <n v="180"/>
    <n v="220"/>
    <s v="100% PES CM"/>
    <s v="GRIS Y AZUL MARINO"/>
    <m/>
    <n v="1.96"/>
    <m/>
    <m/>
    <m/>
    <x v="1"/>
    <m/>
  </r>
  <r>
    <x v="1"/>
    <d v="2026-06-05T00:00:00"/>
    <d v="2026-06-10T00:00:00"/>
    <s v="MPTL0526 / A10308"/>
    <m/>
    <x v="1"/>
    <s v="Actualizar precio ajuste junio26"/>
    <s v="7540"/>
    <n v="180"/>
    <n v="220"/>
    <s v="100% PES CM"/>
    <s v="NEGRO"/>
    <m/>
    <n v="1.97"/>
    <m/>
    <m/>
    <m/>
    <x v="1"/>
    <m/>
  </r>
  <r>
    <x v="1"/>
    <d v="2026-06-05T00:00:00"/>
    <d v="2026-06-10T00:00:00"/>
    <s v="MPTL0527 / A10327"/>
    <m/>
    <x v="1"/>
    <s v="Actualizar precio ajuste junio26"/>
    <s v="7541"/>
    <n v="180"/>
    <n v="220"/>
    <s v="100% PES CM"/>
    <s v="GRIS OSCURO"/>
    <m/>
    <n v="2.06"/>
    <m/>
    <m/>
    <m/>
    <x v="1"/>
    <m/>
  </r>
  <r>
    <x v="1"/>
    <d v="2026-06-05T00:00:00"/>
    <d v="2026-06-10T00:00:00"/>
    <s v="MPTL0529 / A10309"/>
    <m/>
    <x v="1"/>
    <s v="Actualizar precio ajuste junio26"/>
    <s v="7542"/>
    <n v="180"/>
    <n v="220"/>
    <s v="100% PES CM"/>
    <s v="GRIS PERLA"/>
    <m/>
    <n v="1.87"/>
    <m/>
    <m/>
    <m/>
    <x v="1"/>
    <m/>
  </r>
  <r>
    <x v="1"/>
    <d v="2026-06-05T00:00:00"/>
    <d v="2026-06-10T00:00:00"/>
    <s v="MPTL0532 / A10373"/>
    <m/>
    <x v="1"/>
    <s v="Actualizar precio ajuste junio26"/>
    <s v="7543"/>
    <n v="180"/>
    <n v="220"/>
    <s v="100% PES CM"/>
    <s v="NEGRO"/>
    <m/>
    <n v="1.88"/>
    <m/>
    <m/>
    <m/>
    <x v="1"/>
    <m/>
  </r>
  <r>
    <x v="1"/>
    <d v="2026-06-05T00:00:00"/>
    <d v="2026-06-10T00:00:00"/>
    <s v="MPTL0533 / A10413"/>
    <m/>
    <x v="1"/>
    <s v="Actualizar precio ajuste junio26"/>
    <s v="7544"/>
    <n v="180"/>
    <n v="220"/>
    <s v="100% PES CM"/>
    <s v="MARRON Y MEZCLA"/>
    <m/>
    <n v="2.2599999999999998"/>
    <m/>
    <m/>
    <m/>
    <x v="1"/>
    <m/>
  </r>
  <r>
    <x v="1"/>
    <d v="2026-06-05T00:00:00"/>
    <d v="2026-06-10T00:00:00"/>
    <s v="MPTL0534 / A10326&gt;A10385"/>
    <m/>
    <x v="1"/>
    <s v="Actualizar precio ajuste junio26"/>
    <s v="7545"/>
    <n v="180"/>
    <n v="220"/>
    <s v="100% PES CM"/>
    <s v="ARENA"/>
    <m/>
    <n v="1.84"/>
    <m/>
    <m/>
    <m/>
    <x v="1"/>
    <m/>
  </r>
  <r>
    <x v="1"/>
    <d v="2026-06-05T00:00:00"/>
    <d v="2026-06-10T00:00:00"/>
    <s v="MPTL0535 / A10324"/>
    <m/>
    <x v="1"/>
    <s v="Actualizar precio ajuste junio26"/>
    <s v="7546"/>
    <n v="180"/>
    <n v="220"/>
    <s v="100% PES CM"/>
    <s v="LIZO BRILLANTE"/>
    <m/>
    <n v="1.87"/>
    <m/>
    <m/>
    <m/>
    <x v="1"/>
    <m/>
  </r>
  <r>
    <x v="1"/>
    <d v="2026-06-05T00:00:00"/>
    <d v="2026-06-10T00:00:00"/>
    <s v="MPTL0538 / 0242011"/>
    <m/>
    <x v="1"/>
    <s v="Actualizar precio ajuste junio26"/>
    <s v="7547"/>
    <n v="180"/>
    <n v="220"/>
    <s v="100% PES CM"/>
    <s v="MEZCLA Y BLANCO"/>
    <m/>
    <n v="1.95"/>
    <m/>
    <m/>
    <m/>
    <x v="1"/>
    <m/>
  </r>
  <r>
    <x v="1"/>
    <d v="2026-06-05T00:00:00"/>
    <d v="2026-06-10T00:00:00"/>
    <s v="MPTL0539 / A10332"/>
    <m/>
    <x v="1"/>
    <s v="Actualizar precio ajuste junio26"/>
    <s v="7548"/>
    <n v="180"/>
    <n v="220"/>
    <s v="100% PES CM"/>
    <s v="GRIS OSCURO"/>
    <s v="TP DISEÕ X34-43"/>
    <n v="2.06"/>
    <m/>
    <m/>
    <m/>
    <x v="1"/>
    <m/>
  </r>
  <r>
    <x v="1"/>
    <d v="2026-06-05T00:00:00"/>
    <d v="2026-06-10T00:00:00"/>
    <s v="MPTL0540 / 0257055"/>
    <m/>
    <x v="1"/>
    <s v="Actualizar precio ajuste junio26"/>
    <s v="7549"/>
    <n v="180"/>
    <n v="220"/>
    <s v="100% PES CM"/>
    <s v="GRIS Y AZUL CLARO Y NEGRO"/>
    <m/>
    <n v="1.98"/>
    <m/>
    <m/>
    <m/>
    <x v="1"/>
    <m/>
  </r>
  <r>
    <x v="1"/>
    <d v="2026-06-05T00:00:00"/>
    <d v="2026-06-10T00:00:00"/>
    <s v="MPTL0543 /A10278"/>
    <m/>
    <x v="1"/>
    <s v="Actualizar precio ajuste junio26- No localizado com esse MPTL"/>
    <s v="7550"/>
    <n v="180"/>
    <n v="220"/>
    <s v="100% PES CM"/>
    <s v="NEGRO"/>
    <m/>
    <n v="1.8"/>
    <m/>
    <m/>
    <m/>
    <x v="1"/>
    <m/>
  </r>
  <r>
    <x v="39"/>
    <d v="2026-06-05T00:00:00"/>
    <d v="2026-06-08T00:00:00"/>
    <s v="0145012&gt; 0145014"/>
    <s v="0145014"/>
    <x v="0"/>
    <s v="cliente novo - pedido de entrada - fvr cotar"/>
    <s v="7552"/>
    <n v="360"/>
    <n v="220"/>
    <s v="97% PES 3% CL XP"/>
    <s v="LINEN"/>
    <m/>
    <n v="4.84"/>
    <s v="Compró 2023/otra razón social"/>
    <s v="amostra física"/>
    <m/>
    <x v="0"/>
    <m/>
  </r>
  <r>
    <x v="39"/>
    <d v="2026-06-05T00:00:00"/>
    <d v="2026-06-08T00:00:00"/>
    <s v="0269015"/>
    <m/>
    <x v="0"/>
    <s v="cliente novo - pedido de entrada - fvr cotar"/>
    <s v="7553"/>
    <n v="300"/>
    <n v="220"/>
    <s v="89% PES 11% CO XN"/>
    <m/>
    <m/>
    <n v="3.89"/>
    <s v="Compró 2023/otra razón social"/>
    <s v="amostra física"/>
    <m/>
    <x v="0"/>
    <m/>
  </r>
  <r>
    <x v="39"/>
    <d v="2026-06-05T00:00:00"/>
    <d v="2026-06-08T00:00:00"/>
    <s v="0274015"/>
    <m/>
    <x v="0"/>
    <s v="cliente novo - pedido de entrada - fvr cotar"/>
    <s v="7554"/>
    <n v="280"/>
    <n v="220"/>
    <s v="100% PES XN"/>
    <m/>
    <m/>
    <n v="2.78"/>
    <s v="Compró 2023/otra razón social"/>
    <s v="amostra física"/>
    <m/>
    <x v="0"/>
    <m/>
  </r>
  <r>
    <x v="39"/>
    <d v="2026-06-05T00:00:00"/>
    <d v="2026-06-08T00:00:00"/>
    <s v="0275015"/>
    <m/>
    <x v="0"/>
    <s v="cliente novo - pedido de entrada - fvr cotar"/>
    <s v="7555"/>
    <n v="280"/>
    <n v="220"/>
    <s v="83% PES 17% CO XN"/>
    <m/>
    <m/>
    <n v="4.38"/>
    <s v="Compró 2023/otra razón social"/>
    <s v="amostra física"/>
    <m/>
    <x v="0"/>
    <m/>
  </r>
  <r>
    <x v="39"/>
    <d v="2026-06-05T00:00:00"/>
    <d v="2026-06-08T00:00:00"/>
    <s v="0276005"/>
    <m/>
    <x v="0"/>
    <s v="cliente novo - pedido de entrada - fvr cotar"/>
    <s v="7556"/>
    <n v="280"/>
    <n v="220"/>
    <s v="100% PES XN"/>
    <m/>
    <m/>
    <n v="3.07"/>
    <s v="Compró 2023/otra razón social"/>
    <s v="amostra física"/>
    <m/>
    <x v="0"/>
    <s v="pedido  033.26"/>
  </r>
  <r>
    <x v="39"/>
    <d v="2026-06-05T00:00:00"/>
    <d v="2026-06-08T00:00:00"/>
    <s v="BANDA NEGRA"/>
    <m/>
    <x v="0"/>
    <s v="que combine com la tela gris oscura"/>
    <s v="7557"/>
    <n v="180"/>
    <n v="210"/>
    <s v="100% PES CM"/>
    <s v="NEGRO"/>
    <m/>
    <n v="1.53"/>
    <s v="Compró 2023/otra razón social"/>
    <s v="amostra física"/>
    <m/>
    <x v="0"/>
    <s v="pedido  033.26"/>
  </r>
  <r>
    <x v="39"/>
    <d v="2026-06-05T00:00:00"/>
    <d v="2026-06-08T00:00:00"/>
    <s v="BANDA BEIGE"/>
    <m/>
    <x v="0"/>
    <s v="que combine com la tela beige/arena"/>
    <s v="7558"/>
    <n v="180"/>
    <n v="210"/>
    <s v="100% PES CM"/>
    <s v="BEIGE"/>
    <m/>
    <n v="1.53"/>
    <s v="Compró 2023/otra razón social"/>
    <s v="amostra física"/>
    <m/>
    <x v="0"/>
    <s v="pedido  033.26"/>
  </r>
  <r>
    <x v="39"/>
    <d v="2026-06-05T00:00:00"/>
    <d v="2026-06-08T00:00:00"/>
    <s v="BANDA GRIS"/>
    <m/>
    <x v="0"/>
    <s v="que combine con las telas gris claro"/>
    <s v="7559"/>
    <n v="180"/>
    <n v="210"/>
    <s v="100% PES CM"/>
    <s v="GRIS CLARO"/>
    <m/>
    <n v="1.53"/>
    <s v="Compró 2023/otra razón social"/>
    <s v="amostra física"/>
    <m/>
    <x v="0"/>
    <s v="pedido  033.26"/>
  </r>
  <r>
    <x v="40"/>
    <d v="2026-06-08T00:00:00"/>
    <d v="2026-06-08T00:00:00"/>
    <s v="0641004&gt;0641014"/>
    <m/>
    <x v="0"/>
    <s v="Coleção Elegance - Cotar Amostra fisica - 250G"/>
    <s v="7561"/>
    <n v="280"/>
    <n v="220"/>
    <s v="100% PES XP"/>
    <m/>
    <m/>
    <n v="3.53"/>
    <m/>
    <s v="amostra física"/>
    <s v="5mts"/>
    <x v="0"/>
    <s v="produzir 5 metros de amostra, com 250 g/m². Target: US$ 3,00"/>
  </r>
  <r>
    <x v="40"/>
    <d v="2026-06-08T00:00:00"/>
    <d v="2026-06-08T00:00:00"/>
    <s v="0650004&gt;0650014"/>
    <m/>
    <x v="0"/>
    <s v="Coleção Elegance - Cotar Amostra fisica - 250G"/>
    <s v="7562"/>
    <n v="280"/>
    <n v="220"/>
    <s v="100% PES XP"/>
    <m/>
    <m/>
    <n v="2.76"/>
    <s v="target $3,00"/>
    <s v="amostra física"/>
    <s v="5mts"/>
    <x v="0"/>
    <s v="produzir 5 metros mostra, 250 g/m². Target: US$ 3,00;"/>
  </r>
  <r>
    <x v="40"/>
    <d v="2026-06-08T00:00:00"/>
    <d v="2026-06-08T00:00:00"/>
    <s v="0597001"/>
    <m/>
    <x v="0"/>
    <s v="Coleção Elegance - Cotar Amostra fisica - 250G"/>
    <s v="7563"/>
    <n v="260"/>
    <n v="220"/>
    <s v="95% PES 5% CL CM"/>
    <m/>
    <m/>
    <n v="5.2"/>
    <m/>
    <s v="amostra física"/>
    <s v="5mts"/>
    <x v="0"/>
    <s v="separar 5 mts  amostra. Foi encontrada uma sobra, portanto não será necessário fabricar."/>
  </r>
  <r>
    <x v="40"/>
    <d v="2026-06-08T00:00:00"/>
    <d v="2026-06-08T00:00:00"/>
    <s v="0613001"/>
    <m/>
    <x v="0"/>
    <s v="Coleção Elegance - Cotar Amostra fisica - Gelado - na cor Preta- "/>
    <s v="7564"/>
    <n v="420"/>
    <n v="230"/>
    <s v="51% PE 49% PES CM"/>
    <s v="NEGRO"/>
    <m/>
    <n v="8.69"/>
    <m/>
    <s v="amostra física"/>
    <s v="5mts"/>
    <x v="0"/>
    <s v="produzir 5 mts amostra, com 250 g/m², em 100% poliéster preto, sem cooling"/>
  </r>
  <r>
    <x v="40"/>
    <d v="2026-06-08T00:00:00"/>
    <d v="2026-06-08T00:00:00"/>
    <s v="LATERAL 097002"/>
    <m/>
    <x v="0"/>
    <s v="cotar 180G - foto anexa"/>
    <s v="7560"/>
    <n v="180"/>
    <n v="210"/>
    <s v="100% PES CM"/>
    <m/>
    <m/>
    <n v="1.55"/>
    <m/>
    <s v="amostra física"/>
    <s v="5mts"/>
    <x v="0"/>
    <s v="produzir 5 metros de amostra, com 180 g/m², na cor areia"/>
  </r>
  <r>
    <x v="11"/>
    <d v="2026-06-09T00:00:00"/>
    <d v="2026-06-12T00:00:00"/>
    <s v="229647&gt;a10257"/>
    <m/>
    <x v="1"/>
    <s v="Fvr actualizar precio Jun26 sobre esta referencia (foto)"/>
    <s v="6016"/>
    <m/>
    <m/>
    <m/>
    <m/>
    <m/>
    <n v="2.0699999999999998"/>
    <s v="Actualizó mismo ID  histórico"/>
    <m/>
    <m/>
    <x v="1"/>
    <m/>
  </r>
  <r>
    <x v="3"/>
    <d v="2026-06-11T00:00:00"/>
    <d v="2026-06-11T00:00:00"/>
    <s v="A10514"/>
    <m/>
    <x v="3"/>
    <s v="Input de MS "/>
    <s v="7592"/>
    <n v="400"/>
    <n v="220"/>
    <s v="100% PES XP"/>
    <s v="CAQUI"/>
    <m/>
    <n v="6.33"/>
    <m/>
    <m/>
    <m/>
    <x v="0"/>
    <m/>
  </r>
  <r>
    <x v="6"/>
    <d v="2026-06-12T00:00:00"/>
    <d v="2026-06-12T00:00:00"/>
    <s v="0292031"/>
    <m/>
    <x v="1"/>
    <s v="Tela Florencia Gris Perla - ID 7014&gt;7445 /  Actualización de precio por ajustes programados junio26"/>
    <s v="7014"/>
    <n v="180"/>
    <n v="220"/>
    <s v="100% PES CM"/>
    <s v="GRIS OSCURO"/>
    <m/>
    <n v="2.2000000000000002"/>
    <s v="Input via  Teams para ajuste precio"/>
    <m/>
    <m/>
    <x v="1"/>
    <m/>
  </r>
  <r>
    <x v="6"/>
    <d v="2026-06-12T00:00:00"/>
    <d v="2026-06-12T00:00:00"/>
    <s v="0066031"/>
    <m/>
    <x v="1"/>
    <s v="Tela Venecia Gris Perla 180GSM -  Id 7012&gt;7443 / Actualización de precio por ajustes programados junio26"/>
    <s v="7012"/>
    <n v="180"/>
    <n v="220"/>
    <s v="100% PES CM"/>
    <s v="PERLA GRIS"/>
    <m/>
    <n v="2.08"/>
    <s v="Input via  Teams para ajuste precio"/>
    <m/>
    <m/>
    <x v="1"/>
    <m/>
  </r>
  <r>
    <x v="6"/>
    <d v="2026-06-12T00:00:00"/>
    <d v="2026-06-12T00:00:00"/>
    <s v="A10380&gt;A10430&gt;0449041"/>
    <m/>
    <x v="1"/>
    <s v="Tela Aurora Blanco  7013&gt;7444 / Actualización de precio por ajustes programados junio'26"/>
    <s v="7097"/>
    <n v="180"/>
    <n v="220"/>
    <s v="100% PES CM"/>
    <s v="BLANCO"/>
    <m/>
    <n v="2.14"/>
    <s v="Input via  Teams para ajuste precio"/>
    <m/>
    <m/>
    <x v="1"/>
    <m/>
  </r>
  <r>
    <x v="6"/>
    <d v="2026-06-12T00:00:00"/>
    <d v="2026-06-12T00:00:00"/>
    <s v="0548001&gt;0626001"/>
    <m/>
    <x v="1"/>
    <s v="TP Mundialista Way (Cara) ID7424 - 180G Blanco y Azul Marino/ Actualización de precio por ajustes programados junio26"/>
    <s v="7424"/>
    <n v="180"/>
    <n v="220"/>
    <s v="100% PES CM"/>
    <s v="BLANCO Y AZUL MARINO"/>
    <m/>
    <n v="2.3199999999999998"/>
    <s v="Input via  Teams para ajuste precio"/>
    <m/>
    <m/>
    <x v="1"/>
    <m/>
  </r>
  <r>
    <x v="6"/>
    <d v="2026-06-12T00:00:00"/>
    <d v="2026-06-12T00:00:00"/>
    <s v="0074151 "/>
    <m/>
    <x v="1"/>
    <s v="TELA PIQUE ELEGANCE id5095 / Actualización precio por ajustes de junio26"/>
    <s v="5095"/>
    <n v="180"/>
    <n v="220"/>
    <s v="100% PES CM"/>
    <s v="BLANCO Y NEGRO"/>
    <m/>
    <n v="2.08"/>
    <s v="Input via  Teams para ajuste precio"/>
    <m/>
    <m/>
    <x v="1"/>
    <m/>
  </r>
  <r>
    <x v="6"/>
    <d v="2026-06-12T00:00:00"/>
    <d v="2026-06-12T00:00:00"/>
    <s v="0399021"/>
    <m/>
    <x v="1"/>
    <s v="TP SPECTRA PLUS ID5373 /  Actualización precio por ajustes junio26"/>
    <s v="5373"/>
    <n v="180"/>
    <n v="220"/>
    <s v="100% PES CM"/>
    <s v="BLANCO Y NEGRO"/>
    <m/>
    <n v="1.94"/>
    <s v="Input via  Teams para ajuste precio"/>
    <m/>
    <m/>
    <x v="1"/>
    <m/>
  </r>
  <r>
    <x v="6"/>
    <d v="2026-06-12T00:00:00"/>
    <d v="2026-06-12T00:00:00"/>
    <s v="0072081 "/>
    <m/>
    <x v="1"/>
    <s v="TP ULTRA PRIMIUM PLUS ID 5094 / Actualización precio por ajustes junio26"/>
    <s v="5094"/>
    <n v="180"/>
    <n v="220"/>
    <s v="100% PES CM"/>
    <s v="BLANCO Y NEGRO"/>
    <m/>
    <n v="2.1800000000000002"/>
    <s v="Input via  Teams para ajuste precio"/>
    <m/>
    <m/>
    <x v="1"/>
    <m/>
  </r>
  <r>
    <x v="36"/>
    <d v="2026-06-12T00:00:00"/>
    <d v="2026-06-15T00:00:00"/>
    <s v="A10497"/>
    <m/>
    <x v="1"/>
    <s v="input MS/corrección diseño-colores tela/ RELEVO PRETO, AMARRAÇÃO Preta, Roxa e azul claro, Enchimento preto"/>
    <s v="7600"/>
    <n v="260"/>
    <n v="220"/>
    <s v="100% PES CM"/>
    <s v=" NEGRO, AZUL CLARO, NEGRO Y ROXO"/>
    <m/>
    <n v="3.92"/>
    <s v="vs 3,92 produto original/4,65 c/Roxo  97%/ 4,53"/>
    <m/>
    <n v="1.1556122448979593"/>
    <x v="0"/>
    <m/>
  </r>
  <r>
    <x v="13"/>
    <d v="2026-06-15T00:00:00"/>
    <d v="2026-06-16T00:00:00"/>
    <s v="SP7602"/>
    <m/>
    <x v="1"/>
    <s v="Banda - Passar de tecido plano para malha/ 180G"/>
    <s v="7602"/>
    <n v="180"/>
    <n v="210"/>
    <s v="100% PES PL"/>
    <s v="Relieve azul marino y amarre blanca"/>
    <m/>
    <n v="1.86"/>
    <m/>
    <m/>
    <m/>
    <x v="0"/>
    <m/>
  </r>
  <r>
    <x v="41"/>
    <d v="2026-06-15T00:00:00"/>
    <d v="2026-06-16T00:00:00"/>
    <s v="SD7603&gt; A10537"/>
    <s v="A10537"/>
    <x v="0"/>
    <s v="cliente novo da Argentina - Replicar modelo (azul) - 3D 220G"/>
    <s v="7603"/>
    <n v="220"/>
    <n v="220"/>
    <s v="100% PES CM"/>
    <s v="RELIEVE MEZCLA, AMARRE AZUL"/>
    <m/>
    <n v="2.75"/>
    <s v="entregoa 07/07"/>
    <s v="amostra física"/>
    <s v="ok 3D"/>
    <x v="0"/>
    <s v="desarrollo semana 27/07"/>
  </r>
  <r>
    <x v="41"/>
    <d v="2026-06-15T00:00:00"/>
    <d v="2026-06-16T00:00:00"/>
    <s v="SD7604&gt; A10548"/>
    <s v="A10548"/>
    <x v="0"/>
    <s v="cliente novo da Argentina - Replicar modelo (cuadros) - 3D 220G"/>
    <s v="7604"/>
    <n v="220"/>
    <n v="220"/>
    <s v="100% PES CM"/>
    <s v="AZUL MARINO"/>
    <m/>
    <n v="2.15"/>
    <s v="entregoa 07/07"/>
    <s v="amostra física"/>
    <s v="ok 3D"/>
    <x v="0"/>
    <s v="desarrollo semana 27/07"/>
  </r>
  <r>
    <x v="41"/>
    <d v="2026-06-15T00:00:00"/>
    <d v="2026-06-16T00:00:00"/>
    <s v="SD7605&gt; A10534"/>
    <s v="A10534"/>
    <x v="0"/>
    <s v="cliente novo da Argentina - Replicar modelo (lineas) 220G"/>
    <s v="7605"/>
    <n v="220"/>
    <n v="220"/>
    <s v="100% PES CM"/>
    <s v="RELIEVE BLANCO AMARRE NEGRO"/>
    <m/>
    <n v="2"/>
    <s v="entregoa 07/07"/>
    <s v="amostra física"/>
    <s v="ok 3D"/>
    <x v="0"/>
    <s v="desarrollo semana 27/07"/>
  </r>
  <r>
    <x v="4"/>
    <d v="2026-06-15T00:00:00"/>
    <d v="2026-06-15T00:00:00"/>
    <s v="CALM1"/>
    <m/>
    <x v="9"/>
    <s v="Línea Calm - rehacer, muestras reprobadas -muestra - 1 azulado puntitos"/>
    <m/>
    <m/>
    <m/>
    <m/>
    <m/>
    <m/>
    <m/>
    <s v="Banda -lanzado 3jun- no es necesario relanzar"/>
    <m/>
    <m/>
    <x v="0"/>
    <m/>
  </r>
  <r>
    <x v="4"/>
    <d v="2026-06-15T00:00:00"/>
    <d v="2026-06-15T00:00:00"/>
    <s v="CALM2"/>
    <m/>
    <x v="9"/>
    <s v="Línea Calm - rehacer, muestras reprobadas -muestra - 2 gris claro puntitos amarillos"/>
    <m/>
    <m/>
    <m/>
    <m/>
    <m/>
    <m/>
    <m/>
    <s v="Banda -lanzado 3jun- no es necesario relanzar"/>
    <m/>
    <m/>
    <x v="0"/>
    <m/>
  </r>
  <r>
    <x v="4"/>
    <d v="2026-06-15T00:00:00"/>
    <d v="2026-06-15T00:00:00"/>
    <s v="CALM3"/>
    <m/>
    <x v="9"/>
    <s v="Línea Calm - rehacer, muestras reprobadas -muestra - 3 gris oscuro puntitos"/>
    <m/>
    <m/>
    <m/>
    <m/>
    <m/>
    <m/>
    <m/>
    <s v="Banda -lanzado 3jun- no es necesario relanzar"/>
    <m/>
    <m/>
    <x v="0"/>
    <m/>
  </r>
  <r>
    <x v="4"/>
    <d v="2026-06-15T00:00:00"/>
    <m/>
    <s v="CALM4"/>
    <m/>
    <x v="1"/>
    <s v="Línea Calm - rehacer, muestras reprobadas -muestra - 4 blanco"/>
    <s v="7612"/>
    <n v="220"/>
    <n v="220"/>
    <s v="100% PES CM"/>
    <s v="BLANCO"/>
    <m/>
    <n v="2.34"/>
    <m/>
    <s v="amostra física"/>
    <s v="Aprovado 10 metros. Enviar a Sebian"/>
    <x v="0"/>
    <s v="amostra pronta / op2278"/>
  </r>
  <r>
    <x v="4"/>
    <d v="2026-06-15T00:00:00"/>
    <m/>
    <s v="CALM5"/>
    <m/>
    <x v="6"/>
    <s v="Línea Calm - rehacer, muestras reprobadas -muestra - 5 blanco 'TL..&quot;"/>
    <m/>
    <m/>
    <m/>
    <m/>
    <m/>
    <m/>
    <m/>
    <m/>
    <m/>
    <m/>
    <x v="0"/>
    <m/>
  </r>
  <r>
    <x v="4"/>
    <d v="2026-06-15T00:00:00"/>
    <m/>
    <s v="CALM6"/>
    <m/>
    <x v="6"/>
    <s v="Línea Calm - rehacer, muestras reprobadas -muestra - 6  blanco 'Bekaert'"/>
    <m/>
    <m/>
    <m/>
    <m/>
    <m/>
    <m/>
    <m/>
    <m/>
    <m/>
    <m/>
    <x v="0"/>
    <m/>
  </r>
  <r>
    <x v="42"/>
    <d v="2026-06-15T00:00:00"/>
    <d v="2026-06-15T00:00:00"/>
    <s v="A09792&gt;A10518/2540037"/>
    <s v="A10518"/>
    <x v="3"/>
    <s v="Input MS|novo artigo C/código de amostra e produção, pois alterou tudo, composição, gramatura e preço. 2540037 - 460g 2,20l"/>
    <s v="7601"/>
    <n v="460"/>
    <n v="220"/>
    <s v="54% PES 44% PE 1% EL CM"/>
    <s v="BLANCO"/>
    <s v="Arctic Breeze® s/ Logo"/>
    <n v="7.91"/>
    <m/>
    <m/>
    <m/>
    <x v="0"/>
    <m/>
  </r>
  <r>
    <x v="4"/>
    <d v="2026-06-15T00:00:00"/>
    <m/>
    <s v="A10423"/>
    <m/>
    <x v="6"/>
    <s v="Input CR: Modelo em plano, amostra foi perdida.. temos que refazer | 180G Blanco PL| amostra - Linea Nature"/>
    <m/>
    <m/>
    <m/>
    <m/>
    <m/>
    <m/>
    <m/>
    <m/>
    <m/>
    <m/>
    <x v="0"/>
    <m/>
  </r>
  <r>
    <x v="21"/>
    <d v="2026-06-15T00:00:00"/>
    <d v="2026-06-16T00:00:00"/>
    <s v="GP7620"/>
    <m/>
    <x v="0"/>
    <s v="1.-Tela - 180GSM - Estrutura CM - Base Negra e Desenho Branco|Lineas Suavestar - Centuria"/>
    <s v="7620"/>
    <n v="160"/>
    <n v="210"/>
    <s v="100% PES PL"/>
    <s v="NEGRO Y BLANCO"/>
    <m/>
    <n v="1.52"/>
    <s v=""/>
    <m/>
    <m/>
    <x v="0"/>
    <m/>
  </r>
  <r>
    <x v="21"/>
    <d v="2026-06-15T00:00:00"/>
    <d v="2026-06-16T00:00:00"/>
    <s v="GP7621"/>
    <m/>
    <x v="0"/>
    <s v="2. Tela 180GSM - Estrutura CM - Base Gris Perla e Desenho Branco|Lineas Suavestar - Centuria"/>
    <s v="7621"/>
    <n v="160"/>
    <n v="210"/>
    <s v="100% PES PL"/>
    <s v="GRIS PERLA Y BLANCO"/>
    <m/>
    <n v="1.57"/>
    <s v="– Preço aprovado, no entanto, o cliente vai enviar o desenho que ele deseja para este desenvolvimento. "/>
    <m/>
    <m/>
    <x v="0"/>
    <m/>
  </r>
  <r>
    <x v="41"/>
    <d v="2026-06-15T00:00:00"/>
    <d v="2026-06-16T00:00:00"/>
    <s v="SD7616"/>
    <m/>
    <x v="0"/>
    <s v="180G FAIXA Azul Marinho e Branco CM| INPUT CR"/>
    <s v="7616"/>
    <n v="180"/>
    <n v="210"/>
    <s v="100% PES CM"/>
    <s v="AZUL MARINO Y BLANCO"/>
    <m/>
    <n v="1.86"/>
    <s v="entregoa 07/07"/>
    <s v="amostra física"/>
    <m/>
    <x v="0"/>
    <s v="desarrollo semana 27/07"/>
  </r>
  <r>
    <x v="41"/>
    <d v="2026-06-15T00:00:00"/>
    <d v="2026-06-16T00:00:00"/>
    <s v="SD7617&gt; (0709001)"/>
    <s v="0709001"/>
    <x v="0"/>
    <s v="Modelo generico 180 Branco e Azul CM| INPUT CR"/>
    <s v="7617"/>
    <n v="180"/>
    <n v="210"/>
    <s v="100% PES CM"/>
    <s v="BLANCO Y AZUL"/>
    <m/>
    <n v="1.76"/>
    <s v="entregoa 07/07"/>
    <s v="amostra física"/>
    <s v="ok 3D"/>
    <x v="0"/>
    <s v="desarrollo semana 27/07"/>
  </r>
  <r>
    <x v="41"/>
    <d v="2026-06-15T00:00:00"/>
    <d v="2026-06-16T00:00:00"/>
    <s v="SD7618&gt; 0232021"/>
    <s v="0232021"/>
    <x v="0"/>
    <s v="Modelo generico 200 Branco e Perla CM| INPUT CR"/>
    <s v="7618"/>
    <n v="200"/>
    <n v="220"/>
    <s v="100% PES CM"/>
    <s v="BLANCO Y PERLA"/>
    <m/>
    <n v="1.83"/>
    <s v="entregoa 07/07"/>
    <s v="amostra física"/>
    <s v="ok 3D"/>
    <x v="0"/>
    <s v="desarrollo semana 27/07"/>
  </r>
  <r>
    <x v="41"/>
    <d v="2026-06-15T00:00:00"/>
    <d v="2026-06-16T00:00:00"/>
    <s v="SD7619"/>
    <m/>
    <x v="0"/>
    <s v="Modelo 160 Areia PL | INPUT CR"/>
    <s v="7619"/>
    <n v="160"/>
    <n v="210"/>
    <s v="100% PES PL"/>
    <s v="ARENA"/>
    <m/>
    <n v="1.54"/>
    <s v="entregoa 07/07"/>
    <s v="amostra física"/>
    <m/>
    <x v="0"/>
    <s v="desarrollo semana 27/07"/>
  </r>
  <r>
    <x v="13"/>
    <d v="2026-06-16T00:00:00"/>
    <d v="2026-06-16T00:00:00"/>
    <s v="0292001/ 3550001"/>
    <m/>
    <x v="1"/>
    <s v="Input MS+CR - ID 5831"/>
    <s v="5831"/>
    <n v="220"/>
    <n v="220"/>
    <s v="100% PES CM"/>
    <s v="BLANCO"/>
    <m/>
    <n v="2"/>
    <s v="updated"/>
    <s v="amostra física"/>
    <m/>
    <x v="0"/>
    <m/>
  </r>
  <r>
    <x v="13"/>
    <d v="2026-06-16T00:00:00"/>
    <m/>
    <s v="NA"/>
    <m/>
    <x v="10"/>
    <s v="Email CR : Desenvolver tecido cooling com 300 g/m² ou com a menor gramatura tecnicamente possível."/>
    <m/>
    <m/>
    <m/>
    <m/>
    <m/>
    <m/>
    <m/>
    <m/>
    <m/>
    <m/>
    <x v="0"/>
    <m/>
  </r>
  <r>
    <x v="11"/>
    <d v="2026-06-17T00:00:00"/>
    <d v="2026-06-18T00:00:00"/>
    <s v="0357001"/>
    <m/>
    <x v="1"/>
    <s v="cotar preço com o ajuste programado junho26/0357001 - Id 5256"/>
    <s v="5256"/>
    <n v="300"/>
    <n v="220"/>
    <s v="66% PES 34% PE CM"/>
    <s v="BLANCO Y AZUL"/>
    <s v="Arctic Breeze® s/ Logo"/>
    <n v="5.2"/>
    <m/>
    <m/>
    <m/>
    <x v="1"/>
    <m/>
  </r>
  <r>
    <x v="11"/>
    <d v="2026-06-17T00:00:00"/>
    <d v="2026-06-18T00:00:00"/>
    <s v="0242001"/>
    <m/>
    <x v="1"/>
    <s v="cotar preço com o ajuste programado junho26/0242001 - id 6002"/>
    <s v="6002"/>
    <n v="240"/>
    <n v="220"/>
    <s v="100% PES CM"/>
    <s v="NEGRO Y MEZCLA"/>
    <m/>
    <n v="2.88"/>
    <m/>
    <m/>
    <m/>
    <x v="1"/>
    <m/>
  </r>
  <r>
    <x v="6"/>
    <d v="2026-06-19T00:00:00"/>
    <d v="2026-06-19T00:00:00"/>
    <s v="0292031"/>
    <m/>
    <x v="1"/>
    <s v="Ajuste autorizado 18% en vez de 14%-Desconsidera cotizacion12/06"/>
    <s v="7014"/>
    <n v="180"/>
    <n v="220"/>
    <s v="100% PES CM"/>
    <s v="GRIS OSCURO"/>
    <m/>
    <n v="2.23"/>
    <m/>
    <m/>
    <m/>
    <x v="1"/>
    <m/>
  </r>
  <r>
    <x v="6"/>
    <d v="2026-06-19T00:00:00"/>
    <d v="2026-06-19T00:00:00"/>
    <s v="0066031"/>
    <m/>
    <x v="1"/>
    <s v="Ajuste autorizado 18% en vez de 14%-Desconsidera cotizacion12/06"/>
    <s v="7012"/>
    <n v="180"/>
    <n v="220"/>
    <s v="100% PES CM"/>
    <s v="PERLA GRIS"/>
    <m/>
    <n v="2.11"/>
    <m/>
    <m/>
    <m/>
    <x v="1"/>
    <m/>
  </r>
  <r>
    <x v="6"/>
    <d v="2026-06-19T00:00:00"/>
    <d v="2026-06-19T00:00:00"/>
    <s v="A10380&gt;A10430&gt;0449041"/>
    <s v="0449041"/>
    <x v="1"/>
    <s v="Ajuste autorizado 18% en vez de 14%-Desconsidera cotizacion12/06"/>
    <s v="7097"/>
    <n v="180"/>
    <n v="220"/>
    <s v="100% PES CM"/>
    <s v="BLANCO"/>
    <m/>
    <n v="2.17"/>
    <m/>
    <m/>
    <m/>
    <x v="1"/>
    <m/>
  </r>
  <r>
    <x v="6"/>
    <d v="2026-06-19T00:00:00"/>
    <d v="2026-06-19T00:00:00"/>
    <s v="0548001&gt;0626001"/>
    <m/>
    <x v="1"/>
    <s v="Ajuste autorizado 18% en vez de 14%-Desconsidera cotizacion12/06"/>
    <s v="7424"/>
    <n v="180"/>
    <n v="220"/>
    <s v="100% PES CM"/>
    <s v="BLANCO Y AZUL MARINO"/>
    <m/>
    <n v="2.36"/>
    <m/>
    <m/>
    <m/>
    <x v="1"/>
    <m/>
  </r>
  <r>
    <x v="6"/>
    <d v="2026-06-19T00:00:00"/>
    <d v="2026-06-19T00:00:00"/>
    <s v="0074151 "/>
    <m/>
    <x v="1"/>
    <s v="Ajuste autorizado 18% en vez de 14%-Desconsidera cotizacion12/06"/>
    <s v="5095"/>
    <n v="180"/>
    <n v="220"/>
    <s v="100% PES CM"/>
    <s v="BLANCO Y NEGRO"/>
    <m/>
    <n v="2.11"/>
    <m/>
    <m/>
    <m/>
    <x v="1"/>
    <m/>
  </r>
  <r>
    <x v="6"/>
    <d v="2026-06-19T00:00:00"/>
    <d v="2026-06-19T00:00:00"/>
    <s v="0399021"/>
    <m/>
    <x v="1"/>
    <s v="Ajuste autorizado 18% en vez de 14%-Desconsidera cotizacion12/06"/>
    <s v="5373"/>
    <n v="180"/>
    <n v="220"/>
    <s v="100% PES CM"/>
    <s v="BLANCO Y NEGRO"/>
    <m/>
    <n v="1.97"/>
    <m/>
    <m/>
    <m/>
    <x v="1"/>
    <m/>
  </r>
  <r>
    <x v="6"/>
    <d v="2026-06-19T00:00:00"/>
    <d v="2026-06-19T00:00:00"/>
    <s v="0072081 "/>
    <m/>
    <x v="1"/>
    <s v="Ajuste autorizado 18% en vez de 14%-Desconsidera cotizacion12/06"/>
    <s v="5094"/>
    <n v="180"/>
    <n v="220"/>
    <s v="100% PES CM"/>
    <s v="BLANCO Y NEGRO"/>
    <m/>
    <n v="2.2200000000000002"/>
    <m/>
    <m/>
    <m/>
    <x v="1"/>
    <m/>
  </r>
  <r>
    <x v="43"/>
    <d v="2026-06-19T00:00:00"/>
    <d v="2026-06-22T00:00:00"/>
    <s v="ELEGANCE&gt;0613001"/>
    <s v="0613001"/>
    <x v="1"/>
    <s v="ELEGANCE BLANCO conforme imagen"/>
    <s v="7625"/>
    <n v="480"/>
    <n v="230"/>
    <s v="55% PES 45% PE CM"/>
    <s v="BLANCO"/>
    <m/>
    <n v="8.14"/>
    <m/>
    <m/>
    <m/>
    <x v="0"/>
    <m/>
  </r>
  <r>
    <x v="43"/>
    <d v="2026-06-19T00:00:00"/>
    <d v="2026-06-22T00:00:00"/>
    <s v="0071001"/>
    <m/>
    <x v="1"/>
    <s v="cotar 280 2,20"/>
    <s v="7626"/>
    <n v="280"/>
    <n v="220"/>
    <s v="100% PES CM"/>
    <m/>
    <m/>
    <n v="2.34"/>
    <m/>
    <m/>
    <m/>
    <x v="0"/>
    <m/>
  </r>
  <r>
    <x v="43"/>
    <d v="2026-06-19T00:00:00"/>
    <d v="2026-06-22T00:00:00"/>
    <s v="0072001"/>
    <m/>
    <x v="1"/>
    <s v="cotar 280 2,20 blanco con azul marino"/>
    <s v="7627"/>
    <n v="280"/>
    <n v="220"/>
    <s v="100% PES CM"/>
    <s v="BLANCO Y AZUL MARINO"/>
    <m/>
    <n v="2.44"/>
    <m/>
    <m/>
    <m/>
    <x v="0"/>
    <m/>
  </r>
  <r>
    <x v="43"/>
    <d v="2026-06-19T00:00:00"/>
    <d v="2026-06-22T00:00:00"/>
    <s v="0095002"/>
    <m/>
    <x v="1"/>
    <s v="cotar 400 2,20"/>
    <s v="7628"/>
    <n v="400"/>
    <n v="220"/>
    <m/>
    <m/>
    <m/>
    <n v="3.73"/>
    <m/>
    <m/>
    <m/>
    <x v="0"/>
    <m/>
  </r>
  <r>
    <x v="43"/>
    <d v="2026-06-19T00:00:00"/>
    <d v="2026-06-22T00:00:00"/>
    <s v="0085002"/>
    <m/>
    <x v="1"/>
    <s v="cotar 360 2,20"/>
    <s v="7629"/>
    <n v="360"/>
    <n v="220"/>
    <m/>
    <m/>
    <m/>
    <n v="3.29"/>
    <m/>
    <m/>
    <m/>
    <x v="0"/>
    <m/>
  </r>
  <r>
    <x v="43"/>
    <d v="2026-06-19T00:00:00"/>
    <d v="2026-06-22T00:00:00"/>
    <s v="0088012"/>
    <m/>
    <x v="1"/>
    <s v="cotar 380 2,20"/>
    <s v="7630"/>
    <n v="480"/>
    <n v="230"/>
    <m/>
    <m/>
    <m/>
    <n v="3.52"/>
    <m/>
    <m/>
    <m/>
    <x v="0"/>
    <m/>
  </r>
  <r>
    <x v="44"/>
    <d v="2026-06-19T00:00:00"/>
    <d v="2026-06-23T00:00:00"/>
    <s v="0437001"/>
    <m/>
    <x v="0"/>
    <s v="OND-05 cotar conforme amostra com aplicações em AZUL MARINO 180G"/>
    <s v="7633"/>
    <n v="180"/>
    <n v="220"/>
    <s v="100% PES CM"/>
    <s v="AZUL MARINO"/>
    <m/>
    <n v="1.76"/>
    <m/>
    <s v="3D"/>
    <m/>
    <x v="0"/>
    <m/>
  </r>
  <r>
    <x v="44"/>
    <d v="2026-06-19T00:00:00"/>
    <d v="2026-06-23T00:00:00"/>
    <s v="0437001"/>
    <m/>
    <x v="0"/>
    <s v="OND-05 cotar conforme amostra com aplicações em GRIS 180G"/>
    <s v="7634"/>
    <n v="180"/>
    <n v="220"/>
    <s v="100% PES CM"/>
    <s v="GRIS"/>
    <m/>
    <n v="1.73"/>
    <m/>
    <s v="3D"/>
    <m/>
    <x v="0"/>
    <m/>
  </r>
  <r>
    <x v="44"/>
    <d v="2026-06-19T00:00:00"/>
    <d v="2026-06-23T00:00:00"/>
    <s v="0437001"/>
    <m/>
    <x v="0"/>
    <s v="OND-05 cotar conforme amostra com aplicações em BEIGE 180G"/>
    <s v="7635"/>
    <n v="180"/>
    <n v="220"/>
    <s v="100% PES CM"/>
    <s v="BEIGE"/>
    <m/>
    <n v="1.66"/>
    <m/>
    <s v="3D"/>
    <m/>
    <x v="0"/>
    <m/>
  </r>
  <r>
    <x v="44"/>
    <d v="2026-06-19T00:00:00"/>
    <d v="2026-06-23T00:00:00"/>
    <s v="0437001"/>
    <m/>
    <x v="0"/>
    <s v="OND-05 cotar conforme amostra com aplicações em MARRÓN 180G"/>
    <s v="7636"/>
    <n v="180"/>
    <n v="220"/>
    <s v="100% PES CM"/>
    <s v="MARRON"/>
    <m/>
    <n v="1.84"/>
    <m/>
    <s v="3D"/>
    <m/>
    <x v="0"/>
    <m/>
  </r>
  <r>
    <x v="44"/>
    <d v="2026-06-19T00:00:00"/>
    <d v="2026-06-23T00:00:00"/>
    <s v="0071021"/>
    <m/>
    <x v="0"/>
    <s v="OND-06 cotar conforme amostra com aplicações em AZUL MARINO  180G"/>
    <s v="7637"/>
    <n v="180"/>
    <n v="220"/>
    <s v="100% PES CM"/>
    <s v="AZUL MARINO"/>
    <m/>
    <n v="1.76"/>
    <m/>
    <s v="3D"/>
    <m/>
    <x v="0"/>
    <m/>
  </r>
  <r>
    <x v="44"/>
    <d v="2026-06-19T00:00:00"/>
    <d v="2026-06-23T00:00:00"/>
    <s v="0071021"/>
    <m/>
    <x v="0"/>
    <s v="OND-06 cotar conforme amostra com aplicações em GRIS 180G"/>
    <s v="7638"/>
    <n v="180"/>
    <n v="220"/>
    <s v="100% PES CM"/>
    <s v="GRIS"/>
    <m/>
    <n v="1.73"/>
    <m/>
    <s v="3D"/>
    <m/>
    <x v="0"/>
    <m/>
  </r>
  <r>
    <x v="44"/>
    <d v="2026-06-19T00:00:00"/>
    <d v="2026-06-23T00:00:00"/>
    <s v="0071021"/>
    <m/>
    <x v="0"/>
    <s v="OND-06 cotar conforme amostra com aplicações em BEIGE 180G"/>
    <s v="7639"/>
    <n v="180"/>
    <n v="220"/>
    <s v="100% PES CM"/>
    <s v="BEIGE"/>
    <m/>
    <n v="1.66"/>
    <m/>
    <s v="3D"/>
    <m/>
    <x v="0"/>
    <m/>
  </r>
  <r>
    <x v="44"/>
    <d v="2026-06-19T00:00:00"/>
    <d v="2026-06-23T00:00:00"/>
    <s v="0071021"/>
    <m/>
    <x v="0"/>
    <s v="OND-06 cotar conforme amostra com aplicações em MARRÓN 180G"/>
    <s v="7640"/>
    <n v="180"/>
    <n v="220"/>
    <s v="100% PES CM"/>
    <s v="MARRON"/>
    <m/>
    <n v="1.84"/>
    <m/>
    <s v="3D"/>
    <m/>
    <x v="0"/>
    <m/>
  </r>
  <r>
    <x v="44"/>
    <d v="2026-06-19T00:00:00"/>
    <d v="2026-06-23T00:00:00"/>
    <s v="0274015"/>
    <m/>
    <x v="0"/>
    <s v="OND-12 cotar conforme amostra com aplicações em AZUL MARINO  180G"/>
    <s v="7641"/>
    <n v="180"/>
    <n v="220"/>
    <s v="100% PES CM"/>
    <s v="AZUL MARINO"/>
    <m/>
    <n v="1.76"/>
    <m/>
    <s v="3D"/>
    <m/>
    <x v="0"/>
    <m/>
  </r>
  <r>
    <x v="44"/>
    <d v="2026-06-19T00:00:00"/>
    <d v="2026-06-23T00:00:00"/>
    <s v="0274015"/>
    <m/>
    <x v="0"/>
    <s v="OND-12 cotar conforme amostra com aplicações em GRIS 180G"/>
    <s v="7642"/>
    <n v="180"/>
    <n v="220"/>
    <s v="100% PES CM"/>
    <s v="GRIS"/>
    <m/>
    <n v="1.73"/>
    <m/>
    <s v="3D"/>
    <m/>
    <x v="0"/>
    <m/>
  </r>
  <r>
    <x v="44"/>
    <d v="2026-06-19T00:00:00"/>
    <d v="2026-06-23T00:00:00"/>
    <s v="0274015"/>
    <m/>
    <x v="0"/>
    <s v="OND-12 cotar conforme amostra com aplicações em BEIGE 180G"/>
    <s v="7643"/>
    <n v="180"/>
    <n v="220"/>
    <s v="100% PES CM"/>
    <s v="BEIGE"/>
    <m/>
    <n v="1.66"/>
    <m/>
    <s v="3D"/>
    <m/>
    <x v="0"/>
    <m/>
  </r>
  <r>
    <x v="44"/>
    <d v="2026-06-19T00:00:00"/>
    <d v="2026-06-23T00:00:00"/>
    <s v="0274015"/>
    <m/>
    <x v="0"/>
    <s v="OND-12 cotar conforme amostra com aplicações em MARRÓN 180G"/>
    <s v="7644"/>
    <n v="180"/>
    <n v="220"/>
    <s v="100% PES CM"/>
    <s v="MARRON"/>
    <m/>
    <n v="1.84"/>
    <m/>
    <s v="3D"/>
    <m/>
    <x v="0"/>
    <m/>
  </r>
  <r>
    <x v="44"/>
    <d v="2026-06-19T00:00:00"/>
    <d v="2026-06-23T00:00:00"/>
    <s v="0012001"/>
    <m/>
    <x v="0"/>
    <s v="OND 13 cotar conforme amostra com aplicações em AZUL MARINO  180G"/>
    <s v="7645"/>
    <n v="180"/>
    <n v="220"/>
    <s v="100% PES CM"/>
    <s v="AZUL MARINO"/>
    <m/>
    <n v="1.76"/>
    <m/>
    <s v="3D"/>
    <m/>
    <x v="0"/>
    <m/>
  </r>
  <r>
    <x v="44"/>
    <d v="2026-06-19T00:00:00"/>
    <d v="2026-06-23T00:00:00"/>
    <s v="0012001"/>
    <m/>
    <x v="0"/>
    <s v="OND 13 cotar conforme amostra com aplicações em GRIS 180G"/>
    <s v="7646"/>
    <n v="180"/>
    <n v="220"/>
    <s v="100% PES CM"/>
    <s v="GRIS"/>
    <m/>
    <n v="1.73"/>
    <m/>
    <s v="3D"/>
    <m/>
    <x v="0"/>
    <m/>
  </r>
  <r>
    <x v="44"/>
    <d v="2026-06-19T00:00:00"/>
    <d v="2026-06-23T00:00:00"/>
    <s v="0012001"/>
    <m/>
    <x v="0"/>
    <s v="OND 13 cotar conforme amostra com aplicações em BEIGE 180G"/>
    <s v="7647"/>
    <n v="180"/>
    <n v="220"/>
    <s v="100% PES CM"/>
    <s v="BEIGE"/>
    <m/>
    <n v="1.66"/>
    <m/>
    <s v="3D"/>
    <m/>
    <x v="0"/>
    <m/>
  </r>
  <r>
    <x v="44"/>
    <d v="2026-06-19T00:00:00"/>
    <d v="2026-06-23T00:00:00"/>
    <s v="0012001"/>
    <m/>
    <x v="0"/>
    <s v="OND 13 cotar conforme amostra com aplicações em MARRÓN 180G"/>
    <s v="7648"/>
    <n v="180"/>
    <n v="220"/>
    <s v="100% PES CM"/>
    <s v="MARRON"/>
    <m/>
    <n v="1.84"/>
    <m/>
    <s v="3D"/>
    <m/>
    <x v="0"/>
    <m/>
  </r>
  <r>
    <x v="44"/>
    <d v="2026-06-19T00:00:00"/>
    <d v="2026-06-23T00:00:00"/>
    <s v="0066013"/>
    <m/>
    <x v="0"/>
    <s v="OND 02 cotar conforme amostra com aplicações em AZUL MARINO 180G"/>
    <s v="7649"/>
    <n v="180"/>
    <n v="220"/>
    <s v="100% PES CM"/>
    <s v="AZUL MARINO"/>
    <m/>
    <n v="1.76"/>
    <m/>
    <s v="3D"/>
    <m/>
    <x v="0"/>
    <m/>
  </r>
  <r>
    <x v="44"/>
    <d v="2026-06-19T00:00:00"/>
    <d v="2026-06-23T00:00:00"/>
    <s v="0066013"/>
    <m/>
    <x v="0"/>
    <s v="OND 02 cotar conforme amostra com aplicações em GRIS 180G"/>
    <s v="7650"/>
    <n v="180"/>
    <n v="220"/>
    <s v="100% PES CM"/>
    <s v="GRIS"/>
    <m/>
    <n v="1.73"/>
    <m/>
    <s v="3D"/>
    <m/>
    <x v="0"/>
    <m/>
  </r>
  <r>
    <x v="44"/>
    <d v="2026-06-19T00:00:00"/>
    <d v="2026-06-23T00:00:00"/>
    <s v="0066013"/>
    <m/>
    <x v="0"/>
    <s v="OND 02 cotar conforme amostra com aplicações em BEIGE 180G"/>
    <s v="7651"/>
    <n v="180"/>
    <n v="220"/>
    <s v="100% PES CM"/>
    <s v="BEIGE"/>
    <m/>
    <n v="1.66"/>
    <m/>
    <s v="3D"/>
    <m/>
    <x v="0"/>
    <m/>
  </r>
  <r>
    <x v="44"/>
    <d v="2026-06-19T00:00:00"/>
    <d v="2026-06-23T00:00:00"/>
    <s v="0066013"/>
    <m/>
    <x v="0"/>
    <s v="OND 02 cotar conforme amostra com aplicações em MARRÓN 180G"/>
    <s v="7652"/>
    <n v="180"/>
    <n v="220"/>
    <s v="100% PES CM"/>
    <s v="MARRON"/>
    <m/>
    <n v="1.84"/>
    <m/>
    <s v="3D"/>
    <m/>
    <x v="0"/>
    <m/>
  </r>
  <r>
    <x v="44"/>
    <d v="2026-06-19T00:00:00"/>
    <d v="2026-06-23T00:00:00"/>
    <s v="0067013"/>
    <m/>
    <x v="0"/>
    <s v="GEO 04 cotar conforme amostra com aplicações em AZUL MARINO 180G"/>
    <s v="7653"/>
    <n v="180"/>
    <n v="220"/>
    <s v="100% PES CM"/>
    <s v="AZUL MARINO"/>
    <m/>
    <n v="1.76"/>
    <m/>
    <s v="3D"/>
    <m/>
    <x v="0"/>
    <m/>
  </r>
  <r>
    <x v="44"/>
    <d v="2026-06-19T00:00:00"/>
    <d v="2026-06-23T00:00:00"/>
    <s v="0067013"/>
    <m/>
    <x v="0"/>
    <s v="GEO 04 cotar conforme amostra com aplicações em GRIS 180G"/>
    <s v="7654"/>
    <n v="180"/>
    <n v="220"/>
    <s v="100% PES CM"/>
    <s v="GRIS"/>
    <m/>
    <n v="1.73"/>
    <m/>
    <s v="3D"/>
    <m/>
    <x v="0"/>
    <m/>
  </r>
  <r>
    <x v="44"/>
    <d v="2026-06-19T00:00:00"/>
    <d v="2026-06-23T00:00:00"/>
    <s v="0067013"/>
    <m/>
    <x v="0"/>
    <s v="GEO 04 cotar conforme amostra com aplicações em BEIGE 180G"/>
    <s v="7655"/>
    <n v="180"/>
    <n v="220"/>
    <s v="100% PES CM"/>
    <s v="BEIGE"/>
    <m/>
    <n v="1.66"/>
    <m/>
    <s v="3D"/>
    <m/>
    <x v="0"/>
    <m/>
  </r>
  <r>
    <x v="44"/>
    <d v="2026-06-19T00:00:00"/>
    <d v="2026-06-23T00:00:00"/>
    <s v="0067013"/>
    <m/>
    <x v="0"/>
    <s v="GEO 04 cotar conforme amostra com aplicações em MARRÓN 180G"/>
    <s v="7656"/>
    <n v="180"/>
    <n v="220"/>
    <s v="100% PES CM"/>
    <s v="MARRON"/>
    <m/>
    <n v="1.84"/>
    <m/>
    <s v="3D"/>
    <m/>
    <x v="0"/>
    <m/>
  </r>
  <r>
    <x v="44"/>
    <d v="2026-06-19T00:00:00"/>
    <d v="2026-06-23T00:00:00"/>
    <s v="0392001"/>
    <m/>
    <x v="0"/>
    <s v="GEO 06 cotar conforme amostra com aplicações em AZUL MARINO 180G"/>
    <s v="7657"/>
    <n v="180"/>
    <n v="220"/>
    <s v="100% PES CM"/>
    <s v="AZUL MARINO"/>
    <m/>
    <n v="1.76"/>
    <m/>
    <s v="3D"/>
    <m/>
    <x v="0"/>
    <m/>
  </r>
  <r>
    <x v="44"/>
    <d v="2026-06-19T00:00:00"/>
    <d v="2026-06-23T00:00:00"/>
    <s v="0392001"/>
    <m/>
    <x v="0"/>
    <s v="GEO 06 cotar conforme amostra com aplicações em GRIS 18oG"/>
    <s v="7658"/>
    <n v="180"/>
    <n v="220"/>
    <s v="100% PES CM"/>
    <s v="GRIS"/>
    <m/>
    <n v="1.73"/>
    <m/>
    <s v="3D"/>
    <m/>
    <x v="0"/>
    <m/>
  </r>
  <r>
    <x v="44"/>
    <d v="2026-06-19T00:00:00"/>
    <d v="2026-06-23T00:00:00"/>
    <s v="0392001"/>
    <m/>
    <x v="0"/>
    <s v="GEO 06 cotar conforme amostra com aplicações em BEIGE 180G"/>
    <s v="7659"/>
    <n v="180"/>
    <n v="220"/>
    <s v="100% PES CM"/>
    <s v="BEIGE"/>
    <m/>
    <n v="1.66"/>
    <m/>
    <s v="3D"/>
    <m/>
    <x v="0"/>
    <m/>
  </r>
  <r>
    <x v="44"/>
    <d v="2026-06-19T00:00:00"/>
    <d v="2026-06-23T00:00:00"/>
    <s v="0392001"/>
    <m/>
    <x v="0"/>
    <s v="GEO 06 cotar conforme amostra com aplicações em MARRÓN 180G"/>
    <s v="7660"/>
    <n v="180"/>
    <n v="220"/>
    <s v="100% PES CM"/>
    <s v="MARRON"/>
    <m/>
    <n v="1.84"/>
    <m/>
    <s v="3D"/>
    <m/>
    <x v="0"/>
    <m/>
  </r>
  <r>
    <x v="44"/>
    <d v="2026-06-19T00:00:00"/>
    <d v="2026-06-23T00:00:00"/>
    <s v="0270001"/>
    <m/>
    <x v="0"/>
    <s v="GEO 18 cotar conforme amostra com aplicações em AZUL MARINO 180G"/>
    <s v="7661"/>
    <n v="180"/>
    <n v="220"/>
    <s v="100% PES CM"/>
    <s v="AZUL MARINO"/>
    <m/>
    <n v="1.76"/>
    <m/>
    <s v="3D"/>
    <m/>
    <x v="0"/>
    <m/>
  </r>
  <r>
    <x v="44"/>
    <d v="2026-06-19T00:00:00"/>
    <d v="2026-06-23T00:00:00"/>
    <s v="0270001"/>
    <m/>
    <x v="0"/>
    <s v="GEO 18 cotar conforme amostra com aplicações em GRIS 180G"/>
    <s v="7662"/>
    <n v="180"/>
    <n v="220"/>
    <s v="100% PES CM"/>
    <s v="GRIS"/>
    <m/>
    <n v="1.73"/>
    <m/>
    <s v="3D"/>
    <m/>
    <x v="0"/>
    <m/>
  </r>
  <r>
    <x v="44"/>
    <d v="2026-06-19T00:00:00"/>
    <d v="2026-06-23T00:00:00"/>
    <s v="0270001"/>
    <m/>
    <x v="0"/>
    <s v="GEO 18 cotar conforme amostra com aplicações em BEIGE 180G"/>
    <s v="7663"/>
    <n v="180"/>
    <n v="220"/>
    <s v="100% PES CM"/>
    <s v="BEIGE"/>
    <m/>
    <n v="1.66"/>
    <m/>
    <s v="3D"/>
    <m/>
    <x v="0"/>
    <m/>
  </r>
  <r>
    <x v="44"/>
    <d v="2026-06-19T00:00:00"/>
    <d v="2026-06-23T00:00:00"/>
    <s v="0270001"/>
    <m/>
    <x v="0"/>
    <s v="GEO 18 cotar conforme amostra com aplicações em MARRÓN 180G"/>
    <s v="7664"/>
    <n v="180"/>
    <n v="220"/>
    <s v="100% PES CM"/>
    <s v="MARRON"/>
    <m/>
    <n v="1.84"/>
    <m/>
    <s v="3D"/>
    <m/>
    <x v="0"/>
    <m/>
  </r>
  <r>
    <x v="44"/>
    <d v="2026-06-19T00:00:00"/>
    <d v="2026-06-23T00:00:00"/>
    <s v="0017026"/>
    <m/>
    <x v="0"/>
    <s v="FLR 01 cotar conforme amostra com aplicações em AZUL MARINO  180G"/>
    <s v="7665"/>
    <n v="180"/>
    <n v="220"/>
    <s v="100% PES CM"/>
    <s v="AZUL MARINO"/>
    <m/>
    <n v="1.76"/>
    <m/>
    <s v="3D"/>
    <m/>
    <x v="0"/>
    <m/>
  </r>
  <r>
    <x v="44"/>
    <d v="2026-06-19T00:00:00"/>
    <d v="2026-06-23T00:00:00"/>
    <s v="0017026"/>
    <m/>
    <x v="0"/>
    <s v="FLR 01 cotar conforme amostra com aplicações em GRIS  180G"/>
    <s v="7666"/>
    <n v="180"/>
    <n v="220"/>
    <s v="100% PES CM"/>
    <s v="GRIS"/>
    <m/>
    <n v="1.73"/>
    <m/>
    <s v="3D"/>
    <m/>
    <x v="0"/>
    <m/>
  </r>
  <r>
    <x v="44"/>
    <d v="2026-06-19T00:00:00"/>
    <d v="2026-06-23T00:00:00"/>
    <s v="0017026"/>
    <m/>
    <x v="0"/>
    <s v="FLR 01 cotar conforme amostra com aplicações em BEIGE  180G"/>
    <s v="7667"/>
    <n v="180"/>
    <n v="220"/>
    <s v="100% PES CM"/>
    <s v="BEIGE"/>
    <m/>
    <n v="1.66"/>
    <m/>
    <s v="3D"/>
    <m/>
    <x v="0"/>
    <m/>
  </r>
  <r>
    <x v="44"/>
    <d v="2026-06-19T00:00:00"/>
    <d v="2026-06-23T00:00:00"/>
    <s v="0017026"/>
    <m/>
    <x v="0"/>
    <s v="FLR 01 cotar conforme amostra com aplicações em MARRÓN  180G"/>
    <s v="7668"/>
    <n v="180"/>
    <n v="220"/>
    <s v="100% PES CM"/>
    <s v="MARRON"/>
    <m/>
    <n v="1.84"/>
    <m/>
    <s v="3D"/>
    <m/>
    <x v="0"/>
    <m/>
  </r>
  <r>
    <x v="44"/>
    <d v="2026-06-19T00:00:00"/>
    <d v="2026-06-23T00:00:00"/>
    <s v="0521001"/>
    <m/>
    <x v="0"/>
    <s v="GEO 03 cotar conforme amostra com aplicações em AZUL MARINO  180G"/>
    <s v="7669"/>
    <n v="180"/>
    <n v="220"/>
    <s v="100% PES CM"/>
    <s v="AZUL MARINO"/>
    <m/>
    <n v="1.76"/>
    <m/>
    <s v="3D"/>
    <m/>
    <x v="0"/>
    <m/>
  </r>
  <r>
    <x v="44"/>
    <d v="2026-06-19T00:00:00"/>
    <d v="2026-06-23T00:00:00"/>
    <s v="0521001"/>
    <m/>
    <x v="0"/>
    <s v="GEO 03 cotar conforme amostra com aplicações em GRIS  180G"/>
    <s v="7670"/>
    <n v="180"/>
    <n v="220"/>
    <s v="100% PES CM"/>
    <s v="GRIS"/>
    <m/>
    <n v="1.73"/>
    <m/>
    <s v="3D"/>
    <m/>
    <x v="0"/>
    <m/>
  </r>
  <r>
    <x v="44"/>
    <d v="2026-06-19T00:00:00"/>
    <d v="2026-06-23T00:00:00"/>
    <s v="0521001"/>
    <m/>
    <x v="0"/>
    <s v="GEO 03 cotar conforme amostra com aplicações em BEIGE  180G"/>
    <s v="7671"/>
    <n v="180"/>
    <n v="220"/>
    <s v="100% PES CM"/>
    <s v="BEIGE"/>
    <m/>
    <n v="1.66"/>
    <m/>
    <s v="3D"/>
    <m/>
    <x v="0"/>
    <m/>
  </r>
  <r>
    <x v="44"/>
    <d v="2026-06-19T00:00:00"/>
    <d v="2026-06-23T00:00:00"/>
    <s v="0521001"/>
    <m/>
    <x v="0"/>
    <s v="GEO 03 cotar conforme amostra com aplicações em MARRÓN 180G"/>
    <s v="7672"/>
    <n v="180"/>
    <n v="220"/>
    <s v="100% PES CM"/>
    <s v="MARRON"/>
    <m/>
    <n v="1.84"/>
    <m/>
    <s v="3D"/>
    <m/>
    <x v="0"/>
    <m/>
  </r>
  <r>
    <x v="44"/>
    <d v="2026-06-19T00:00:00"/>
    <d v="2026-06-23T00:00:00"/>
    <s v="0243011"/>
    <m/>
    <x v="0"/>
    <s v="FLR 07 cotar conforme amostra com aplicações em AZUL MARINO  180G"/>
    <s v="7673"/>
    <n v="180"/>
    <n v="220"/>
    <s v="100% PES CM"/>
    <s v="AZUL MARINO"/>
    <m/>
    <n v="1.76"/>
    <m/>
    <s v="3D"/>
    <m/>
    <x v="0"/>
    <m/>
  </r>
  <r>
    <x v="44"/>
    <d v="2026-06-19T00:00:00"/>
    <d v="2026-06-23T00:00:00"/>
    <s v="0243011"/>
    <m/>
    <x v="0"/>
    <s v="FLR 07 cotar conforme amostra com aplicações em GRIS  180G"/>
    <s v="7674"/>
    <n v="180"/>
    <n v="220"/>
    <s v="100% PES CM"/>
    <s v="GRIS"/>
    <m/>
    <n v="1.73"/>
    <m/>
    <s v="3D"/>
    <m/>
    <x v="0"/>
    <m/>
  </r>
  <r>
    <x v="44"/>
    <d v="2026-06-19T00:00:00"/>
    <d v="2026-06-23T00:00:00"/>
    <s v="0243011"/>
    <m/>
    <x v="0"/>
    <s v="FLR 07 cotar conforme amostra com aplicações em BEIGE  180G"/>
    <s v="7675"/>
    <n v="180"/>
    <n v="220"/>
    <s v="100% PES CM"/>
    <s v="BEIGE"/>
    <m/>
    <n v="1.66"/>
    <m/>
    <s v="3D"/>
    <m/>
    <x v="0"/>
    <m/>
  </r>
  <r>
    <x v="44"/>
    <d v="2026-06-19T00:00:00"/>
    <d v="2026-06-23T00:00:00"/>
    <s v="0243011"/>
    <m/>
    <x v="0"/>
    <s v="FLR 07 cotar conforme amostra com aplicações em MARRÓN  180G"/>
    <s v="7676"/>
    <n v="180"/>
    <n v="220"/>
    <s v="100% PES CM"/>
    <s v="MARRON"/>
    <m/>
    <n v="1.84"/>
    <m/>
    <s v="3D"/>
    <m/>
    <x v="0"/>
    <m/>
  </r>
  <r>
    <x v="44"/>
    <d v="2026-06-19T00:00:00"/>
    <d v="2026-06-23T00:00:00"/>
    <s v="0256011"/>
    <m/>
    <x v="0"/>
    <s v="FLR 03 cotar conforme amostra com aplicações em AZUL MARINO  180G"/>
    <s v="7677"/>
    <n v="180"/>
    <n v="220"/>
    <s v="100% PES CM"/>
    <s v="AZUL MARINO"/>
    <m/>
    <n v="1.76"/>
    <m/>
    <s v="3D"/>
    <m/>
    <x v="0"/>
    <m/>
  </r>
  <r>
    <x v="44"/>
    <d v="2026-06-19T00:00:00"/>
    <d v="2026-06-23T00:00:00"/>
    <s v="0256011"/>
    <m/>
    <x v="0"/>
    <s v="FLR 03 cotar conforme amostra com aplicações em GRIS  180G"/>
    <s v="7678"/>
    <n v="180"/>
    <n v="220"/>
    <s v="100% PES CM"/>
    <s v="GRIS"/>
    <m/>
    <n v="1.73"/>
    <m/>
    <s v="3D"/>
    <m/>
    <x v="0"/>
    <m/>
  </r>
  <r>
    <x v="44"/>
    <d v="2026-06-19T00:00:00"/>
    <d v="2026-06-23T00:00:00"/>
    <s v="0256011"/>
    <m/>
    <x v="0"/>
    <s v="FLR 03 cotar conforme amostra com aplicações em BEIGE 180G"/>
    <s v="7679"/>
    <n v="180"/>
    <n v="220"/>
    <s v="100% PES CM"/>
    <s v="BEIGE"/>
    <m/>
    <n v="1.66"/>
    <m/>
    <s v="3D"/>
    <m/>
    <x v="0"/>
    <m/>
  </r>
  <r>
    <x v="44"/>
    <d v="2026-06-19T00:00:00"/>
    <d v="2026-06-23T00:00:00"/>
    <s v="0256011"/>
    <m/>
    <x v="0"/>
    <s v="FLR 03 cotar conforme amostra com aplicações em MARRÓN  180G"/>
    <s v="7680"/>
    <n v="180"/>
    <n v="220"/>
    <s v="100% PES CM"/>
    <s v="MARRON"/>
    <m/>
    <n v="1.84"/>
    <m/>
    <s v="3D"/>
    <m/>
    <x v="0"/>
    <m/>
  </r>
  <r>
    <x v="44"/>
    <d v="2026-06-19T00:00:00"/>
    <d v="2026-06-23T00:00:00"/>
    <s v="BANDA1"/>
    <m/>
    <x v="0"/>
    <s v="banda que tenha um bom contraste com as tapas em azul marino 180G"/>
    <s v="7681"/>
    <n v="180"/>
    <n v="210"/>
    <s v="100% PES CM "/>
    <s v="AZUL MARINO"/>
    <m/>
    <n v="1.76"/>
    <m/>
    <s v="3D"/>
    <m/>
    <x v="0"/>
    <m/>
  </r>
  <r>
    <x v="44"/>
    <d v="2026-06-19T00:00:00"/>
    <d v="2026-06-23T00:00:00"/>
    <s v="BANDA2"/>
    <m/>
    <x v="0"/>
    <s v="banda que tenha um bom contraste com as tapas em gris 180G / cinza escuro?"/>
    <s v="7682"/>
    <n v="180"/>
    <n v="210"/>
    <s v="100% PES CM "/>
    <s v="GRIS"/>
    <m/>
    <n v="1.75"/>
    <m/>
    <s v="3D"/>
    <m/>
    <x v="0"/>
    <m/>
  </r>
  <r>
    <x v="44"/>
    <d v="2026-06-19T00:00:00"/>
    <d v="2026-06-23T00:00:00"/>
    <s v="BANDA3"/>
    <m/>
    <x v="0"/>
    <s v="banda que tenha um bom contraste com as tapas em beige 180G"/>
    <s v="7683"/>
    <n v="180"/>
    <n v="210"/>
    <s v="100% PES CM "/>
    <s v="BEIGE"/>
    <m/>
    <n v="1.58"/>
    <m/>
    <s v="3D"/>
    <m/>
    <x v="0"/>
    <m/>
  </r>
  <r>
    <x v="44"/>
    <d v="2026-06-19T00:00:00"/>
    <d v="2026-06-23T00:00:00"/>
    <s v="BANDA4"/>
    <m/>
    <x v="0"/>
    <s v="banda que tenha um bom contraste com as tapas em marron 180G / 0473001?"/>
    <s v="7684"/>
    <n v="180"/>
    <n v="210"/>
    <s v="100% PES CM "/>
    <s v="MARRON"/>
    <m/>
    <n v="1.88"/>
    <m/>
    <s v="3D"/>
    <m/>
    <x v="0"/>
    <m/>
  </r>
  <r>
    <x v="3"/>
    <d v="2026-06-19T00:00:00"/>
    <d v="2026-06-22T00:00:00"/>
    <s v="0516004  &gt; 0516024"/>
    <s v="0516024"/>
    <x v="3"/>
    <s v="Arctic Breeze - reemplazar el hilado azul celeste por blanco (el tejido quedaría 100% blanco)/ conforme amostra imagen"/>
    <s v="7632"/>
    <n v="420"/>
    <n v="230"/>
    <s v="55% PE 45% PES XP"/>
    <s v="BLANCO"/>
    <s v="Arctic Breeze® s/ Logo"/>
    <n v="8.5"/>
    <s v="aprovado Aprovado para amostra fisica. 10 metros. "/>
    <s v="amostra física"/>
    <s v="10 mts"/>
    <x v="0"/>
    <m/>
  </r>
  <r>
    <x v="3"/>
    <d v="2026-06-19T00:00:00"/>
    <d v="2026-07-13T00:00:00"/>
    <s v="0516004  &gt; 0516024"/>
    <m/>
    <x v="3"/>
    <s v="Arctic Breeze - consecución SKU arriba -muestra entregada 13/07"/>
    <s v="7632"/>
    <n v="580"/>
    <n v="230"/>
    <s v="55% PE 45% PES XP"/>
    <s v="BLANCO"/>
    <s v="Arctic Breeze® s/ Logo"/>
    <n v="16.579999999999998"/>
    <m/>
    <s v="amostra física"/>
    <n v="14.08"/>
    <x v="0"/>
    <s v="Ficha amostra: OP 2220| Totvs:5269"/>
  </r>
  <r>
    <x v="40"/>
    <d v="2026-06-22T00:00:00"/>
    <d v="2026-06-22T00:00:00"/>
    <s v="0613001(ID7564)"/>
    <m/>
    <x v="0"/>
    <s v="Cotar versão em--&gt; 250 g/m²,  100% poliéster preto, sem cooling /-antes  ref.: 0613001(ID7564)"/>
    <s v="7686"/>
    <n v="260"/>
    <n v="220"/>
    <s v="100% PES CM"/>
    <s v="NEGRO"/>
    <m/>
    <n v="3.59"/>
    <s v="preto com enchimento preto. "/>
    <s v="amostra física"/>
    <m/>
    <x v="0"/>
    <m/>
  </r>
  <r>
    <x v="45"/>
    <d v="2026-06-22T00:00:00"/>
    <d v="2026-06-23T00:00:00"/>
    <s v="0225001"/>
    <m/>
    <x v="1"/>
    <s v="input CR/MS   - Bambo Touch - versao argentina - Considerar este item 100% Pes"/>
    <s v="7685"/>
    <n v="220"/>
    <n v="220"/>
    <s v="100% PES CM"/>
    <s v="BLANCO Y ARENA"/>
    <m/>
    <n v="2"/>
    <m/>
    <m/>
    <m/>
    <x v="0"/>
    <m/>
  </r>
  <r>
    <x v="27"/>
    <d v="2026-06-23T00:00:00"/>
    <d v="2026-06-23T00:00:00"/>
    <s v="CS7689&gt;0713004"/>
    <s v="0713004"/>
    <x v="0"/>
    <s v="Versão de desenho inspirado na amostra física (foco forte no visual), 400G, preto, branco cinza- amostra fisica do cliente entregue hj a P&amp;D"/>
    <s v="7689"/>
    <n v="400"/>
    <n v="220"/>
    <s v="100% PES XP"/>
    <s v="NEGRO, BLANCO, GRIS"/>
    <m/>
    <n v="6.49"/>
    <m/>
    <s v="3D"/>
    <m/>
    <x v="1"/>
    <s v="prioridad - GT"/>
  </r>
  <r>
    <x v="27"/>
    <d v="2026-06-23T00:00:00"/>
    <d v="2026-06-23T00:00:00"/>
    <s v="CS7690&gt;0712004"/>
    <s v="0712004"/>
    <x v="0"/>
    <s v="Versão de desenho inspirado na amostra física (foco forte no visual), 400G, preto, branco cinza- amostra fisica do cliente entregue hj a P&amp;D"/>
    <s v="7690"/>
    <n v="400"/>
    <n v="220"/>
    <s v="100% PES XP"/>
    <s v="NEGRO, BLANCO, GRIS"/>
    <m/>
    <n v="6.49"/>
    <m/>
    <s v="3D"/>
    <m/>
    <x v="1"/>
    <s v="prioridad - GT"/>
  </r>
  <r>
    <x v="27"/>
    <d v="2026-06-23T00:00:00"/>
    <d v="2026-06-23T00:00:00"/>
    <s v="CS7691&gt;0711004"/>
    <s v="0711004"/>
    <x v="0"/>
    <s v="Versão de desenho inspirado na amostra física (foco forte no visual), 400G, preto, branco cinza- amostra fisica do cliente entregue hj a P&amp;D"/>
    <s v="7691"/>
    <n v="400"/>
    <n v="220"/>
    <s v="100% PES XP"/>
    <s v="NEGRO, BLANCO, GRIS"/>
    <m/>
    <n v="6.49"/>
    <m/>
    <s v="3D"/>
    <m/>
    <x v="1"/>
    <s v="prioridad - GT"/>
  </r>
  <r>
    <x v="46"/>
    <d v="2026-06-23T00:00:00"/>
    <d v="2026-06-23T00:00:00"/>
    <s v="RS7694"/>
    <m/>
    <x v="1"/>
    <s v="Analise de preço - Rosen"/>
    <s v="7694"/>
    <n v="180"/>
    <n v="220"/>
    <s v="100% PES CM"/>
    <s v="BLANCO"/>
    <m/>
    <n v="1.68"/>
    <m/>
    <m/>
    <m/>
    <x v="0"/>
    <m/>
  </r>
  <r>
    <x v="46"/>
    <d v="2026-06-23T00:00:00"/>
    <d v="2026-06-23T00:00:00"/>
    <s v="RS7695"/>
    <m/>
    <x v="1"/>
    <s v="Input CR - Analise de preço - Rosen"/>
    <s v="7695"/>
    <n v="200"/>
    <n v="220"/>
    <s v="100% PES CM"/>
    <s v="BLANCO"/>
    <m/>
    <n v="1.8"/>
    <m/>
    <m/>
    <m/>
    <x v="0"/>
    <m/>
  </r>
  <r>
    <x v="46"/>
    <d v="2026-06-23T00:00:00"/>
    <d v="2026-06-23T00:00:00"/>
    <s v="RS7696"/>
    <m/>
    <x v="1"/>
    <s v="Input CR - Analise de preço - Rosen"/>
    <s v="7696"/>
    <n v="260"/>
    <n v="220"/>
    <s v="100% PES CM"/>
    <s v="BLANCO Y AZUL MARNO"/>
    <m/>
    <n v="2.25"/>
    <m/>
    <m/>
    <m/>
    <x v="0"/>
    <m/>
  </r>
  <r>
    <x v="46"/>
    <d v="2026-06-23T00:00:00"/>
    <d v="2026-06-23T00:00:00"/>
    <s v="RS7697"/>
    <m/>
    <x v="1"/>
    <s v="Input CR - Analise de preço - Rosen"/>
    <s v="7697"/>
    <n v="280"/>
    <n v="220"/>
    <s v="100% PES CM"/>
    <s v="BLANCO Y PERLA"/>
    <m/>
    <n v="2.41"/>
    <m/>
    <m/>
    <m/>
    <x v="0"/>
    <m/>
  </r>
  <r>
    <x v="46"/>
    <d v="2026-06-23T00:00:00"/>
    <d v="2026-06-23T00:00:00"/>
    <s v="RS7698"/>
    <m/>
    <x v="1"/>
    <s v="Input CR - Analise de preço - Rosen"/>
    <s v="7698"/>
    <n v="300"/>
    <n v="220"/>
    <s v="100% PES CM"/>
    <s v="BLANCO, NEGRO Y AZUL"/>
    <m/>
    <n v="2.62"/>
    <m/>
    <m/>
    <m/>
    <x v="0"/>
    <m/>
  </r>
  <r>
    <x v="46"/>
    <d v="2026-06-23T00:00:00"/>
    <d v="2026-06-23T00:00:00"/>
    <s v="RS7699"/>
    <m/>
    <x v="1"/>
    <s v="Input CR - Analise de preço - Rosen"/>
    <s v="7699"/>
    <n v="360"/>
    <n v="220"/>
    <s v="100% PES XP"/>
    <s v="BLANCO, NEGRO Y GRIS"/>
    <m/>
    <n v="3.76"/>
    <m/>
    <m/>
    <m/>
    <x v="0"/>
    <m/>
  </r>
  <r>
    <x v="46"/>
    <d v="2026-06-23T00:00:00"/>
    <d v="2026-06-23T00:00:00"/>
    <s v="SC7700"/>
    <m/>
    <x v="1"/>
    <s v="Input CR - Analise de preço - Rosen"/>
    <s v="7700"/>
    <n v="380"/>
    <n v="220"/>
    <s v="100% PES XP"/>
    <s v="BLANCO, NEGRO Y AZUL"/>
    <m/>
    <n v="4.03"/>
    <m/>
    <m/>
    <m/>
    <x v="0"/>
    <m/>
  </r>
  <r>
    <x v="46"/>
    <d v="2026-06-23T00:00:00"/>
    <d v="2026-06-23T00:00:00"/>
    <s v="RS7701"/>
    <m/>
    <x v="1"/>
    <s v="Input CR - Analise de preço - Rosen"/>
    <s v="7701"/>
    <n v="400"/>
    <n v="220"/>
    <s v="100% PES CM"/>
    <s v="BLANCO"/>
    <m/>
    <n v="3.59"/>
    <m/>
    <m/>
    <m/>
    <x v="0"/>
    <m/>
  </r>
  <r>
    <x v="45"/>
    <d v="2026-06-23T00:00:00"/>
    <d v="2026-06-23T00:00:00"/>
    <s v="SA7692"/>
    <m/>
    <x v="1"/>
    <s v="Faixa similar a Bedtime  - INPUT CR"/>
    <s v="7692"/>
    <n v="180"/>
    <n v="210"/>
    <s v="100% PES CM"/>
    <s v="AZUL MARINO Y NEGRO"/>
    <m/>
    <n v="1.77"/>
    <m/>
    <m/>
    <m/>
    <x v="0"/>
    <m/>
  </r>
  <r>
    <x v="39"/>
    <d v="2026-06-24T00:00:00"/>
    <d v="2026-06-24T00:00:00"/>
    <s v="0284001"/>
    <m/>
    <x v="0"/>
    <s v="Fvr cotar esse artigo para pedido Arctic B s/logo  390G"/>
    <s v="7703"/>
    <n v="340"/>
    <n v="220"/>
    <s v="69% PES 31% PE CM"/>
    <m/>
    <s v="Arctic Breeze® s/ Logo"/>
    <n v="7.34"/>
    <m/>
    <m/>
    <m/>
    <x v="0"/>
    <s v="pedido  033.26"/>
  </r>
  <r>
    <x v="39"/>
    <d v="2026-06-24T00:00:00"/>
    <d v="2026-06-24T00:00:00"/>
    <s v="0284001"/>
    <m/>
    <x v="1"/>
    <s v="Fvr cotar esse artigo para pedido na versão 100% PES"/>
    <s v="7704"/>
    <n v="280"/>
    <n v="220"/>
    <s v="100% PES CM"/>
    <m/>
    <m/>
    <n v="3.5"/>
    <m/>
    <m/>
    <m/>
    <x v="0"/>
    <m/>
  </r>
  <r>
    <x v="39"/>
    <d v="2026-06-24T00:00:00"/>
    <d v="2026-06-24T00:00:00"/>
    <s v="0274005"/>
    <m/>
    <x v="0"/>
    <s v="Fvr cotar 280G"/>
    <s v="7705"/>
    <n v="280"/>
    <n v="220"/>
    <s v="100% PES XN"/>
    <m/>
    <m/>
    <n v="3.25"/>
    <m/>
    <m/>
    <m/>
    <x v="0"/>
    <s v="pedido  033.26"/>
  </r>
  <r>
    <x v="39"/>
    <d v="2026-06-24T00:00:00"/>
    <d v="2026-06-24T00:00:00"/>
    <s v="0271001"/>
    <m/>
    <x v="0"/>
    <s v="Fvr cotar 360G"/>
    <s v="7706"/>
    <n v="360"/>
    <n v="220"/>
    <s v="87% PES 13% CO CM"/>
    <m/>
    <m/>
    <n v="4.75"/>
    <m/>
    <m/>
    <m/>
    <x v="0"/>
    <s v="pedido  033.26"/>
  </r>
  <r>
    <x v="39"/>
    <d v="2026-06-24T00:00:00"/>
    <d v="2026-06-24T00:00:00"/>
    <s v="0416022"/>
    <m/>
    <x v="0"/>
    <s v="Fvr cotar 340G"/>
    <s v="7707"/>
    <n v="340"/>
    <n v="220"/>
    <s v="100% PES XP"/>
    <s v="BEIGE"/>
    <m/>
    <n v="3.01"/>
    <m/>
    <m/>
    <m/>
    <x v="0"/>
    <s v="pedido  033.26"/>
  </r>
  <r>
    <x v="40"/>
    <d v="2026-06-24T00:00:00"/>
    <d v="2026-07-06T00:00:00"/>
    <s v="0683001"/>
    <s v="0683001"/>
    <x v="1"/>
    <s v="Input CR -  220 G - Nova coleção Elegance 2026"/>
    <s v="7702"/>
    <n v="220"/>
    <n v="220"/>
    <s v="97% PES 3% CL CM"/>
    <s v="LINO"/>
    <m/>
    <n v="3.04"/>
    <s v="Cotação pendente da malha com linho."/>
    <m/>
    <m/>
    <x v="0"/>
    <m/>
  </r>
  <r>
    <x v="11"/>
    <d v="2026-06-24T00:00:00"/>
    <d v="2026-06-25T00:00:00"/>
    <s v="0292031&gt;0292061"/>
    <m/>
    <x v="1"/>
    <s v="Actualizar precio - No tengo ID final"/>
    <s v="7710"/>
    <n v="180"/>
    <n v="220"/>
    <s v="100% PES CM"/>
    <s v="GRIS OSCURO"/>
    <m/>
    <n v="2.16"/>
    <m/>
    <m/>
    <m/>
    <x v="1"/>
    <m/>
  </r>
  <r>
    <x v="23"/>
    <d v="2026-06-24T00:00:00"/>
    <d v="2026-06-25T00:00:00"/>
    <s v="0262011"/>
    <m/>
    <x v="1"/>
    <s v="180G NEGRO Y BLANCO - cotar ref."/>
    <s v="7708"/>
    <n v="180"/>
    <n v="220"/>
    <s v="100% PES CM"/>
    <s v="NEGRO Y BLANCO"/>
    <m/>
    <n v="1.71"/>
    <m/>
    <m/>
    <m/>
    <x v="0"/>
    <m/>
  </r>
  <r>
    <x v="23"/>
    <d v="2026-06-24T00:00:00"/>
    <d v="2026-06-25T00:00:00"/>
    <s v="0074011"/>
    <m/>
    <x v="0"/>
    <s v="180G NEGRO Y BLANCO - cotar ref."/>
    <s v="7709"/>
    <n v="180"/>
    <n v="220"/>
    <s v="100% PES CM"/>
    <s v="NEGRO Y BLANCO"/>
    <m/>
    <n v="1.71"/>
    <m/>
    <m/>
    <m/>
    <x v="0"/>
    <m/>
  </r>
  <r>
    <x v="44"/>
    <d v="2026-06-26T00:00:00"/>
    <s v="na"/>
    <s v="00"/>
    <m/>
    <x v="4"/>
    <s v="Input de CR Modelo de Faixa 2 Azul Marinho, Marrom, Cinza Escuro, e Bege 180G 3D"/>
    <s v="-"/>
    <m/>
    <m/>
    <m/>
    <m/>
    <m/>
    <m/>
    <m/>
    <m/>
    <m/>
    <x v="0"/>
    <m/>
  </r>
  <r>
    <x v="44"/>
    <d v="2026-06-26T00:00:00"/>
    <s v="na"/>
    <s v="00"/>
    <m/>
    <x v="4"/>
    <s v="Input de CR Modelo de Faixa 2 Azul Marinho, Marrom, Cinza Escuro, e Bege 180G 3D"/>
    <s v="-"/>
    <m/>
    <m/>
    <m/>
    <m/>
    <m/>
    <m/>
    <m/>
    <m/>
    <m/>
    <x v="0"/>
    <m/>
  </r>
  <r>
    <x v="44"/>
    <d v="2026-06-26T00:00:00"/>
    <s v="na"/>
    <s v="00"/>
    <m/>
    <x v="4"/>
    <s v="Input de CR Modelo de Faixa 2 Azul Marinho, Marrom, Cinza Escuro, e Bege 180G 3D"/>
    <s v="-"/>
    <m/>
    <m/>
    <m/>
    <m/>
    <m/>
    <m/>
    <m/>
    <m/>
    <m/>
    <x v="0"/>
    <m/>
  </r>
  <r>
    <x v="44"/>
    <d v="2026-06-26T00:00:00"/>
    <s v="na"/>
    <s v="00"/>
    <m/>
    <x v="4"/>
    <s v="Input de CR Modelo de Faixa 2 Azul Marinho, Marrom, Cinza Escuro, e Bege 180G 3D"/>
    <s v="-"/>
    <m/>
    <m/>
    <m/>
    <m/>
    <m/>
    <m/>
    <m/>
    <m/>
    <m/>
    <x v="0"/>
    <m/>
  </r>
  <r>
    <x v="29"/>
    <d v="2026-06-26T00:00:00"/>
    <d v="2026-06-26T00:00:00"/>
    <s v="AC7716"/>
    <m/>
    <x v="1"/>
    <s v="Input de CR? "/>
    <s v="7716"/>
    <n v="180"/>
    <n v="210"/>
    <s v="100% PES PL"/>
    <s v="NEGRO Y AZUL MARINO"/>
    <m/>
    <n v="1.9"/>
    <m/>
    <m/>
    <m/>
    <x v="1"/>
    <m/>
  </r>
  <r>
    <x v="47"/>
    <d v="2026-06-26T00:00:00"/>
    <d v="2026-07-06T00:00:00"/>
    <s v="A10093"/>
    <m/>
    <x v="1"/>
    <s v="5412?  Cotizar cliente nuevo-referencia de C. Florida / ver file/R. Mena solicita"/>
    <s v="7717"/>
    <n v="200"/>
    <n v="220"/>
    <s v="100% PES CM"/>
    <s v="AZUL MARINO"/>
    <m/>
    <n v="2.17"/>
    <m/>
    <m/>
    <m/>
    <x v="1"/>
    <m/>
  </r>
  <r>
    <x v="47"/>
    <d v="2026-06-26T00:00:00"/>
    <d v="2026-07-06T00:00:00"/>
    <s v="0236003"/>
    <m/>
    <x v="1"/>
    <s v="Cotizar cliente nuevo - solicit R.Mena"/>
    <s v="7718"/>
    <n v="180"/>
    <n v="210"/>
    <s v="100% PES PL"/>
    <s v="GRIS PERLA"/>
    <m/>
    <n v="1.8"/>
    <m/>
    <m/>
    <m/>
    <x v="1"/>
    <m/>
  </r>
  <r>
    <x v="23"/>
    <d v="2026-06-29T00:00:00"/>
    <d v="2026-06-29T00:00:00"/>
    <s v="3370008 / 0062056"/>
    <m/>
    <x v="1"/>
    <s v="Tela David Moreno Logo Sueña antiguo ID 2524 - logo filed- atualizar preço"/>
    <s v="2524"/>
    <n v="200"/>
    <n v="210"/>
    <s v="100% PES PL"/>
    <s v="GRIS"/>
    <m/>
    <n v="1.94"/>
    <m/>
    <m/>
    <m/>
    <x v="0"/>
    <m/>
  </r>
  <r>
    <x v="24"/>
    <d v="2026-07-02T00:00:00"/>
    <d v="2026-07-02T00:00:00"/>
    <s v="'0147025 &gt; 0147081 -"/>
    <m/>
    <x v="1"/>
    <s v="actualizar precio com ajustes de junio - foto filed"/>
    <s v="4638"/>
    <n v="220"/>
    <n v="220"/>
    <s v="100% PES CM"/>
    <s v="GRIS MELANGE&gt; AZUL MARINO"/>
    <m/>
    <n v="2.33"/>
    <m/>
    <m/>
    <m/>
    <x v="1"/>
    <m/>
  </r>
  <r>
    <x v="45"/>
    <d v="2026-07-06T00:00:00"/>
    <d v="2026-07-06T00:00:00"/>
    <s v="SA7738&gt; A10541"/>
    <s v="A10541"/>
    <x v="0"/>
    <s v="Input CR:  280G 2,10 Blanco| Desenho em anexo - pedido para linha entrada com gelado- poliester e polietileno 200.Tem q ficar menor q $4,00"/>
    <s v="7738"/>
    <n v="280"/>
    <n v="220"/>
    <s v="81% PES 19% PE CM"/>
    <s v="BLANCO"/>
    <s v="Arctic Breeze® s/ Logo"/>
    <n v="4.75"/>
    <s v="Aprovado para amostra física, 5 metros – desenho em anexo - A distância entre os pontos é de 1cm Aprox – Branco e Preto – preto poly "/>
    <s v="amostra física"/>
    <s v="10mts"/>
    <x v="0"/>
    <s v="diseño via file-separação pontinhos/ 3D disponível"/>
  </r>
  <r>
    <x v="40"/>
    <d v="2026-07-06T00:00:00"/>
    <d v="2026-07-07T00:00:00"/>
    <s v="0629011"/>
    <m/>
    <x v="0"/>
    <s v="confirmar cotação com preço conversado na Feira $2,05"/>
    <s v="7739"/>
    <n v="220"/>
    <n v="220"/>
    <s v="100% PES CM"/>
    <s v="MEZCLA"/>
    <m/>
    <n v="2.0499999999999998"/>
    <m/>
    <m/>
    <m/>
    <x v="0"/>
    <m/>
  </r>
  <r>
    <x v="40"/>
    <d v="2026-07-06T00:00:00"/>
    <d v="2026-07-07T00:00:00"/>
    <s v="0660011&gt;0660021"/>
    <s v="0660021"/>
    <x v="0"/>
    <s v="confirmar cotação com preço conversado na Feira $1,95"/>
    <s v="7740"/>
    <n v="200"/>
    <n v="220"/>
    <s v="100% PES CM"/>
    <s v="ARENA"/>
    <m/>
    <n v="1.95"/>
    <m/>
    <s v="amostra física"/>
    <m/>
    <x v="0"/>
    <s v="pauta 14-17/07 antes de produzir"/>
  </r>
  <r>
    <x v="40"/>
    <d v="2026-07-06T00:00:00"/>
    <d v="2026-07-07T00:00:00"/>
    <s v="0132054"/>
    <m/>
    <x v="1"/>
    <s v="confirmar cotação com preço conversado na Feira $3,19"/>
    <s v="7741"/>
    <n v="280"/>
    <n v="220"/>
    <s v="100% PES XP"/>
    <m/>
    <m/>
    <n v="3.79"/>
    <s v="3,19 cotado em Dic25"/>
    <m/>
    <m/>
    <x v="0"/>
    <m/>
  </r>
  <r>
    <x v="40"/>
    <d v="2026-07-06T00:00:00"/>
    <d v="2026-07-07T00:00:00"/>
    <s v="922024&gt;0522024"/>
    <s v="0522024"/>
    <x v="0"/>
    <s v="confirmar cotação com preço conversado na Feira $3,70"/>
    <s v="7742"/>
    <n v="280"/>
    <n v="220"/>
    <s v="100% PES XP"/>
    <s v="CAQUI"/>
    <m/>
    <n v="3.7"/>
    <m/>
    <m/>
    <m/>
    <x v="0"/>
    <m/>
  </r>
  <r>
    <x v="40"/>
    <d v="2026-07-06T00:00:00"/>
    <d v="2026-07-07T00:00:00"/>
    <n v="641014"/>
    <m/>
    <x v="0"/>
    <s v="confirmar cotação com preço conversado na Feira $ 3,53"/>
    <s v="7743"/>
    <n v="280"/>
    <n v="220"/>
    <s v="100% PES XP"/>
    <m/>
    <m/>
    <n v="3.53"/>
    <m/>
    <m/>
    <m/>
    <x v="0"/>
    <m/>
  </r>
  <r>
    <x v="40"/>
    <d v="2026-07-06T00:00:00"/>
    <d v="2026-07-07T00:00:00"/>
    <s v="0613001"/>
    <m/>
    <x v="0"/>
    <s v="Confirmar preço essa referencia NEGRO 250G + melatonina conversado na Ferira $3,96  (cotado menos anteriormente) (ID7686 ?)"/>
    <s v="7744"/>
    <n v="260"/>
    <n v="220"/>
    <s v="100% PES CM "/>
    <s v="NEGRO"/>
    <s v="Melatonina s/logo"/>
    <n v="4.54"/>
    <m/>
    <m/>
    <m/>
    <x v="0"/>
    <m/>
  </r>
  <r>
    <x v="40"/>
    <d v="2026-07-07T00:00:00"/>
    <d v="2026-07-07T00:00:00"/>
    <s v="0613001"/>
    <m/>
    <x v="1"/>
    <s v="Input CR - Preto com enchimento branco"/>
    <s v="7758"/>
    <n v="260"/>
    <n v="220"/>
    <s v="100% PES CM "/>
    <s v="NEGRO , RELLENO BLANCO"/>
    <s v="Melatonina s/logo"/>
    <n v="4.33"/>
    <m/>
    <m/>
    <m/>
    <x v="2"/>
    <m/>
  </r>
  <r>
    <x v="7"/>
    <d v="2026-07-06T00:00:00"/>
    <d v="2026-07-06T00:00:00"/>
    <s v="A10318 (cafta)"/>
    <m/>
    <x v="1"/>
    <s v="Cotar - com fios Cafta - Input directo MS (CR)"/>
    <s v="7442"/>
    <n v="230"/>
    <n v="230"/>
    <s v="100% PES CM"/>
    <s v="BLANCO Y GRIS PERLA"/>
    <m/>
    <n v="8.16"/>
    <m/>
    <m/>
    <m/>
    <x v="1"/>
    <m/>
  </r>
  <r>
    <x v="29"/>
    <d v="2026-07-06T00:00:00"/>
    <d v="2026-07-07T00:00:00"/>
    <s v="A10391&gt; A10527"/>
    <s v="A10527"/>
    <x v="5"/>
    <s v="Cotar esa referencia com Fondo GRIS y mantener el diseño como está (gris, negro) - ID 6730 anterior ( A10391) "/>
    <s v="7745"/>
    <n v="300"/>
    <n v="220"/>
    <s v="100% PES XP"/>
    <s v="GRIS "/>
    <m/>
    <n v="4.3499999999999996"/>
    <m/>
    <s v="amostra física"/>
    <m/>
    <x v="1"/>
    <s v="Liberado para o César e desenho salvo para Terrot"/>
  </r>
  <r>
    <x v="37"/>
    <d v="2026-07-06T00:00:00"/>
    <d v="2026-07-07T00:00:00"/>
    <s v="A08182 / 3420001"/>
    <s v="A08182"/>
    <x v="0"/>
    <s v="Cotar: 3420001 TP ML A08182 160G 2,20L DV U para pedido 3K mts"/>
    <s v="7746"/>
    <n v="160"/>
    <n v="220"/>
    <s v="100% PES CM"/>
    <s v="BLANCO"/>
    <m/>
    <n v="1.71"/>
    <m/>
    <m/>
    <m/>
    <x v="0"/>
    <m/>
  </r>
  <r>
    <x v="37"/>
    <d v="2026-07-06T00:00:00"/>
    <d v="2026-07-07T00:00:00"/>
    <s v="A09379 &gt; A10525"/>
    <s v="A10525"/>
    <x v="0"/>
    <s v="Cotar : Faixa   pedido 500mts"/>
    <s v="7747"/>
    <n v="420"/>
    <n v="210"/>
    <s v="99% PES 1% EL XP"/>
    <s v="BLANCO"/>
    <m/>
    <n v="4.45"/>
    <m/>
    <m/>
    <m/>
    <x v="0"/>
    <m/>
  </r>
  <r>
    <x v="37"/>
    <d v="2026-07-06T00:00:00"/>
    <d v="2026-07-07T00:00:00"/>
    <s v=" A06901 &gt; A10526"/>
    <s v="A10526"/>
    <x v="1"/>
    <s v="Cotar: Tampo    pedido 500mts"/>
    <s v="7748"/>
    <n v="420"/>
    <n v="220"/>
    <s v="99% PES 1% EL XP"/>
    <s v="ARENA Y BLANCO"/>
    <m/>
    <n v="4.49"/>
    <m/>
    <s v="amostra física"/>
    <m/>
    <x v="0"/>
    <m/>
  </r>
  <r>
    <x v="29"/>
    <d v="2026-07-07T00:00:00"/>
    <d v="2026-07-07T00:00:00"/>
    <s v="AC7759&gt; A10528"/>
    <m/>
    <x v="1"/>
    <s v="Preto e azul   input CR"/>
    <s v="7759"/>
    <n v="300"/>
    <n v="220"/>
    <s v="100% PES XP"/>
    <s v="NEGRO Y AZUL"/>
    <m/>
    <n v="3.82"/>
    <m/>
    <m/>
    <m/>
    <x v="0"/>
    <m/>
  </r>
  <r>
    <x v="29"/>
    <d v="2026-07-07T00:00:00"/>
    <d v="2026-07-07T00:00:00"/>
    <s v="A10528"/>
    <s v="A10528"/>
    <x v="0"/>
    <s v="preto e Azul  input CR - cotar em 280 gramas"/>
    <s v="7760"/>
    <n v="280"/>
    <n v="220"/>
    <s v="100% PES XP"/>
    <s v="NEGRO Y AZUL"/>
    <m/>
    <n v="3.6"/>
    <s v="Aprovada para amostra fisica, desconsiderar a versão anterior, o cliente preferiu em azul com 280gsm."/>
    <s v="3D"/>
    <m/>
    <x v="0"/>
    <m/>
  </r>
  <r>
    <x v="29"/>
    <d v="2026-07-09T00:00:00"/>
    <d v="2026-07-09T00:00:00"/>
    <s v="A10536"/>
    <m/>
    <x v="0"/>
    <s v="Input MS/CR"/>
    <s v="7770"/>
    <n v="280"/>
    <n v="220"/>
    <s v="100% PES XP"/>
    <s v="NEGRO Y BLANCO"/>
    <m/>
    <n v="3.58"/>
    <s v="Aprovado para amostra 2 metros "/>
    <s v="3D"/>
    <m/>
    <x v="0"/>
    <m/>
  </r>
  <r>
    <x v="37"/>
    <d v="2026-07-07T00:00:00"/>
    <d v="2026-07-07T00:00:00"/>
    <s v="A10529"/>
    <s v="A10529"/>
    <x v="0"/>
    <s v="input CR faixa"/>
    <s v="7761"/>
    <n v="420"/>
    <n v="220"/>
    <s v="99% PES 1% EL XP"/>
    <s v="ARENA"/>
    <m/>
    <n v="4.49"/>
    <m/>
    <s v="amostra física"/>
    <m/>
    <x v="0"/>
    <m/>
  </r>
  <r>
    <x v="37"/>
    <d v="2026-07-07T00:00:00"/>
    <d v="2026-07-07T00:00:00"/>
    <s v="A10532"/>
    <s v="A10532"/>
    <x v="1"/>
    <s v="input CR faixa"/>
    <s v="7762"/>
    <n v="420"/>
    <n v="220"/>
    <s v="99% PES 1% EL CM"/>
    <s v="NEGRO"/>
    <m/>
    <n v="4.72"/>
    <m/>
    <m/>
    <m/>
    <x v="0"/>
    <s v="Chile"/>
  </r>
  <r>
    <x v="48"/>
    <d v="2026-07-08T00:00:00"/>
    <d v="2026-07-13T00:00:00"/>
    <s v="0097032"/>
    <m/>
    <x v="1"/>
    <s v="Versión Azul marino 180G 2,20 ref file"/>
    <s v="7763"/>
    <n v="180"/>
    <n v="2.2000000000000002"/>
    <s v="100% PES CM"/>
    <s v="AZUL MARINO"/>
    <m/>
    <n v="1.82"/>
    <m/>
    <m/>
    <m/>
    <x v="0"/>
    <m/>
  </r>
  <r>
    <x v="48"/>
    <d v="2026-07-08T00:00:00"/>
    <d v="2026-07-13T00:00:00"/>
    <s v="0067006"/>
    <m/>
    <x v="1"/>
    <s v="conforme amostra foto file   Negro"/>
    <s v="7764"/>
    <n v="210"/>
    <n v="220"/>
    <s v="100% PES PL"/>
    <s v="NEGRO"/>
    <m/>
    <n v="1.75"/>
    <s v="precos em proforma 1,75"/>
    <m/>
    <m/>
    <x v="0"/>
    <m/>
  </r>
  <r>
    <x v="48"/>
    <d v="2026-07-08T00:00:00"/>
    <d v="2026-07-13T00:00:00"/>
    <s v="0068016"/>
    <m/>
    <x v="1"/>
    <s v="conforme amostra foto file   Negro"/>
    <s v="7765"/>
    <n v="200"/>
    <n v="2.2000000000000002"/>
    <s v="100% PES PL"/>
    <s v="NEGRO"/>
    <m/>
    <n v="1.75"/>
    <s v="precos em proforma 1,75"/>
    <m/>
    <m/>
    <x v="0"/>
    <m/>
  </r>
  <r>
    <x v="48"/>
    <d v="2026-07-08T00:00:00"/>
    <d v="2026-07-13T00:00:00"/>
    <s v="0091002"/>
    <m/>
    <x v="1"/>
    <s v="conforme amostra foto file"/>
    <s v="7766"/>
    <n v="220"/>
    <n v="220"/>
    <s v="100% PES CM"/>
    <s v="NEGRO"/>
    <m/>
    <n v="2.68"/>
    <m/>
    <m/>
    <m/>
    <x v="0"/>
    <m/>
  </r>
  <r>
    <x v="37"/>
    <d v="2026-07-08T00:00:00"/>
    <d v="2026-07-10T00:00:00"/>
    <s v="A10528"/>
    <m/>
    <x v="1"/>
    <s v="cotar versão Cinza Perola  faixa"/>
    <s v="7768"/>
    <n v="420"/>
    <n v="220"/>
    <s v="99% PES 1% EL XP"/>
    <s v="GRIS PERLA"/>
    <m/>
    <n v="4.6100000000000003"/>
    <m/>
    <s v="amostra física"/>
    <m/>
    <x v="0"/>
    <m/>
  </r>
  <r>
    <x v="37"/>
    <d v="2026-07-08T00:00:00"/>
    <d v="2026-07-10T00:00:00"/>
    <s v="A09379"/>
    <m/>
    <x v="1"/>
    <s v="Ajustar largura a 2,20 -cotação aprovada porem 2,10L"/>
    <s v="7778"/>
    <n v="420"/>
    <n v="220"/>
    <s v="99% PES 1% EL XP"/>
    <s v="BLANCO"/>
    <m/>
    <n v="4.55"/>
    <m/>
    <s v="amostra física"/>
    <m/>
    <x v="0"/>
    <m/>
  </r>
  <r>
    <x v="49"/>
    <d v="2026-07-10T00:00:00"/>
    <d v="2026-07-14T00:00:00"/>
    <s v="FT7774"/>
    <m/>
    <x v="1"/>
    <s v="Cliente da GT - cotar 1 tela 200gsm - branco e cinza perla - citrocare  - aberto a sugestão desenho"/>
    <s v="7774"/>
    <n v="200"/>
    <n v="220"/>
    <s v="100% PES CM"/>
    <s v="BLANCO Y GRIS PERLA"/>
    <s v="CitroCare s/logo"/>
    <n v="3.77"/>
    <m/>
    <m/>
    <m/>
    <x v="1"/>
    <m/>
  </r>
  <r>
    <x v="49"/>
    <d v="2026-07-10T00:00:00"/>
    <d v="2026-07-14T00:00:00"/>
    <s v="FT7775"/>
    <m/>
    <x v="1"/>
    <s v="Cliente da GT - cotar 1 tela 200gsm - branco e azul marinho - Biodress -aberto a sugestão desenho"/>
    <s v="7775"/>
    <n v="200"/>
    <n v="220"/>
    <s v="100% PES CM"/>
    <s v="BLANCO Y AZUL MARINO"/>
    <s v="Biodress s/logo"/>
    <n v="3.63"/>
    <m/>
    <m/>
    <m/>
    <x v="1"/>
    <m/>
  </r>
  <r>
    <x v="49"/>
    <d v="2026-07-10T00:00:00"/>
    <d v="2026-07-14T00:00:00"/>
    <s v="FT7776"/>
    <m/>
    <x v="1"/>
    <s v="Cliente da GT - cotar 1 tela 300gsm gelado - branco - aberto a sugestão desenho"/>
    <s v="7776"/>
    <n v="340"/>
    <n v="220"/>
    <s v="100% PES CM"/>
    <s v="BLANCO"/>
    <s v="Arctic Breeze® s/ Logo"/>
    <n v="6.05"/>
    <m/>
    <m/>
    <m/>
    <x v="1"/>
    <m/>
  </r>
  <r>
    <x v="3"/>
    <d v="2026-07-13T00:00:00"/>
    <d v="2026-07-13T00:00:00"/>
    <s v="0516024"/>
    <m/>
    <x v="1"/>
    <s v="Input MS:Tentativa de produção com menor gramatura"/>
    <s v="7780"/>
    <n v="380"/>
    <n v="230"/>
    <s v="62% PES 38% PE XP"/>
    <s v="BLANCO"/>
    <s v="Arctic Breeze® s/ Logo"/>
    <n v="8.1199999999999992"/>
    <m/>
    <m/>
    <m/>
    <x v="0"/>
    <m/>
  </r>
  <r>
    <x v="33"/>
    <d v="2026-07-15T00:00:00"/>
    <d v="2026-07-15T00:00:00"/>
    <s v="R100603-CH"/>
    <m/>
    <x v="0"/>
    <s v="Input CR: 200G 2,20 laminado com 0.15 TPU - gramatura final laminado 235/ "/>
    <s v="7791"/>
    <n v="200"/>
    <n v="220"/>
    <s v="100% PES CM"/>
    <s v="BLANCO"/>
    <m/>
    <n v="2.56"/>
    <s v="preço 2,56 (inclui reajuste de 14% + $0,25 laminação inicial)"/>
    <s v="amostra física"/>
    <m/>
    <x v="1"/>
    <m/>
  </r>
  <r>
    <x v="3"/>
    <d v="2026-07-16T00:00:00"/>
    <d v="2026-07-16T00:00:00"/>
    <s v="0516024"/>
    <m/>
    <x v="1"/>
    <s v="Input MS:Gramatura, largura final e composição da nova amostra, e também atualização do preço de venda."/>
    <s v="7780"/>
    <n v="380"/>
    <n v="210"/>
    <s v="71% PES 29% PE XP"/>
    <s v="BLANCO"/>
    <s v="Arctic Breeze® s/ Logo"/>
    <n v="7.23"/>
    <m/>
    <m/>
    <m/>
    <x v="0"/>
    <m/>
  </r>
  <r>
    <x v="45"/>
    <d v="2026-07-16T00:00:00"/>
    <d v="2026-07-16T00:00:00"/>
    <s v="0225011"/>
    <m/>
    <x v="1"/>
    <s v="Input CR: Ref somente na cor BRANCA (Ref. Cotaca ID 7685)| bamboo touch"/>
    <s v="7793"/>
    <n v="220"/>
    <n v="220"/>
    <s v="100% PES CM"/>
    <s v="BLANCO"/>
    <m/>
    <n v="1.98"/>
    <m/>
    <s v="amostra física"/>
    <s v="100% Poliester como foi pedido a cotação e o mesmo não vai ter logo de bamboo uma vez que não possui viscose."/>
    <x v="0"/>
    <s v="Cotar com PV"/>
  </r>
  <r>
    <x v="50"/>
    <d v="2026-07-16T00:00:00"/>
    <d v="2026-07-16T00:00:00"/>
    <s v="CG7795"/>
    <m/>
    <x v="1"/>
    <s v="Input CR: Target $1,58"/>
    <s v="7795"/>
    <n v="160"/>
    <n v="220"/>
    <s v="100% PES CM"/>
    <s v="BLANCO"/>
    <m/>
    <n v="1.92"/>
    <m/>
    <m/>
    <m/>
    <x v="1"/>
    <m/>
  </r>
  <r>
    <x v="45"/>
    <d v="2026-07-17T00:00:00"/>
    <d v="2026-07-17T00:00:00"/>
    <s v="SA7797"/>
    <m/>
    <x v="0"/>
    <s v="Input CR:  Bamboo touch com pv/ antes 7793"/>
    <s v="7797"/>
    <n v="220"/>
    <n v="220"/>
    <s v="93% PES 7% CV CM"/>
    <s v="BLANCO"/>
    <m/>
    <n v="2.16"/>
    <s v="Ok, aprovada essa versão para amostra física "/>
    <s v="amostra física"/>
    <m/>
    <x v="0"/>
    <m/>
  </r>
  <r>
    <x v="37"/>
    <d v="2026-07-20T00:00:00"/>
    <s v="--"/>
    <s v="0594001"/>
    <m/>
    <x v="4"/>
    <s v="200 gramas branco- solicité deletar"/>
    <s v="--"/>
    <m/>
    <m/>
    <m/>
    <m/>
    <m/>
    <m/>
    <m/>
    <m/>
    <m/>
    <x v="0"/>
    <m/>
  </r>
  <r>
    <x v="37"/>
    <d v="2026-07-20T00:00:00"/>
    <d v="2026-07-20T00:00:00"/>
    <s v="0594001"/>
    <m/>
    <x v="1"/>
    <s v="260gsm branco - altera GSM"/>
    <s v="7804"/>
    <n v="260"/>
    <n v="220"/>
    <s v="100% PES CM"/>
    <s v="BLANCO"/>
    <m/>
    <n v="2.15"/>
    <m/>
    <m/>
    <m/>
    <x v="0"/>
    <m/>
  </r>
  <r>
    <x v="37"/>
    <d v="2026-07-21T00:00:00"/>
    <d v="2026-07-21T00:00:00"/>
    <s v="0594001"/>
    <m/>
    <x v="0"/>
    <s v="Cotar em 300gsm - cliente quer comparar"/>
    <s v="7805"/>
    <n v="300"/>
    <n v="220"/>
    <s v="100% PES CM"/>
    <s v="BLANCO"/>
    <m/>
    <n v="2.5"/>
    <s v="Carlos oferece disconto - $2,48 "/>
    <m/>
    <m/>
    <x v="0"/>
    <m/>
  </r>
  <r>
    <x v="30"/>
    <d v="2026-07-21T00:00:00"/>
    <d v="2026-07-21T00:00:00"/>
    <s v="0149011"/>
    <m/>
    <x v="1"/>
    <s v="MPTL0392- versión blanco diseño café 180gsm"/>
    <s v="7806"/>
    <m/>
    <m/>
    <m/>
    <s v="DISEÑO CAFÉ"/>
    <m/>
    <m/>
    <m/>
    <m/>
    <m/>
    <x v="1"/>
    <s v="para validación de pedido OC"/>
  </r>
  <r>
    <x v="30"/>
    <d v="2026-07-22T00:00:00"/>
    <d v="2026-07-22T00:00:00"/>
    <s v="MPTL0549/0073091 (ID6841)"/>
    <m/>
    <x v="1"/>
    <s v="Actualizar precios para pedido jul26  - ID 6841"/>
    <s v="6841"/>
    <n v="180"/>
    <n v="220"/>
    <s v="100% PES CM"/>
    <s v="AZUL MARINO"/>
    <m/>
    <n v="2.12"/>
    <m/>
    <m/>
    <m/>
    <x v="1"/>
    <s v="pedido OC"/>
  </r>
  <r>
    <x v="30"/>
    <d v="2026-07-22T00:00:00"/>
    <d v="2026-07-22T00:00:00"/>
    <s v="MPTL0280/0056001 (ID6271)"/>
    <m/>
    <x v="1"/>
    <s v="Actualizar precios para pedido jul26  - ID 6271"/>
    <s v="6271"/>
    <n v="180"/>
    <n v="220"/>
    <s v="100% PES CM"/>
    <s v="AZUL MARINO"/>
    <m/>
    <n v="2.94"/>
    <m/>
    <m/>
    <m/>
    <x v="1"/>
    <s v="pedido OC"/>
  </r>
  <r>
    <x v="30"/>
    <d v="2026-07-22T00:00:00"/>
    <d v="2026-07-22T00:00:00"/>
    <s v="MPTL0392/0149121 (ID6215)"/>
    <m/>
    <x v="1"/>
    <s v="Actualizar precios para pedido jul26  - ID 6215"/>
    <s v="6215"/>
    <n v="180"/>
    <n v="220"/>
    <s v="100% PES CM"/>
    <s v="BLANCO Y ARENA"/>
    <m/>
    <n v="2.04"/>
    <m/>
    <m/>
    <m/>
    <x v="1"/>
    <s v="pedido OC"/>
  </r>
  <r>
    <x v="30"/>
    <d v="2026-07-22T00:00:00"/>
    <d v="2026-07-22T00:00:00"/>
    <s v="MPTL0012/A10375&gt;A10472B"/>
    <m/>
    <x v="1"/>
    <s v="Actualizar precios para pedido jul26  - ID (na)"/>
    <s v="6625"/>
    <n v="180"/>
    <n v="220"/>
    <s v="100% PES CM"/>
    <s v="AZUL CLARO "/>
    <m/>
    <n v="2.08"/>
    <m/>
    <m/>
    <m/>
    <x v="1"/>
    <s v="pedido OC"/>
  </r>
  <r>
    <x v="30"/>
    <d v="2026-07-22T00:00:00"/>
    <d v="2026-07-22T00:00:00"/>
    <s v="MPTL0342/A10307 (ID6305)"/>
    <m/>
    <x v="1"/>
    <s v="Actualizar precios para pedido jul26  - ID 6305"/>
    <s v="6305"/>
    <n v="180"/>
    <n v="220"/>
    <s v="100% PES CM"/>
    <s v="AZUL, NEGRO Y BLANCO"/>
    <m/>
    <n v="2.15"/>
    <m/>
    <m/>
    <m/>
    <x v="1"/>
    <s v="pedido OC"/>
  </r>
  <r>
    <x v="11"/>
    <d v="2026-07-22T00:00:00"/>
    <d v="2026-07-22T00:00:00"/>
    <s v="hojas azules"/>
    <s v="A10554"/>
    <x v="1"/>
    <s v="Input CB: Fotos App  180G 2,20 azul marino"/>
    <s v="7812"/>
    <n v="180"/>
    <n v="220"/>
    <s v="100% PES CM"/>
    <s v="AZUL MARINO"/>
    <m/>
    <n v="2.0099999999999998"/>
    <m/>
    <m/>
    <m/>
    <x v="1"/>
    <m/>
  </r>
  <r>
    <x v="27"/>
    <d v="2026-07-22T00:00:00"/>
    <d v="2026-07-23T00:00:00"/>
    <s v="00-LUXURY BLACK&gt; CS7816"/>
    <m/>
    <x v="4"/>
    <s v="Tela Luxury Black verión 280 G (ver abajo)"/>
    <s v="-"/>
    <m/>
    <m/>
    <m/>
    <m/>
    <m/>
    <m/>
    <m/>
    <m/>
    <m/>
    <x v="1"/>
    <s v="Luxury Black"/>
  </r>
  <r>
    <x v="27"/>
    <d v="2026-07-22T00:00:00"/>
    <d v="2026-07-23T00:00:00"/>
    <s v="gris&gt; CS7816"/>
    <s v=" CS7816"/>
    <x v="1"/>
    <s v="Input CB: 320G 2,20  gris mezcla negro"/>
    <s v="7816"/>
    <n v="280"/>
    <n v="220"/>
    <s v="100% PES CM"/>
    <s v="MEZCLA NEGRO"/>
    <m/>
    <n v="4.18"/>
    <m/>
    <m/>
    <m/>
    <x v="1"/>
    <s v="indica ser el Luxury Black"/>
  </r>
  <r>
    <x v="51"/>
    <d v="2026-07-23T00:00:00"/>
    <d v="2026-07-28T00:00:00"/>
    <s v="10007802.01"/>
    <m/>
    <x v="1"/>
    <s v="PLATABANDA BEIGE  - detalles em file / tab Spring"/>
    <n v="7819"/>
    <n v="160"/>
    <n v="2.1"/>
    <s v="100% PES"/>
    <s v="BEIGE"/>
    <m/>
    <n v="1.5"/>
    <m/>
    <m/>
    <m/>
    <x v="0"/>
    <m/>
  </r>
  <r>
    <x v="51"/>
    <d v="2026-07-23T00:00:00"/>
    <d v="2026-07-28T00:00:00"/>
    <s v="10007806.01 "/>
    <m/>
    <x v="1"/>
    <s v="PLATABANDA GRIS  - detalles en file"/>
    <n v="7820"/>
    <n v="160"/>
    <n v="2.1"/>
    <s v="100% PES"/>
    <s v="GRIS"/>
    <m/>
    <n v="1.55"/>
    <m/>
    <m/>
    <m/>
    <x v="0"/>
    <m/>
  </r>
  <r>
    <x v="51"/>
    <d v="2026-07-23T00:00:00"/>
    <d v="2026-07-28T00:00:00"/>
    <s v="10007847.01 "/>
    <m/>
    <x v="1"/>
    <s v="PLATABANDA AZUL"/>
    <n v="7821"/>
    <n v="160"/>
    <n v="2.1"/>
    <s v="100% PES"/>
    <s v="AZUL"/>
    <m/>
    <n v="1.67"/>
    <m/>
    <m/>
    <m/>
    <x v="0"/>
    <m/>
  </r>
  <r>
    <x v="51"/>
    <d v="2026-07-23T00:00:00"/>
    <d v="2026-07-28T00:00:00"/>
    <s v="50021885.01 "/>
    <m/>
    <x v="1"/>
    <s v="BEIGE FRIO"/>
    <n v="7822"/>
    <n v="460"/>
    <n v="2.2000000000000002"/>
    <s v="99% PES 1% LINEN"/>
    <s v="BEIGE FRIO"/>
    <m/>
    <n v="8.11"/>
    <m/>
    <m/>
    <m/>
    <x v="0"/>
    <m/>
  </r>
  <r>
    <x v="51"/>
    <d v="2026-07-23T00:00:00"/>
    <d v="2026-07-28T00:00:00"/>
    <s v="50019652.01 "/>
    <m/>
    <x v="1"/>
    <s v="GRIS CLARO"/>
    <n v="7823"/>
    <n v="160"/>
    <n v="2.2000000000000002"/>
    <s v="100% PES"/>
    <s v="GRIS CLARO"/>
    <m/>
    <n v="1.65"/>
    <m/>
    <m/>
    <m/>
    <x v="0"/>
    <m/>
  </r>
  <r>
    <x v="51"/>
    <d v="2026-07-23T00:00:00"/>
    <d v="2026-07-28T00:00:00"/>
    <s v="50021721.01 "/>
    <m/>
    <x v="1"/>
    <s v="GRIS OSCURO"/>
    <n v="7824"/>
    <n v="220"/>
    <n v="2.2000000000000002"/>
    <s v="100% PES"/>
    <s v="GRIS OSCURO"/>
    <m/>
    <n v="2.77"/>
    <m/>
    <m/>
    <m/>
    <x v="0"/>
    <m/>
  </r>
  <r>
    <x v="51"/>
    <d v="2026-07-23T00:00:00"/>
    <d v="2026-07-28T00:00:00"/>
    <s v="50020777.01 "/>
    <m/>
    <x v="1"/>
    <s v="GRIS FLORES"/>
    <n v="7825"/>
    <n v="220"/>
    <n v="2.2000000000000002"/>
    <s v="100% PES"/>
    <s v="GRIS FLORES"/>
    <m/>
    <n v="2.38"/>
    <m/>
    <m/>
    <m/>
    <x v="0"/>
    <m/>
  </r>
  <r>
    <x v="51"/>
    <d v="2026-07-23T00:00:00"/>
    <d v="2026-07-28T00:00:00"/>
    <s v="50020774.01"/>
    <m/>
    <x v="1"/>
    <s v=" COOL"/>
    <n v="7826"/>
    <n v="380"/>
    <n v="2.2000000000000002"/>
    <s v="55% PE 45% PES"/>
    <s v="Azul Claro y Blanco"/>
    <m/>
    <n v="9.7200000000000006"/>
    <m/>
    <m/>
    <m/>
    <x v="0"/>
    <m/>
  </r>
  <r>
    <x v="51"/>
    <d v="2026-07-23T00:00:00"/>
    <d v="2026-07-28T00:00:00"/>
    <s v="50020603.01 "/>
    <m/>
    <x v="1"/>
    <s v="BEIGE CAFE"/>
    <n v="7827"/>
    <n v="180"/>
    <n v="2.2000000000000002"/>
    <s v="100% PES"/>
    <s v="BEIGE CAFE"/>
    <m/>
    <n v="1.63"/>
    <m/>
    <m/>
    <m/>
    <x v="0"/>
    <m/>
  </r>
  <r>
    <x v="51"/>
    <d v="2026-07-23T00:00:00"/>
    <d v="2026-07-28T00:00:00"/>
    <s v="50021205.01 "/>
    <m/>
    <x v="1"/>
    <s v="BEIGE BLANCO GM"/>
    <n v="7828"/>
    <n v="260"/>
    <n v="2.2000000000000002"/>
    <s v="83% PES 17% BA-CV"/>
    <s v="BEIGE BLANCO GM"/>
    <m/>
    <n v="3.28"/>
    <m/>
    <m/>
    <m/>
    <x v="0"/>
    <m/>
  </r>
  <r>
    <x v="51"/>
    <d v="2026-07-23T00:00:00"/>
    <d v="2026-07-28T00:00:00"/>
    <s v="50021108.01 "/>
    <m/>
    <x v="1"/>
    <s v="GRIS FORMA DE S"/>
    <n v="7829"/>
    <n v="160"/>
    <n v="2.1"/>
    <s v="100% PES"/>
    <s v="GRIS"/>
    <m/>
    <n v="1.57"/>
    <m/>
    <m/>
    <m/>
    <x v="0"/>
    <m/>
  </r>
  <r>
    <x v="51"/>
    <d v="2026-07-23T00:00:00"/>
    <d v="2026-07-28T00:00:00"/>
    <s v="50001288.01 "/>
    <m/>
    <x v="1"/>
    <s v="BLANCA ENTRADA"/>
    <n v="7830"/>
    <n v="180"/>
    <n v="2.2999999999999998"/>
    <s v="100% PES"/>
    <s v="BLANCA"/>
    <m/>
    <n v="1.73"/>
    <m/>
    <m/>
    <m/>
    <x v="0"/>
    <m/>
  </r>
  <r>
    <x v="51"/>
    <d v="2026-07-23T00:00:00"/>
    <d v="2026-07-28T00:00:00"/>
    <s v="500211711.01 "/>
    <m/>
    <x v="1"/>
    <s v="HOTELERA BLANCA"/>
    <n v="7831"/>
    <n v="180"/>
    <n v="2.2000000000000002"/>
    <s v="100% PES"/>
    <s v="BLANCA"/>
    <m/>
    <s v="no lo hacemos"/>
    <m/>
    <m/>
    <m/>
    <x v="0"/>
    <m/>
  </r>
  <r>
    <x v="51"/>
    <d v="2026-07-23T00:00:00"/>
    <d v="2026-07-28T00:00:00"/>
    <s v="50021201.01"/>
    <m/>
    <x v="1"/>
    <s v="HOTELERA AZUL"/>
    <n v="7832"/>
    <n v="180"/>
    <n v="2.2999999999999998"/>
    <s v="100% PES"/>
    <s v="AZUL"/>
    <m/>
    <s v="no lo hacemos"/>
    <m/>
    <m/>
    <m/>
    <x v="0"/>
    <m/>
  </r>
  <r>
    <x v="51"/>
    <d v="2026-07-23T00:00:00"/>
    <d v="2026-07-28T00:00:00"/>
    <s v="50020776.01 "/>
    <m/>
    <x v="1"/>
    <s v="ALM GAMA ALTA"/>
    <n v="7833"/>
    <n v="220"/>
    <n v="2.2000000000000002"/>
    <s v="76% PES 24% PE"/>
    <s v="BLANCO"/>
    <m/>
    <n v="2.83"/>
    <m/>
    <m/>
    <m/>
    <x v="0"/>
    <m/>
  </r>
  <r>
    <x v="51"/>
    <d v="2026-07-23T00:00:00"/>
    <d v="2026-07-28T00:00:00"/>
    <s v="50020780.01 "/>
    <m/>
    <x v="1"/>
    <s v="ALM GAMA MEDIA"/>
    <n v="7834"/>
    <n v="160"/>
    <n v="2.2000000000000002"/>
    <n v="0"/>
    <n v="0"/>
    <m/>
    <s v="no lo hacemos"/>
    <m/>
    <m/>
    <m/>
    <x v="0"/>
    <m/>
  </r>
  <r>
    <x v="51"/>
    <d v="2026-07-23T00:00:00"/>
    <d v="2026-07-28T00:00:00"/>
    <s v="50019732.01 "/>
    <m/>
    <x v="1"/>
    <s v="ALM GAMA BAJA"/>
    <n v="7835"/>
    <n v="160"/>
    <n v="2.2999999999999998"/>
    <s v="100% PES"/>
    <s v="BLANCO"/>
    <m/>
    <n v="1.58"/>
    <m/>
    <m/>
    <m/>
    <x v="0"/>
    <m/>
  </r>
  <r>
    <x v="51"/>
    <d v="2026-07-23T00:00:00"/>
    <d v="2026-07-28T00:00:00"/>
    <s v="50023630.01 "/>
    <m/>
    <x v="1"/>
    <s v="AZUL PUNTOS"/>
    <n v="7836"/>
    <n v="240"/>
    <n v="2.2000000000000002"/>
    <s v="56% PE 44% PES"/>
    <s v="PUNTOS AZUL"/>
    <m/>
    <n v="4.42"/>
    <m/>
    <m/>
    <m/>
    <x v="0"/>
    <m/>
  </r>
  <r>
    <x v="51"/>
    <d v="2026-07-23T00:00:00"/>
    <d v="2026-07-28T00:00:00"/>
    <s v="50023632.01 "/>
    <m/>
    <x v="1"/>
    <s v="AZUL COOLNESS"/>
    <n v="7837"/>
    <n v="240"/>
    <n v="2.2000000000000002"/>
    <s v="56% PE 44% PES"/>
    <s v="AZUL CLARO"/>
    <m/>
    <n v="5.59"/>
    <m/>
    <m/>
    <m/>
    <x v="0"/>
    <m/>
  </r>
  <r>
    <x v="51"/>
    <d v="2026-07-23T00:00:00"/>
    <d v="2026-07-28T00:00:00"/>
    <s v="095525521"/>
    <m/>
    <x v="1"/>
    <s v="TOTAL COOLNESS"/>
    <n v="7838"/>
    <n v="260"/>
    <n v="2.2000000000000002"/>
    <s v="54% PES 46% PE"/>
    <s v="BLANCO COOLNESS"/>
    <m/>
    <n v="4.3899999999999997"/>
    <m/>
    <m/>
    <m/>
    <x v="0"/>
    <m/>
  </r>
  <r>
    <x v="51"/>
    <d v="2026-07-23T00:00:00"/>
    <d v="2026-07-28T00:00:00"/>
    <s v="95524324.01 "/>
    <m/>
    <x v="1"/>
    <s v="TENCEL LINO CAMPOS"/>
    <n v="7839"/>
    <n v="360"/>
    <n v="2.2000000000000002"/>
    <s v="81% PES 14% CLY 3%_x000a_PA 2% LINEN"/>
    <s v="TENCEL LINO CAMPOS"/>
    <m/>
    <n v="6.62"/>
    <m/>
    <m/>
    <m/>
    <x v="0"/>
    <m/>
  </r>
  <r>
    <x v="21"/>
    <d v="2026-07-24T00:00:00"/>
    <d v="2026-07-27T00:00:00"/>
    <s v="00 (40244650)&gt; GP7841"/>
    <s v="GP7841"/>
    <x v="7"/>
    <s v="Reaplicão amostra em 200GSM - preto - amostra fisica recebida hoje"/>
    <s v="7841"/>
    <n v="180"/>
    <n v="210"/>
    <s v="100% PES PL"/>
    <s v="NEGRO"/>
    <m/>
    <n v="2.44"/>
    <s v="Atual -estrutura CM e não possui enchimento"/>
    <s v="amostra física"/>
    <s v="Aprovado para amostras fisicas, largura 2,10 – 10 metros de cada modelo. "/>
    <x v="0"/>
    <s v="CANCELADO/ ESTRATEGIA-EMAIL24/08"/>
  </r>
  <r>
    <x v="21"/>
    <d v="2026-07-24T00:00:00"/>
    <d v="2026-07-27T00:00:00"/>
    <s v="00 (40244650)&gt;GP7842"/>
    <s v="GO7842"/>
    <x v="0"/>
    <s v="Reaplicão amostra em 220GSM -  preto - amostra fisica recebida hoje"/>
    <s v="7842"/>
    <n v="200"/>
    <n v="220"/>
    <s v="100% PES CM"/>
    <s v="NEGRO"/>
    <m/>
    <n v="2.65"/>
    <s v="Atual -estrutura CM e não possui enchimento"/>
    <s v="amostra física"/>
    <s v="Aprovado para amostras fisicas, largura 2,10 – 10 metros de cada modelo. "/>
    <x v="0"/>
    <m/>
  </r>
  <r>
    <x v="21"/>
    <d v="2026-07-24T00:00:00"/>
    <d v="2026-07-27T00:00:00"/>
    <s v="00 (40244650)&gt;GP7843"/>
    <s v="GOP743"/>
    <x v="0"/>
    <s v="Reaplicão amostra em 240GSM  - preto - amostra fisica recebida hoje"/>
    <s v="7843"/>
    <n v="220"/>
    <n v="220"/>
    <s v="100% PES CM"/>
    <s v="NEGRO"/>
    <m/>
    <n v="2.44"/>
    <s v="Atual -estrutura CM e não possui enchimento"/>
    <s v="amostra física"/>
    <s v="Aprovado para amostras fisicas, largura 2,10 – 10 metros de cada modelo. "/>
    <x v="0"/>
    <m/>
  </r>
  <r>
    <x v="52"/>
    <d v="2026-07-27T00:00:00"/>
    <d v="2026-07-27T00:00:00"/>
    <n v="3260003"/>
    <m/>
    <x v="1"/>
    <s v="actualizar precio: BANDA PREMIUM PLUS- não compra desde fev2025"/>
    <s v="7844"/>
    <n v="320"/>
    <n v="220"/>
    <s v="99% PES 1% EL NV"/>
    <s v="MEZCLA"/>
    <m/>
    <n v="2.81"/>
    <s v="proforma"/>
    <m/>
    <m/>
    <x v="0"/>
    <m/>
  </r>
  <r>
    <x v="0"/>
    <d v="2026-07-28T00:00:00"/>
    <d v="2026-08-03T00:00:00"/>
    <s v="00&gt;FC7848"/>
    <m/>
    <x v="0"/>
    <s v="Cotação e amostras físicas de referencias em foto/filed- 50 mts| 1. faixa azul Bedtime - eles querem a mesma na tonalidade Marrom com Branco"/>
    <s v="7848"/>
    <n v="180"/>
    <n v="210"/>
    <s v="100% PES CM"/>
    <s v="MARRON Y BLANCO["/>
    <m/>
    <n v="1.88"/>
    <m/>
    <s v="amostra física"/>
    <s v="50MTS"/>
    <x v="0"/>
    <s v="Aprovado para amostra física, 10 metros de cada, com exceção a faixa FC7848 – esse artigo 50 metros. "/>
  </r>
  <r>
    <x v="0"/>
    <d v="2026-07-28T00:00:00"/>
    <d v="2026-08-03T00:00:00"/>
    <s v="00&gt; 0671001&gt;0671011"/>
    <m/>
    <x v="0"/>
    <s v="Cotação e amostras físicas de referencias em foto/filed - 10 mts |2. Mesmo desenho em branco e areia - 100% poliéster"/>
    <s v="7849"/>
    <n v="300"/>
    <n v="220"/>
    <s v="100% PES CM"/>
    <s v="BLANCO Y ARENA"/>
    <m/>
    <n v="2.75"/>
    <m/>
    <s v="amostra física"/>
    <s v="10MTS"/>
    <x v="0"/>
    <m/>
  </r>
  <r>
    <x v="0"/>
    <d v="2026-07-28T00:00:00"/>
    <d v="2026-08-03T00:00:00"/>
    <s v="00&gt;0641004"/>
    <m/>
    <x v="0"/>
    <s v="Cotação e amostras físicas de referencias em foto/filed - 10 mts | 3. Mesmo desenho da coleção"/>
    <s v="7850"/>
    <n v="380"/>
    <n v="220"/>
    <s v="100% PES XP"/>
    <s v="GRIS, BASE Y BLANCO"/>
    <m/>
    <n v="4.22"/>
    <m/>
    <s v="amostra física"/>
    <s v="10MTS"/>
    <x v="0"/>
    <m/>
  </r>
  <r>
    <x v="0"/>
    <d v="2026-07-28T00:00:00"/>
    <d v="2026-08-03T00:00:00"/>
    <s v="00&gt;0076001"/>
    <m/>
    <x v="0"/>
    <s v="Cotação e amostras físicas de referencias em foto/filed - 10 mts |4. Mesmo desenho em branco e areia"/>
    <s v="7851"/>
    <n v="400"/>
    <n v="220"/>
    <s v="100% PES CM"/>
    <s v="BLANCO Y ARENA"/>
    <m/>
    <n v="5.0199999999999996"/>
    <m/>
    <s v="amostra física"/>
    <s v="10MTS"/>
    <x v="0"/>
    <m/>
  </r>
  <r>
    <x v="0"/>
    <d v="2026-07-28T00:00:00"/>
    <d v="2026-08-03T00:00:00"/>
    <s v="00&gt; 0574001"/>
    <m/>
    <x v="0"/>
    <s v="Cotação e amostras físicas de referencias em foto/filed - 10 mts | 5 e 6 gelado com polietileno 200 - 360 gramas"/>
    <s v="7852"/>
    <n v="360"/>
    <n v="230"/>
    <s v="71%PES 29% PE CM"/>
    <s v="BLANCO"/>
    <m/>
    <n v="5.93"/>
    <m/>
    <s v="amostra física"/>
    <s v="10MTS"/>
    <x v="0"/>
    <s v="amostra pronta / op 2287"/>
  </r>
  <r>
    <x v="0"/>
    <d v="2026-07-28T00:00:00"/>
    <d v="2026-08-03T00:00:00"/>
    <s v="00&gt;0613001"/>
    <m/>
    <x v="0"/>
    <s v="Cotação e amostras físicas de referencias em foto/filed - 10 mts | 5 e 6 gelado com polietileno 200 - 360 gramas"/>
    <s v="7853"/>
    <n v="360"/>
    <n v="230"/>
    <s v="71%PES 29% PE CM"/>
    <s v="BLANCO"/>
    <m/>
    <n v="5.93"/>
    <m/>
    <s v="amostra física"/>
    <s v="10MTS"/>
    <x v="0"/>
    <s v="amostra pronta / op2288"/>
  </r>
  <r>
    <x v="53"/>
    <d v="2026-07-28T00:00:00"/>
    <d v="2026-07-28T00:00:00"/>
    <n v="408011"/>
    <m/>
    <x v="1"/>
    <s v="Atualização preço - repetir último pedido"/>
    <s v="4918"/>
    <n v="160"/>
    <n v="2.1"/>
    <s v="100% PES CM"/>
    <s v="BLANCO Y BEIGE"/>
    <m/>
    <n v="1.5"/>
    <s v="proforma GT024.26"/>
    <m/>
    <m/>
    <x v="1"/>
    <m/>
  </r>
  <r>
    <x v="53"/>
    <d v="2026-07-28T00:00:00"/>
    <d v="2026-07-28T00:00:00"/>
    <n v="407011"/>
    <m/>
    <x v="1"/>
    <s v="Atualização preço - repetir último pedido"/>
    <s v="4917"/>
    <n v="160"/>
    <n v="2.1"/>
    <s v="100% PES CM"/>
    <s v="BLANCO Y BEIGE"/>
    <m/>
    <n v="1.5"/>
    <s v="proforma GT024.26"/>
    <m/>
    <m/>
    <x v="1"/>
    <m/>
  </r>
  <r>
    <x v="53"/>
    <d v="2026-07-28T00:00:00"/>
    <d v="2026-07-28T00:00:00"/>
    <n v="419011"/>
    <m/>
    <x v="1"/>
    <s v="Atualização preço - repetir último pedido"/>
    <s v="4916"/>
    <n v="160"/>
    <n v="2.1"/>
    <s v="100% PES CM"/>
    <s v="BLANCO Y NEGRO"/>
    <m/>
    <n v="1.47"/>
    <s v="proforma GT024.26"/>
    <m/>
    <m/>
    <x v="1"/>
    <m/>
  </r>
  <r>
    <x v="53"/>
    <d v="2026-07-28T00:00:00"/>
    <d v="2026-07-28T00:00:00"/>
    <n v="403001"/>
    <m/>
    <x v="1"/>
    <s v="Atualização preço - repetir último pedido"/>
    <s v="4915"/>
    <n v="160"/>
    <n v="2.1"/>
    <s v="100% PES CM"/>
    <s v="BLANCO Y GRIS"/>
    <m/>
    <n v="1.5"/>
    <s v="proforma GT024.26"/>
    <m/>
    <m/>
    <x v="1"/>
    <m/>
  </r>
  <r>
    <x v="53"/>
    <d v="2026-07-28T00:00:00"/>
    <d v="2026-07-28T00:00:00"/>
    <n v="399011"/>
    <m/>
    <x v="1"/>
    <s v="Atualização preço - repetir último pedido"/>
    <s v="4914"/>
    <n v="160"/>
    <n v="2.1"/>
    <s v="100% PES CM"/>
    <s v="BLANCO Y GRIS"/>
    <m/>
    <n v="1.5"/>
    <s v="proforma GT024.26"/>
    <m/>
    <m/>
    <x v="1"/>
    <m/>
  </r>
  <r>
    <x v="53"/>
    <d v="2026-07-28T00:00:00"/>
    <d v="2026-07-28T00:00:00"/>
    <n v="425011"/>
    <m/>
    <x v="1"/>
    <s v="Atualização preço - repetir último pedido"/>
    <s v="4913"/>
    <n v="160"/>
    <n v="2.1"/>
    <s v="100% PES CM"/>
    <s v="BLANCO Y GRIS"/>
    <m/>
    <n v="1.5"/>
    <s v="proforma GT024.26"/>
    <m/>
    <m/>
    <x v="1"/>
    <m/>
  </r>
  <r>
    <x v="53"/>
    <d v="2026-07-28T00:00:00"/>
    <d v="2026-07-28T00:00:00"/>
    <n v="426001"/>
    <m/>
    <x v="1"/>
    <s v="Atualização preço - repetir último pedido"/>
    <s v="4912"/>
    <n v="160"/>
    <n v="2.1"/>
    <s v="100% PES CM"/>
    <s v="BLANCO Y BEIGE"/>
    <m/>
    <n v="1.5"/>
    <s v="proforma GT024.26"/>
    <m/>
    <m/>
    <x v="1"/>
    <m/>
  </r>
  <r>
    <x v="53"/>
    <d v="2026-07-28T00:00:00"/>
    <d v="2026-07-28T00:00:00"/>
    <n v="422001"/>
    <m/>
    <x v="1"/>
    <s v="Atualização preço - repetir último pedido"/>
    <s v="4911"/>
    <n v="160"/>
    <n v="2.1"/>
    <s v="100% PES CM"/>
    <s v="BLANCO Y BEIGE"/>
    <m/>
    <n v="1.5"/>
    <s v="proforma GT024.26"/>
    <m/>
    <m/>
    <x v="1"/>
    <m/>
  </r>
  <r>
    <x v="53"/>
    <d v="2026-07-28T00:00:00"/>
    <d v="2026-07-28T00:00:00"/>
    <n v="416011"/>
    <m/>
    <x v="1"/>
    <s v="Atualização preço - repetir último pedido"/>
    <s v="4910"/>
    <n v="160"/>
    <n v="2.1"/>
    <s v="100% PES CM"/>
    <s v="BLANCO Y BEIGE"/>
    <m/>
    <n v="1.5"/>
    <s v="proforma GT024.26"/>
    <m/>
    <m/>
    <x v="1"/>
    <m/>
  </r>
  <r>
    <x v="53"/>
    <d v="2026-07-28T00:00:00"/>
    <d v="2026-07-28T00:00:00"/>
    <n v="453011"/>
    <m/>
    <x v="1"/>
    <s v="Atualização preço - repetir último pedido"/>
    <s v="4909"/>
    <n v="160"/>
    <n v="2.1"/>
    <s v="100% PES CM"/>
    <s v="BLANCO Y BEIGE"/>
    <m/>
    <n v="1.5"/>
    <s v="proforma GT024.26"/>
    <m/>
    <m/>
    <x v="1"/>
    <m/>
  </r>
  <r>
    <x v="53"/>
    <d v="2026-07-28T00:00:00"/>
    <d v="2026-07-28T00:00:00"/>
    <n v="414011"/>
    <m/>
    <x v="1"/>
    <s v="Atualização preço - repetir último pedido"/>
    <s v="4908"/>
    <n v="160"/>
    <n v="2.1"/>
    <s v="100% PES CM"/>
    <s v="BLANCO"/>
    <m/>
    <n v="1.44"/>
    <s v="proforma GT024.26"/>
    <m/>
    <m/>
    <x v="1"/>
    <m/>
  </r>
  <r>
    <x v="53"/>
    <d v="2026-07-28T00:00:00"/>
    <d v="2026-07-28T00:00:00"/>
    <n v="451001"/>
    <m/>
    <x v="1"/>
    <s v="Atualização preço - repetir último pedido"/>
    <s v="4907"/>
    <n v="160"/>
    <n v="2.1"/>
    <s v="100% PES CM"/>
    <s v="BLANCO Y NEGRO"/>
    <m/>
    <n v="1.51"/>
    <s v="proforma GT024.26"/>
    <m/>
    <m/>
    <x v="1"/>
    <m/>
  </r>
  <r>
    <x v="53"/>
    <d v="2026-07-28T00:00:00"/>
    <d v="2026-07-28T00:00:00"/>
    <n v="391011"/>
    <m/>
    <x v="1"/>
    <s v="Atualização preço - repetir último pedido"/>
    <s v="4906"/>
    <n v="160"/>
    <n v="2.1"/>
    <s v="100% PES CM"/>
    <s v="BLANCO Y NEGRO"/>
    <m/>
    <n v="1.51"/>
    <s v="proforma GT024.26"/>
    <m/>
    <m/>
    <x v="1"/>
    <m/>
  </r>
  <r>
    <x v="53"/>
    <d v="2026-07-28T00:00:00"/>
    <d v="2026-07-28T00:00:00"/>
    <n v="427011"/>
    <m/>
    <x v="1"/>
    <s v="Atualização preço - repetir último pedido"/>
    <s v="4905"/>
    <n v="160"/>
    <n v="2.1"/>
    <s v="100% PES CM"/>
    <s v="BLANCO"/>
    <m/>
    <n v="1.44"/>
    <s v="proforma GT024.26"/>
    <m/>
    <m/>
    <x v="1"/>
    <m/>
  </r>
  <r>
    <x v="53"/>
    <d v="2026-07-28T00:00:00"/>
    <d v="2026-07-28T00:00:00"/>
    <n v="411011"/>
    <m/>
    <x v="1"/>
    <s v="Atualização preço - repetir último pedido"/>
    <s v="4904"/>
    <n v="160"/>
    <n v="2.1"/>
    <s v="100% PES CM"/>
    <s v="BLANCO"/>
    <m/>
    <n v="1.44"/>
    <s v="proforma GT024.26"/>
    <m/>
    <m/>
    <x v="1"/>
    <m/>
  </r>
  <r>
    <x v="53"/>
    <d v="2026-07-28T00:00:00"/>
    <d v="2026-07-28T00:00:00"/>
    <n v="449011"/>
    <m/>
    <x v="1"/>
    <s v="Atualização preço - repetir último pedido"/>
    <s v="4903"/>
    <n v="160"/>
    <n v="2.1"/>
    <s v="100% PES CM"/>
    <s v="BLANCO"/>
    <m/>
    <n v="1.44"/>
    <s v="proforma GT024.26"/>
    <m/>
    <m/>
    <x v="1"/>
    <m/>
  </r>
  <r>
    <x v="53"/>
    <d v="2026-07-28T00:00:00"/>
    <d v="2026-07-28T00:00:00"/>
    <n v="441011"/>
    <m/>
    <x v="1"/>
    <s v="Atualização preço - repetir último pedido"/>
    <s v="4902"/>
    <n v="160"/>
    <n v="2.1"/>
    <s v="100% PES CM"/>
    <s v="BLANCO"/>
    <m/>
    <n v="1.44"/>
    <s v="proforma GT024.26"/>
    <m/>
    <m/>
    <x v="1"/>
    <m/>
  </r>
  <r>
    <x v="46"/>
    <d v="2026-07-29T00:00:00"/>
    <d v="2026-07-31T00:00:00"/>
    <s v="00&gt;RS7854"/>
    <m/>
    <x v="0"/>
    <s v="cotacao para amostra dupla:  1. Modelo Amostra de Faixa 200 Gramas - Preta e Branca na mesma estrutura da faixa da Bedtime (fotos abaixo) - Para fabricar no Brasil e exportar (foto file)- amostra fisica entregue"/>
    <s v="7854"/>
    <n v="180"/>
    <n v="210"/>
    <s v="100% PES CM"/>
    <s v="NEGRA Y BLANCA"/>
    <m/>
    <n v="1.71"/>
    <s v="7854 - Brasil"/>
    <s v="amostra física"/>
    <s v="Aprovado para amostra – Brasil normal  10 metros "/>
    <x v="0"/>
    <m/>
  </r>
  <r>
    <x v="46"/>
    <d v="2026-07-29T00:00:00"/>
    <d v="2026-07-31T00:00:00"/>
    <s v="00&gt;RS7855"/>
    <m/>
    <x v="0"/>
    <s v="cotacao para amostra dupla:  2.  Mesma amostra de Faixa mais 180 Gramas - Preta e Branca mas laminada com TPU feita na Guatemala (foto file)"/>
    <s v="7855"/>
    <n v="180"/>
    <n v="220"/>
    <s v="100% PES CM"/>
    <s v="NEGRA Y BLANCA"/>
    <m/>
    <n v="1.72"/>
    <s v="Guatemala (sem incluir o preço de laminar)"/>
    <s v="amostra física"/>
    <s v="Aprovado para amostra – Guatemala Laminada – 10 metros de cada."/>
    <x v="1"/>
    <m/>
  </r>
  <r>
    <x v="45"/>
    <d v="2026-07-31T00:00:00"/>
    <d v="2026-07-31T00:00:00"/>
    <s v="00&gt; SA7857"/>
    <m/>
    <x v="1"/>
    <s v="cotação para amostra -reaplicação do cliente - foto file/ amostra fisica entregue hoje/ 340g com articbreeze sem logo , amarração preto e cinza escuro"/>
    <s v="7857"/>
    <n v="340"/>
    <n v="220"/>
    <s v="62% PES 38% PE CM"/>
    <s v="BLANCO, NEGRO, GRIS OSCURO"/>
    <s v="Arctic Breeze® s/ Logo"/>
    <n v="7.03"/>
    <m/>
    <s v="amostra física"/>
    <m/>
    <x v="0"/>
    <s v="Amostra finalizada"/>
  </r>
  <r>
    <x v="54"/>
    <d v="2026-08-03T00:00:00"/>
    <d v="2026-08-04T00:00:00"/>
    <s v="00&gt;ES7861&gt;A10560"/>
    <s v="A10560"/>
    <x v="0"/>
    <s v="Replicar modelo - PL, blanco y gris oscuro 180GR  - amostra fisica entregue"/>
    <s v="7861"/>
    <n v="180"/>
    <n v="210"/>
    <s v="100% PES PL"/>
    <s v="BLANCO Y GRIS OSCURO"/>
    <m/>
    <n v="2.0299999999999998"/>
    <m/>
    <s v="3D"/>
    <m/>
    <x v="0"/>
    <m/>
  </r>
  <r>
    <x v="54"/>
    <d v="2026-08-03T00:00:00"/>
    <d v="2026-08-04T00:00:00"/>
    <s v="0610001&gt; 0610011"/>
    <s v="0610011/3710001"/>
    <x v="0"/>
    <s v="Cotar - CM, 200GR 100% PE"/>
    <s v="7862"/>
    <n v="200"/>
    <n v="220"/>
    <s v="100% PES CM"/>
    <s v="BLANCO"/>
    <m/>
    <n v="1.7"/>
    <m/>
    <s v="3D"/>
    <m/>
    <x v="0"/>
    <m/>
  </r>
  <r>
    <x v="54"/>
    <d v="2026-08-03T00:00:00"/>
    <d v="2026-08-04T00:00:00"/>
    <s v="0601004&gt; 0601014"/>
    <s v="0601014/3710002"/>
    <x v="0"/>
    <s v="Cotar - 240GR  blanco , gris perla"/>
    <s v="7863"/>
    <n v="280"/>
    <n v="220"/>
    <s v="100% PES XP"/>
    <s v="BLANCO, GRIS PERLA"/>
    <m/>
    <n v="2.4300000000000002"/>
    <m/>
    <s v="3D"/>
    <m/>
    <x v="0"/>
    <m/>
  </r>
  <r>
    <x v="54"/>
    <d v="2026-08-03T00:00:00"/>
    <d v="2026-08-04T00:00:00"/>
    <s v="0589004"/>
    <m/>
    <x v="0"/>
    <s v="Cotar - 240GR  blanco , gris perla"/>
    <s v="7864"/>
    <n v="280"/>
    <n v="220"/>
    <s v="100% PES XP"/>
    <s v="BLANCO, GRIS PERLA"/>
    <m/>
    <n v="2.4300000000000002"/>
    <m/>
    <s v="3D"/>
    <m/>
    <x v="0"/>
    <m/>
  </r>
  <r>
    <x v="40"/>
    <d v="2026-08-03T00:00:00"/>
    <d v="2026-08-04T00:00:00"/>
    <s v="0660011&gt; 0660031"/>
    <s v="0660031"/>
    <x v="0"/>
    <s v="Cotar em versão fondo arena, diseño blanco (ID 7740)"/>
    <s v="7865"/>
    <n v="200"/>
    <n v="220"/>
    <s v="100% PES CM"/>
    <s v="FONDO ARENA, DISEÑO BLANCO"/>
    <m/>
    <n v="2.0299999999999998"/>
    <m/>
    <s v="3D"/>
    <s v="ok enviado"/>
    <x v="0"/>
    <m/>
  </r>
  <r>
    <x v="1"/>
    <d v="2026-08-03T00:00:00"/>
    <d v="2026-08-04T00:00:00"/>
    <s v="MPTL0824/0149081"/>
    <s v="MPTL0824/0149081"/>
    <x v="1"/>
    <s v="Cotar esse desnho para Fadessa 180G fondo gris com diseño"/>
    <s v="5272"/>
    <n v="180"/>
    <n v="220"/>
    <m/>
    <s v="BLACK"/>
    <m/>
    <n v="1.8"/>
    <s v="2,00 GT"/>
    <m/>
    <m/>
    <x v="1"/>
    <m/>
  </r>
  <r>
    <x v="46"/>
    <d v="2026-08-03T00:00:00"/>
    <d v="2026-08-03T00:00:00"/>
    <s v="0584004"/>
    <m/>
    <x v="1"/>
    <s v="cotar - Gelado sem logo - 600gsm"/>
    <s v="7871"/>
    <n v="600"/>
    <n v="230"/>
    <s v="51% PES 49% PE XP"/>
    <m/>
    <s v="Arctic Breeze® s/ Logo"/>
    <n v="13.67"/>
    <m/>
    <m/>
    <m/>
    <x v="0"/>
    <m/>
  </r>
  <r>
    <x v="46"/>
    <d v="2026-08-03T00:00:00"/>
    <d v="2026-08-03T00:00:00"/>
    <s v="0076001"/>
    <m/>
    <x v="1"/>
    <s v="cotar - Areia - 400gsm "/>
    <s v="7872"/>
    <n v="400"/>
    <n v="220"/>
    <s v="100% PES CM"/>
    <s v="ARENA"/>
    <m/>
    <n v="5.0199999999999996"/>
    <m/>
    <m/>
    <m/>
    <x v="0"/>
    <m/>
  </r>
  <r>
    <x v="46"/>
    <d v="2026-08-03T00:00:00"/>
    <d v="2026-08-03T00:00:00"/>
    <s v="0097 "/>
    <m/>
    <x v="1"/>
    <s v="Faixa Pontinhos Areia   160gsm 2,10?"/>
    <s v="7867"/>
    <n v="160"/>
    <n v="210"/>
    <s v="100% PES PL "/>
    <s v="ARENA (PUNTITOS)"/>
    <m/>
    <n v="1.95"/>
    <m/>
    <m/>
    <m/>
    <x v="0"/>
    <m/>
  </r>
  <r>
    <x v="46"/>
    <d v="2026-08-03T00:00:00"/>
    <d v="2026-08-03T00:00:00"/>
    <s v="0097 "/>
    <m/>
    <x v="1"/>
    <s v="Faixa Pontinhos Branca 160"/>
    <s v="7868"/>
    <n v="160"/>
    <n v="210"/>
    <s v="100% PES PL "/>
    <s v="BLANCA (PUNTITOS)"/>
    <m/>
    <n v="1.69"/>
    <m/>
    <m/>
    <m/>
    <x v="0"/>
    <m/>
  </r>
  <r>
    <x v="46"/>
    <d v="2026-08-03T00:00:00"/>
    <d v="2026-08-03T00:00:00"/>
    <s v="0097 "/>
    <m/>
    <x v="1"/>
    <s v="Faixa pontinhos Cinza Escuro  160gsm"/>
    <s v="7869"/>
    <n v="160"/>
    <n v="210"/>
    <s v="100% PES PL "/>
    <s v="GRIS OSCURO (PUNTITOS)"/>
    <m/>
    <n v="1.96"/>
    <m/>
    <m/>
    <m/>
    <x v="0"/>
    <m/>
  </r>
  <r>
    <x v="55"/>
    <d v="2026-08-04T00:00:00"/>
    <d v="2026-08-04T00:00:00"/>
    <s v="0245091"/>
    <m/>
    <x v="0"/>
    <s v="0245091   -   ARTICBREEZE + REPREVE OUROCEAN input MS- CR | amostra"/>
    <s v="7874"/>
    <n v="340"/>
    <n v="230"/>
    <s v="73% PES 25% PE 2% CL (42%) CM_x000a_Estructura_x000a_Color_x000a_Tratamiento_x000a_USD Fecha ID_x000a_OurOcean)"/>
    <s v="LINHO E BRANCO"/>
    <s v="Repreve Our Ocean® s/ Logo"/>
    <n v="8.83"/>
    <s v="Nature??"/>
    <s v="amostra física"/>
    <s v="12 mts"/>
    <x v="0"/>
    <s v="amostra pronta / op2274 / entregue"/>
  </r>
  <r>
    <x v="52"/>
    <d v="2026-08-05T00:00:00"/>
    <d v="2026-08-05T00:00:00"/>
    <n v="3260005"/>
    <m/>
    <x v="1"/>
    <s v="input CR - para resolver problema QA"/>
    <s v="7875"/>
    <n v="160"/>
    <n v="210"/>
    <s v="100% PES PL"/>
    <s v="AZUL MARINO"/>
    <m/>
    <n v="2.02"/>
    <m/>
    <s v="amostra física"/>
    <s v="Seguir com o desenvolvimento da nova  versao para reposição de qualidade."/>
    <x v="0"/>
    <s v="muestra liberada 5 mts / pauta 06/08"/>
  </r>
  <r>
    <x v="52"/>
    <d v="2026-08-05T00:00:00"/>
    <d v="2026-08-05T00:00:00"/>
    <n v="3260002"/>
    <m/>
    <x v="1"/>
    <s v="input CR - para resolver problema QA"/>
    <s v="7876"/>
    <n v="160"/>
    <n v="210"/>
    <s v="100% PES PL"/>
    <s v="AZUL MARINO"/>
    <m/>
    <n v="2.02"/>
    <m/>
    <s v="amostra física"/>
    <s v="Seguir com o desenvolvimento da nova  versao para reposição de qualidade."/>
    <x v="0"/>
    <s v="muestra liberada 5 mts / pauta 06/08"/>
  </r>
  <r>
    <x v="55"/>
    <d v="2026-08-10T00:00:00"/>
    <d v="2026-08-10T00:00:00"/>
    <s v="A10555"/>
    <m/>
    <x v="1"/>
    <s v="Input MS"/>
    <s v="7890"/>
    <n v="200"/>
    <n v="220"/>
    <s v="100% PES CM"/>
    <s v="AZUL BD"/>
    <m/>
    <n v="3.46"/>
    <m/>
    <s v="amostra física"/>
    <s v="12 mts"/>
    <x v="0"/>
    <s v="Aprovado para amostra /op 2283/ entregue 24/08"/>
  </r>
  <r>
    <x v="0"/>
    <d v="2026-08-10T00:00:00"/>
    <d v="2026-08-11T00:00:00"/>
    <n v="2810014"/>
    <m/>
    <x v="1"/>
    <s v="Input MS:AÇAO CORRETIVA PARA SAIDA DE ENCHIMENTO DO VINCO/ alteração de composição-melhoria da saída de enchimento e evitar possíveis estouros futuros. "/>
    <s v="7893"/>
    <n v="320"/>
    <n v="220"/>
    <s v="88% PES 12% CO XP"/>
    <s v="MEZCLA"/>
    <m/>
    <n v="4.4800000000000004"/>
    <m/>
    <m/>
    <m/>
    <x v="0"/>
    <m/>
  </r>
  <r>
    <x v="30"/>
    <d v="2026-08-11T00:00:00"/>
    <d v="2026-08-11T00:00:00"/>
    <s v="0681001"/>
    <m/>
    <x v="0"/>
    <s v="Input CR: 180G CM Branco. Azul marinho e areia "/>
    <s v="7895"/>
    <n v="180"/>
    <n v="220"/>
    <s v="100% PES CM"/>
    <s v="BLANCO, AZUL MARINO Y ARENA"/>
    <m/>
    <n v="2.42"/>
    <m/>
    <s v="amostra física"/>
    <s v="Cliente visitará fabrica"/>
    <x v="1"/>
    <s v="Aprovado para amostra fisica"/>
  </r>
  <r>
    <x v="56"/>
    <d v="2026-08-12T00:00:00"/>
    <d v="2026-08-12T00:00:00"/>
    <s v="0054025"/>
    <m/>
    <x v="1"/>
    <s v="Actualización precio hoy"/>
    <s v="5495"/>
    <n v="240"/>
    <n v="220"/>
    <s v="100% PES XN"/>
    <s v="BEIGE"/>
    <m/>
    <n v="2.4"/>
    <s v="proform 051.26"/>
    <m/>
    <m/>
    <x v="0"/>
    <m/>
  </r>
  <r>
    <x v="30"/>
    <d v="2026-08-12T00:00:00"/>
    <d v="2026-08-13T00:00:00"/>
    <s v="A10305"/>
    <m/>
    <x v="1"/>
    <s v="MPTL 0016 / A10305 (ID6300)"/>
    <s v="6300"/>
    <n v="180"/>
    <n v="220"/>
    <s v="100% PES CM"/>
    <s v="MEZCLA"/>
    <m/>
    <n v="2.13"/>
    <s v="proform GT025.26"/>
    <m/>
    <m/>
    <x v="1"/>
    <m/>
  </r>
  <r>
    <x v="30"/>
    <d v="2026-08-12T00:00:00"/>
    <d v="2026-08-13T00:00:00"/>
    <s v="A10337 / MPTL0528"/>
    <m/>
    <x v="1"/>
    <s v="MPTL 0519 / A10337  (ID7533)"/>
    <s v="7533"/>
    <n v="180"/>
    <n v="220"/>
    <s v="100% PES CF"/>
    <m/>
    <m/>
    <n v="2.15"/>
    <s v="proform GT025.26"/>
    <m/>
    <m/>
    <x v="1"/>
    <m/>
  </r>
  <r>
    <x v="30"/>
    <d v="2026-08-12T00:00:00"/>
    <d v="2026-08-13T00:00:00"/>
    <s v="A10471 (antes 10308)"/>
    <m/>
    <x v="1"/>
    <s v="MPTL0010 / A10471 (ID6301)"/>
    <s v="6301"/>
    <n v="180"/>
    <n v="220"/>
    <s v="100% PES CM"/>
    <s v="NEGRO"/>
    <m/>
    <n v="2.1"/>
    <s v="proform GT025.26"/>
    <m/>
    <m/>
    <x v="1"/>
    <m/>
  </r>
  <r>
    <x v="30"/>
    <d v="2026-08-12T00:00:00"/>
    <d v="2026-08-13T00:00:00"/>
    <s v="0269041"/>
    <m/>
    <x v="1"/>
    <s v="MPTL0069 / 0269041 (ID6084)"/>
    <s v="6084"/>
    <n v="180"/>
    <n v="220"/>
    <s v="100% PES CM"/>
    <s v="MEZCLA Y NEGRO"/>
    <m/>
    <n v="2.2000000000000002"/>
    <s v="proform GT025.26"/>
    <m/>
    <m/>
    <x v="1"/>
    <m/>
  </r>
  <r>
    <x v="30"/>
    <d v="2026-08-12T00:00:00"/>
    <d v="2026-08-13T00:00:00"/>
    <s v="0056001"/>
    <m/>
    <x v="1"/>
    <s v="MPTL0519 / 0056001"/>
    <s v="6271"/>
    <n v="220"/>
    <n v="220"/>
    <s v="100% PES CM"/>
    <s v="AZUL MARINO"/>
    <m/>
    <n v="2.94"/>
    <s v="proform GT025.26"/>
    <m/>
    <m/>
    <x v="1"/>
    <m/>
  </r>
  <r>
    <x v="3"/>
    <d v="2026-08-14T00:00:00"/>
    <d v="2026-08-17T00:00:00"/>
    <s v="Almohada1"/>
    <m/>
    <x v="1"/>
    <s v="Proyecto Alhomada- Modelo 1: Opção c/ Artic Breeze s/logo - branco com fio 200 - qualquer desenho inspirado"/>
    <s v="7900"/>
    <n v="300"/>
    <n v="220"/>
    <s v="71% PES 29% PE CM"/>
    <s v="BLANCO"/>
    <s v="Arctic Breeze® s/ Logo"/>
    <n v="5.95"/>
    <s v="5 MTS "/>
    <m/>
    <s v="prioridade até 25 / sale 28 agos"/>
    <x v="0"/>
    <s v="Amostra finalizada"/>
  </r>
  <r>
    <x v="3"/>
    <d v="2026-08-14T00:00:00"/>
    <d v="2026-08-17T00:00:00"/>
    <s v="Almohada2"/>
    <m/>
    <x v="1"/>
    <s v="Proyecto Alhomada- Modelo 2: Utilizar o segundo padrao sem logo - branco com fio 200"/>
    <s v="7901"/>
    <n v="300"/>
    <n v="220"/>
    <s v="72% PES 28% PE CM"/>
    <s v="BLANCO"/>
    <s v="Arctic Breeze® s/ Logo"/>
    <n v="5.97"/>
    <s v="5 MTS "/>
    <m/>
    <s v="prioridade até 25 / sale 28 agos"/>
    <x v="0"/>
    <s v="Amostra finalizada"/>
  </r>
  <r>
    <x v="3"/>
    <d v="2026-08-14T00:00:00"/>
    <d v="2026-08-17T00:00:00"/>
    <s v="Almohada3"/>
    <m/>
    <x v="1"/>
    <s v="Proyecto Alhomada- Modelo 3: Utilizar o segundo padrao sem logo - com fio mescla escuro"/>
    <s v="7902"/>
    <n v="420"/>
    <n v="230"/>
    <s v="71% PES 29% PE CM"/>
    <s v="MEZCLA OSCURO"/>
    <s v="Arctic Breeze® s/ Logo"/>
    <n v="9.52"/>
    <s v="5 MTS "/>
    <m/>
    <s v="prioridade até 25 / sale 28 agos"/>
    <x v="0"/>
    <s v="Amostra finalizada"/>
  </r>
  <r>
    <x v="1"/>
    <d v="2026-08-14T00:00:00"/>
    <d v="2026-08-14T00:00:00"/>
    <s v="A10445 /MPTL0532"/>
    <m/>
    <x v="1"/>
    <s v="Actualización de precio"/>
    <n v="6315"/>
    <n v="180"/>
    <n v="220"/>
    <s v="100% PES CM"/>
    <s v="NEGRO Y BLANCO"/>
    <m/>
    <n v="1.92"/>
    <m/>
    <m/>
    <m/>
    <x v="1"/>
    <m/>
  </r>
  <r>
    <x v="1"/>
    <d v="2026-08-14T00:00:00"/>
    <d v="2026-08-14T00:00:00"/>
    <s v="MPTL0528/A10374&gt; A10374B"/>
    <m/>
    <x v="1"/>
    <s v="Actualización de precio / ESTRUTURA CM"/>
    <s v="6630"/>
    <n v="180"/>
    <n v="220"/>
    <s v="100% PES CM"/>
    <s v="MEZCLA Y BLANCO"/>
    <m/>
    <n v="1.9"/>
    <m/>
    <m/>
    <m/>
    <x v="1"/>
    <m/>
  </r>
  <r>
    <x v="1"/>
    <d v="2026-08-17T00:00:00"/>
    <d v="2026-08-17T00:00:00"/>
    <s v="MPTL0009"/>
    <m/>
    <x v="0"/>
    <s v="Input César"/>
    <s v="7905"/>
    <n v="180"/>
    <n v="220"/>
    <s v="100% PES CM"/>
    <s v="BLANCO Y NEGRO"/>
    <m/>
    <n v="2.0099999999999998"/>
    <m/>
    <s v="amostra física"/>
    <s v="amostra fisica – 5 metros."/>
    <x v="1"/>
    <m/>
  </r>
  <r>
    <x v="1"/>
    <d v="2026-08-17T00:00:00"/>
    <d v="2026-08-17T00:00:00"/>
    <s v="MPTL0011"/>
    <m/>
    <x v="0"/>
    <s v="Input César"/>
    <s v="7904"/>
    <n v="180"/>
    <n v="220"/>
    <s v="100% PES CM"/>
    <s v="NEGRO MEZCLA"/>
    <m/>
    <n v="1.91"/>
    <m/>
    <s v="amostra física"/>
    <s v="amostra fisica – 5 metros."/>
    <x v="1"/>
    <m/>
  </r>
  <r>
    <x v="1"/>
    <d v="2026-08-17T00:00:00"/>
    <d v="2026-08-17T00:00:00"/>
    <s v="MPTL0012"/>
    <m/>
    <x v="0"/>
    <s v="Input César"/>
    <s v="7903"/>
    <n v="180"/>
    <n v="220"/>
    <s v="100% PES CM"/>
    <s v="NEGRO MEZCLA"/>
    <m/>
    <n v="1.91"/>
    <m/>
    <s v="amostra física"/>
    <s v="amostra fisica – 5 metros."/>
    <x v="1"/>
    <m/>
  </r>
  <r>
    <x v="15"/>
    <d v="2026-08-18T00:00:00"/>
    <d v="2026-08-19T00:00:00"/>
    <s v="00&gt;DR7911"/>
    <m/>
    <x v="0"/>
    <s v="Modelo 1 -180 gramas - mescla escuro e telha (usar o fio telha de baixa rotacao ao mesmo preco do areia)"/>
    <s v="7911"/>
    <n v="220"/>
    <n v="220"/>
    <s v="100% PES CM"/>
    <s v="MEZCLA OSCURO Y TELHA (TEJA)"/>
    <m/>
    <n v="2.21"/>
    <s v="Aprovado para desenho; ira virar produção "/>
    <m/>
    <m/>
    <x v="1"/>
    <m/>
  </r>
  <r>
    <x v="15"/>
    <d v="2026-08-18T00:00:00"/>
    <d v="2026-08-19T00:00:00"/>
    <s v="00&gt;D7913"/>
    <s v="A10448"/>
    <x v="0"/>
    <s v="Modelo 2: Faixa Dreams Reaplicar 180 gramas - cinza escuro"/>
    <s v="7913"/>
    <n v="180"/>
    <n v="220"/>
    <s v="100% PES CM"/>
    <s v="GRIS OSCURO"/>
    <m/>
    <n v="2.2599999999999998"/>
    <m/>
    <m/>
    <m/>
    <x v="1"/>
    <m/>
  </r>
  <r>
    <x v="15"/>
    <d v="2026-08-18T00:00:00"/>
    <d v="2026-08-19T00:00:00"/>
    <s v="A10279 (7065) &gt; A10451"/>
    <m/>
    <x v="1"/>
    <s v="Actualizar precio  - 200 2,20 100% PES AZUL MARINO"/>
    <s v="7065"/>
    <m/>
    <m/>
    <m/>
    <s v="AZUL MARIÑO"/>
    <m/>
    <n v="2.36"/>
    <s v="reconfirmado via Teams"/>
    <m/>
    <m/>
    <x v="1"/>
    <m/>
  </r>
  <r>
    <x v="15"/>
    <d v="2026-08-18T00:00:00"/>
    <d v="2026-08-19T00:00:00"/>
    <s v="0091002 (7111 ? O 7070?"/>
    <m/>
    <x v="1"/>
    <s v="Actualizar precio - 180 2,20 100% PES GRIS OSCURO"/>
    <s v="7111"/>
    <m/>
    <m/>
    <m/>
    <s v="GRIS OSCURO"/>
    <m/>
    <n v="1.84"/>
    <s v="reconfirmado via Teams"/>
    <m/>
    <m/>
    <x v="1"/>
    <m/>
  </r>
  <r>
    <x v="57"/>
    <d v="2026-08-19T00:00:00"/>
    <d v="2026-08-19T00:00:00"/>
    <s v="068006&gt; 3030041"/>
    <m/>
    <x v="1"/>
    <s v="Cotado para proforma "/>
    <m/>
    <m/>
    <m/>
    <m/>
    <s v="AZUL MARINO Y BLANCO"/>
    <m/>
    <n v="1.93"/>
    <m/>
    <m/>
    <m/>
    <x v="0"/>
    <m/>
  </r>
  <r>
    <x v="3"/>
    <d v="2026-08-20T00:00:00"/>
    <d v="2026-08-20T00:00:00"/>
    <s v="0516024"/>
    <m/>
    <x v="0"/>
    <s v="Cotar essa referencia (id 7780)  em versão PRETA 380 2,10  71% PES 29% PE XP"/>
    <s v="7919"/>
    <n v="480"/>
    <n v="230"/>
    <s v="65% PES 35% PE XP"/>
    <s v="NEGRO"/>
    <s v="Arctic Breeze® s/ Logo"/>
    <n v="8.85"/>
    <s v="Aprovado para amostra fisica 12 metros"/>
    <s v="amostra física"/>
    <s v="12 mts"/>
    <x v="0"/>
    <s v="Amostra finalizada"/>
  </r>
  <r>
    <x v="54"/>
    <d v="2026-08-21T00:00:00"/>
    <d v="2026-08-21T00:00:00"/>
    <s v="00&gt;ES7920"/>
    <m/>
    <x v="0"/>
    <s v="Diseño próprio - cotar 200gsm target $1,70 - blano - foto files"/>
    <s v="7920"/>
    <n v="200"/>
    <n v="220"/>
    <s v="100% PES CM"/>
    <s v="BLANCO Y BLANCO"/>
    <m/>
    <n v="1.97"/>
    <m/>
    <m/>
    <m/>
    <x v="0"/>
    <m/>
  </r>
  <r>
    <x v="54"/>
    <d v="2026-08-21T00:00:00"/>
    <d v="2026-08-21T00:00:00"/>
    <s v="A10560&gt;ES7921"/>
    <n v="3710003"/>
    <x v="0"/>
    <s v="ID 7861 A10560- CAMBIAR PARA NEGRO Y BLANCO TARGET $1,70 (antes gris oscuro)"/>
    <s v="7921"/>
    <n v="160"/>
    <n v="210"/>
    <s v="100% PES PL"/>
    <s v="BLANCO Y NEGRO"/>
    <m/>
    <n v="1.74"/>
    <m/>
    <m/>
    <m/>
    <x v="0"/>
    <m/>
  </r>
  <r>
    <x v="54"/>
    <d v="2026-08-21T00:00:00"/>
    <d v="2026-08-21T00:00:00"/>
    <s v="00&gt; ES7923"/>
    <m/>
    <x v="0"/>
    <s v="Cotar nvo desenho em branco e areia, 200G , CM (foto file)"/>
    <s v="7923"/>
    <n v="200"/>
    <n v="220"/>
    <s v="100% PES CM "/>
    <s v="BLANCO Y ARENA"/>
    <m/>
    <n v="1.95"/>
    <m/>
    <m/>
    <m/>
    <x v="0"/>
    <m/>
  </r>
  <r>
    <x v="15"/>
    <d v="2026-08-21T00:00:00"/>
    <d v="2026-08-21T00:00:00"/>
    <s v="00&gt;DR7924"/>
    <m/>
    <x v="1"/>
    <s v="Cotar essa refe. FUNDO CINZA E DESENHO PRETO- ELIMINA AQUELE AZUL MARINO C/ CONFLITO "/>
    <s v="7924"/>
    <n v="200"/>
    <n v="220"/>
    <s v="100% PES CM"/>
    <s v="GRIS Y NEGRO"/>
    <m/>
    <n v="2.15"/>
    <m/>
    <m/>
    <m/>
    <x v="0"/>
    <m/>
  </r>
  <r>
    <x v="57"/>
    <d v="2026-08-21T00:00:00"/>
    <d v="2026-08-24T00:00:00"/>
    <s v="PL7925"/>
    <m/>
    <x v="0"/>
    <s v="Input CR / recotado 24/08. antes 1,65&gt; 1,75 transformado a CM"/>
    <s v="7925"/>
    <n v="180"/>
    <n v="210"/>
    <s v="100% PES CM"/>
    <s v="BLANCO"/>
    <m/>
    <n v="1.75"/>
    <s v="cambió para CM"/>
    <m/>
    <m/>
    <x v="0"/>
    <m/>
  </r>
  <r>
    <x v="15"/>
    <d v="2026-08-21T00:00:00"/>
    <d v="2026-08-21T00:00:00"/>
    <s v="0610011"/>
    <m/>
    <x v="1"/>
    <s v="Cotar TECIDO BRANCO  0610011 200G "/>
    <s v="7927"/>
    <n v="200"/>
    <n v="220"/>
    <s v="100% PES CM"/>
    <s v="BLANCO"/>
    <m/>
    <n v="2.4900000000000002"/>
    <m/>
    <m/>
    <m/>
    <x v="1"/>
    <m/>
  </r>
  <r>
    <x v="57"/>
    <d v="2026-08-21T00:00:00"/>
    <d v="2026-08-21T00:00:00"/>
    <n v="3030030"/>
    <m/>
    <x v="1"/>
    <s v="3030030 (TOTVS 2411 ?) - Atualizar preço SKU 2023  / via Teams"/>
    <s v="NA"/>
    <s v="SEM ID/SE APROVAR REVISARAM EM FICHE"/>
    <m/>
    <m/>
    <m/>
    <m/>
    <n v="1.93"/>
    <s v="SEM ID/SE APROVAR REVISARAM EM FICHA"/>
    <m/>
    <m/>
    <x v="0"/>
    <m/>
  </r>
  <r>
    <x v="24"/>
    <d v="2026-08-24T00:00:00"/>
    <d v="2026-08-26T00:00:00"/>
    <s v="00&gt;CP7938/ A10575"/>
    <s v=" A10575"/>
    <x v="1"/>
    <s v="Producto nuevo,  Reaplicat 250gsm. Potencial de compra 20,000 metros. Foto file"/>
    <s v="7938"/>
    <n v="260"/>
    <n v="220"/>
    <s v="100% PES CM"/>
    <s v="GRIS"/>
    <m/>
    <n v="2.82"/>
    <m/>
    <m/>
    <m/>
    <x v="1"/>
    <m/>
  </r>
  <r>
    <x v="57"/>
    <d v="2026-08-24T00:00:00"/>
    <d v="2026-08-24T00:00:00"/>
    <s v="00&gt; PL7939 / A10579"/>
    <s v="A10579"/>
    <x v="0"/>
    <s v="Cotar 180 2,10 100% PES PLANA BLANCA complemento pedido"/>
    <s v="7939"/>
    <n v="180"/>
    <n v="210"/>
    <s v="100% PES PL"/>
    <s v="BLANCO"/>
    <m/>
    <n v="1.65"/>
    <m/>
    <m/>
    <m/>
    <x v="0"/>
    <m/>
  </r>
  <r>
    <x v="54"/>
    <d v="2026-08-24T00:00:00"/>
    <d v="2026-08-24T00:00:00"/>
    <s v="ES7940"/>
    <m/>
    <x v="1"/>
    <s v="Cotar essa referencia ES7923- D7923  em branco e verde, 200G , CM (ref es blanco y arena )/  PROPOSTA DE REAPLICAÇÃO DE DESENHO"/>
    <s v="7940"/>
    <n v="200"/>
    <n v="220"/>
    <s v="100% PES CM "/>
    <s v="BLANCO Y VERDE"/>
    <m/>
    <n v="2.34"/>
    <m/>
    <m/>
    <m/>
    <x v="0"/>
    <m/>
  </r>
  <r>
    <x v="45"/>
    <d v="2026-08-25T00:00:00"/>
    <d v="2026-08-26T00:00:00"/>
    <s v=" A10105"/>
    <m/>
    <x v="0"/>
    <s v="Input CR: Cotar desenvolv. Amostra file "/>
    <s v="7941"/>
    <n v="380"/>
    <n v="220"/>
    <s v="99% PES 1% PA XP "/>
    <s v="NEGRO Y MEZCLA"/>
    <m/>
    <n v="6.67"/>
    <m/>
    <s v="amostra física"/>
    <s v="10 mts"/>
    <x v="0"/>
    <m/>
  </r>
  <r>
    <x v="58"/>
    <d v="2026-08-28T00:00:00"/>
    <d v="2026-08-28T00:00:00"/>
    <s v="0087002"/>
    <m/>
    <x v="0"/>
    <s v="Input CésarB: La cotizacion es para oliver favor hacer con hilo poliester pes/linen en la cara y favor mandar la ficha tecnica de este producto"/>
    <s v="7947"/>
    <n v="480"/>
    <n v="220"/>
    <s v="95% PES 5% CL NV"/>
    <s v="BLANCO Y LINO"/>
    <m/>
    <n v="10.8"/>
    <m/>
    <s v="amostra física"/>
    <m/>
    <x v="1"/>
    <m/>
  </r>
  <r>
    <x v="45"/>
    <d v="2026-08-28T00:00:00"/>
    <d v="2026-08-28T00:00:00"/>
    <s v="SA7948"/>
    <m/>
    <x v="0"/>
    <s v="Input CR: Versão cooling do tecido Simmons Beautyrest black XS"/>
    <s v="7948"/>
    <n v="380"/>
    <n v="230"/>
    <s v="73% PES 26% PE 1% PA XP"/>
    <s v="BLACK"/>
    <s v="Arctic Breeze® s/ Logo"/>
    <n v="7.93"/>
    <m/>
    <s v="amostra física"/>
    <s v="10MTS"/>
    <x v="0"/>
    <m/>
  </r>
  <r>
    <x v="45"/>
    <d v="2026-08-28T00:00:00"/>
    <d v="2026-08-28T00:00:00"/>
    <s v="SA7950"/>
    <m/>
    <x v="0"/>
    <s v="Input CR:  Modelo de volume $1,30 autorizado "/>
    <s v="7950"/>
    <n v="160"/>
    <n v="210"/>
    <s v="100% PES PL"/>
    <s v="BLANCO"/>
    <m/>
    <n v="1.3"/>
    <m/>
    <s v="amostra física"/>
    <s v="10mts"/>
    <x v="0"/>
    <m/>
  </r>
  <r>
    <x v="1"/>
    <d v="2026-09-01T00:00:00"/>
    <d v="2026-09-02T00:00:00"/>
    <s v="MPTL0008"/>
    <m/>
    <x v="1"/>
    <s v="Input CB: 180 2,20 Blanco y gris CM - fotos file"/>
    <s v="7953"/>
    <n v="180"/>
    <n v="220"/>
    <s v="100% PES CM"/>
    <s v="BLANCO Y GRIS OSCURO"/>
    <m/>
    <n v="2.14"/>
    <s v="Cotação com cinza escuro. "/>
    <m/>
    <m/>
    <x v="1"/>
    <m/>
  </r>
  <r>
    <x v="6"/>
    <d v="2026-09-02T00:00:00"/>
    <d v="2026-09-02T00:00:00"/>
    <s v="A10380&gt;A10430 (7013)"/>
    <m/>
    <x v="1"/>
    <s v="Cotar referencia ID 7013 preta (Aurora) LAMINADO"/>
    <s v="7954"/>
    <n v="200"/>
    <n v="220"/>
    <s v="100% PES CM"/>
    <s v="NEGRO"/>
    <m/>
    <n v="2.8"/>
    <m/>
    <m/>
    <m/>
    <x v="1"/>
    <m/>
  </r>
  <r>
    <x v="6"/>
    <d v="2026-09-02T00:00:00"/>
    <d v="2026-09-02T00:00:00"/>
    <s v="A10380&gt;0449041 (7097)"/>
    <m/>
    <x v="1"/>
    <s v="Cotar essa referencia ID 7097 (aurora Blanca) LAMINADO "/>
    <s v="7955"/>
    <n v="200"/>
    <n v="220"/>
    <s v="100% PES CM"/>
    <s v="BLANCO"/>
    <m/>
    <n v="3.07"/>
    <m/>
    <m/>
    <m/>
    <x v="1"/>
    <m/>
  </r>
  <r>
    <x v="6"/>
    <d v="2026-09-02T00:00:00"/>
    <d v="2026-09-02T00:00:00"/>
    <s v="0066031 (ID7012)"/>
    <m/>
    <x v="1"/>
    <s v="Cotar essa referencia ID 7012 (Venecia) LAMINADO"/>
    <s v="7956"/>
    <n v="200"/>
    <n v="220"/>
    <s v="100% PES CM"/>
    <s v="PERLA GRIS"/>
    <m/>
    <n v="2.78"/>
    <m/>
    <m/>
    <m/>
    <x v="1"/>
    <m/>
  </r>
  <r>
    <x v="27"/>
    <d v="2026-09-02T00:00:00"/>
    <d v="2026-09-02T00:00:00"/>
    <s v="0594001"/>
    <m/>
    <x v="1"/>
    <s v="Cotar essa referencia para Camas Suena 200 gsm LAMINADO"/>
    <s v="7957"/>
    <n v="200"/>
    <n v="220"/>
    <s v="100% PES CM"/>
    <m/>
    <m/>
    <n v="2.77"/>
    <m/>
    <m/>
    <m/>
    <x v="1"/>
    <m/>
  </r>
  <r>
    <x v="59"/>
    <d v="2026-09-02T00:00:00"/>
    <d v="2026-09-02T00:00:00"/>
    <n v="584004"/>
    <m/>
    <x v="4"/>
    <s v="20 produtos, com artic breeze sem logo - detalhe ao comentario de todos eles tem q ser com fio 200 - abaixo de $5"/>
    <m/>
    <s v="não é possível produzir com 280, não da para fazer no target de 5$."/>
    <m/>
    <m/>
    <m/>
    <m/>
    <m/>
    <m/>
    <m/>
    <m/>
    <x v="0"/>
    <m/>
  </r>
  <r>
    <x v="59"/>
    <d v="2026-09-02T00:00:00"/>
    <d v="2026-09-02T00:00:00"/>
    <n v="599001"/>
    <m/>
    <x v="1"/>
    <s v="Fvr cotar referencia com FIO 200 - ABAIXO DE $ 5,00 - ARTIC B S/LOGO"/>
    <s v="7959"/>
    <n v="280"/>
    <n v="220"/>
    <s v="62% PES 38% PE CM"/>
    <m/>
    <s v="Arctic Breeze® s/ Logo"/>
    <n v="4.91"/>
    <m/>
    <m/>
    <m/>
    <x v="0"/>
    <m/>
  </r>
  <r>
    <x v="59"/>
    <d v="2026-09-02T00:00:00"/>
    <d v="2026-09-02T00:00:00"/>
    <n v="600001"/>
    <m/>
    <x v="1"/>
    <s v="Fvr cotar referencia com FIO 200 - ABAIXO DE $ 5,00 - ARTIC B S/LOGO"/>
    <s v="7960"/>
    <n v="280"/>
    <n v="220"/>
    <s v="62% PES 38% PE CM"/>
    <m/>
    <s v="Arctic Breeze® s/ Logo"/>
    <n v="4.91"/>
    <m/>
    <m/>
    <m/>
    <x v="0"/>
    <m/>
  </r>
  <r>
    <x v="59"/>
    <d v="2026-09-02T00:00:00"/>
    <d v="2026-09-02T00:00:00"/>
    <n v="573001"/>
    <m/>
    <x v="1"/>
    <s v="Fvr cotar referencia com FIO 200 - ABAIXO DE $ 5,00 - ARTIC B S/LOGO"/>
    <s v="7961"/>
    <n v="280"/>
    <n v="220"/>
    <s v="62% PES 38% PE CM"/>
    <m/>
    <s v="Arctic Breeze® s/ Logo"/>
    <n v="4.91"/>
    <m/>
    <m/>
    <m/>
    <x v="0"/>
    <m/>
  </r>
  <r>
    <x v="59"/>
    <d v="2026-09-02T00:00:00"/>
    <d v="2026-09-02T00:00:00"/>
    <n v="574001"/>
    <m/>
    <x v="1"/>
    <s v="Fvr cotar referencia com FIO 200 - ABAIXO DE $ 5,00 - ARTIC B S/LOGO"/>
    <s v="7962"/>
    <n v="280"/>
    <n v="220"/>
    <s v="62% PES 38% PE CM"/>
    <m/>
    <s v="Arctic Breeze® s/ Logo"/>
    <n v="4.91"/>
    <m/>
    <m/>
    <m/>
    <x v="0"/>
    <m/>
  </r>
  <r>
    <x v="59"/>
    <d v="2026-09-02T00:00:00"/>
    <d v="2026-09-02T00:00:00"/>
    <n v="575001"/>
    <m/>
    <x v="1"/>
    <s v="Fvr cotar referencia com FIO 200 - ABAIXO DE $ 5,00 - ARTIC B S/LOGO"/>
    <s v="7963"/>
    <n v="280"/>
    <n v="220"/>
    <s v="62% PES 38% PE CM"/>
    <m/>
    <s v="Arctic Breeze® s/ Logo"/>
    <n v="4.91"/>
    <m/>
    <m/>
    <m/>
    <x v="0"/>
    <m/>
  </r>
  <r>
    <x v="59"/>
    <d v="2026-09-02T00:00:00"/>
    <d v="2026-09-02T00:00:00"/>
    <n v="583001"/>
    <m/>
    <x v="1"/>
    <s v="Fvr cotar referencia com FIO 200 - ABAIXO DE $ 5,00 - ARTIC B S/LOGO"/>
    <s v="7964"/>
    <n v="280"/>
    <n v="220"/>
    <s v="62% PES 38% PE CM"/>
    <m/>
    <s v="Arctic Breeze® s/ Logo"/>
    <n v="4.91"/>
    <m/>
    <m/>
    <m/>
    <x v="0"/>
    <m/>
  </r>
  <r>
    <x v="59"/>
    <d v="2026-09-02T00:00:00"/>
    <d v="2026-09-02T00:00:00"/>
    <n v="590001"/>
    <m/>
    <x v="1"/>
    <s v="Fvr cotar referencia com FIO 200 - ABAIXO DE $ 5,00 - ARTIC B S/LOGO"/>
    <s v="7965"/>
    <n v="280"/>
    <n v="220"/>
    <s v="62% PES 38% PE CM"/>
    <m/>
    <s v="Arctic Breeze® s/ Logo"/>
    <n v="4.91"/>
    <m/>
    <m/>
    <m/>
    <x v="0"/>
    <m/>
  </r>
  <r>
    <x v="59"/>
    <d v="2026-09-02T00:00:00"/>
    <d v="2026-09-02T00:00:00"/>
    <n v="591001"/>
    <m/>
    <x v="1"/>
    <s v="Fvr cotar referencia com FIO 200 - ABAIXO DE $ 5,00 - ARTIC B S/LOGO"/>
    <s v="7966"/>
    <n v="280"/>
    <n v="220"/>
    <s v="62% PES 38% PE CM"/>
    <m/>
    <s v="Arctic Breeze® s/ Logo"/>
    <n v="4.91"/>
    <m/>
    <m/>
    <m/>
    <x v="0"/>
    <m/>
  </r>
  <r>
    <x v="59"/>
    <d v="2026-09-02T00:00:00"/>
    <d v="2026-09-02T00:00:00"/>
    <n v="612001"/>
    <m/>
    <x v="1"/>
    <s v="Fvr cotar referencia com FIO 200 - ABAIXO DE $ 5,00 - ARTIC B S/LOGO"/>
    <s v="7967"/>
    <n v="280"/>
    <n v="220"/>
    <s v="62% PES 38% PE CM"/>
    <m/>
    <s v="Arctic Breeze® s/ Logo"/>
    <n v="4.91"/>
    <m/>
    <m/>
    <m/>
    <x v="0"/>
    <m/>
  </r>
  <r>
    <x v="59"/>
    <d v="2026-09-02T00:00:00"/>
    <d v="2026-09-02T00:00:00"/>
    <n v="613001"/>
    <m/>
    <x v="1"/>
    <s v="Fvr cotar referencia com FIO 200 - ABAIXO DE $ 5,00 - ARTIC B S/LOGO"/>
    <s v="7968"/>
    <n v="280"/>
    <n v="220"/>
    <s v="62% PES 38% PE CM"/>
    <m/>
    <s v="Arctic Breeze® s/ Logo"/>
    <n v="4.91"/>
    <m/>
    <m/>
    <m/>
    <x v="0"/>
    <m/>
  </r>
  <r>
    <x v="59"/>
    <d v="2026-09-02T00:00:00"/>
    <d v="2026-09-02T00:00:00"/>
    <n v="614001"/>
    <m/>
    <x v="1"/>
    <s v="Fvr cotar referencia com FIO 200 - ABAIXO DE $ 5,00 - ARTIC B S/LOGO"/>
    <s v="7969"/>
    <n v="280"/>
    <n v="220"/>
    <s v="62% PES 38% PE CM"/>
    <m/>
    <s v="Arctic Breeze® s/ Logo"/>
    <n v="4.91"/>
    <m/>
    <m/>
    <m/>
    <x v="0"/>
    <m/>
  </r>
  <r>
    <x v="59"/>
    <d v="2026-09-02T00:00:00"/>
    <d v="2026-09-02T00:00:00"/>
    <n v="615001"/>
    <m/>
    <x v="1"/>
    <s v="Fvr cotar referencia com FIO 200 - ABAIXO DE $ 5,00 - ARTIC B S/LOGO"/>
    <s v="7970"/>
    <n v="280"/>
    <n v="220"/>
    <s v="62% PES 38% PE CM"/>
    <m/>
    <s v="Arctic Breeze® s/ Logo"/>
    <n v="4.91"/>
    <m/>
    <m/>
    <m/>
    <x v="0"/>
    <m/>
  </r>
  <r>
    <x v="59"/>
    <d v="2026-09-02T00:00:00"/>
    <d v="2026-09-02T00:00:00"/>
    <n v="592001"/>
    <m/>
    <x v="1"/>
    <s v="Fvr cotar referencia com FIO 200 - ABAIXO DE $ 5,00 - ARTIC B S/LOGO"/>
    <s v="7971"/>
    <n v="280"/>
    <n v="220"/>
    <s v="62% PES 38% PE CM"/>
    <m/>
    <s v="Arctic Breeze® s/ Logo"/>
    <n v="4.91"/>
    <m/>
    <m/>
    <m/>
    <x v="0"/>
    <m/>
  </r>
  <r>
    <x v="59"/>
    <d v="2026-09-02T00:00:00"/>
    <d v="2026-09-02T00:00:00"/>
    <n v="625001"/>
    <m/>
    <x v="1"/>
    <s v="Fvr cotar referencia com FIO 200 - ABAIXO DE $ 5,00 - ARTIC B S/LOGO"/>
    <s v="7972"/>
    <n v="280"/>
    <n v="220"/>
    <s v="62% PES 38% PE CM"/>
    <m/>
    <s v="Arctic Breeze® s/ Logo"/>
    <n v="4.91"/>
    <m/>
    <m/>
    <m/>
    <x v="0"/>
    <m/>
  </r>
  <r>
    <x v="59"/>
    <d v="2026-09-02T00:00:00"/>
    <d v="2026-09-02T00:00:00"/>
    <n v="627001"/>
    <m/>
    <x v="1"/>
    <s v="Fvr cotar referencia com FIO 200 - ABAIXO DE $ 5,00 - ARTIC B S/LOGO"/>
    <s v="7973"/>
    <n v="280"/>
    <n v="220"/>
    <s v="62% PES 38% PE CM"/>
    <m/>
    <s v="Arctic Breeze® s/ Logo"/>
    <n v="4.91"/>
    <m/>
    <m/>
    <m/>
    <x v="0"/>
    <m/>
  </r>
  <r>
    <x v="59"/>
    <d v="2026-09-02T00:00:00"/>
    <d v="2026-09-02T00:00:00"/>
    <n v="629001"/>
    <m/>
    <x v="1"/>
    <s v="Fvr cotar referencia com FIO 200 - ABAIXO DE $ 5,00 - ARTIC B S/LOGO"/>
    <s v="7974"/>
    <n v="280"/>
    <n v="220"/>
    <s v="62% PES 38% PE CM"/>
    <m/>
    <s v="Arctic Breeze® s/ Logo"/>
    <n v="4.91"/>
    <m/>
    <m/>
    <m/>
    <x v="0"/>
    <m/>
  </r>
  <r>
    <x v="59"/>
    <d v="2026-09-02T00:00:00"/>
    <d v="2026-09-02T00:00:00"/>
    <n v="658001"/>
    <m/>
    <x v="1"/>
    <s v="Fvr cotar referencia com FIO 200 - ABAIXO DE $ 5,00 - ARTIC B S/LOGO"/>
    <s v="7975"/>
    <n v="280"/>
    <n v="220"/>
    <s v="62% PES 38% PE CM"/>
    <m/>
    <s v="Arctic Breeze® s/ Logo"/>
    <n v="4.91"/>
    <m/>
    <m/>
    <m/>
    <x v="0"/>
    <m/>
  </r>
  <r>
    <x v="59"/>
    <d v="2026-09-02T00:00:00"/>
    <d v="2026-09-02T00:00:00"/>
    <n v="661001"/>
    <m/>
    <x v="1"/>
    <s v="Fvr cotar referencia com FIO 200 - ABAIXO DE $ 5,00 - ARTIC B S/LOGO"/>
    <s v="7976"/>
    <n v="280"/>
    <n v="220"/>
    <s v="62% PES 38% PE CM"/>
    <m/>
    <s v="Arctic Breeze® s/ Logo"/>
    <n v="4.91"/>
    <m/>
    <m/>
    <m/>
    <x v="0"/>
    <m/>
  </r>
  <r>
    <x v="59"/>
    <d v="2026-09-02T00:00:00"/>
    <d v="2026-09-02T00:00:00"/>
    <s v="GT7977 (cod.0001 Gelado)"/>
    <s v="GT7977"/>
    <x v="1"/>
    <s v="cod.0001 Gelado 260 da Sanko- Fvr cotar referencia com FIO 200 - ABAIXO DE $ 5,00 - ARTIC B S/LOGO"/>
    <s v="7977"/>
    <n v="280"/>
    <n v="220"/>
    <s v="62% PES 38% PE CM"/>
    <m/>
    <s v="Arctic Breeze® s/ Logo"/>
    <n v="4.91"/>
    <m/>
    <m/>
    <m/>
    <x v="0"/>
    <m/>
  </r>
  <r>
    <x v="60"/>
    <d v="2026-09-02T00:00:00"/>
    <d v="2026-09-02T00:00:00"/>
    <s v="0524004"/>
    <m/>
    <x v="1"/>
    <s v="Input CR: Cooling"/>
    <s v="7978"/>
    <n v="540"/>
    <n v="230"/>
    <s v="55% PE 45% PES XP"/>
    <s v="BLANCO Y AZUL"/>
    <s v="Arctic Breeze® s/ Logo"/>
    <n v="11.89"/>
    <m/>
    <m/>
    <m/>
    <x v="0"/>
    <m/>
  </r>
  <r>
    <x v="59"/>
    <d v="2026-09-02T00:00:00"/>
    <d v="2026-09-02T00:00:00"/>
    <s v="3580004"/>
    <m/>
    <x v="1"/>
    <s v="Input CR: Cliente quer manter o preco de $7,37 - comprando 10 mil metros"/>
    <s v="7980"/>
    <n v="440"/>
    <n v="220"/>
    <s v="67% PES 33% PE XP"/>
    <s v="BLANCO Y AZUL"/>
    <m/>
    <n v="7.5"/>
    <m/>
    <m/>
    <m/>
    <x v="0"/>
    <m/>
  </r>
  <r>
    <x v="14"/>
    <d v="2026-09-02T00:00:00"/>
    <d v="2026-09-02T00:00:00"/>
    <s v="A067038"/>
    <m/>
    <x v="1"/>
    <s v="Input CR: Esse modelo do anexo - em preto plano - target maximo $1,75"/>
    <s v="7981"/>
    <n v="160"/>
    <n v="210"/>
    <s v="100% PES PL"/>
    <s v="NEGRO"/>
    <m/>
    <n v="1.7"/>
    <m/>
    <m/>
    <m/>
    <x v="0"/>
    <m/>
  </r>
  <r>
    <x v="24"/>
    <d v="2026-09-03T00:00:00"/>
    <d v="2026-09-03T00:00:00"/>
    <s v="CP7982"/>
    <m/>
    <x v="1"/>
    <s v="Input CR+MS: AJUSTE DO DESENHO PARA INCLUIR O LOGO"/>
    <s v="7982"/>
    <n v="260"/>
    <n v="220"/>
    <s v="100% PES XP"/>
    <s v="MEZCLA"/>
    <m/>
    <n v="2.82"/>
    <m/>
    <m/>
    <m/>
    <x v="1"/>
    <m/>
  </r>
  <r>
    <x v="14"/>
    <d v="2026-09-03T00:00:00"/>
    <d v="2026-09-03T00:00:00"/>
    <s v="3520005/0454044&gt; 3520007"/>
    <n v="3520007"/>
    <x v="1"/>
    <s v="Input MS: AJUSTE DO DESENHO PARA EVITAR DEFEITO/inativar 3520005 e criar código sequencial, usar o mesmo preço do 3520005 para este novo item e entregar para a mary ainda hj"/>
    <s v="7983"/>
    <n v="280"/>
    <n v="220"/>
    <s v="100% PES XP"/>
    <s v="BEIGE Y GRIS"/>
    <m/>
    <n v="3.89"/>
    <m/>
    <m/>
    <m/>
    <x v="0"/>
    <m/>
  </r>
  <r>
    <x v="1"/>
    <s v="--"/>
    <d v="2026-09-08T00:00:00"/>
    <s v="0439001"/>
    <m/>
    <x v="0"/>
    <m/>
    <s v="7988"/>
    <n v="180"/>
    <n v="220"/>
    <s v="100% PES CM"/>
    <s v="CZ PERLA Y BLANCO"/>
    <m/>
    <n v="2.1"/>
    <m/>
    <s v="3D"/>
    <m/>
    <x v="1"/>
    <m/>
  </r>
  <r>
    <x v="1"/>
    <s v="--"/>
    <d v="2026-09-08T00:00:00"/>
    <s v="0425001&gt; 0425021 / MPTL0833 "/>
    <s v="0425021"/>
    <x v="0"/>
    <m/>
    <s v="7987"/>
    <n v="180"/>
    <n v="220"/>
    <s v="100% PES CM"/>
    <s v="MEZCLA"/>
    <m/>
    <n v="1.93"/>
    <m/>
    <s v="3D /amostra física"/>
    <m/>
    <x v="1"/>
    <m/>
  </r>
  <r>
    <x v="1"/>
    <s v="--"/>
    <d v="2026-09-08T00:00:00"/>
    <s v="0446001"/>
    <m/>
    <x v="0"/>
    <m/>
    <s v="7986"/>
    <n v="180"/>
    <n v="220"/>
    <s v="100% PES CM"/>
    <s v="RELIEVE NEGRO Y AMARRE GRIS"/>
    <m/>
    <n v="1.94"/>
    <m/>
    <s v="3D /amostra física"/>
    <m/>
    <x v="1"/>
    <m/>
  </r>
  <r>
    <x v="15"/>
    <s v="--"/>
    <d v="2026-09-08T00:00:00"/>
    <s v="DR7989"/>
    <m/>
    <x v="0"/>
    <s v="Aprovado para producao. No entanto, o cliente quer ver o produto seja em amostra física ou 3D, com o ajuste de preto para fundo preto e desenho cinza"/>
    <s v="7989"/>
    <n v="180"/>
    <n v="220"/>
    <s v="100% PES CM"/>
    <s v="NEGRO Y GRIS"/>
    <m/>
    <n v="1.93"/>
    <m/>
    <s v="amostra física"/>
    <m/>
    <x v="1"/>
    <m/>
  </r>
  <r>
    <x v="55"/>
    <s v="--"/>
    <d v="2026-09-08T00:00:00"/>
    <s v="BANDA NATURE"/>
    <m/>
    <x v="0"/>
    <m/>
    <s v="7990"/>
    <n v="220"/>
    <n v="220"/>
    <s v="100% PES CM"/>
    <s v="BLANCO"/>
    <m/>
    <n v="1.93"/>
    <m/>
    <s v="amostra física"/>
    <s v="10 mts"/>
    <x v="0"/>
    <m/>
  </r>
  <r>
    <x v="21"/>
    <s v="--"/>
    <d v="2026-09-09T00:00:00"/>
    <m/>
    <m/>
    <x v="0"/>
    <m/>
    <s v="7995"/>
    <n v="180"/>
    <n v="220"/>
    <s v="100% PES CM"/>
    <s v="Branco e Cinza escuro"/>
    <m/>
    <n v="1.94"/>
    <m/>
    <s v="amostra física"/>
    <m/>
    <x v="0"/>
    <m/>
  </r>
  <r>
    <x v="15"/>
    <d v="2026-09-10T00:00:00"/>
    <d v="2026-09-10T00:00:00"/>
    <s v="Só foto &gt; DR8008"/>
    <s v="DR8008"/>
    <x v="5"/>
    <m/>
    <s v="8008"/>
    <n v="280"/>
    <n v="220"/>
    <s v="100% PES XP"/>
    <s v="Gris perla, blanco y azul claro"/>
    <m/>
    <n v="2.93"/>
    <m/>
    <s v="amostra física"/>
    <s v="produção"/>
    <x v="1"/>
    <m/>
  </r>
  <r>
    <x v="1"/>
    <d v="2026-09-10T00:00:00"/>
    <d v="2026-09-11T00:00:00"/>
    <s v="MPTL0525/ A10313"/>
    <m/>
    <x v="1"/>
    <s v="lançado novamente para atualizar preço p/ incluir na proform GT031.26"/>
    <s v="7539"/>
    <n v="180"/>
    <n v="220"/>
    <s v="100% PES CM"/>
    <s v="GRIS Y AZUL MARINO"/>
    <m/>
    <n v="1.96"/>
    <s v="pedido"/>
    <m/>
    <s v="Mantive os preços pois já estavam atualizados."/>
    <x v="1"/>
    <m/>
  </r>
  <r>
    <x v="1"/>
    <d v="2026-09-10T00:00:00"/>
    <d v="2026-09-11T00:00:00"/>
    <s v="MPTL0409 / A10508"/>
    <m/>
    <x v="1"/>
    <s v="lançado novamente para atualizar preço p/ incluir na proform GT031.26"/>
    <s v="7474"/>
    <n v="180"/>
    <n v="220"/>
    <s v="100% PES CM"/>
    <s v="MARRÓN"/>
    <m/>
    <n v="2.29"/>
    <s v="pedido"/>
    <m/>
    <s v="Mantive os preços pois já estavam atualizados."/>
    <x v="1"/>
    <m/>
  </r>
  <r>
    <x v="61"/>
    <d v="2026-09-10T00:00:00"/>
    <d v="2026-09-10T00:00:00"/>
    <s v="0587001"/>
    <m/>
    <x v="1"/>
    <s v="Cliente de Portugal - Exportacao Brasil Europa"/>
    <n v="8004"/>
    <n v="300"/>
    <n v="220"/>
    <s v="100% PES CM"/>
    <s v="MEZCLA Y NEGRO"/>
    <s v="Melatonina s/logo"/>
    <n v="4.0199999999999996"/>
    <m/>
    <m/>
    <m/>
    <x v="0"/>
    <m/>
  </r>
  <r>
    <x v="61"/>
    <d v="2026-09-10T00:00:00"/>
    <d v="2026-09-10T00:00:00"/>
    <s v="0589004"/>
    <m/>
    <x v="1"/>
    <s v="Cliente de Portugal - Exportacao Brasil Europa"/>
    <n v="8003"/>
    <n v="320"/>
    <n v="220"/>
    <s v="100% PES XP"/>
    <m/>
    <s v="Skin Care s/logo"/>
    <n v="4.88"/>
    <m/>
    <m/>
    <m/>
    <x v="0"/>
    <m/>
  </r>
  <r>
    <x v="61"/>
    <d v="2026-09-10T00:00:00"/>
    <d v="2026-09-10T00:00:00"/>
    <s v="0660001"/>
    <m/>
    <x v="1"/>
    <s v="Cliente de Portugal - Exportacao Brasil Europa"/>
    <n v="8002"/>
    <n v="220"/>
    <n v="220"/>
    <s v="100% PES CM"/>
    <m/>
    <s v="Citro Care s/Logo"/>
    <n v="2.95"/>
    <m/>
    <m/>
    <m/>
    <x v="0"/>
    <m/>
  </r>
  <r>
    <x v="61"/>
    <d v="2026-09-10T00:00:00"/>
    <d v="2026-09-10T00:00:00"/>
    <s v="0601004"/>
    <m/>
    <x v="1"/>
    <s v="Cliente de Portugal - Exportacao Brasil Europa"/>
    <n v="8001"/>
    <n v="280"/>
    <n v="220"/>
    <s v="100% PES XP"/>
    <m/>
    <s v="Copper effecta s/logo"/>
    <n v="3.75"/>
    <m/>
    <m/>
    <m/>
    <x v="0"/>
    <m/>
  </r>
  <r>
    <x v="61"/>
    <d v="2026-09-10T00:00:00"/>
    <d v="2026-09-10T00:00:00"/>
    <s v="0594001"/>
    <m/>
    <x v="1"/>
    <s v="Cliente de Portugal - Exportacao Brasil Europa"/>
    <n v="8000"/>
    <n v="220"/>
    <n v="220"/>
    <s v="100% PES CM"/>
    <m/>
    <m/>
    <n v="1.93"/>
    <m/>
    <m/>
    <m/>
    <x v="0"/>
    <m/>
  </r>
  <r>
    <x v="59"/>
    <s v="--"/>
    <d v="2026-09-10T00:00:00"/>
    <s v="0245005 / 3580003"/>
    <m/>
    <x v="1"/>
    <s v="target $3,00/desconto para pedido 2%/11/09 outro desconto totalizando 3% (cliente queria 2,50)"/>
    <s v="6686"/>
    <m/>
    <m/>
    <m/>
    <m/>
    <m/>
    <n v="2.91"/>
    <m/>
    <m/>
    <m/>
    <x v="0"/>
    <m/>
  </r>
  <r>
    <x v="27"/>
    <s v="--"/>
    <d v="2026-09-11T00:00:00"/>
    <s v="0711004"/>
    <m/>
    <x v="0"/>
    <s v="conforme falado na reunião. Liberado este item para produzirmos a amostra fisica"/>
    <s v="7691"/>
    <n v="400"/>
    <n v="220"/>
    <s v="100% PES XP"/>
    <s v="NEGRO, BLANCO, GRIS"/>
    <m/>
    <n v="6.49"/>
    <m/>
    <m/>
    <m/>
    <x v="1"/>
    <m/>
  </r>
  <r>
    <x v="15"/>
    <s v="--"/>
    <d v="2026-09-11T00:00:00"/>
    <s v="0091"/>
    <m/>
    <x v="0"/>
    <m/>
    <s v="8014"/>
    <n v="180"/>
    <n v="220"/>
    <s v="100% PES CM"/>
    <s v="NEGRO Y GRIS"/>
    <m/>
    <n v="1.81"/>
    <m/>
    <s v="amostra física"/>
    <m/>
    <x v="1"/>
    <m/>
  </r>
  <r>
    <x v="55"/>
    <s v="--"/>
    <d v="2026-09-14T00:00:00"/>
    <s v="CALM5"/>
    <m/>
    <x v="1"/>
    <m/>
    <s v="7614"/>
    <n v="520"/>
    <n v="220"/>
    <s v="56% PES 44% PE CM"/>
    <s v="BLANCO"/>
    <m/>
    <n v="14.36"/>
    <m/>
    <m/>
    <m/>
    <x v="0"/>
    <m/>
  </r>
  <r>
    <x v="0"/>
    <s v="--"/>
    <d v="2026-09-14T00:00:00"/>
    <n v="2810014"/>
    <m/>
    <x v="1"/>
    <m/>
    <s v="8018"/>
    <n v="320"/>
    <n v="220"/>
    <s v="86% PES 14% CO XP"/>
    <s v="BLANCO Y MELANGE"/>
    <m/>
    <n v="4.42"/>
    <m/>
    <m/>
    <m/>
    <x v="0"/>
    <m/>
  </r>
  <r>
    <x v="55"/>
    <s v="--"/>
    <d v="2026-09-15T00:00:00"/>
    <s v="CALM6"/>
    <m/>
    <x v="1"/>
    <m/>
    <s v="7615"/>
    <n v="400"/>
    <n v="220"/>
    <s v="100% PES CM"/>
    <s v="BLANCO"/>
    <m/>
    <n v="8.14"/>
    <m/>
    <m/>
    <m/>
    <x v="0"/>
    <m/>
  </r>
  <r>
    <x v="45"/>
    <s v="--"/>
    <d v="2026-09-15T00:00:00"/>
    <s v="SA8016"/>
    <m/>
    <x v="1"/>
    <s v="CR: usar fiado 20/1 no lugar do gelado para diminuir a transparência|MS:Proposta deste item com o fio mais grosso que comentamos."/>
    <s v="8016"/>
    <n v="340"/>
    <n v="220"/>
    <s v="100% PES CM"/>
    <s v="BLANCO"/>
    <m/>
    <n v="7.78"/>
    <m/>
    <m/>
    <m/>
    <x v="0"/>
    <m/>
  </r>
  <r>
    <x v="45"/>
    <s v="--"/>
    <d v="2026-09-14T00:00:00"/>
    <s v="ID7950&gt; 8017"/>
    <m/>
    <x v="1"/>
    <m/>
    <s v="8017"/>
    <n v="160"/>
    <n v="210"/>
    <s v="100% PES PL "/>
    <s v="BLANCO"/>
    <m/>
    <n v="1.3"/>
    <m/>
    <m/>
    <m/>
    <x v="0"/>
    <m/>
  </r>
  <r>
    <x v="11"/>
    <d v="2026-09-21T00:00:00"/>
    <d v="2026-09-22T00:00:00"/>
    <s v="A10332/CM003"/>
    <m/>
    <x v="1"/>
    <s v="Teams - Act precio versión blanco y arena ID 6457"/>
    <s v="6457"/>
    <m/>
    <m/>
    <m/>
    <s v="BLANCO Y ARENA"/>
    <m/>
    <n v="1.97"/>
    <s v="target $1,97"/>
    <s v="mantem target"/>
    <m/>
    <x v="1"/>
    <m/>
  </r>
  <r>
    <x v="55"/>
    <d v="2026-09-21T00:00:00"/>
    <d v="2026-09-23T00:00:00"/>
    <s v="ID7446"/>
    <m/>
    <x v="1"/>
    <s v="Input CR: 380 2,20 XP  BLANCO Y VERMELHO"/>
    <s v="8032"/>
    <n v="380"/>
    <n v="220"/>
    <s v="100% PES XP"/>
    <s v="BLANCO Y ROJO"/>
    <m/>
    <n v="6.91"/>
    <m/>
    <m/>
    <m/>
    <x v="0"/>
    <m/>
  </r>
  <r>
    <x v="55"/>
    <d v="2026-09-21T00:00:00"/>
    <d v="2026-09-23T00:00:00"/>
    <s v="ID7476"/>
    <m/>
    <x v="1"/>
    <s v="Input CR: 380 2,20 XP  MESCLA AZUL E VERMELHO"/>
    <s v="8033"/>
    <n v="380"/>
    <n v="220"/>
    <s v="100% PES XP"/>
    <s v="MEZCLA AZUL Y ROJO"/>
    <m/>
    <n v="8.8699999999999992"/>
    <m/>
    <m/>
    <m/>
    <x v="0"/>
    <m/>
  </r>
  <r>
    <x v="62"/>
    <d v="2026-09-22T00:00:00"/>
    <m/>
    <s v="300044"/>
    <m/>
    <x v="6"/>
    <s v="Input CR:160 2,20 Modelo Fire Retardant"/>
    <m/>
    <m/>
    <m/>
    <m/>
    <m/>
    <m/>
    <m/>
    <m/>
    <m/>
    <m/>
    <x v="0"/>
    <m/>
  </r>
  <r>
    <x v="15"/>
    <d v="2026-09-22T00:00:00"/>
    <m/>
    <s v="Gris mezcla"/>
    <m/>
    <x v="6"/>
    <s v="Input CB: 260 2,20 100% PES CM - fotos"/>
    <m/>
    <m/>
    <m/>
    <m/>
    <m/>
    <m/>
    <m/>
    <s v="duplicado?"/>
    <m/>
    <m/>
    <x v="1"/>
    <m/>
  </r>
  <r>
    <x v="15"/>
    <d v="2026-09-22T00:00:00"/>
    <m/>
    <s v="mezcla y violeta"/>
    <m/>
    <x v="6"/>
    <s v="Input CB: 300 2,20 XP  - fotos"/>
    <m/>
    <m/>
    <m/>
    <m/>
    <m/>
    <m/>
    <m/>
    <s v="duplicado?"/>
    <m/>
    <m/>
    <x v="1"/>
    <m/>
  </r>
  <r>
    <x v="15"/>
    <d v="2026-09-22T00:00:00"/>
    <m/>
    <s v="mezcla y naraja"/>
    <m/>
    <x v="6"/>
    <s v="Input CB: 220 2,20 CM - fotos  - 7911?"/>
    <m/>
    <m/>
    <m/>
    <m/>
    <m/>
    <m/>
    <m/>
    <s v="duplicado?"/>
    <m/>
    <m/>
    <x v="1"/>
    <m/>
  </r>
  <r>
    <x v="15"/>
    <d v="2026-09-22T00:00:00"/>
    <m/>
    <s v="mezcla violeta"/>
    <m/>
    <x v="6"/>
    <s v="Input CB: 320 2,20 XP"/>
    <m/>
    <m/>
    <m/>
    <m/>
    <m/>
    <m/>
    <m/>
    <s v="duplicado?"/>
    <m/>
    <m/>
    <x v="1"/>
    <m/>
  </r>
  <r>
    <x v="15"/>
    <d v="2026-09-22T00:00:00"/>
    <m/>
    <s v="mezcla y blanca"/>
    <m/>
    <x v="6"/>
    <s v="Input CB: 240 2,20 CM "/>
    <m/>
    <m/>
    <m/>
    <m/>
    <m/>
    <m/>
    <m/>
    <s v="duplicado?"/>
    <m/>
    <m/>
    <x v="1"/>
    <m/>
  </r>
  <r>
    <x v="13"/>
    <d v="2026-09-23T00:00:00"/>
    <d v="2026-09-23T00:00:00"/>
    <s v="02920001 / 3550001 (ID 5831)"/>
    <m/>
    <x v="1"/>
    <s v="Teams -Vamos manter o preço 2025"/>
    <s v="5831"/>
    <m/>
    <m/>
    <m/>
    <m/>
    <m/>
    <n v="2"/>
    <m/>
    <m/>
    <m/>
    <x v="0"/>
    <m/>
  </r>
  <r>
    <x v="1"/>
    <d v="2026-09-23T00:00:00"/>
    <d v="2026-09-23T00:00:00"/>
    <s v="A10294 / MPTL0834 (ID 6290)"/>
    <m/>
    <x v="1"/>
    <s v="Teams - pedido en curso"/>
    <s v="6290"/>
    <m/>
    <m/>
    <m/>
    <m/>
    <m/>
    <m/>
    <m/>
    <m/>
    <m/>
    <x v="1"/>
    <m/>
  </r>
  <r>
    <x v="46"/>
    <d v="2026-09-23T00:00:00"/>
    <d v="2026-09-23T00:00:00"/>
    <s v="0097"/>
    <m/>
    <x v="1"/>
    <s v="Input CR: 160 220 CM blanco"/>
    <s v="8046"/>
    <n v="160"/>
    <n v="220"/>
    <s v="100% PES CM"/>
    <s v="BLANCO"/>
    <m/>
    <n v="1.53"/>
    <m/>
    <m/>
    <m/>
    <x v="0"/>
    <m/>
  </r>
  <r>
    <x v="46"/>
    <d v="2026-09-23T00:00:00"/>
    <d v="2026-09-23T00:00:00"/>
    <s v="0097"/>
    <m/>
    <x v="1"/>
    <s v="Input CR: 160 220 CM cinza perla"/>
    <s v="8047"/>
    <n v="160"/>
    <n v="220"/>
    <s v="100% PES CM"/>
    <s v="GRIS PERLA"/>
    <m/>
    <n v="1.62"/>
    <m/>
    <m/>
    <m/>
    <x v="0"/>
    <m/>
  </r>
  <r>
    <x v="46"/>
    <d v="2026-09-23T00:00:00"/>
    <d v="2026-09-23T00:00:00"/>
    <s v="0097"/>
    <m/>
    <x v="1"/>
    <s v="Input CR: 160 220 CM areia"/>
    <s v="8048"/>
    <n v="160"/>
    <n v="220"/>
    <s v="100% PES CM"/>
    <s v="ARENA"/>
    <m/>
    <n v="1.58"/>
    <m/>
    <m/>
    <m/>
    <x v="0"/>
    <m/>
  </r>
  <r>
    <x v="57"/>
    <d v="2026-09-23T00:00:00"/>
    <d v="2026-09-25T00:00:00"/>
    <s v="A07976"/>
    <m/>
    <x v="1"/>
    <s v="desenho A07976 -cotar ref. Nacional - target 1,95 - em outros clientes 180gsm 2,10"/>
    <s v="8049"/>
    <n v="180"/>
    <n v="210"/>
    <s v="100% PES PL"/>
    <s v="NEGRO CON ESTAMPAS"/>
    <m/>
    <n v="2.2400000000000002"/>
    <m/>
    <m/>
    <m/>
    <x v="0"/>
    <m/>
  </r>
  <r>
    <x v="63"/>
    <d v="2026-09-24T00:00:00"/>
    <d v="2026-09-25T00:00:00"/>
    <n v="110013"/>
    <m/>
    <x v="1"/>
    <s v="Cotizar essa refe nacional (Americanflex)- fotos file"/>
    <s v="8051"/>
    <n v="220"/>
    <n v="220"/>
    <s v="80% PES 20% CV CM"/>
    <s v="BLANCO"/>
    <m/>
    <n v="2.2799999999999998"/>
    <s v="Desconto de $0,03 de dólar alinhado c/ Edmar e Carlos"/>
    <m/>
    <m/>
    <x v="0"/>
    <s v="pedido sendo negociado a $2,25"/>
  </r>
  <r>
    <x v="15"/>
    <d v="2026-09-24T00:00:00"/>
    <m/>
    <s v="DR7989&gt;8052"/>
    <m/>
    <x v="6"/>
    <s v="Input CR: Com enchimento preto - 180 preto - Preco $1,93"/>
    <s v="8052"/>
    <m/>
    <m/>
    <m/>
    <m/>
    <m/>
    <m/>
    <s v="aguarda fios- cotação não encaminhada ainda"/>
    <m/>
    <m/>
    <x v="1"/>
    <m/>
  </r>
  <r>
    <x v="15"/>
    <d v="2026-09-29T00:00:00"/>
    <d v="2026-09-29T00:00:00"/>
    <s v="DR8008&gt; 8067"/>
    <m/>
    <x v="1"/>
    <s v="ALTERAÇÃO DO PRODUTO DR8008"/>
    <s v="8067"/>
    <n v="280"/>
    <n v="220"/>
    <m/>
    <m/>
    <m/>
    <m/>
    <m/>
    <m/>
    <m/>
    <x v="1"/>
    <m/>
  </r>
  <r>
    <x v="27"/>
    <d v="2026-09-29T00:00:00"/>
    <d v="2026-09-29T00:00:00"/>
    <s v="A10298 (ID6322)"/>
    <m/>
    <x v="1"/>
    <s v="Cotar REF. R1006-180GR  2,20L Branco de American Textile para Camas Sueña (saldo)"/>
    <s v="8072"/>
    <n v="180"/>
    <n v="230"/>
    <s v="100% PES CM"/>
    <s v="BLANCO"/>
    <m/>
    <n v="1.77"/>
    <m/>
    <m/>
    <m/>
    <x v="1"/>
    <m/>
  </r>
  <r>
    <x v="11"/>
    <d v="2026-09-29T00:00:00"/>
    <d v="2026-09-29T00:00:00"/>
    <s v="00&gt; CF8068"/>
    <m/>
    <x v="1"/>
    <s v="Input CR: Laminado com TPU (+0,25$) 280 2,10 azul &gt;PRODUTO SERA LISO COM DEGRADE 1 300 SÓ FAZ DISCO"/>
    <s v="8068"/>
    <n v="280"/>
    <n v="210"/>
    <s v="100% PES PL"/>
    <s v="AZUL"/>
    <m/>
    <n v="3.09"/>
    <s v="MS:PRODUTO SERA LISO COM DEGRADE 1 300 SÓ FAZ DISCO"/>
    <m/>
    <m/>
    <x v="1"/>
    <m/>
  </r>
  <r>
    <x v="55"/>
    <d v="2026-09-29T00:00:00"/>
    <m/>
    <n v="10614"/>
    <m/>
    <x v="6"/>
    <s v="Input CR: Faixa Naturals   Linho e branco CM"/>
    <s v="8068"/>
    <m/>
    <m/>
    <m/>
    <m/>
    <m/>
    <m/>
    <m/>
    <m/>
    <m/>
    <x v="0"/>
    <m/>
  </r>
  <r>
    <x v="3"/>
    <d v="2026-09-29T00:00:00"/>
    <d v="2026-09-29T00:00:00"/>
    <n v="3610008"/>
    <m/>
    <x v="3"/>
    <s v="Input MS:  alteração por problema no cliente"/>
    <s v="8070"/>
    <n v="400"/>
    <n v="220"/>
    <s v="100% PES XP "/>
    <m/>
    <m/>
    <m/>
    <m/>
    <m/>
    <m/>
    <x v="0"/>
    <m/>
  </r>
  <r>
    <x v="3"/>
    <d v="2026-09-29T00:00:00"/>
    <d v="2026-09-29T00:00:00"/>
    <n v="3610002"/>
    <m/>
    <x v="3"/>
    <s v="Input MS:  alteração por defeito"/>
    <s v="8071"/>
    <n v="280"/>
    <n v="220"/>
    <s v="100% PES XP "/>
    <m/>
    <m/>
    <m/>
    <m/>
    <m/>
    <m/>
    <x v="0"/>
    <m/>
  </r>
  <r>
    <x v="3"/>
    <d v="2026-10-01T00:00:00"/>
    <m/>
    <s v="00"/>
    <m/>
    <x v="6"/>
    <s v="Cotar referencia de Limansky -Amostra fisica entregue  240?- Blanco y Azul (foto)"/>
    <m/>
    <m/>
    <m/>
    <m/>
    <m/>
    <m/>
    <m/>
    <m/>
    <m/>
    <m/>
    <x v="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x v="0"/>
    <n v="1691"/>
    <d v="2026-01-13T00:00:00"/>
    <s v="0074181"/>
    <n v="6780"/>
    <n v="4476"/>
    <s v="220 2,10 100% PES CM AREIA"/>
    <n v="1927"/>
    <n v="30"/>
    <x v="0"/>
    <s v="pedido alterado para incluir muestras abajo (21/01)- reprobado"/>
    <m/>
  </r>
  <r>
    <x v="0"/>
    <n v="1691"/>
    <d v="2026-01-19T00:00:00"/>
    <s v="0410001"/>
    <m/>
    <n v="4425"/>
    <m/>
    <n v="1512"/>
    <n v="9"/>
    <x v="0"/>
    <s v="pedido alterado para incluir muestras abajo (21/01)- reprobado"/>
    <m/>
  </r>
  <r>
    <x v="0"/>
    <n v="1691"/>
    <d v="2026-01-21T00:00:00"/>
    <n v="21747"/>
    <s v="-"/>
    <n v="744"/>
    <s v="21747 TECIDO MALHA ROSEIRA BEGE (A04463) DIVERSAS U"/>
    <s v="-"/>
    <n v="31.5"/>
    <x v="0"/>
    <s v="material ortobom- envio amostra"/>
    <m/>
  </r>
  <r>
    <x v="0"/>
    <n v="1691"/>
    <d v="2026-01-21T00:00:00"/>
    <n v="21993"/>
    <s v="-"/>
    <n v="2255"/>
    <s v="21993 TP ML WAVE MARROM 180G 2,10L DIVERSAS U"/>
    <s v="-"/>
    <n v="36"/>
    <x v="0"/>
    <s v="material ortobom- envio amostra"/>
    <m/>
  </r>
  <r>
    <x v="1"/>
    <n v="1832"/>
    <d v="2026-01-23T00:00:00"/>
    <s v="0566001"/>
    <n v="6868"/>
    <n v="4822"/>
    <s v="100% PES CM"/>
    <n v="1960"/>
    <n v="40"/>
    <x v="1"/>
    <s v="Adicionar mais 20mts (aprox) - 1 rollo nueva OP"/>
    <m/>
  </r>
  <r>
    <x v="1"/>
    <n v="1832"/>
    <d v="2026-01-23T00:00:00"/>
    <s v="0552001"/>
    <n v="6886"/>
    <n v="4829"/>
    <s v="100% PES CM"/>
    <n v="1961"/>
    <n v="11"/>
    <x v="1"/>
    <m/>
    <m/>
  </r>
  <r>
    <x v="1"/>
    <n v="1832"/>
    <d v="2026-01-23T00:00:00"/>
    <s v="0522001"/>
    <n v="6884"/>
    <n v="4830"/>
    <s v="100% PES CM"/>
    <n v="1962"/>
    <n v="12"/>
    <x v="1"/>
    <m/>
    <m/>
  </r>
  <r>
    <x v="1"/>
    <n v="1832"/>
    <d v="2026-01-23T00:00:00"/>
    <s v="0543003"/>
    <n v="6882"/>
    <n v="4826"/>
    <s v="100% PES PL"/>
    <n v="1956"/>
    <n v="10"/>
    <x v="1"/>
    <m/>
    <m/>
  </r>
  <r>
    <x v="1"/>
    <n v="1832"/>
    <d v="2026-01-23T00:00:00"/>
    <s v="A10418"/>
    <n v="6866"/>
    <n v="4825"/>
    <s v="100% PES PL"/>
    <n v="1959"/>
    <n v="28"/>
    <x v="1"/>
    <m/>
    <m/>
  </r>
  <r>
    <x v="1"/>
    <n v="1832"/>
    <d v="2026-01-23T00:00:00"/>
    <s v="0066003"/>
    <n v="6883"/>
    <n v="4827"/>
    <s v="100% PES PL"/>
    <n v="1957"/>
    <n v="13"/>
    <x v="1"/>
    <m/>
    <m/>
  </r>
  <r>
    <x v="1"/>
    <n v="1832"/>
    <d v="2026-01-23T00:00:00"/>
    <s v="0267054"/>
    <n v="6870"/>
    <n v="4835"/>
    <s v="96%PES2%CL2%PUE  XP 380GSM"/>
    <n v="1966"/>
    <n v="9"/>
    <x v="1"/>
    <m/>
    <m/>
  </r>
  <r>
    <x v="1"/>
    <n v="1832"/>
    <d v="2026-01-23T00:00:00"/>
    <s v="0558004"/>
    <n v="6861"/>
    <n v="4816"/>
    <s v="96%PES2%CL XP 380GSM"/>
    <n v="1946"/>
    <n v="4"/>
    <x v="1"/>
    <m/>
    <m/>
  </r>
  <r>
    <x v="1"/>
    <n v="1832"/>
    <d v="2026-01-23T00:00:00"/>
    <s v="0403034"/>
    <n v="6869"/>
    <n v="4833"/>
    <s v="97%PES 3%CL XP 260GSM"/>
    <n v="1967"/>
    <n v="14"/>
    <x v="1"/>
    <m/>
    <m/>
  </r>
  <r>
    <x v="1"/>
    <n v="1832"/>
    <d v="2026-01-23T00:00:00"/>
    <s v="A10420"/>
    <n v="6871"/>
    <n v="4836"/>
    <s v="100% PES XP 360GSM"/>
    <n v="1965"/>
    <n v="9"/>
    <x v="1"/>
    <m/>
    <m/>
  </r>
  <r>
    <x v="1"/>
    <n v="1832"/>
    <d v="2026-01-23T00:00:00"/>
    <s v="0555004"/>
    <n v="6885"/>
    <n v="4837"/>
    <s v="100% PES XP 360GSM"/>
    <n v="1964"/>
    <n v="9"/>
    <x v="1"/>
    <m/>
    <m/>
  </r>
  <r>
    <x v="2"/>
    <n v="2049"/>
    <d v="2026-02-03T00:00:00"/>
    <n v="1031040141"/>
    <s v="revenda"/>
    <n v="4609"/>
    <s v="Fitin Gris Linha COLMEIA / HAVANA 40MM"/>
    <m/>
    <n v="5"/>
    <x v="2"/>
    <s v="amostras de fitins para enviar junto con pedido"/>
    <m/>
  </r>
  <r>
    <x v="2"/>
    <n v="2049"/>
    <d v="2026-02-03T00:00:00"/>
    <n v="1031070098"/>
    <s v="revenda"/>
    <n v="4606"/>
    <s v="Fitin Gris Linha TOP / MESCLA HAVANA 40MM"/>
    <m/>
    <n v="5"/>
    <x v="2"/>
    <s v="amostras de fitins para enviar junto con pedido"/>
    <m/>
  </r>
  <r>
    <x v="2"/>
    <n v="2049"/>
    <d v="2026-02-03T00:00:00"/>
    <n v="1031070085"/>
    <s v="revenda"/>
    <n v="4608"/>
    <s v="Fitin BRANCO MARROM Linha TOP 40MM"/>
    <m/>
    <n v="5"/>
    <x v="2"/>
    <s v="amostras de fitins para enviar junto con pedido"/>
    <m/>
  </r>
  <r>
    <x v="2"/>
    <n v="2049"/>
    <d v="2026-02-03T00:00:00"/>
    <n v="1031070095"/>
    <s v="revenda"/>
    <n v="4611"/>
    <s v="Fitin PRETO E BRANCO Linha TOP 40MM"/>
    <m/>
    <n v="5"/>
    <x v="2"/>
    <s v="amostras de fitins para enviar junto con pedido"/>
    <m/>
  </r>
  <r>
    <x v="2"/>
    <n v="2049"/>
    <d v="2026-02-03T00:00:00"/>
    <n v="1031070103"/>
    <s v="revenda"/>
    <n v="4607"/>
    <s v="Fitin BEGE E MARROM Linha TOP 40MM"/>
    <m/>
    <n v="5"/>
    <x v="2"/>
    <s v="amostras de fitins para enviar junto con pedido"/>
    <m/>
  </r>
  <r>
    <x v="2"/>
    <n v="2049"/>
    <d v="2026-02-03T00:00:00"/>
    <n v="1031040903"/>
    <s v="revenda"/>
    <n v="4610"/>
    <s v="Fitin PRATA  Linha Colmeia 40MM"/>
    <m/>
    <n v="5"/>
    <x v="2"/>
    <s v="amostras de fitins para enviar junto con pedido"/>
    <m/>
  </r>
  <r>
    <x v="2"/>
    <n v="2049"/>
    <d v="2026-02-03T00:00:00"/>
    <s v="A10392"/>
    <n v="6749"/>
    <n v="4785"/>
    <s v="340 2,20 100% PES CM GRIS"/>
    <n v="1877"/>
    <n v="7"/>
    <x v="3"/>
    <s v="banda - amostra"/>
    <m/>
  </r>
  <r>
    <x v="2"/>
    <n v="2049"/>
    <d v="2026-02-03T00:00:00"/>
    <s v="A10393"/>
    <n v="6750"/>
    <n v="4784"/>
    <s v="280 2,20 100% PES CM ARENA "/>
    <n v="1876"/>
    <n v="6"/>
    <x v="3"/>
    <s v="banda - amostra"/>
    <m/>
  </r>
  <r>
    <x v="2"/>
    <n v="2049"/>
    <d v="2026-02-03T00:00:00"/>
    <s v="A10397"/>
    <n v="6782"/>
    <n v="4783"/>
    <s v="220 2,20 100% PES CM GRIS "/>
    <n v="1875"/>
    <n v="15"/>
    <x v="4"/>
    <s v="amostra aparentemente não produzida"/>
    <m/>
  </r>
  <r>
    <x v="2"/>
    <n v="2049"/>
    <d v="2026-02-03T00:00:00"/>
    <s v="0461021"/>
    <n v="6777"/>
    <n v="4782"/>
    <s v="220 2,20 100% PES BLANCO"/>
    <n v="1874"/>
    <n v="17"/>
    <x v="4"/>
    <s v="amostra aparentemente não produzida"/>
    <m/>
  </r>
  <r>
    <x v="2"/>
    <n v="2049"/>
    <d v="2026-02-04T00:00:00"/>
    <s v="A10338"/>
    <n v="6495"/>
    <n v="4683"/>
    <s v="220 2,20 100% PES CM GRIS Y BLANCO "/>
    <n v="1792"/>
    <n v="19"/>
    <x v="3"/>
    <m/>
    <m/>
  </r>
  <r>
    <x v="1"/>
    <n v="1832"/>
    <d v="2026-02-04T00:00:00"/>
    <s v="0566011"/>
    <n v="6867"/>
    <n v="4821"/>
    <s v="220 2,20 100% PES CM GRIS OSCURO"/>
    <n v="1952"/>
    <n v="10"/>
    <x v="5"/>
    <m/>
    <m/>
  </r>
  <r>
    <x v="0"/>
    <n v="1691"/>
    <d v="2026-02-10T00:00:00"/>
    <s v="A10255"/>
    <n v="5960"/>
    <n v="4410"/>
    <s v="200 2,20 100% PES CM BRANCO E AZUL MARINHO (Munro Suavestar/Exclusive)"/>
    <n v="1611"/>
    <n v="63"/>
    <x v="6"/>
    <m/>
    <m/>
  </r>
  <r>
    <x v="0"/>
    <n v="1691"/>
    <d v="2026-02-10T00:00:00"/>
    <s v="A10248"/>
    <n v="5957"/>
    <n v="4411"/>
    <s v="240 2,15 100% PES CM BRANCO E AREIA"/>
    <n v="1612"/>
    <n v="66"/>
    <x v="6"/>
    <m/>
    <m/>
  </r>
  <r>
    <x v="3"/>
    <n v="1952"/>
    <d v="2026-02-20T00:00:00"/>
    <s v="0522024"/>
    <s v="-"/>
    <n v="4769"/>
    <s v="AMOSTRAS"/>
    <n v="1867"/>
    <n v="10"/>
    <x v="7"/>
    <s v="DHL - FOB"/>
    <m/>
  </r>
  <r>
    <x v="3"/>
    <n v="1952"/>
    <d v="2026-02-20T00:00:00"/>
    <s v="0132054"/>
    <s v="-"/>
    <n v="4766"/>
    <s v="AMOSTRAS"/>
    <s v="187O"/>
    <n v="10"/>
    <x v="7"/>
    <s v="DHL - FOB"/>
    <m/>
  </r>
  <r>
    <x v="0"/>
    <n v="1691"/>
    <d v="2026-03-16T00:00:00"/>
    <s v="A10458"/>
    <n v="7144"/>
    <n v="4900"/>
    <s v="AMOSTRAS"/>
    <n v="2016"/>
    <n v="35"/>
    <x v="8"/>
    <m/>
    <m/>
  </r>
  <r>
    <x v="4"/>
    <n v="1897"/>
    <d v="2026-03-30T00:00:00"/>
    <s v="0067003"/>
    <n v="6109"/>
    <n v="1304"/>
    <m/>
    <n v="1706"/>
    <n v="6"/>
    <x v="9"/>
    <m/>
    <m/>
  </r>
  <r>
    <x v="4"/>
    <n v="1897"/>
    <d v="2026-03-30T00:00:00"/>
    <s v="0092023"/>
    <n v="6108"/>
    <n v="1596"/>
    <m/>
    <n v="1704"/>
    <n v="9"/>
    <x v="9"/>
    <m/>
    <m/>
  </r>
  <r>
    <x v="4"/>
    <n v="1897"/>
    <d v="2026-03-30T00:00:00"/>
    <s v="0537006"/>
    <n v="6085"/>
    <n v="4577"/>
    <m/>
    <n v="1707"/>
    <n v="9"/>
    <x v="9"/>
    <m/>
    <m/>
  </r>
  <r>
    <x v="4"/>
    <n v="1897"/>
    <d v="2026-03-30T00:00:00"/>
    <s v="0536006"/>
    <n v="6086"/>
    <n v="4581"/>
    <m/>
    <n v="1711"/>
    <n v="9"/>
    <x v="9"/>
    <m/>
    <m/>
  </r>
  <r>
    <x v="4"/>
    <n v="1897"/>
    <d v="2026-03-30T00:00:00"/>
    <s v="0288001"/>
    <n v="6107"/>
    <n v="2630"/>
    <m/>
    <n v="1703"/>
    <n v="12"/>
    <x v="9"/>
    <m/>
    <m/>
  </r>
  <r>
    <x v="4"/>
    <n v="1897"/>
    <d v="2026-03-30T00:00:00"/>
    <s v="0055005"/>
    <n v="6104"/>
    <n v="4184"/>
    <m/>
    <n v="1705"/>
    <n v="10"/>
    <x v="9"/>
    <m/>
    <m/>
  </r>
  <r>
    <x v="4"/>
    <n v="1897"/>
    <d v="2026-03-30T00:00:00"/>
    <s v="A10221"/>
    <m/>
    <n v="4307"/>
    <m/>
    <n v="2023"/>
    <n v="3.22"/>
    <x v="9"/>
    <m/>
    <m/>
  </r>
  <r>
    <x v="4"/>
    <n v="1897"/>
    <d v="2026-03-30T00:00:00"/>
    <s v="A10264"/>
    <m/>
    <n v="4430"/>
    <m/>
    <n v="1627"/>
    <n v="2"/>
    <x v="9"/>
    <m/>
    <m/>
  </r>
  <r>
    <x v="4"/>
    <n v="1897"/>
    <d v="2026-03-30T00:00:00"/>
    <s v="A10316"/>
    <m/>
    <n v="4640"/>
    <m/>
    <m/>
    <n v="10"/>
    <x v="9"/>
    <m/>
    <m/>
  </r>
  <r>
    <x v="4"/>
    <n v="1897"/>
    <d v="2026-03-30T00:00:00"/>
    <s v="A10423"/>
    <m/>
    <n v="4843"/>
    <m/>
    <m/>
    <n v="10"/>
    <x v="9"/>
    <m/>
    <m/>
  </r>
  <r>
    <x v="4"/>
    <n v="1897"/>
    <d v="2026-03-30T00:00:00"/>
    <s v="0521011"/>
    <m/>
    <n v="4842"/>
    <m/>
    <m/>
    <n v="10"/>
    <x v="9"/>
    <m/>
    <m/>
  </r>
  <r>
    <x v="4"/>
    <n v="1897"/>
    <d v="2026-03-30T00:00:00"/>
    <n v="21747"/>
    <m/>
    <n v="744"/>
    <m/>
    <m/>
    <n v="31.5"/>
    <x v="9"/>
    <m/>
    <m/>
  </r>
  <r>
    <x v="4"/>
    <n v="1897"/>
    <d v="2026-03-30T00:00:00"/>
    <n v="21993"/>
    <m/>
    <n v="2255"/>
    <m/>
    <m/>
    <n v="39"/>
    <x v="9"/>
    <m/>
    <m/>
  </r>
  <r>
    <x v="4"/>
    <n v="1897"/>
    <d v="2026-03-30T00:00:00"/>
    <s v="0422024"/>
    <m/>
    <n v="4462"/>
    <m/>
    <m/>
    <n v="10"/>
    <x v="9"/>
    <m/>
    <m/>
  </r>
  <r>
    <x v="4"/>
    <n v="1897"/>
    <d v="2026-03-30T00:00:00"/>
    <s v="0233003"/>
    <m/>
    <n v="3685"/>
    <m/>
    <m/>
    <n v="10"/>
    <x v="9"/>
    <m/>
    <m/>
  </r>
  <r>
    <x v="4"/>
    <n v="1897"/>
    <d v="2026-03-30T00:00:00"/>
    <s v="0284003"/>
    <m/>
    <s v="3386 / 2961"/>
    <m/>
    <m/>
    <n v="10"/>
    <x v="9"/>
    <m/>
    <m/>
  </r>
  <r>
    <x v="4"/>
    <n v="1897"/>
    <d v="2026-03-30T00:00:00"/>
    <s v="1705 (PRETO)"/>
    <m/>
    <n v="1705"/>
    <s v="1 item único"/>
    <m/>
    <n v="10"/>
    <x v="9"/>
    <m/>
    <m/>
  </r>
  <r>
    <x v="4"/>
    <n v="1897"/>
    <d v="2026-03-30T00:00:00"/>
    <s v="1705 (CINZA)"/>
    <m/>
    <n v="1705"/>
    <s v="idem acima"/>
    <m/>
    <n v="10"/>
    <x v="9"/>
    <m/>
    <m/>
  </r>
  <r>
    <x v="5"/>
    <n v="2018"/>
    <d v="2026-04-24T00:00:00"/>
    <n v="1705"/>
    <m/>
    <n v="1705"/>
    <s v="Amostras Várias (tab preço 228)"/>
    <m/>
    <n v="12"/>
    <x v="10"/>
    <m/>
    <m/>
  </r>
  <r>
    <x v="1"/>
    <n v="1832"/>
    <d v="2026-04-24T00:00:00"/>
    <s v="A10485"/>
    <n v="7408"/>
    <n v="5035"/>
    <s v="340 2,20 100% PES XP ENCHIMENTO PRETO"/>
    <n v="2081"/>
    <n v="6"/>
    <x v="11"/>
    <m/>
    <m/>
  </r>
  <r>
    <x v="6"/>
    <n v="1034"/>
    <d v="2026-04-29T00:00:00"/>
    <n v="1705"/>
    <m/>
    <n v="1705"/>
    <s v="OK"/>
    <m/>
    <n v="35"/>
    <x v="12"/>
    <m/>
    <m/>
  </r>
  <r>
    <x v="6"/>
    <n v="1034"/>
    <d v="2026-04-29T00:00:00"/>
    <n v="446071"/>
    <m/>
    <n v="4758"/>
    <s v="310092 TP ML 0446071 14305 300G 2,20L DV U"/>
    <m/>
    <n v="10"/>
    <x v="12"/>
    <m/>
    <m/>
  </r>
  <r>
    <x v="6"/>
    <n v="1034"/>
    <d v="2026-04-29T00:00:00"/>
    <n v="133004"/>
    <m/>
    <n v="1705"/>
    <s v="lancado como amostra diversa pois não localizado em Totvs"/>
    <m/>
    <n v="10"/>
    <x v="12"/>
    <m/>
    <m/>
  </r>
  <r>
    <x v="6"/>
    <n v="1034"/>
    <d v="2026-04-29T00:00:00"/>
    <n v="422004"/>
    <m/>
    <n v="3768"/>
    <m/>
    <m/>
    <n v="10"/>
    <x v="12"/>
    <m/>
    <m/>
  </r>
  <r>
    <x v="6"/>
    <n v="1034"/>
    <d v="2026-04-29T00:00:00"/>
    <s v="A09934"/>
    <m/>
    <n v="3482"/>
    <m/>
    <m/>
    <n v="10"/>
    <x v="12"/>
    <m/>
    <m/>
  </r>
  <r>
    <x v="6"/>
    <n v="1034"/>
    <d v="2026-04-29T00:00:00"/>
    <s v="A09952"/>
    <m/>
    <n v="3485"/>
    <m/>
    <m/>
    <n v="10"/>
    <x v="12"/>
    <m/>
    <m/>
  </r>
  <r>
    <x v="6"/>
    <n v="1034"/>
    <d v="2026-04-29T00:00:00"/>
    <s v="A09963"/>
    <m/>
    <n v="3541"/>
    <m/>
    <m/>
    <n v="10"/>
    <x v="12"/>
    <m/>
    <m/>
  </r>
  <r>
    <x v="6"/>
    <n v="1034"/>
    <d v="2026-04-29T00:00:00"/>
    <s v="A10436"/>
    <m/>
    <n v="4912"/>
    <m/>
    <m/>
    <n v="10"/>
    <x v="12"/>
    <m/>
    <m/>
  </r>
  <r>
    <x v="6"/>
    <n v="1034"/>
    <d v="2026-04-29T00:00:00"/>
    <n v="451006"/>
    <m/>
    <n v="3849"/>
    <m/>
    <m/>
    <n v="10"/>
    <x v="12"/>
    <m/>
    <m/>
  </r>
  <r>
    <x v="6"/>
    <n v="1034"/>
    <d v="2026-04-29T00:00:00"/>
    <s v="A10425"/>
    <m/>
    <n v="4846"/>
    <m/>
    <m/>
    <n v="10"/>
    <x v="12"/>
    <m/>
    <m/>
  </r>
  <r>
    <x v="6"/>
    <n v="1034"/>
    <d v="2026-04-29T00:00:00"/>
    <s v="A10366"/>
    <m/>
    <n v="4720"/>
    <m/>
    <m/>
    <n v="10"/>
    <x v="12"/>
    <m/>
    <m/>
  </r>
  <r>
    <x v="6"/>
    <n v="1034"/>
    <d v="2026-04-29T00:00:00"/>
    <s v="A10364"/>
    <m/>
    <n v="4722"/>
    <m/>
    <m/>
    <n v="10"/>
    <x v="12"/>
    <m/>
    <m/>
  </r>
  <r>
    <x v="6"/>
    <n v="1034"/>
    <d v="2026-04-29T00:00:00"/>
    <n v="269075"/>
    <m/>
    <n v="4897"/>
    <m/>
    <m/>
    <n v="10"/>
    <x v="12"/>
    <m/>
    <m/>
  </r>
  <r>
    <x v="6"/>
    <n v="1034"/>
    <d v="2026-04-29T00:00:00"/>
    <s v="A10024"/>
    <m/>
    <n v="3625"/>
    <m/>
    <m/>
    <n v="10"/>
    <x v="12"/>
    <m/>
    <m/>
  </r>
  <r>
    <x v="7"/>
    <n v="2138"/>
    <d v="2026-05-07T00:00:00"/>
    <n v="410001"/>
    <m/>
    <m/>
    <s v="Aconchego / malha platinum"/>
    <m/>
    <n v="10"/>
    <x v="13"/>
    <s v="$2,00  - Cadastro em Tabela hecho x mi em conjunto com MS"/>
    <m/>
  </r>
  <r>
    <x v="7"/>
    <n v="2138"/>
    <d v="2026-05-07T00:00:00"/>
    <s v="A10367"/>
    <m/>
    <n v="4719"/>
    <m/>
    <m/>
    <n v="10"/>
    <x v="13"/>
    <s v="$2,00 "/>
    <m/>
  </r>
  <r>
    <x v="7"/>
    <n v="2138"/>
    <d v="2026-05-07T00:00:00"/>
    <n v="1705"/>
    <m/>
    <m/>
    <s v="30 mettros de amostras diversas (3rolos)"/>
    <m/>
    <n v="30"/>
    <x v="13"/>
    <s v="$2,00 "/>
    <m/>
  </r>
  <r>
    <x v="8"/>
    <n v="1690"/>
    <d v="2026-05-14T00:00:00"/>
    <s v="A10486"/>
    <n v="7353"/>
    <n v="5040"/>
    <s v="160G"/>
    <n v="2085"/>
    <n v="5"/>
    <x v="14"/>
    <s v="muestra nueva linea Nature"/>
    <m/>
  </r>
  <r>
    <x v="8"/>
    <n v="1690"/>
    <d v="2026-05-14T00:00:00"/>
    <s v="0245091"/>
    <n v="7354"/>
    <n v="5039"/>
    <s v="340G"/>
    <n v="2086"/>
    <n v="12"/>
    <x v="14"/>
    <s v="muestra nueva linea Nature"/>
    <m/>
  </r>
  <r>
    <x v="9"/>
    <n v="1809"/>
    <d v="2026-05-29T00:00:00"/>
    <n v="1705"/>
    <m/>
    <n v="1705"/>
    <s v="amostras diversas (bandeiras)"/>
    <m/>
    <n v="25"/>
    <x v="15"/>
    <m/>
    <m/>
  </r>
  <r>
    <x v="8"/>
    <n v="1690"/>
    <d v="2026-06-02T00:00:00"/>
    <s v="A10500"/>
    <n v="7446"/>
    <n v="5099"/>
    <s v="380 2,20 XP 100% PES"/>
    <n v="2132"/>
    <n v="9"/>
    <x v="16"/>
    <s v="Muestra proyecto especial"/>
    <m/>
  </r>
  <r>
    <x v="8"/>
    <n v="1690"/>
    <d v="2026-06-02T00:00:00"/>
    <s v="A10501"/>
    <n v="7480"/>
    <n v="5092"/>
    <s v="360 2,20 CM"/>
    <n v="2127"/>
    <n v="8"/>
    <x v="16"/>
    <s v="Muestra proyecto especial"/>
    <m/>
  </r>
  <r>
    <x v="8"/>
    <n v="1690"/>
    <d v="2026-06-02T00:00:00"/>
    <s v="A10499"/>
    <n v="7479"/>
    <n v="5091"/>
    <s v="220 2,20 CM"/>
    <n v="2115"/>
    <n v="9"/>
    <x v="16"/>
    <s v="Muestra proyecto especial"/>
    <m/>
  </r>
  <r>
    <x v="8"/>
    <n v="1690"/>
    <d v="2026-06-02T00:00:00"/>
    <s v="A10504"/>
    <n v="7476"/>
    <n v="5098"/>
    <s v="420 2,20 XP"/>
    <n v="2131"/>
    <n v="8"/>
    <x v="16"/>
    <s v="Muestra proyecto especial"/>
    <m/>
  </r>
  <r>
    <x v="8"/>
    <n v="1690"/>
    <d v="2026-06-02T00:00:00"/>
    <s v="A10503"/>
    <n v="7484"/>
    <n v="5090"/>
    <s v="420 2,30 CM"/>
    <n v="2129"/>
    <n v="9.3000000000000007"/>
    <x v="16"/>
    <s v="Muestra proyecto especial"/>
    <m/>
  </r>
  <r>
    <x v="8"/>
    <n v="1690"/>
    <d v="2026-06-02T00:00:00"/>
    <s v="A10502"/>
    <n v="7483"/>
    <n v="5097"/>
    <s v="400 2,30 CM"/>
    <n v="2130"/>
    <n v="14"/>
    <x v="16"/>
    <s v="Muestra proyecto especial"/>
    <m/>
  </r>
  <r>
    <x v="8"/>
    <n v="1690"/>
    <d v="2026-06-03T00:00:00"/>
    <s v="BD7098"/>
    <n v="7098"/>
    <n v="4864"/>
    <s v="220 2,10 CM"/>
    <n v="1995"/>
    <n v="8"/>
    <x v="17"/>
    <s v="Muestra proyecto especial"/>
    <m/>
  </r>
  <r>
    <x v="10"/>
    <n v="1081"/>
    <d v="2026-06-10T00:00:00"/>
    <n v="1705"/>
    <m/>
    <n v="1705"/>
    <s v="10 mts bandeiras"/>
    <s v="-"/>
    <n v="10"/>
    <x v="18"/>
    <m/>
    <m/>
  </r>
  <r>
    <x v="11"/>
    <n v="640"/>
    <d v="2026-06-16T00:00:00"/>
    <n v="1705"/>
    <m/>
    <n v="1705"/>
    <s v="40mts"/>
    <m/>
    <n v="40"/>
    <x v="19"/>
    <s v="tabela preço 189"/>
    <m/>
  </r>
  <r>
    <x v="12"/>
    <n v="2171"/>
    <d v="2026-06-18T00:00:00"/>
    <n v="1705"/>
    <m/>
    <n v="1705"/>
    <s v="amostras diversas"/>
    <m/>
    <n v="5"/>
    <x v="20"/>
    <m/>
    <m/>
  </r>
  <r>
    <x v="11"/>
    <n v="640"/>
    <d v="2026-06-24T00:00:00"/>
    <s v="0671001"/>
    <m/>
    <n v="5123"/>
    <s v="0671001 ELEGANCE26 DV U"/>
    <m/>
    <n v="7"/>
    <x v="21"/>
    <s v="tabela preço 189"/>
    <m/>
  </r>
  <r>
    <x v="3"/>
    <n v="1952"/>
    <d v="2026-06-24T00:00:00"/>
    <n v="683001"/>
    <m/>
    <n v="5212"/>
    <s v="pdtos nuevos de la colección aún sin precio final"/>
    <m/>
    <n v="7"/>
    <x v="22"/>
    <s v="sin precios aún/ precio genérico para envio de amostras (25/06)"/>
    <m/>
  </r>
  <r>
    <x v="3"/>
    <n v="1952"/>
    <d v="2026-06-24T00:00:00"/>
    <n v="641004"/>
    <m/>
    <n v="5112"/>
    <s v="pdtos nuevos de la colección aún sin precio final"/>
    <m/>
    <n v="7"/>
    <x v="22"/>
    <s v="sin precios aún/ precio genérico para envio de amostras (25/06)"/>
    <m/>
  </r>
  <r>
    <x v="3"/>
    <n v="1952"/>
    <d v="2026-06-24T00:00:00"/>
    <n v="650004"/>
    <m/>
    <n v="5105"/>
    <s v="pdtos nuevos de la colección aún sin precio final"/>
    <m/>
    <n v="7"/>
    <x v="22"/>
    <s v="sin precios aún/ precio genérico para envio de amostras (25/06)"/>
    <m/>
  </r>
  <r>
    <x v="11"/>
    <n v="640"/>
    <d v="2026-07-08T00:00:00"/>
    <m/>
    <m/>
    <n v="1705"/>
    <s v="amostras div"/>
    <m/>
    <n v="1"/>
    <x v="23"/>
    <s v="tabela preço 189"/>
    <m/>
  </r>
  <r>
    <x v="13"/>
    <n v="1575"/>
    <d v="2026-07-08T00:00:00"/>
    <m/>
    <m/>
    <n v="1705"/>
    <s v="amostras div"/>
    <m/>
    <n v="1"/>
    <x v="24"/>
    <s v="tabela preço 279"/>
    <m/>
  </r>
  <r>
    <x v="1"/>
    <n v="1832"/>
    <d v="2026-07-14T00:00:00"/>
    <s v="0516024"/>
    <m/>
    <n v="5269"/>
    <s v="PRODUTO ARCTIC BREEZE S/LOGO US$16,58"/>
    <m/>
    <n v="14.08"/>
    <x v="25"/>
    <s v="nova amostra pauta para 20/07"/>
    <m/>
  </r>
  <r>
    <x v="1"/>
    <n v="1832"/>
    <d v="2026-07-16T00:00:00"/>
    <s v="0516024&gt; 0516034"/>
    <m/>
    <n v="5290"/>
    <s v="Versão 380G | PRODUTO ARCTIC BREEZE S/LOGO| 62% PES 38% PE"/>
    <m/>
    <n v="14"/>
    <x v="26"/>
    <s v="ID 7780"/>
    <m/>
  </r>
  <r>
    <x v="3"/>
    <n v="1952"/>
    <d v="2026-07-17T00:00:00"/>
    <s v="0660021"/>
    <m/>
    <n v="5307"/>
    <s v="Amostra pedido 220G 2,20 100% PES"/>
    <n v="2243"/>
    <n v="14"/>
    <x v="27"/>
    <s v="ID7740"/>
    <m/>
  </r>
  <r>
    <x v="14"/>
    <n v="2272"/>
    <d v="2026-08-07T00:00:00"/>
    <s v="0694006"/>
    <m/>
    <n v="5189"/>
    <s v="Amostra nova coleção Elegance (sobra)"/>
    <n v="2280"/>
    <n v="10"/>
    <x v="28"/>
    <m/>
    <m/>
  </r>
  <r>
    <x v="15"/>
    <n v="448"/>
    <d v="2026-08-10T00:00:00"/>
    <n v="1705"/>
    <m/>
    <n v="1705"/>
    <s v="amostras diversas"/>
    <m/>
    <n v="10"/>
    <x v="29"/>
    <m/>
    <m/>
  </r>
  <r>
    <x v="12"/>
    <n v="2171"/>
    <d v="2026-08-11T00:00:00"/>
    <n v="3390015"/>
    <m/>
    <n v="5057"/>
    <s v="Muestra em stock/sobra rechazada em producción"/>
    <m/>
    <n v="2000"/>
    <x v="30"/>
    <s v="Muestra del pdto que fue elimnado del pedido de producción $1,65"/>
    <m/>
  </r>
  <r>
    <x v="12"/>
    <n v="2171"/>
    <d v="2026-08-12T00:00:00"/>
    <n v="1705"/>
    <m/>
    <n v="1705"/>
    <s v="Bandeiras 10 mts elegance"/>
    <m/>
    <n v="10"/>
    <x v="31"/>
    <m/>
    <m/>
  </r>
  <r>
    <x v="16"/>
    <n v="993"/>
    <d v="2026-08-12T00:00:00"/>
    <s v="A10541"/>
    <m/>
    <n v="5443"/>
    <s v="A10541  240 220 CM ARTIC B ID 7738"/>
    <m/>
    <n v="9"/>
    <x v="32"/>
    <m/>
    <m/>
  </r>
  <r>
    <x v="16"/>
    <n v="993"/>
    <d v="2026-08-12T00:00:00"/>
    <s v="0225011"/>
    <m/>
    <n v="5338"/>
    <s v="220 220 CM ID 7797"/>
    <m/>
    <n v="13"/>
    <x v="32"/>
    <m/>
    <m/>
  </r>
  <r>
    <x v="17"/>
    <n v="1081"/>
    <d v="2026-08-13T00:00:00"/>
    <n v="1705"/>
    <m/>
    <n v="1705"/>
    <s v="Bandeiras 10 mts - elegance"/>
    <m/>
    <n v="10"/>
    <x v="33"/>
    <m/>
    <m/>
  </r>
  <r>
    <x v="18"/>
    <n v="2104"/>
    <d v="2026-08-14T00:00:00"/>
    <n v="4590"/>
    <m/>
    <n v="4590"/>
    <s v="muestra gratis GT- A10298 TP R100611 DV U"/>
    <m/>
    <n v="30"/>
    <x v="34"/>
    <s v="  Tabela preço 327  -  $ 2,20  ($66)"/>
    <m/>
  </r>
  <r>
    <x v="19"/>
    <n v="1958"/>
    <d v="2026-08-14T00:00:00"/>
    <n v="1705"/>
    <m/>
    <n v="1705"/>
    <s v="Bandeiras 10 mts - elegance"/>
    <m/>
    <n v="10"/>
    <x v="35"/>
    <n v="2301"/>
    <m/>
  </r>
  <r>
    <x v="20"/>
    <n v="1897"/>
    <d v="2026-08-14T00:00:00"/>
    <n v="1705"/>
    <m/>
    <n v="1705"/>
    <s v="Bandeiras 10 mts - elegance"/>
    <m/>
    <n v="10"/>
    <x v="36"/>
    <s v=" 2332"/>
    <m/>
  </r>
  <r>
    <x v="21"/>
    <n v="2238"/>
    <d v="2026-08-14T00:00:00"/>
    <n v="1705"/>
    <m/>
    <n v="1705"/>
    <s v="Bandeiras 10 mts - elegance"/>
    <m/>
    <n v="10"/>
    <x v="37"/>
    <n v="2302"/>
    <m/>
  </r>
  <r>
    <x v="22"/>
    <n v="316"/>
    <d v="2026-08-14T00:00:00"/>
    <n v="1705"/>
    <m/>
    <n v="1705"/>
    <s v="Bandeiras 10 mts - elegance"/>
    <m/>
    <n v="10"/>
    <x v="38"/>
    <s v="2312 "/>
    <m/>
  </r>
  <r>
    <x v="23"/>
    <n v="1468"/>
    <d v="2026-08-14T00:00:00"/>
    <n v="1705"/>
    <m/>
    <n v="1705"/>
    <s v="Bandeiras 10 mts - elegance"/>
    <m/>
    <n v="10"/>
    <x v="39"/>
    <s v="2313 "/>
    <s v="CXLD NF"/>
  </r>
  <r>
    <x v="24"/>
    <n v="1534"/>
    <d v="2026-08-14T00:00:00"/>
    <n v="1705"/>
    <m/>
    <n v="1705"/>
    <s v="Bandeiras 50 mts - elegance"/>
    <m/>
    <n v="50"/>
    <x v="40"/>
    <s v="2314 "/>
    <m/>
  </r>
  <r>
    <x v="25"/>
    <n v="1887"/>
    <d v="2026-08-14T00:00:00"/>
    <n v="1705"/>
    <m/>
    <n v="1705"/>
    <s v="Bandeiras 25 mts - elegance"/>
    <m/>
    <n v="25"/>
    <x v="41"/>
    <s v="2315 "/>
    <m/>
  </r>
  <r>
    <x v="26"/>
    <n v="399"/>
    <d v="2026-08-17T00:00:00"/>
    <n v="1705"/>
    <m/>
    <n v="1705"/>
    <s v="Bandeiras 10 mts - elegance"/>
    <m/>
    <n v="10"/>
    <x v="42"/>
    <s v=" 2316"/>
    <m/>
  </r>
  <r>
    <x v="2"/>
    <n v="2049"/>
    <d v="2026-08-17T00:00:00"/>
    <n v="1705"/>
    <m/>
    <n v="1705"/>
    <s v="Bandeiras 10 mts - elegance"/>
    <m/>
    <n v="10"/>
    <x v="43"/>
    <s v=" 2318"/>
    <m/>
  </r>
  <r>
    <x v="6"/>
    <n v="1034"/>
    <d v="2026-08-17T00:00:00"/>
    <n v="1705"/>
    <m/>
    <n v="1705"/>
    <s v="Bandeiras 10 mts - elegance"/>
    <m/>
    <n v="10"/>
    <x v="44"/>
    <s v=" 2317"/>
    <m/>
  </r>
  <r>
    <x v="27"/>
    <n v="620"/>
    <d v="2026-08-17T00:00:00"/>
    <n v="1705"/>
    <m/>
    <n v="1705"/>
    <s v="Bandeiras 10 mts - elegance"/>
    <m/>
    <n v="10"/>
    <x v="45"/>
    <s v=" 2319"/>
    <m/>
  </r>
  <r>
    <x v="28"/>
    <n v="327"/>
    <d v="2026-08-17T00:00:00"/>
    <n v="1705"/>
    <m/>
    <n v="1705"/>
    <s v="Bandeiras 10 mts - elegance"/>
    <m/>
    <n v="10"/>
    <x v="46"/>
    <s v=" 2320"/>
    <m/>
  </r>
  <r>
    <x v="29"/>
    <n v="729"/>
    <d v="2026-08-17T00:00:00"/>
    <n v="1705"/>
    <m/>
    <n v="1705"/>
    <s v="Bandeiras 10 mts - elegance"/>
    <m/>
    <n v="10"/>
    <x v="47"/>
    <s v=" 2321"/>
    <m/>
  </r>
  <r>
    <x v="30"/>
    <n v="330"/>
    <d v="2026-08-17T00:00:00"/>
    <n v="1705"/>
    <m/>
    <n v="1705"/>
    <s v="Bandeiras 10 mts - elegance"/>
    <m/>
    <n v="10"/>
    <x v="48"/>
    <s v=" 2322"/>
    <m/>
  </r>
  <r>
    <x v="31"/>
    <n v="332"/>
    <d v="2026-08-17T00:00:00"/>
    <n v="1705"/>
    <m/>
    <n v="1705"/>
    <s v="Bandeiras 10 mts - elegance"/>
    <m/>
    <n v="10"/>
    <x v="49"/>
    <s v="2323 "/>
    <m/>
  </r>
  <r>
    <x v="32"/>
    <n v="408"/>
    <d v="2026-08-17T00:00:00"/>
    <n v="1705"/>
    <m/>
    <n v="1705"/>
    <s v="Bandeiras 10 mts - elegance"/>
    <m/>
    <n v="10"/>
    <x v="50"/>
    <s v=" 2324"/>
    <m/>
  </r>
  <r>
    <x v="33"/>
    <n v="534"/>
    <d v="2026-08-17T00:00:00"/>
    <n v="1705"/>
    <m/>
    <n v="1705"/>
    <s v="Bandeiras 10 mts - elegance"/>
    <m/>
    <n v="10"/>
    <x v="51"/>
    <s v=" 2325"/>
    <m/>
  </r>
  <r>
    <x v="34"/>
    <n v="1937"/>
    <d v="2026-08-17T00:00:00"/>
    <n v="1705"/>
    <m/>
    <n v="1705"/>
    <s v="Bandeiras 10 mts - elegance"/>
    <m/>
    <n v="10"/>
    <x v="52"/>
    <s v=" 2326"/>
    <m/>
  </r>
  <r>
    <x v="35"/>
    <n v="1455"/>
    <d v="2026-08-17T00:00:00"/>
    <n v="1705"/>
    <m/>
    <n v="1705"/>
    <s v="Bandeiras 10 mts - elegance"/>
    <m/>
    <n v="10"/>
    <x v="53"/>
    <s v="2327 "/>
    <m/>
  </r>
  <r>
    <x v="36"/>
    <n v="634"/>
    <d v="2026-08-17T00:00:00"/>
    <n v="1705"/>
    <m/>
    <n v="1705"/>
    <s v="Bandeiras 10 mts - elegance"/>
    <m/>
    <n v="10"/>
    <x v="54"/>
    <s v="2328 "/>
    <m/>
  </r>
  <r>
    <x v="37"/>
    <n v="996"/>
    <d v="2026-08-17T00:00:00"/>
    <n v="1705"/>
    <m/>
    <n v="1705"/>
    <s v="Bandeiras 10 mts - elegance"/>
    <m/>
    <n v="10"/>
    <x v="55"/>
    <s v="2329 "/>
    <m/>
  </r>
  <r>
    <x v="38"/>
    <n v="1388"/>
    <d v="2026-08-17T00:00:00"/>
    <n v="1705"/>
    <m/>
    <n v="1705"/>
    <s v="Bandeiras 10 mts - elegance"/>
    <m/>
    <n v="10"/>
    <x v="56"/>
    <s v=" 2330"/>
    <m/>
  </r>
  <r>
    <x v="39"/>
    <n v="1828"/>
    <d v="2026-08-17T00:00:00"/>
    <n v="1705"/>
    <m/>
    <n v="1705"/>
    <s v="Bandeiras 10 mts - elegance"/>
    <m/>
    <n v="10"/>
    <x v="57"/>
    <s v="2331 "/>
    <m/>
  </r>
  <r>
    <x v="15"/>
    <n v="448"/>
    <d v="2026-09-03T00:00:00"/>
    <s v="0574011"/>
    <n v="7852"/>
    <n v="5362"/>
    <s v="320 2,20"/>
    <m/>
    <n v="13"/>
    <x v="58"/>
    <s v="op 2287"/>
    <s v="ficha tec na mesa"/>
  </r>
  <r>
    <x v="15"/>
    <n v="448"/>
    <s v="pending"/>
    <s v="0613041"/>
    <n v="7853"/>
    <n v="5361"/>
    <s v="340 2,20"/>
    <m/>
    <n v="15"/>
    <x v="58"/>
    <s v="op 2288"/>
    <s v="ficha tec na mesa"/>
  </r>
  <r>
    <x v="8"/>
    <n v="1690"/>
    <d v="2026-08-24T00:00:00"/>
    <s v="A10423"/>
    <n v="6815"/>
    <n v="4843"/>
    <s v="200 2,10 100% PES"/>
    <m/>
    <n v="14"/>
    <x v="59"/>
    <s v="op 2272"/>
    <s v="ficha tec na mesa"/>
  </r>
  <r>
    <x v="8"/>
    <n v="1690"/>
    <s v="pending"/>
    <s v="A10551"/>
    <n v="7612"/>
    <n v="5351"/>
    <s v="240 2,20 100% PES"/>
    <m/>
    <n v="13"/>
    <x v="58"/>
    <s v="op 2278"/>
    <s v="ficha tec na mesa"/>
  </r>
  <r>
    <x v="8"/>
    <n v="1690"/>
    <d v="2026-08-24T00:00:00"/>
    <s v="0245101"/>
    <n v="7874"/>
    <n v="5342"/>
    <s v="320 2,20 73% PES 25% PE 2% CL Repreve s/logo"/>
    <m/>
    <n v="19"/>
    <x v="59"/>
    <s v="op 2274"/>
    <s v="ficha tec na mesa"/>
  </r>
  <r>
    <x v="8"/>
    <n v="1690"/>
    <d v="2026-08-24T00:00:00"/>
    <s v="A10555"/>
    <n v="7890"/>
    <n v="5359"/>
    <s v="220 2,20 100% PES "/>
    <m/>
    <n v="30"/>
    <x v="59"/>
    <s v="op 2283"/>
    <s v="ficha tecna mesa 24/08"/>
  </r>
  <r>
    <x v="40"/>
    <n v="926"/>
    <d v="2026-08-20T00:00:00"/>
    <n v="1705"/>
    <m/>
    <n v="1705"/>
    <s v="amostra div."/>
    <m/>
    <n v="5"/>
    <x v="60"/>
    <m/>
    <m/>
  </r>
  <r>
    <x v="19"/>
    <n v="1958"/>
    <d v="2026-08-27T00:00:00"/>
    <n v="1705"/>
    <m/>
    <n v="1705"/>
    <s v="amostra div."/>
    <m/>
    <n v="10"/>
    <x v="61"/>
    <m/>
    <s v="334- $1,80"/>
  </r>
  <r>
    <x v="0"/>
    <n v="1691"/>
    <s v="pending"/>
    <s v="A10564"/>
    <n v="7842"/>
    <n v="5378"/>
    <s v="amostra 200 2,20 100% PES"/>
    <m/>
    <n v="8"/>
    <x v="58"/>
    <s v="op2306"/>
    <m/>
  </r>
  <r>
    <x v="0"/>
    <n v="1691"/>
    <s v="pending"/>
    <s v="A10563"/>
    <n v="7843"/>
    <n v="5379"/>
    <s v="amostra 220 2,20 100% PES"/>
    <m/>
    <n v="11"/>
    <x v="58"/>
    <s v="op2305"/>
    <m/>
  </r>
  <r>
    <x v="1"/>
    <n v="1832"/>
    <d v="2026-09-02T00:00:00"/>
    <s v="0516044"/>
    <n v="7919"/>
    <n v="5392"/>
    <s v="negra 500 2,20 XP Arctic Breeze"/>
    <m/>
    <n v="6"/>
    <x v="62"/>
    <s v="op2336"/>
    <m/>
  </r>
  <r>
    <x v="1"/>
    <n v="1832"/>
    <d v="2026-09-02T00:00:00"/>
    <s v="A10568"/>
    <n v="7902"/>
    <n v="5382"/>
    <s v="mezcla oscuro 460 2,20 CM Arctic Breeze proyecto almohada"/>
    <m/>
    <n v="11"/>
    <x v="62"/>
    <s v="op2311"/>
    <m/>
  </r>
  <r>
    <x v="1"/>
    <n v="1832"/>
    <d v="2026-09-02T00:00:00"/>
    <s v="A10567"/>
    <n v="7901"/>
    <n v="5383"/>
    <s v="blanco 300 2,20 Arctic B - proyecto almohada"/>
    <m/>
    <n v="9"/>
    <x v="62"/>
    <s v="op2309"/>
    <m/>
  </r>
  <r>
    <x v="1"/>
    <n v="1832"/>
    <d v="2026-09-02T00:00:00"/>
    <s v="A10569"/>
    <n v="7900"/>
    <n v="5381"/>
    <s v="blanco 320 2,20 Arctic B - proyecto almohada"/>
    <m/>
    <n v="8"/>
    <x v="62"/>
    <s v="op2310"/>
    <m/>
  </r>
  <r>
    <x v="41"/>
    <n v="2292"/>
    <d v="2026-09-03T00:00:00"/>
    <n v="1705"/>
    <m/>
    <n v="1705"/>
    <s v="amostra div "/>
    <m/>
    <n v="10"/>
    <x v="63"/>
    <s v="op2366"/>
    <s v="5,5 KG LÍQ "/>
  </r>
  <r>
    <x v="23"/>
    <n v="1468"/>
    <d v="2026-09-04T00:00:00"/>
    <n v="1705"/>
    <m/>
    <n v="1705"/>
    <s v="Bandeiras 10 mts - elegance"/>
    <n v="10"/>
    <m/>
    <x v="64"/>
    <m/>
    <s v="reemplaza o CLXD"/>
  </r>
  <r>
    <x v="15"/>
    <m/>
    <d v="2026-09-08T00:00:00"/>
    <s v="0613041"/>
    <m/>
    <n v="5361"/>
    <m/>
    <m/>
    <n v="15"/>
    <x v="65"/>
    <n v="2288"/>
    <m/>
  </r>
  <r>
    <x v="15"/>
    <m/>
    <d v="2026-09-08T00:00:00"/>
    <s v="0574011"/>
    <m/>
    <n v="5362"/>
    <m/>
    <m/>
    <n v="13"/>
    <x v="65"/>
    <n v="2287"/>
    <m/>
  </r>
  <r>
    <x v="15"/>
    <m/>
    <d v="2026-09-08T00:00:00"/>
    <s v="A10562"/>
    <m/>
    <n v="5380"/>
    <m/>
    <m/>
    <n v="47"/>
    <x v="65"/>
    <n v="2304"/>
    <m/>
  </r>
  <r>
    <x v="15"/>
    <m/>
    <d v="2026-09-08T00:00:00"/>
    <s v="0641004"/>
    <m/>
    <n v="5112"/>
    <m/>
    <m/>
    <n v="10"/>
    <x v="65"/>
    <n v="2289"/>
    <m/>
  </r>
  <r>
    <x v="15"/>
    <m/>
    <d v="2026-09-08T00:00:00"/>
    <s v="0671011"/>
    <m/>
    <n v="5364"/>
    <m/>
    <m/>
    <n v="12"/>
    <x v="65"/>
    <n v="2285"/>
    <m/>
  </r>
  <r>
    <x v="15"/>
    <m/>
    <d v="2026-09-08T00:00:00"/>
    <s v="0076091"/>
    <m/>
    <n v="5363"/>
    <m/>
    <m/>
    <n v="14"/>
    <x v="65"/>
    <n v="2286"/>
    <m/>
  </r>
  <r>
    <x v="42"/>
    <n v="1937"/>
    <d v="2026-09-15T00:00:00"/>
    <n v="1705"/>
    <m/>
    <n v="1705"/>
    <s v="Amostras div 10 mts "/>
    <m/>
    <n v="10"/>
    <x v="66"/>
    <m/>
    <m/>
  </r>
  <r>
    <x v="24"/>
    <n v="1534"/>
    <d v="2026-09-22T00:00:00"/>
    <n v="1705"/>
    <m/>
    <n v="1705"/>
    <s v="Amostras div 10 mts "/>
    <m/>
    <n v="10"/>
    <x v="67"/>
    <m/>
    <m/>
  </r>
  <r>
    <x v="16"/>
    <n v="993"/>
    <d v="2026-09-24T00:00:00"/>
    <s v="A10571"/>
    <n v="7857"/>
    <n v="5385"/>
    <s v="260 2,20 Arctic Breeze"/>
    <m/>
    <n v="6"/>
    <x v="68"/>
    <s v="op2334"/>
    <m/>
  </r>
  <r>
    <x v="43"/>
    <n v="2335"/>
    <d v="2026-09-25T00:00:00"/>
    <n v="1705"/>
    <m/>
    <n v="1705"/>
    <s v="Amostras div 10 mts "/>
    <m/>
    <n v="10"/>
    <x v="69"/>
    <s v="tab preço 344"/>
    <s v="11448 CXLD"/>
  </r>
  <r>
    <x v="6"/>
    <n v="1034"/>
    <s v="28/0"/>
    <s v="2400005&gt; 1705"/>
    <m/>
    <n v="4771"/>
    <s v="A07976  180G 2,10"/>
    <m/>
    <n v="10"/>
    <x v="70"/>
    <s v="pedido processado como amost div."/>
    <s v="CLIENTE BLOQUEA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FB9BE-C525-441E-B64D-B2D89C82E65B}" name="TablaDinámica1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 colHeaderCaption="STATUS">
  <location ref="A3:M69" firstHeaderRow="1" firstDataRow="2" firstDataCol="1" rowPageCount="1" colPageCount="1"/>
  <pivotFields count="19">
    <pivotField axis="axisRow" showAll="0">
      <items count="147">
        <item m="1" x="144"/>
        <item m="1" x="136"/>
        <item x="19"/>
        <item m="1" x="125"/>
        <item m="1" x="127"/>
        <item x="33"/>
        <item m="1" x="73"/>
        <item m="1" x="99"/>
        <item x="4"/>
        <item m="1" x="131"/>
        <item x="55"/>
        <item m="1" x="115"/>
        <item x="2"/>
        <item x="18"/>
        <item m="1" x="85"/>
        <item m="1" x="130"/>
        <item x="11"/>
        <item m="1" x="141"/>
        <item m="1" x="96"/>
        <item m="1" x="95"/>
        <item x="10"/>
        <item m="1" x="69"/>
        <item m="1" x="111"/>
        <item m="1" x="98"/>
        <item m="1" x="105"/>
        <item m="1" x="82"/>
        <item x="9"/>
        <item x="17"/>
        <item x="16"/>
        <item m="1" x="134"/>
        <item m="1" x="76"/>
        <item m="1" x="139"/>
        <item m="1" x="74"/>
        <item x="58"/>
        <item m="1" x="88"/>
        <item m="1" x="120"/>
        <item m="1" x="100"/>
        <item m="1" x="101"/>
        <item m="1" x="135"/>
        <item m="1" x="104"/>
        <item x="14"/>
        <item m="1" x="126"/>
        <item x="42"/>
        <item m="1" x="83"/>
        <item m="1" x="91"/>
        <item m="1" x="128"/>
        <item m="1" x="124"/>
        <item x="15"/>
        <item x="20"/>
        <item m="1" x="107"/>
        <item x="30"/>
        <item m="1" x="79"/>
        <item m="1" x="110"/>
        <item x="1"/>
        <item m="1" x="129"/>
        <item m="1" x="142"/>
        <item m="1" x="122"/>
        <item x="0"/>
        <item m="1" x="86"/>
        <item m="1" x="102"/>
        <item m="1" x="103"/>
        <item x="40"/>
        <item x="21"/>
        <item m="1" x="118"/>
        <item m="1" x="77"/>
        <item m="1" x="92"/>
        <item m="1" x="84"/>
        <item x="6"/>
        <item x="60"/>
        <item m="1" x="137"/>
        <item m="1" x="138"/>
        <item m="1" x="132"/>
        <item m="1" x="90"/>
        <item x="8"/>
        <item m="1" x="143"/>
        <item m="1" x="140"/>
        <item x="3"/>
        <item m="1" x="71"/>
        <item m="1" x="133"/>
        <item m="1" x="113"/>
        <item x="23"/>
        <item m="1" x="87"/>
        <item x="52"/>
        <item m="1" x="93"/>
        <item x="57"/>
        <item x="12"/>
        <item x="5"/>
        <item m="1" x="89"/>
        <item x="45"/>
        <item m="1" x="123"/>
        <item m="1" x="78"/>
        <item x="13"/>
        <item m="1" x="119"/>
        <item m="1" x="97"/>
        <item m="1" x="145"/>
        <item m="1" x="80"/>
        <item x="22"/>
        <item m="1" x="109"/>
        <item m="1" x="81"/>
        <item m="1" x="108"/>
        <item m="1" x="65"/>
        <item m="1" x="117"/>
        <item m="1" x="114"/>
        <item m="1" x="112"/>
        <item x="7"/>
        <item m="1" x="72"/>
        <item m="1" x="121"/>
        <item m="1" x="116"/>
        <item m="1" x="64"/>
        <item x="24"/>
        <item x="25"/>
        <item x="26"/>
        <item x="28"/>
        <item m="1" x="94"/>
        <item x="29"/>
        <item x="31"/>
        <item m="1" x="106"/>
        <item m="1" x="68"/>
        <item x="34"/>
        <item x="35"/>
        <item m="1" x="70"/>
        <item m="1" x="75"/>
        <item x="37"/>
        <item x="36"/>
        <item x="32"/>
        <item x="38"/>
        <item x="39"/>
        <item x="41"/>
        <item x="43"/>
        <item x="44"/>
        <item x="27"/>
        <item x="46"/>
        <item x="47"/>
        <item x="48"/>
        <item x="49"/>
        <item x="50"/>
        <item m="1" x="67"/>
        <item x="51"/>
        <item x="53"/>
        <item x="54"/>
        <item x="56"/>
        <item x="59"/>
        <item m="1" x="66"/>
        <item x="62"/>
        <item x="63"/>
        <item x="61"/>
        <item t="default"/>
      </items>
    </pivotField>
    <pivotField showAll="0"/>
    <pivotField showAll="0"/>
    <pivotField dataField="1" showAll="0"/>
    <pivotField showAll="0"/>
    <pivotField axis="axisCol" showAll="0">
      <items count="18">
        <item x="2"/>
        <item m="1" x="14"/>
        <item x="3"/>
        <item x="6"/>
        <item x="0"/>
        <item x="7"/>
        <item x="1"/>
        <item x="4"/>
        <item m="1" x="16"/>
        <item m="1" x="13"/>
        <item m="1" x="15"/>
        <item x="8"/>
        <item x="5"/>
        <item m="1" x="11"/>
        <item x="9"/>
        <item x="10"/>
        <item m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0"/>
        <item x="1"/>
        <item x="2"/>
        <item m="1" x="3"/>
        <item t="default"/>
      </items>
    </pivotField>
    <pivotField showAll="0"/>
  </pivotFields>
  <rowFields count="1">
    <field x="0"/>
  </rowFields>
  <rowItems count="65">
    <i>
      <x v="2"/>
    </i>
    <i>
      <x v="5"/>
    </i>
    <i>
      <x v="8"/>
    </i>
    <i>
      <x v="10"/>
    </i>
    <i>
      <x v="12"/>
    </i>
    <i>
      <x v="13"/>
    </i>
    <i>
      <x v="16"/>
    </i>
    <i>
      <x v="20"/>
    </i>
    <i>
      <x v="26"/>
    </i>
    <i>
      <x v="27"/>
    </i>
    <i>
      <x v="28"/>
    </i>
    <i>
      <x v="33"/>
    </i>
    <i>
      <x v="40"/>
    </i>
    <i>
      <x v="42"/>
    </i>
    <i>
      <x v="47"/>
    </i>
    <i>
      <x v="48"/>
    </i>
    <i>
      <x v="50"/>
    </i>
    <i>
      <x v="53"/>
    </i>
    <i>
      <x v="57"/>
    </i>
    <i>
      <x v="61"/>
    </i>
    <i>
      <x v="62"/>
    </i>
    <i>
      <x v="67"/>
    </i>
    <i>
      <x v="68"/>
    </i>
    <i>
      <x v="73"/>
    </i>
    <i>
      <x v="76"/>
    </i>
    <i>
      <x v="80"/>
    </i>
    <i>
      <x v="82"/>
    </i>
    <i>
      <x v="84"/>
    </i>
    <i>
      <x v="85"/>
    </i>
    <i>
      <x v="86"/>
    </i>
    <i>
      <x v="88"/>
    </i>
    <i>
      <x v="91"/>
    </i>
    <i>
      <x v="96"/>
    </i>
    <i>
      <x v="104"/>
    </i>
    <i>
      <x v="109"/>
    </i>
    <i>
      <x v="110"/>
    </i>
    <i>
      <x v="111"/>
    </i>
    <i>
      <x v="112"/>
    </i>
    <i>
      <x v="114"/>
    </i>
    <i>
      <x v="115"/>
    </i>
    <i>
      <x v="118"/>
    </i>
    <i>
      <x v="119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7"/>
    </i>
    <i>
      <x v="138"/>
    </i>
    <i>
      <x v="139"/>
    </i>
    <i>
      <x v="140"/>
    </i>
    <i>
      <x v="141"/>
    </i>
    <i>
      <x v="143"/>
    </i>
    <i>
      <x v="144"/>
    </i>
    <i>
      <x v="145"/>
    </i>
    <i t="grand">
      <x/>
    </i>
  </rowItems>
  <colFields count="1">
    <field x="5"/>
  </colFields>
  <colItems count="12">
    <i>
      <x/>
    </i>
    <i>
      <x v="2"/>
    </i>
    <i>
      <x v="3"/>
    </i>
    <i>
      <x v="4"/>
    </i>
    <i>
      <x v="5"/>
    </i>
    <i>
      <x v="6"/>
    </i>
    <i>
      <x v="7"/>
    </i>
    <i>
      <x v="11"/>
    </i>
    <i>
      <x v="12"/>
    </i>
    <i>
      <x v="14"/>
    </i>
    <i>
      <x v="15"/>
    </i>
    <i t="grand">
      <x/>
    </i>
  </colItems>
  <pageFields count="1">
    <pageField fld="17" hier="-1"/>
  </pageFields>
  <dataFields count="1">
    <dataField name="SOLICITAÇÃO COTAÇOES  AMOSTRAS" fld="3" subtotal="count" baseField="0" baseItem="0"/>
  </dataFields>
  <formats count="4">
    <format dxfId="45">
      <pivotArea outline="0" collapsedLevelsAreSubtotals="1" fieldPosition="0">
        <references count="1">
          <reference field="5" count="0" selected="0"/>
        </references>
      </pivotArea>
    </format>
    <format dxfId="44">
      <pivotArea field="5" type="button" dataOnly="0" labelOnly="1" outline="0" axis="axisCol" fieldPosition="0"/>
    </format>
    <format dxfId="43">
      <pivotArea type="topRight" dataOnly="0" labelOnly="1" outline="0" fieldPosition="0"/>
    </format>
    <format dxfId="42">
      <pivotArea dataOnly="0" labelOnly="1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D68330-7A2E-4000-B01A-250F220BFF58}" name="TablaDinámica1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 / PEDIDO">
  <location ref="A3:B30" firstHeaderRow="1" firstDataRow="1" firstDataCol="1"/>
  <pivotFields count="12">
    <pivotField axis="axisRow" showAll="0">
      <items count="48">
        <item sd="0" x="4"/>
        <item sd="0" x="3"/>
        <item sd="0" x="0"/>
        <item sd="0" x="2"/>
        <item sd="0" x="1"/>
        <item sd="0" x="5"/>
        <item sd="0" x="6"/>
        <item h="1" sd="0" m="1" x="44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h="1" x="26"/>
        <item h="1" x="27"/>
        <item h="1" x="28"/>
        <item h="1" m="1" x="46"/>
        <item h="1" x="30"/>
        <item h="1" x="31"/>
        <item h="1" x="32"/>
        <item h="1" x="33"/>
        <item h="1" x="34"/>
        <item h="1" x="35"/>
        <item h="1" m="1" x="45"/>
        <item h="1" x="37"/>
        <item h="1" x="38"/>
        <item h="1" x="39"/>
        <item h="1" x="29"/>
        <item h="1" x="36"/>
        <item h="1" x="40"/>
        <item h="1" x="41"/>
        <item h="1" x="42"/>
        <item h="1" x="43"/>
        <item t="default"/>
      </items>
    </pivotField>
    <pivotField showAll="0"/>
    <pivotField numFmtId="16" showAll="0"/>
    <pivotField dataField="1" showAll="0"/>
    <pivotField showAll="0"/>
    <pivotField showAll="0"/>
    <pivotField showAll="0"/>
    <pivotField showAll="0"/>
    <pivotField showAll="0"/>
    <pivotField axis="axisRow" showAll="0">
      <items count="72">
        <item x="0"/>
        <item x="1"/>
        <item x="2"/>
        <item x="3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59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showAll="0"/>
    <pivotField showAll="0"/>
  </pivotFields>
  <rowFields count="2">
    <field x="0"/>
    <field x="9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Cuenta de COD ARTIGO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E6D1C7-C604-42CF-8C99-02B8996F6912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Y3:Z20" firstHeaderRow="1" firstDataRow="1" firstDataCol="1"/>
  <pivotFields count="19">
    <pivotField showAll="0"/>
    <pivotField numFmtId="16" showAll="0"/>
    <pivotField numFmtId="16" showAll="0"/>
    <pivotField axis="axisRow" showAll="0">
      <items count="17">
        <item x="3"/>
        <item x="8"/>
        <item x="4"/>
        <item x="5"/>
        <item x="1"/>
        <item x="10"/>
        <item x="11"/>
        <item x="7"/>
        <item x="2"/>
        <item x="6"/>
        <item x="0"/>
        <item x="9"/>
        <item x="12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4" showAll="0"/>
    <pivotField showAll="0"/>
    <pivotField showAll="0"/>
    <pivotField showAll="0"/>
    <pivotField showAll="0"/>
    <pivotField showAll="0"/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uenta de COLOR" fld="11" subtotal="count" baseField="0" baseItem="0"/>
  </dataFields>
  <formats count="5">
    <format dxfId="27">
      <pivotArea dataOnly="0" fieldPosition="0">
        <references count="1">
          <reference field="3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6">
      <pivotArea collapsedLevelsAreSubtotals="1" fieldPosition="0">
        <references count="1">
          <reference field="3" count="1">
            <x v="4"/>
          </reference>
        </references>
      </pivotArea>
    </format>
    <format dxfId="25">
      <pivotArea dataOnly="0" labelOnly="1" fieldPosition="0">
        <references count="1">
          <reference field="3" count="1">
            <x v="4"/>
          </reference>
        </references>
      </pivotArea>
    </format>
    <format dxfId="24">
      <pivotArea collapsedLevelsAreSubtotals="1" fieldPosition="0">
        <references count="1">
          <reference field="3" count="1">
            <x v="9"/>
          </reference>
        </references>
      </pivotArea>
    </format>
    <format dxfId="23">
      <pivotArea dataOnly="0" labelOnly="1" fieldPosition="0">
        <references count="1">
          <reference field="3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026BAD-A73D-48BF-8A5D-AA61CFE80824}" name="TablaDinámica3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J22" firstHeaderRow="1" firstDataRow="2" firstDataCol="1"/>
  <pivotFields count="19">
    <pivotField axis="axisRow" showAll="0">
      <items count="147">
        <item m="1" x="136"/>
        <item m="1" x="125"/>
        <item x="33"/>
        <item m="1" x="131"/>
        <item x="18"/>
        <item m="1" x="85"/>
        <item x="11"/>
        <item m="1" x="141"/>
        <item m="1" x="95"/>
        <item m="1" x="69"/>
        <item m="1" x="82"/>
        <item m="1" x="76"/>
        <item m="1" x="139"/>
        <item m="1" x="74"/>
        <item m="1" x="120"/>
        <item m="1" x="101"/>
        <item m="1" x="135"/>
        <item x="42"/>
        <item m="1" x="83"/>
        <item m="1" x="124"/>
        <item x="30"/>
        <item x="1"/>
        <item m="1" x="129"/>
        <item x="0"/>
        <item x="21"/>
        <item m="1" x="118"/>
        <item m="1" x="77"/>
        <item x="60"/>
        <item m="1" x="137"/>
        <item m="1" x="71"/>
        <item m="1" x="113"/>
        <item m="1" x="87"/>
        <item x="52"/>
        <item m="1" x="93"/>
        <item x="57"/>
        <item x="12"/>
        <item x="5"/>
        <item m="1" x="119"/>
        <item m="1" x="97"/>
        <item m="1" x="145"/>
        <item m="1" x="109"/>
        <item m="1" x="81"/>
        <item m="1" x="72"/>
        <item m="1" x="121"/>
        <item h="1" m="1" x="64"/>
        <item m="1" x="111"/>
        <item x="40"/>
        <item x="4"/>
        <item m="1" x="110"/>
        <item m="1" x="107"/>
        <item m="1" x="122"/>
        <item m="1" x="143"/>
        <item m="1" x="96"/>
        <item m="1" x="144"/>
        <item m="1" x="115"/>
        <item m="1" x="134"/>
        <item m="1" x="86"/>
        <item m="1" x="108"/>
        <item x="45"/>
        <item m="1" x="130"/>
        <item m="1" x="112"/>
        <item m="1" x="78"/>
        <item m="1" x="91"/>
        <item m="1" x="128"/>
        <item m="1" x="117"/>
        <item x="58"/>
        <item m="1" x="132"/>
        <item h="1" m="1" x="92"/>
        <item h="1" m="1" x="80"/>
        <item h="1" m="1" x="133"/>
        <item h="1" x="16"/>
        <item h="1" m="1" x="138"/>
        <item h="1" x="9"/>
        <item h="1" m="1" x="142"/>
        <item h="1" m="1" x="126"/>
        <item h="1" m="1" x="116"/>
        <item h="1" m="1" x="73"/>
        <item h="1" m="1" x="84"/>
        <item h="1" m="1" x="89"/>
        <item h="1" x="8"/>
        <item h="1" m="1" x="100"/>
        <item h="1" m="1" x="90"/>
        <item h="1" x="23"/>
        <item h="1" m="1" x="140"/>
        <item h="1" m="1" x="103"/>
        <item h="1" m="1" x="102"/>
        <item h="1" m="1" x="105"/>
        <item h="1" m="1" x="123"/>
        <item h="1" m="1" x="99"/>
        <item h="1" m="1" x="127"/>
        <item h="1" m="1" x="79"/>
        <item h="1" m="1" x="104"/>
        <item h="1" x="2"/>
        <item h="1" x="3"/>
        <item h="1" m="1" x="98"/>
        <item h="1" x="6"/>
        <item h="1" x="7"/>
        <item h="1" m="1" x="88"/>
        <item h="1" x="10"/>
        <item h="1" x="13"/>
        <item h="1" x="14"/>
        <item h="1" x="15"/>
        <item h="1" x="17"/>
        <item h="1" m="1" x="65"/>
        <item h="1" x="19"/>
        <item h="1" x="55"/>
        <item h="1" x="20"/>
        <item h="1" x="22"/>
        <item h="1" m="1" x="114"/>
        <item h="1" x="24"/>
        <item h="1" x="25"/>
        <item h="1" x="26"/>
        <item h="1" x="28"/>
        <item h="1" m="1" x="94"/>
        <item h="1" x="29"/>
        <item h="1" x="31"/>
        <item h="1" m="1" x="106"/>
        <item h="1" m="1" x="68"/>
        <item h="1" x="34"/>
        <item h="1" x="35"/>
        <item h="1" m="1" x="70"/>
        <item h="1" m="1" x="75"/>
        <item h="1" x="37"/>
        <item h="1" x="36"/>
        <item h="1" x="32"/>
        <item h="1" x="38"/>
        <item h="1" x="39"/>
        <item h="1" x="41"/>
        <item h="1" x="43"/>
        <item h="1" x="44"/>
        <item h="1" x="27"/>
        <item h="1" x="46"/>
        <item h="1" x="47"/>
        <item h="1" x="48"/>
        <item h="1" x="49"/>
        <item h="1" x="50"/>
        <item h="1" m="1" x="67"/>
        <item h="1" x="51"/>
        <item h="1" x="53"/>
        <item h="1" x="54"/>
        <item h="1" x="56"/>
        <item h="1" x="59"/>
        <item h="1" m="1" x="66"/>
        <item h="1" x="62"/>
        <item h="1" x="63"/>
        <item h="1" x="61"/>
        <item t="default"/>
      </items>
    </pivotField>
    <pivotField showAll="0"/>
    <pivotField showAll="0"/>
    <pivotField showAll="0"/>
    <pivotField showAll="0"/>
    <pivotField axis="axisCol" dataField="1" showAll="0">
      <items count="18">
        <item m="1" x="14"/>
        <item x="6"/>
        <item x="0"/>
        <item x="1"/>
        <item x="4"/>
        <item m="1" x="16"/>
        <item m="1" x="13"/>
        <item x="8"/>
        <item m="1" x="11"/>
        <item x="5"/>
        <item m="1" x="15"/>
        <item x="3"/>
        <item x="2"/>
        <item x="7"/>
        <item x="9"/>
        <item x="10"/>
        <item m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8">
    <i>
      <x v="2"/>
    </i>
    <i>
      <x v="4"/>
    </i>
    <i>
      <x v="6"/>
    </i>
    <i>
      <x v="17"/>
    </i>
    <i>
      <x v="20"/>
    </i>
    <i>
      <x v="21"/>
    </i>
    <i>
      <x v="23"/>
    </i>
    <i>
      <x v="24"/>
    </i>
    <i>
      <x v="27"/>
    </i>
    <i>
      <x v="32"/>
    </i>
    <i>
      <x v="34"/>
    </i>
    <i>
      <x v="35"/>
    </i>
    <i>
      <x v="36"/>
    </i>
    <i>
      <x v="46"/>
    </i>
    <i>
      <x v="47"/>
    </i>
    <i>
      <x v="58"/>
    </i>
    <i>
      <x v="65"/>
    </i>
    <i t="grand">
      <x/>
    </i>
  </rowItems>
  <colFields count="1">
    <field x="5"/>
  </colFields>
  <colItems count="9">
    <i>
      <x v="1"/>
    </i>
    <i>
      <x v="2"/>
    </i>
    <i>
      <x v="3"/>
    </i>
    <i>
      <x v="4"/>
    </i>
    <i>
      <x v="9"/>
    </i>
    <i>
      <x v="11"/>
    </i>
    <i>
      <x v="13"/>
    </i>
    <i>
      <x v="14"/>
    </i>
    <i t="grand">
      <x/>
    </i>
  </colItems>
  <dataFields count="1">
    <dataField name="Cuenta de STATUS" fld="5" subtotal="count" baseField="0" baseItem="0"/>
  </dataFields>
  <formats count="3">
    <format dxfId="6">
      <pivotArea outline="0" collapsedLevelsAreSubtotals="1" fieldPosition="0"/>
    </format>
    <format dxfId="5">
      <pivotArea dataOnly="0" labelOnly="1" fieldPosition="0">
        <references count="1">
          <reference field="5" count="3">
            <x v="1"/>
            <x v="2"/>
            <x v="3"/>
          </reference>
        </references>
      </pivotArea>
    </format>
    <format dxfId="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5738E9-0A04-4873-A0F2-3FBA834122B6}" name="Tabela1" displayName="Tabela1" ref="A7:S712" totalsRowShown="0" headerRowDxfId="66" dataDxfId="65">
  <autoFilter ref="A7:S712" xr:uid="{6E5738E9-0A04-4873-A0F2-3FBA834122B6}"/>
  <tableColumns count="19">
    <tableColumn id="1" xr3:uid="{71AD4886-7268-4746-AF9F-5A2382BD63FA}" name="CLIENTE" dataDxfId="64"/>
    <tableColumn id="2" xr3:uid="{86F8D47B-03C5-4922-BC8F-4B2126205CC1}" name="DATA _x000a_SOLICITAÇÃO_x000a_" dataDxfId="63"/>
    <tableColumn id="10" xr3:uid="{02C95BDE-44D9-4A1F-9D50-947072C8153A}" name="DATA DA PROPOSTA_x000a_" dataDxfId="62"/>
    <tableColumn id="3" xr3:uid="{1EA87A50-1D83-4066-BBEC-95A691F26916}" name="CODIGO _x000a_ORIGINAL" dataDxfId="61"/>
    <tableColumn id="11" xr3:uid="{89AA8B70-C88B-4AF4-BA1C-050F9855FD30}" name="COD CT NOVO" dataDxfId="60"/>
    <tableColumn id="5" xr3:uid="{623401D6-CD83-43A5-AAE4-809C4A3620D1}" name="STATUS" dataDxfId="59"/>
    <tableColumn id="12" xr3:uid="{00C1D71D-763F-4B57-89CF-103AB243A8BD}" name="SOLICITAÇÃO" dataDxfId="58"/>
    <tableColumn id="13" xr3:uid="{31C59337-DE2F-4748-A675-ABAED77D9927}" name="ID APP" dataDxfId="57"/>
    <tableColumn id="4" xr3:uid="{AFDFBBD5-418D-4BFF-98D9-13E5DCBAFE67}" name="GSM" dataDxfId="56"/>
    <tableColumn id="14" xr3:uid="{FFBB02FF-C082-4BF9-BDB4-F15DC8DFBBBA}" name="ANCHO CM" dataDxfId="55"/>
    <tableColumn id="17" xr3:uid="{E99740B0-A693-4C65-A3BA-FD6E0F31F1B8}" name="COMPOSICIÓN/_x000a_ESTRUCTURA" dataDxfId="54"/>
    <tableColumn id="18" xr3:uid="{D5156CF3-3D96-4BA2-A02D-9404EEB2A012}" name="COLOR" dataDxfId="53"/>
    <tableColumn id="7" xr3:uid="{257154A7-6905-43E2-95FD-EB82B3185877}" name="BENEFICIO / TRATAMENTO" dataDxfId="52"/>
    <tableColumn id="8" xr3:uid="{C4CF10A4-2540-4D25-936D-17BB2E1EE4F4}" name="COST _x000a_US$" dataDxfId="51"/>
    <tableColumn id="15" xr3:uid="{16991538-B4EC-46D3-9CEA-E0932254DC94}" name="OBSERV. ORIGINAL" dataDxfId="50"/>
    <tableColumn id="6" xr3:uid="{411EF1E9-6CD4-4F54-96A6-4D87E42DA641}" name="APROVAÇÃO" dataDxfId="49"/>
    <tableColumn id="9" xr3:uid="{D30B391F-D248-440E-99B2-F453D27899AE}" name="OBSERV " dataDxfId="48"/>
    <tableColumn id="16" xr3:uid="{FCE3D7D3-9C9E-4CAE-BF52-6D6DD1E938C6}" name="BR/GT" dataDxfId="47"/>
    <tableColumn id="19" xr3:uid="{0B57E5FE-DCF4-4A67-97FC-A8CA343EEE35}" name="OBSERV3" dataDxfId="4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933AA4-DFD6-425B-AEE2-5C8487E6C493}" name="Tabla3" displayName="Tabla3" ref="A4:L153" totalsRowShown="0" headerRowDxfId="41" dataDxfId="39" headerRowBorderDxfId="40" tableBorderDxfId="38">
  <autoFilter ref="A4:L153" xr:uid="{91933AA4-DFD6-425B-AEE2-5C8487E6C493}"/>
  <tableColumns count="12">
    <tableColumn id="1" xr3:uid="{AF96307D-C5ED-464C-A917-6F162A14E5A3}" name="CLIENTE" dataDxfId="37"/>
    <tableColumn id="2" xr3:uid="{DC9C203A-E92F-42B0-83E0-925CDF9E2A39}" name="NÚMERO _x000a_CLIENTE" dataDxfId="36"/>
    <tableColumn id="3" xr3:uid="{26C619E3-F1DA-4890-881D-F0C2C175BA46}" name="DATA SOLICITAÇÃO" dataDxfId="35"/>
    <tableColumn id="4" xr3:uid="{2E229EAB-EDD2-4EDD-8DE9-A5C300534C22}" name="COD ARTIGO" dataDxfId="34"/>
    <tableColumn id="5" xr3:uid="{91DDB4B1-7070-4C05-9250-F1A8C1CD5534}" name="ID" dataDxfId="33"/>
    <tableColumn id="6" xr3:uid="{C32145B5-50B4-4795-B21A-E017972AE036}" name="COD TOTVS" dataDxfId="32"/>
    <tableColumn id="7" xr3:uid="{BC5D9187-46FA-4F72-A7E3-262108740DFC}" name="DESCRIÇ."/>
    <tableColumn id="8" xr3:uid="{39F74890-71C4-47F0-922A-F4C5E8E939B1}" name="OP #" dataDxfId="31"/>
    <tableColumn id="9" xr3:uid="{9916DC09-1351-4A33-9CE7-8E0938F52AF5}" name="QUANT. " dataDxfId="30"/>
    <tableColumn id="10" xr3:uid="{5D37CF04-95A7-4018-A049-9C8D6DD306F4}" name="# PEDIDO TOTVS " dataDxfId="29"/>
    <tableColumn id="11" xr3:uid="{04BDA088-B906-4656-8179-89B553505C89}" name="OBSERV."/>
    <tableColumn id="12" xr3:uid="{7978065D-59A9-4439-B393-D80E1CD8D5DF}" name="OBSERV. 2" dataDxfId="28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F17C69-287E-4685-83D5-EB7CC938A2B0}" name="Tabla2" displayName="Tabla2" ref="A2:F4" headerRowDxfId="22" headerRowBorderDxfId="21" tableBorderDxfId="20" totalsRowBorderDxfId="19">
  <autoFilter ref="A2:F4" xr:uid="{EEF17C69-287E-4685-83D5-EB7CC938A2B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7EE9095-F5B2-409A-9DA4-ED3029EFAEA1}" name="Artículo" totalsRowLabel="Total" dataDxfId="18" totalsRowDxfId="17"/>
    <tableColumn id="2" xr3:uid="{BCB52114-BC01-4F23-80A2-7046442E6E3B}" name="GM2" dataDxfId="16" totalsRowDxfId="15"/>
    <tableColumn id="3" xr3:uid="{F86B19BA-6B20-4E3B-83D6-D91273C998AB}" name="Ancho" dataDxfId="14" totalsRowDxfId="13"/>
    <tableColumn id="4" xr3:uid="{E72562B1-10BA-4899-A001-5F12F2E15316}" name="Estructura" dataDxfId="12" totalsRowDxfId="11"/>
    <tableColumn id="5" xr3:uid="{AD175C1D-F3FA-410E-AE3B-01051298EE9A}" name="Color" dataDxfId="10" totalsRowDxfId="9"/>
    <tableColumn id="6" xr3:uid="{AFCEA3B6-BDFA-4F35-B7EB-376C21671DEE}" name="Precio USD/M" totalsRowFunction="sum" dataDxfId="8" totalsRowDxfId="7"/>
  </tableColumns>
  <tableStyleInfo name="TableStyleLight21 2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conexaomalhasedes-my.sharepoint.com/:b:/g/personal/diogo_gomes_conexaomalhas_com_br/IQAJIHOnPucpQ4FxLuSDfH24AQklsIIJTWg66J0JkOWcwSQ" TargetMode="External"/><Relationship Id="rId13" Type="http://schemas.openxmlformats.org/officeDocument/2006/relationships/vmlDrawing" Target="../drawings/vmlDrawing4.vml"/><Relationship Id="rId3" Type="http://schemas.openxmlformats.org/officeDocument/2006/relationships/hyperlink" Target="https://conexaomalhasedes-my.sharepoint.com/:b:/g/personal/diogo_gomes_conexaomalhas_com_br/IQCqthXZqxOfQJhrl4O5THWyAXi8krABvv3nnuf9MwZ-hJo" TargetMode="External"/><Relationship Id="rId7" Type="http://schemas.openxmlformats.org/officeDocument/2006/relationships/hyperlink" Target="https://conexaomalhasedes-my.sharepoint.com/:b:/g/personal/diogo_gomes_conexaomalhas_com_br/IQAJIHOnPucpQ4FxLuSDfH24AQklsIIJTWg66J0JkOWcwSQ" TargetMode="External"/><Relationship Id="rId12" Type="http://schemas.openxmlformats.org/officeDocument/2006/relationships/drawing" Target="../drawings/drawing5.xml"/><Relationship Id="rId2" Type="http://schemas.openxmlformats.org/officeDocument/2006/relationships/hyperlink" Target="https://conexaomalhasedes-my.sharepoint.com/:b:/g/personal/diogo_gomes_conexaomalhas_com_br/IQDVLTB5lJzORbW7jLraRvPRAT2hA2suTLFsFl5IdQW-vAY" TargetMode="External"/><Relationship Id="rId1" Type="http://schemas.openxmlformats.org/officeDocument/2006/relationships/hyperlink" Target="https://conexaomalhasedes-my.sharepoint.com/:b:/g/personal/diogo_gomes_conexaomalhas_com_br/IQDVLTB5lJzORbW7jLraRvPRAT2hA2suTLFsFl5IdQW-vAY" TargetMode="External"/><Relationship Id="rId6" Type="http://schemas.openxmlformats.org/officeDocument/2006/relationships/hyperlink" Target="https://conexaomalhasedes-my.sharepoint.com/:b:/g/personal/diogo_gomes_conexaomalhas_com_br/IQCLaGmsUUPHTremN_45D6SUAat42K_M3LWMl6Xv4gC_x9k" TargetMode="External"/><Relationship Id="rId11" Type="http://schemas.openxmlformats.org/officeDocument/2006/relationships/hyperlink" Target="https://conexaomalhasedes-my.sharepoint.com/:b:/g/personal/diogo_gomes_conexaomalhas_com_br/IQAlIoWwysjzSbCzP7aOYi_ZAZg_rgarRyvwTohhf2_PXIE" TargetMode="External"/><Relationship Id="rId5" Type="http://schemas.openxmlformats.org/officeDocument/2006/relationships/hyperlink" Target="https://conexaomalhasedes-my.sharepoint.com/:b:/g/personal/diogo_gomes_conexaomalhas_com_br/IQCLaGmsUUPHTremN_45D6SUAat42K_M3LWMl6Xv4gC_x9k" TargetMode="External"/><Relationship Id="rId10" Type="http://schemas.openxmlformats.org/officeDocument/2006/relationships/hyperlink" Target="https://conexaomalhasedes-my.sharepoint.com/:b:/g/personal/diogo_gomes_conexaomalhas_com_br/IQAlIoWwysjzSbCzP7aOYi_ZAZg_rgarRyvwTohhf2_PXIE" TargetMode="External"/><Relationship Id="rId4" Type="http://schemas.openxmlformats.org/officeDocument/2006/relationships/hyperlink" Target="https://conexaomalhasedes-my.sharepoint.com/:b:/g/personal/diogo_gomes_conexaomalhas_com_br/IQCqthXZqxOfQJhrl4O5THWyAXi8krABvv3nnuf9MwZ-hJo" TargetMode="External"/><Relationship Id="rId9" Type="http://schemas.openxmlformats.org/officeDocument/2006/relationships/hyperlink" Target="https://conexaomalhasedes-my.sharepoint.com/:b:/g/personal/diogo_gomes_conexaomalhas_com_br/IQBZZ_xNsGHMS55_jRjONTISAfzvzbI3LipsAkyCRag5oyA" TargetMode="External"/><Relationship Id="rId14" Type="http://schemas.openxmlformats.org/officeDocument/2006/relationships/image" Target="../media/image34.emf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11240-B9BB-47EB-9C65-85FFA779CD4B}">
  <sheetPr>
    <tabColor rgb="FF7030A0"/>
  </sheetPr>
  <dimension ref="A1:U712"/>
  <sheetViews>
    <sheetView showGridLines="0" tabSelected="1" zoomScale="96" zoomScaleNormal="96" workbookViewId="0">
      <pane xSplit="8" ySplit="7" topLeftCell="I706" activePane="bottomRight" state="frozen"/>
      <selection pane="topRight" activeCell="F1" sqref="F1"/>
      <selection pane="bottomLeft" activeCell="A8" sqref="A8"/>
      <selection pane="bottomRight" activeCell="D715" sqref="D715"/>
    </sheetView>
  </sheetViews>
  <sheetFormatPr baseColWidth="10" defaultColWidth="9.1796875" defaultRowHeight="14.5" x14ac:dyDescent="0.35"/>
  <cols>
    <col min="1" max="1" width="18" customWidth="1"/>
    <col min="2" max="2" width="8.1796875" style="2" customWidth="1"/>
    <col min="3" max="3" width="7.36328125" style="1" customWidth="1"/>
    <col min="4" max="4" width="16" style="2" customWidth="1"/>
    <col min="5" max="5" width="7.36328125" style="6" customWidth="1"/>
    <col min="6" max="6" width="7.81640625" style="2" customWidth="1"/>
    <col min="7" max="7" width="34" style="2" customWidth="1"/>
    <col min="8" max="8" width="11.1796875" style="387" customWidth="1"/>
    <col min="9" max="9" width="7.54296875" customWidth="1"/>
    <col min="10" max="10" width="7" style="6" customWidth="1"/>
    <col min="11" max="11" width="12.7265625" style="6" customWidth="1"/>
    <col min="12" max="12" width="27" style="257" customWidth="1"/>
    <col min="13" max="13" width="15.453125" style="6" customWidth="1"/>
    <col min="14" max="14" width="16.453125" customWidth="1"/>
    <col min="15" max="15" width="11.54296875" style="391" customWidth="1"/>
    <col min="16" max="16" width="12.453125" customWidth="1"/>
    <col min="17" max="17" width="15.453125" style="6" customWidth="1"/>
    <col min="18" max="18" width="15.7265625" style="8" customWidth="1"/>
    <col min="19" max="19" width="13.81640625" style="1" customWidth="1"/>
    <col min="20" max="20" width="20.7265625" customWidth="1"/>
    <col min="21" max="21" width="5.54296875" customWidth="1"/>
    <col min="22" max="24" width="2.1796875" customWidth="1"/>
  </cols>
  <sheetData>
    <row r="1" spans="1:19" x14ac:dyDescent="0.35">
      <c r="A1" s="12" t="s">
        <v>46</v>
      </c>
      <c r="G1" s="536">
        <f ca="1">NOW()</f>
        <v>46296.506733564813</v>
      </c>
      <c r="H1" s="386"/>
      <c r="I1" s="2" t="s">
        <v>7</v>
      </c>
      <c r="J1"/>
      <c r="K1" s="2"/>
      <c r="L1"/>
      <c r="M1"/>
      <c r="N1" s="391"/>
      <c r="O1" s="6"/>
      <c r="P1" s="8"/>
      <c r="Q1" s="9"/>
      <c r="R1" s="1"/>
      <c r="S1"/>
    </row>
    <row r="2" spans="1:19" x14ac:dyDescent="0.35">
      <c r="I2" s="193" t="s">
        <v>8</v>
      </c>
      <c r="J2" s="7"/>
      <c r="K2" s="193"/>
      <c r="L2" s="7"/>
      <c r="M2"/>
      <c r="N2" s="391"/>
      <c r="O2" s="6"/>
      <c r="P2" s="8"/>
      <c r="Q2"/>
      <c r="R2" s="1"/>
      <c r="S2"/>
    </row>
    <row r="3" spans="1:19" x14ac:dyDescent="0.35">
      <c r="I3" s="2" t="s">
        <v>9</v>
      </c>
      <c r="J3"/>
      <c r="K3" s="2"/>
      <c r="L3"/>
      <c r="M3"/>
      <c r="N3" s="391"/>
      <c r="O3" s="6"/>
      <c r="P3" s="8"/>
      <c r="Q3"/>
      <c r="R3" s="1"/>
      <c r="S3"/>
    </row>
    <row r="4" spans="1:19" x14ac:dyDescent="0.35">
      <c r="G4" s="128"/>
      <c r="I4" s="2" t="s">
        <v>11</v>
      </c>
      <c r="J4"/>
      <c r="K4" s="2"/>
      <c r="L4"/>
      <c r="M4"/>
      <c r="N4" s="391"/>
      <c r="O4" s="6"/>
      <c r="P4" s="8"/>
      <c r="Q4"/>
      <c r="R4" s="1"/>
      <c r="S4"/>
    </row>
    <row r="5" spans="1:19" ht="6.65" customHeight="1" x14ac:dyDescent="0.35">
      <c r="E5" s="1"/>
      <c r="G5" s="128"/>
      <c r="J5" s="1"/>
      <c r="K5" s="2"/>
      <c r="L5"/>
      <c r="M5"/>
      <c r="N5" s="391"/>
      <c r="O5" s="6"/>
      <c r="P5" s="8"/>
      <c r="Q5"/>
      <c r="R5" s="1"/>
      <c r="S5"/>
    </row>
    <row r="6" spans="1:19" s="8" customFormat="1" ht="8.5" customHeight="1" x14ac:dyDescent="0.3">
      <c r="B6" s="10"/>
      <c r="C6" s="13"/>
      <c r="D6" s="10"/>
      <c r="E6" s="13"/>
      <c r="F6" s="10"/>
      <c r="G6" s="10"/>
      <c r="H6" s="388"/>
      <c r="I6" s="13"/>
      <c r="J6" s="13"/>
      <c r="K6" s="10"/>
      <c r="L6" s="13"/>
      <c r="N6" s="392"/>
      <c r="R6" s="13"/>
    </row>
    <row r="7" spans="1:19" s="73" customFormat="1" ht="45" customHeight="1" x14ac:dyDescent="0.3">
      <c r="A7" s="552" t="s">
        <v>0</v>
      </c>
      <c r="B7" s="553" t="s">
        <v>53</v>
      </c>
      <c r="C7" s="553" t="s">
        <v>54</v>
      </c>
      <c r="D7" s="553" t="s">
        <v>44</v>
      </c>
      <c r="E7" s="553" t="s">
        <v>60</v>
      </c>
      <c r="F7" s="553" t="s">
        <v>4</v>
      </c>
      <c r="G7" s="553" t="s">
        <v>64</v>
      </c>
      <c r="H7" s="552" t="s">
        <v>59</v>
      </c>
      <c r="I7" s="553" t="s">
        <v>57</v>
      </c>
      <c r="J7" s="553" t="s">
        <v>1413</v>
      </c>
      <c r="K7" s="553" t="s">
        <v>69</v>
      </c>
      <c r="L7" s="553" t="s">
        <v>70</v>
      </c>
      <c r="M7" s="553" t="s">
        <v>58</v>
      </c>
      <c r="N7" s="554" t="s">
        <v>2</v>
      </c>
      <c r="O7" s="555" t="s">
        <v>61</v>
      </c>
      <c r="P7" s="556" t="s">
        <v>62</v>
      </c>
      <c r="Q7" s="556" t="s">
        <v>63</v>
      </c>
      <c r="R7" s="556" t="s">
        <v>52</v>
      </c>
      <c r="S7" s="556" t="s">
        <v>634</v>
      </c>
    </row>
    <row r="8" spans="1:19" x14ac:dyDescent="0.35">
      <c r="A8" s="30" t="s">
        <v>65</v>
      </c>
      <c r="B8" s="227">
        <v>46027</v>
      </c>
      <c r="C8" s="67">
        <v>46027</v>
      </c>
      <c r="D8" s="218" t="s">
        <v>300</v>
      </c>
      <c r="E8" s="40"/>
      <c r="F8" s="330" t="s">
        <v>74</v>
      </c>
      <c r="G8" s="59" t="s">
        <v>73</v>
      </c>
      <c r="H8" s="39" t="s">
        <v>67</v>
      </c>
      <c r="I8" s="36">
        <v>360</v>
      </c>
      <c r="J8" s="36">
        <v>220</v>
      </c>
      <c r="K8" s="255">
        <f>'COTAÇÃO AMOSTRAS'!$I$8+J8</f>
        <v>580</v>
      </c>
      <c r="L8" s="58" t="s">
        <v>71</v>
      </c>
      <c r="M8" s="37"/>
      <c r="N8" s="41">
        <v>4.45</v>
      </c>
      <c r="O8" s="83" t="s">
        <v>72</v>
      </c>
      <c r="P8" s="32" t="s">
        <v>348</v>
      </c>
      <c r="Q8" s="34" t="s">
        <v>301</v>
      </c>
      <c r="R8" s="76" t="s">
        <v>66</v>
      </c>
      <c r="S8" s="30"/>
    </row>
    <row r="9" spans="1:19" x14ac:dyDescent="0.35">
      <c r="A9" s="30" t="s">
        <v>65</v>
      </c>
      <c r="B9" s="227">
        <v>46028</v>
      </c>
      <c r="C9" s="67">
        <v>46028</v>
      </c>
      <c r="D9" s="219" t="s">
        <v>302</v>
      </c>
      <c r="E9" s="36" t="s">
        <v>345</v>
      </c>
      <c r="F9" s="330" t="s">
        <v>74</v>
      </c>
      <c r="G9" s="20" t="s">
        <v>299</v>
      </c>
      <c r="H9" s="39" t="s">
        <v>76</v>
      </c>
      <c r="I9" s="36">
        <v>320</v>
      </c>
      <c r="J9" s="36">
        <v>220</v>
      </c>
      <c r="K9" s="256" t="s">
        <v>78</v>
      </c>
      <c r="L9" s="58" t="s">
        <v>71</v>
      </c>
      <c r="M9" s="37"/>
      <c r="N9" s="41">
        <v>3.94</v>
      </c>
      <c r="O9" s="83" t="s">
        <v>77</v>
      </c>
      <c r="P9" s="32" t="s">
        <v>79</v>
      </c>
      <c r="Q9" s="34" t="s">
        <v>75</v>
      </c>
      <c r="R9" s="76" t="s">
        <v>66</v>
      </c>
      <c r="S9" s="30"/>
    </row>
    <row r="10" spans="1:19" x14ac:dyDescent="0.35">
      <c r="A10" s="30" t="s">
        <v>89</v>
      </c>
      <c r="B10" s="227">
        <v>46030</v>
      </c>
      <c r="C10" s="67">
        <v>46030</v>
      </c>
      <c r="D10" s="57" t="s">
        <v>93</v>
      </c>
      <c r="E10" s="36"/>
      <c r="F10" s="331" t="s">
        <v>94</v>
      </c>
      <c r="G10" s="56" t="s">
        <v>100</v>
      </c>
      <c r="H10" s="39" t="s">
        <v>96</v>
      </c>
      <c r="I10" s="36">
        <v>180</v>
      </c>
      <c r="J10" s="36">
        <v>220</v>
      </c>
      <c r="K10" s="37" t="s">
        <v>95</v>
      </c>
      <c r="L10" s="58" t="s">
        <v>92</v>
      </c>
      <c r="M10" s="37"/>
      <c r="N10" s="41">
        <v>1.99</v>
      </c>
      <c r="O10" s="83" t="s">
        <v>90</v>
      </c>
      <c r="P10" s="32"/>
      <c r="Q10" s="34"/>
      <c r="R10" s="76" t="s">
        <v>91</v>
      </c>
      <c r="S10" s="30"/>
    </row>
    <row r="11" spans="1:19" x14ac:dyDescent="0.35">
      <c r="A11" s="30" t="s">
        <v>89</v>
      </c>
      <c r="B11" s="227">
        <v>46030</v>
      </c>
      <c r="C11" s="67">
        <v>46030</v>
      </c>
      <c r="D11" s="140" t="s">
        <v>1094</v>
      </c>
      <c r="E11" s="36"/>
      <c r="F11" s="331" t="s">
        <v>94</v>
      </c>
      <c r="G11" s="56" t="s">
        <v>99</v>
      </c>
      <c r="H11" s="39" t="s">
        <v>98</v>
      </c>
      <c r="I11" s="36">
        <v>180</v>
      </c>
      <c r="J11" s="36">
        <v>220</v>
      </c>
      <c r="K11" s="37" t="s">
        <v>95</v>
      </c>
      <c r="L11" s="58" t="s">
        <v>97</v>
      </c>
      <c r="M11" s="37"/>
      <c r="N11" s="41">
        <v>1.99</v>
      </c>
      <c r="O11" s="83" t="s">
        <v>90</v>
      </c>
      <c r="P11" s="32"/>
      <c r="Q11" s="34"/>
      <c r="R11" s="76" t="s">
        <v>91</v>
      </c>
      <c r="S11" s="30"/>
    </row>
    <row r="12" spans="1:19" x14ac:dyDescent="0.35">
      <c r="A12" s="31" t="s">
        <v>101</v>
      </c>
      <c r="B12" s="546">
        <v>46031</v>
      </c>
      <c r="C12" s="38">
        <v>46031</v>
      </c>
      <c r="D12" s="57" t="s">
        <v>103</v>
      </c>
      <c r="E12" s="36"/>
      <c r="F12" s="331" t="s">
        <v>158</v>
      </c>
      <c r="G12" s="60" t="s">
        <v>105</v>
      </c>
      <c r="H12" s="39" t="s">
        <v>104</v>
      </c>
      <c r="I12" s="36">
        <v>180</v>
      </c>
      <c r="J12" s="36">
        <v>220</v>
      </c>
      <c r="K12" s="37" t="s">
        <v>95</v>
      </c>
      <c r="L12" s="58" t="s">
        <v>102</v>
      </c>
      <c r="M12" s="37"/>
      <c r="N12" s="41">
        <v>1.93</v>
      </c>
      <c r="O12" s="83" t="s">
        <v>157</v>
      </c>
      <c r="P12" s="33" t="s">
        <v>79</v>
      </c>
      <c r="Q12" s="34" t="s">
        <v>155</v>
      </c>
      <c r="R12" s="76" t="s">
        <v>91</v>
      </c>
      <c r="S12" s="30"/>
    </row>
    <row r="13" spans="1:19" x14ac:dyDescent="0.35">
      <c r="A13" s="31" t="s">
        <v>106</v>
      </c>
      <c r="B13" s="546">
        <v>46034</v>
      </c>
      <c r="C13" s="38">
        <v>46034</v>
      </c>
      <c r="D13" s="33">
        <v>522004</v>
      </c>
      <c r="E13" s="36"/>
      <c r="F13" s="331" t="s">
        <v>94</v>
      </c>
      <c r="G13" s="20" t="s">
        <v>124</v>
      </c>
      <c r="H13" s="39" t="s">
        <v>107</v>
      </c>
      <c r="I13" s="36">
        <v>500</v>
      </c>
      <c r="J13" s="36">
        <v>220</v>
      </c>
      <c r="K13" s="69" t="s">
        <v>114</v>
      </c>
      <c r="L13" s="58" t="s">
        <v>115</v>
      </c>
      <c r="M13" s="37" t="s">
        <v>116</v>
      </c>
      <c r="N13" s="41">
        <v>8.8699999999999992</v>
      </c>
      <c r="O13" s="84" t="s">
        <v>123</v>
      </c>
      <c r="P13" s="33"/>
      <c r="Q13" s="34"/>
      <c r="R13" s="76" t="s">
        <v>66</v>
      </c>
      <c r="S13" s="30"/>
    </row>
    <row r="14" spans="1:19" x14ac:dyDescent="0.35">
      <c r="A14" s="31" t="s">
        <v>106</v>
      </c>
      <c r="B14" s="546">
        <v>46034</v>
      </c>
      <c r="C14" s="38">
        <v>46034</v>
      </c>
      <c r="D14" s="220" t="s">
        <v>187</v>
      </c>
      <c r="E14" s="71" t="s">
        <v>187</v>
      </c>
      <c r="F14" s="331" t="s">
        <v>176</v>
      </c>
      <c r="G14" s="20" t="s">
        <v>188</v>
      </c>
      <c r="H14" s="68" t="s">
        <v>108</v>
      </c>
      <c r="I14" s="66">
        <v>400</v>
      </c>
      <c r="J14" s="36">
        <v>220</v>
      </c>
      <c r="K14" s="70" t="s">
        <v>118</v>
      </c>
      <c r="L14" s="63" t="s">
        <v>120</v>
      </c>
      <c r="M14" s="29"/>
      <c r="N14" s="41">
        <v>6.8</v>
      </c>
      <c r="O14" s="84" t="s">
        <v>123</v>
      </c>
      <c r="P14" s="64" t="s">
        <v>79</v>
      </c>
      <c r="Q14" s="75" t="s">
        <v>190</v>
      </c>
      <c r="R14" s="76" t="s">
        <v>66</v>
      </c>
      <c r="S14" s="30"/>
    </row>
    <row r="15" spans="1:19" x14ac:dyDescent="0.35">
      <c r="A15" s="31" t="s">
        <v>106</v>
      </c>
      <c r="B15" s="546">
        <v>46034</v>
      </c>
      <c r="C15" s="38">
        <v>46034</v>
      </c>
      <c r="D15" s="221">
        <v>555004</v>
      </c>
      <c r="E15" s="61"/>
      <c r="F15" s="331" t="s">
        <v>94</v>
      </c>
      <c r="G15" s="20" t="s">
        <v>124</v>
      </c>
      <c r="H15" s="68" t="s">
        <v>109</v>
      </c>
      <c r="I15" s="62">
        <v>360</v>
      </c>
      <c r="J15" s="36">
        <v>220</v>
      </c>
      <c r="K15" s="70" t="s">
        <v>78</v>
      </c>
      <c r="L15" s="63"/>
      <c r="M15" s="29" t="s">
        <v>122</v>
      </c>
      <c r="N15" s="41">
        <v>7.83</v>
      </c>
      <c r="O15" s="84" t="s">
        <v>123</v>
      </c>
      <c r="P15" s="64"/>
      <c r="Q15" s="34"/>
      <c r="R15" s="76" t="s">
        <v>66</v>
      </c>
      <c r="S15" s="30"/>
    </row>
    <row r="16" spans="1:19" x14ac:dyDescent="0.35">
      <c r="A16" s="31" t="s">
        <v>106</v>
      </c>
      <c r="B16" s="546">
        <v>46034</v>
      </c>
      <c r="C16" s="38">
        <v>46034</v>
      </c>
      <c r="D16" s="221">
        <v>552004</v>
      </c>
      <c r="E16" s="61"/>
      <c r="F16" s="331" t="s">
        <v>94</v>
      </c>
      <c r="G16" s="20" t="s">
        <v>124</v>
      </c>
      <c r="H16" s="68" t="s">
        <v>110</v>
      </c>
      <c r="I16" s="62">
        <v>300</v>
      </c>
      <c r="J16" s="36">
        <v>220</v>
      </c>
      <c r="K16" s="70" t="s">
        <v>117</v>
      </c>
      <c r="L16" s="63"/>
      <c r="M16" s="29"/>
      <c r="N16" s="41">
        <v>4.4000000000000004</v>
      </c>
      <c r="O16" s="84" t="s">
        <v>123</v>
      </c>
      <c r="P16" s="64"/>
      <c r="Q16" s="34"/>
      <c r="R16" s="76" t="s">
        <v>66</v>
      </c>
      <c r="S16" s="30"/>
    </row>
    <row r="17" spans="1:19" x14ac:dyDescent="0.35">
      <c r="A17" s="31" t="s">
        <v>106</v>
      </c>
      <c r="B17" s="546">
        <v>46034</v>
      </c>
      <c r="C17" s="38">
        <v>46034</v>
      </c>
      <c r="D17" s="221">
        <v>443006</v>
      </c>
      <c r="E17" s="61"/>
      <c r="F17" s="331" t="s">
        <v>94</v>
      </c>
      <c r="G17" s="20" t="s">
        <v>124</v>
      </c>
      <c r="H17" s="68" t="s">
        <v>111</v>
      </c>
      <c r="I17" s="62">
        <v>160</v>
      </c>
      <c r="J17" s="62">
        <v>210</v>
      </c>
      <c r="K17" s="70" t="s">
        <v>119</v>
      </c>
      <c r="L17" s="63" t="s">
        <v>121</v>
      </c>
      <c r="M17" s="29"/>
      <c r="N17" s="41">
        <v>3.03</v>
      </c>
      <c r="O17" s="84" t="s">
        <v>123</v>
      </c>
      <c r="P17" s="64"/>
      <c r="Q17" s="34"/>
      <c r="R17" s="76" t="s">
        <v>66</v>
      </c>
      <c r="S17" s="30"/>
    </row>
    <row r="18" spans="1:19" x14ac:dyDescent="0.35">
      <c r="A18" s="31" t="s">
        <v>106</v>
      </c>
      <c r="B18" s="546">
        <v>46034</v>
      </c>
      <c r="C18" s="38">
        <v>46034</v>
      </c>
      <c r="D18" s="221">
        <v>543011</v>
      </c>
      <c r="E18" s="61"/>
      <c r="F18" s="331" t="s">
        <v>94</v>
      </c>
      <c r="G18" s="20" t="s">
        <v>124</v>
      </c>
      <c r="H18" s="68" t="s">
        <v>112</v>
      </c>
      <c r="I18" s="62">
        <v>280</v>
      </c>
      <c r="J18" s="36">
        <v>220</v>
      </c>
      <c r="K18" s="70" t="s">
        <v>113</v>
      </c>
      <c r="L18" s="63" t="s">
        <v>121</v>
      </c>
      <c r="M18" s="29"/>
      <c r="N18" s="41">
        <v>3.85</v>
      </c>
      <c r="O18" s="84" t="s">
        <v>123</v>
      </c>
      <c r="P18" s="64"/>
      <c r="Q18" s="34"/>
      <c r="R18" s="76" t="s">
        <v>66</v>
      </c>
      <c r="S18" s="30"/>
    </row>
    <row r="19" spans="1:19" x14ac:dyDescent="0.35">
      <c r="A19" s="31" t="s">
        <v>129</v>
      </c>
      <c r="B19" s="528">
        <v>46035</v>
      </c>
      <c r="C19" s="65">
        <v>46035</v>
      </c>
      <c r="D19" s="222" t="s">
        <v>2493</v>
      </c>
      <c r="E19" s="61" t="s">
        <v>890</v>
      </c>
      <c r="F19" s="331" t="s">
        <v>74</v>
      </c>
      <c r="G19" s="20" t="s">
        <v>2432</v>
      </c>
      <c r="H19" s="68" t="s">
        <v>131</v>
      </c>
      <c r="I19" s="259">
        <v>180</v>
      </c>
      <c r="J19" s="62">
        <v>210</v>
      </c>
      <c r="K19" s="2" t="s">
        <v>143</v>
      </c>
      <c r="L19" s="63" t="s">
        <v>133</v>
      </c>
      <c r="M19" s="29"/>
      <c r="N19" s="41">
        <v>1.61</v>
      </c>
      <c r="O19" s="85"/>
      <c r="P19" s="64" t="s">
        <v>79</v>
      </c>
      <c r="Q19" s="75" t="s">
        <v>2490</v>
      </c>
      <c r="R19" s="76" t="s">
        <v>66</v>
      </c>
      <c r="S19" s="30" t="s">
        <v>2652</v>
      </c>
    </row>
    <row r="20" spans="1:19" x14ac:dyDescent="0.35">
      <c r="A20" s="31" t="s">
        <v>129</v>
      </c>
      <c r="B20" s="528">
        <v>46035</v>
      </c>
      <c r="C20" s="65">
        <v>46035</v>
      </c>
      <c r="D20" s="221" t="s">
        <v>130</v>
      </c>
      <c r="E20" s="508" t="s">
        <v>2433</v>
      </c>
      <c r="F20" s="331" t="s">
        <v>94</v>
      </c>
      <c r="G20" s="20" t="s">
        <v>540</v>
      </c>
      <c r="H20" s="68" t="s">
        <v>132</v>
      </c>
      <c r="I20" s="62">
        <v>200</v>
      </c>
      <c r="J20" s="62">
        <v>220</v>
      </c>
      <c r="K20" s="2" t="s">
        <v>113</v>
      </c>
      <c r="L20" s="63" t="s">
        <v>134</v>
      </c>
      <c r="M20" s="29"/>
      <c r="N20" s="41">
        <v>4.47</v>
      </c>
      <c r="O20" s="85"/>
      <c r="P20" s="64"/>
      <c r="Q20" s="34"/>
      <c r="R20" s="76" t="s">
        <v>66</v>
      </c>
      <c r="S20" s="30"/>
    </row>
    <row r="21" spans="1:19" x14ac:dyDescent="0.35">
      <c r="A21" s="31" t="s">
        <v>129</v>
      </c>
      <c r="B21" s="528">
        <v>46035</v>
      </c>
      <c r="C21" s="65">
        <v>46035</v>
      </c>
      <c r="D21" s="223" t="s">
        <v>240</v>
      </c>
      <c r="E21" s="126" t="s">
        <v>292</v>
      </c>
      <c r="F21" s="331" t="s">
        <v>176</v>
      </c>
      <c r="G21" s="20">
        <v>521001</v>
      </c>
      <c r="H21" s="68" t="s">
        <v>135</v>
      </c>
      <c r="I21" s="62">
        <v>460</v>
      </c>
      <c r="J21" s="62">
        <v>230</v>
      </c>
      <c r="K21" s="2" t="s">
        <v>136</v>
      </c>
      <c r="L21" s="63" t="s">
        <v>137</v>
      </c>
      <c r="M21" t="s">
        <v>138</v>
      </c>
      <c r="N21" s="41">
        <v>7.33</v>
      </c>
      <c r="O21" s="85"/>
      <c r="P21" s="64" t="s">
        <v>79</v>
      </c>
      <c r="Q21" s="34"/>
      <c r="R21" s="76" t="s">
        <v>66</v>
      </c>
      <c r="S21" s="30"/>
    </row>
    <row r="22" spans="1:19" x14ac:dyDescent="0.35">
      <c r="A22" s="31" t="s">
        <v>106</v>
      </c>
      <c r="B22" s="528">
        <v>46035</v>
      </c>
      <c r="C22" s="65">
        <v>46035</v>
      </c>
      <c r="D22" s="224" t="s">
        <v>186</v>
      </c>
      <c r="E22" s="61" t="s">
        <v>185</v>
      </c>
      <c r="F22" s="331" t="s">
        <v>176</v>
      </c>
      <c r="G22" s="20" t="s">
        <v>139</v>
      </c>
      <c r="H22" s="68">
        <v>6866</v>
      </c>
      <c r="I22" s="66">
        <v>180</v>
      </c>
      <c r="J22" s="66">
        <v>210</v>
      </c>
      <c r="K22" s="70" t="s">
        <v>143</v>
      </c>
      <c r="L22" s="63" t="s">
        <v>144</v>
      </c>
      <c r="M22" s="29"/>
      <c r="N22" s="41">
        <v>1.78</v>
      </c>
      <c r="O22" s="85"/>
      <c r="P22" s="64" t="s">
        <v>79</v>
      </c>
      <c r="Q22" s="34" t="s">
        <v>156</v>
      </c>
      <c r="R22" s="76" t="s">
        <v>66</v>
      </c>
      <c r="S22" s="30"/>
    </row>
    <row r="23" spans="1:19" x14ac:dyDescent="0.35">
      <c r="A23" s="31" t="s">
        <v>106</v>
      </c>
      <c r="B23" s="528">
        <v>46035</v>
      </c>
      <c r="C23" s="65">
        <v>46035</v>
      </c>
      <c r="D23" s="222" t="s">
        <v>142</v>
      </c>
      <c r="E23" s="61"/>
      <c r="F23" s="331" t="s">
        <v>74</v>
      </c>
      <c r="G23" s="20" t="s">
        <v>140</v>
      </c>
      <c r="H23" s="68">
        <v>6867</v>
      </c>
      <c r="I23" s="62">
        <v>220</v>
      </c>
      <c r="J23" s="62">
        <v>220</v>
      </c>
      <c r="K23" s="70" t="s">
        <v>95</v>
      </c>
      <c r="L23" s="63" t="s">
        <v>145</v>
      </c>
      <c r="M23" s="29"/>
      <c r="N23" s="41">
        <v>2.88</v>
      </c>
      <c r="O23" s="85"/>
      <c r="P23" s="64" t="s">
        <v>79</v>
      </c>
      <c r="Q23" s="34" t="s">
        <v>156</v>
      </c>
      <c r="R23" s="76" t="s">
        <v>66</v>
      </c>
      <c r="S23" s="30"/>
    </row>
    <row r="24" spans="1:19" x14ac:dyDescent="0.35">
      <c r="A24" s="31" t="s">
        <v>106</v>
      </c>
      <c r="B24" s="528">
        <v>46035</v>
      </c>
      <c r="C24" s="65">
        <v>46035</v>
      </c>
      <c r="D24" s="220" t="s">
        <v>142</v>
      </c>
      <c r="E24" s="61"/>
      <c r="F24" s="331" t="s">
        <v>176</v>
      </c>
      <c r="G24" s="20" t="s">
        <v>141</v>
      </c>
      <c r="H24" s="172">
        <v>6868</v>
      </c>
      <c r="I24" s="62">
        <v>180</v>
      </c>
      <c r="J24" s="62">
        <v>210</v>
      </c>
      <c r="K24" s="2" t="s">
        <v>143</v>
      </c>
      <c r="L24" s="173" t="s">
        <v>267</v>
      </c>
      <c r="M24" s="29"/>
      <c r="N24" s="160">
        <v>2.15</v>
      </c>
      <c r="O24" s="85"/>
      <c r="P24" s="64" t="s">
        <v>79</v>
      </c>
      <c r="Q24" s="34" t="s">
        <v>156</v>
      </c>
      <c r="R24" s="76" t="s">
        <v>66</v>
      </c>
      <c r="S24" s="30"/>
    </row>
    <row r="25" spans="1:19" x14ac:dyDescent="0.35">
      <c r="A25" s="31" t="s">
        <v>106</v>
      </c>
      <c r="B25" s="528">
        <v>46036</v>
      </c>
      <c r="C25" s="65">
        <v>46036</v>
      </c>
      <c r="D25" s="225" t="s">
        <v>181</v>
      </c>
      <c r="E25" s="72" t="s">
        <v>180</v>
      </c>
      <c r="F25" s="330" t="s">
        <v>176</v>
      </c>
      <c r="G25" s="20" t="s">
        <v>149</v>
      </c>
      <c r="H25" s="68" t="s">
        <v>183</v>
      </c>
      <c r="I25" s="62">
        <v>240</v>
      </c>
      <c r="J25" s="62">
        <v>220</v>
      </c>
      <c r="K25" s="70" t="s">
        <v>117</v>
      </c>
      <c r="L25" s="63" t="s">
        <v>184</v>
      </c>
      <c r="M25" s="29"/>
      <c r="N25" s="41">
        <v>3.34</v>
      </c>
      <c r="O25" s="85"/>
      <c r="P25" s="64" t="s">
        <v>79</v>
      </c>
      <c r="Q25" s="75" t="s">
        <v>190</v>
      </c>
      <c r="R25" s="76" t="s">
        <v>66</v>
      </c>
      <c r="S25" s="30"/>
    </row>
    <row r="26" spans="1:19" x14ac:dyDescent="0.35">
      <c r="A26" s="31" t="s">
        <v>106</v>
      </c>
      <c r="B26" s="528">
        <v>46036</v>
      </c>
      <c r="C26" s="65">
        <v>46036</v>
      </c>
      <c r="D26" s="225" t="s">
        <v>178</v>
      </c>
      <c r="E26" s="72" t="s">
        <v>177</v>
      </c>
      <c r="F26" s="330" t="s">
        <v>176</v>
      </c>
      <c r="G26" s="20" t="s">
        <v>148</v>
      </c>
      <c r="H26" s="68" t="s">
        <v>182</v>
      </c>
      <c r="I26" s="62">
        <v>320</v>
      </c>
      <c r="J26" s="62">
        <v>220</v>
      </c>
      <c r="K26" s="70" t="s">
        <v>117</v>
      </c>
      <c r="L26" s="63" t="s">
        <v>179</v>
      </c>
      <c r="M26" s="29"/>
      <c r="N26" s="41">
        <v>4.47</v>
      </c>
      <c r="O26" s="85"/>
      <c r="P26" s="64" t="s">
        <v>79</v>
      </c>
      <c r="Q26" s="75" t="s">
        <v>190</v>
      </c>
      <c r="R26" s="76" t="s">
        <v>66</v>
      </c>
      <c r="S26" s="30"/>
    </row>
    <row r="27" spans="1:19" x14ac:dyDescent="0.35">
      <c r="A27" s="31" t="s">
        <v>106</v>
      </c>
      <c r="B27" s="528">
        <v>46036</v>
      </c>
      <c r="C27" s="65">
        <v>46036</v>
      </c>
      <c r="D27" s="224" t="s">
        <v>146</v>
      </c>
      <c r="E27" s="61"/>
      <c r="F27" s="330" t="s">
        <v>176</v>
      </c>
      <c r="G27" s="20" t="s">
        <v>150</v>
      </c>
      <c r="H27" s="68" t="s">
        <v>174</v>
      </c>
      <c r="I27" s="62">
        <v>360</v>
      </c>
      <c r="J27" s="62">
        <v>220</v>
      </c>
      <c r="K27" s="70" t="s">
        <v>78</v>
      </c>
      <c r="L27" s="63" t="s">
        <v>175</v>
      </c>
      <c r="M27" s="29"/>
      <c r="N27" s="41">
        <v>4.68</v>
      </c>
      <c r="O27" s="85"/>
      <c r="P27" s="64" t="s">
        <v>79</v>
      </c>
      <c r="Q27" s="75" t="s">
        <v>190</v>
      </c>
      <c r="R27" s="76" t="s">
        <v>66</v>
      </c>
      <c r="S27" s="30"/>
    </row>
    <row r="28" spans="1:19" x14ac:dyDescent="0.35">
      <c r="A28" s="31" t="s">
        <v>106</v>
      </c>
      <c r="B28" s="528">
        <v>46036</v>
      </c>
      <c r="C28" s="65">
        <v>46036</v>
      </c>
      <c r="D28" s="226" t="s">
        <v>161</v>
      </c>
      <c r="E28" s="61"/>
      <c r="F28" s="330" t="s">
        <v>176</v>
      </c>
      <c r="G28" s="20" t="s">
        <v>163</v>
      </c>
      <c r="H28" s="68" t="s">
        <v>164</v>
      </c>
      <c r="I28" s="62">
        <v>280</v>
      </c>
      <c r="J28" s="62">
        <v>220</v>
      </c>
      <c r="K28" s="70" t="s">
        <v>95</v>
      </c>
      <c r="L28" s="63" t="s">
        <v>162</v>
      </c>
      <c r="M28" s="29"/>
      <c r="N28" s="41">
        <v>3.05</v>
      </c>
      <c r="O28" s="85"/>
      <c r="P28" s="64" t="s">
        <v>79</v>
      </c>
      <c r="Q28" s="75" t="s">
        <v>190</v>
      </c>
      <c r="R28" s="76" t="s">
        <v>66</v>
      </c>
      <c r="S28" s="30"/>
    </row>
    <row r="29" spans="1:19" x14ac:dyDescent="0.35">
      <c r="A29" s="31" t="s">
        <v>106</v>
      </c>
      <c r="B29" s="528">
        <v>46036</v>
      </c>
      <c r="C29" s="65">
        <v>46036</v>
      </c>
      <c r="D29" s="220" t="s">
        <v>165</v>
      </c>
      <c r="E29" s="61"/>
      <c r="F29" s="330" t="s">
        <v>176</v>
      </c>
      <c r="G29" s="20" t="s">
        <v>163</v>
      </c>
      <c r="H29" s="68" t="s">
        <v>166</v>
      </c>
      <c r="I29" s="62">
        <v>280</v>
      </c>
      <c r="J29" s="62">
        <v>220</v>
      </c>
      <c r="K29" s="70" t="s">
        <v>78</v>
      </c>
      <c r="L29" s="63" t="s">
        <v>167</v>
      </c>
      <c r="M29" s="29"/>
      <c r="N29" s="41">
        <v>3.22</v>
      </c>
      <c r="O29" s="85"/>
      <c r="P29" s="64" t="s">
        <v>79</v>
      </c>
      <c r="Q29" s="75" t="s">
        <v>190</v>
      </c>
      <c r="R29" s="76" t="s">
        <v>66</v>
      </c>
      <c r="S29" s="30"/>
    </row>
    <row r="30" spans="1:19" x14ac:dyDescent="0.35">
      <c r="A30" s="31" t="s">
        <v>106</v>
      </c>
      <c r="B30" s="528">
        <v>46036</v>
      </c>
      <c r="C30" s="65">
        <v>46036</v>
      </c>
      <c r="D30" s="220" t="s">
        <v>168</v>
      </c>
      <c r="E30" s="61"/>
      <c r="F30" s="330" t="s">
        <v>176</v>
      </c>
      <c r="G30" s="20" t="s">
        <v>163</v>
      </c>
      <c r="H30" s="68" t="s">
        <v>169</v>
      </c>
      <c r="I30" s="62">
        <v>280</v>
      </c>
      <c r="J30" s="62">
        <v>220</v>
      </c>
      <c r="K30" s="70" t="s">
        <v>95</v>
      </c>
      <c r="L30" s="63" t="s">
        <v>167</v>
      </c>
      <c r="M30" s="29"/>
      <c r="N30" s="41">
        <v>3.05</v>
      </c>
      <c r="O30" s="85"/>
      <c r="P30" s="64" t="s">
        <v>79</v>
      </c>
      <c r="Q30" s="75" t="s">
        <v>190</v>
      </c>
      <c r="R30" s="76" t="s">
        <v>66</v>
      </c>
      <c r="S30" s="30"/>
    </row>
    <row r="31" spans="1:19" x14ac:dyDescent="0.35">
      <c r="A31" s="31" t="s">
        <v>106</v>
      </c>
      <c r="B31" s="528">
        <v>46036</v>
      </c>
      <c r="C31" s="65">
        <v>46036</v>
      </c>
      <c r="D31" s="220" t="s">
        <v>170</v>
      </c>
      <c r="E31" s="61"/>
      <c r="F31" s="330" t="s">
        <v>176</v>
      </c>
      <c r="G31" s="20" t="s">
        <v>163</v>
      </c>
      <c r="H31" s="68" t="s">
        <v>171</v>
      </c>
      <c r="I31" s="62">
        <v>180</v>
      </c>
      <c r="J31" s="62">
        <v>210</v>
      </c>
      <c r="K31" s="70" t="s">
        <v>143</v>
      </c>
      <c r="L31" s="74" t="s">
        <v>133</v>
      </c>
      <c r="M31" s="29"/>
      <c r="N31" s="41">
        <v>1.67</v>
      </c>
      <c r="O31" s="85"/>
      <c r="P31" s="64" t="s">
        <v>79</v>
      </c>
      <c r="Q31" s="75" t="s">
        <v>190</v>
      </c>
      <c r="R31" s="76" t="s">
        <v>66</v>
      </c>
      <c r="S31" s="30"/>
    </row>
    <row r="32" spans="1:19" x14ac:dyDescent="0.35">
      <c r="A32" s="31" t="s">
        <v>106</v>
      </c>
      <c r="B32" s="528">
        <v>46036</v>
      </c>
      <c r="C32" s="65">
        <v>46036</v>
      </c>
      <c r="D32" s="220" t="s">
        <v>172</v>
      </c>
      <c r="E32" s="61"/>
      <c r="F32" s="330" t="s">
        <v>176</v>
      </c>
      <c r="G32" s="20" t="s">
        <v>163</v>
      </c>
      <c r="H32" s="68" t="s">
        <v>173</v>
      </c>
      <c r="I32" s="62">
        <v>180</v>
      </c>
      <c r="J32" s="62">
        <v>210</v>
      </c>
      <c r="K32" s="70" t="s">
        <v>143</v>
      </c>
      <c r="L32" s="63" t="s">
        <v>121</v>
      </c>
      <c r="M32" s="29"/>
      <c r="N32" s="41">
        <v>1.65</v>
      </c>
      <c r="O32" s="85"/>
      <c r="P32" s="64" t="s">
        <v>79</v>
      </c>
      <c r="Q32" s="75" t="s">
        <v>190</v>
      </c>
      <c r="R32" s="76" t="s">
        <v>66</v>
      </c>
      <c r="S32" s="30"/>
    </row>
    <row r="33" spans="1:19" x14ac:dyDescent="0.35">
      <c r="A33" s="31" t="s">
        <v>106</v>
      </c>
      <c r="B33" s="528">
        <v>46036</v>
      </c>
      <c r="C33" s="65">
        <v>46037</v>
      </c>
      <c r="D33" s="8" t="s">
        <v>200</v>
      </c>
      <c r="E33" s="61"/>
      <c r="F33" s="330" t="s">
        <v>94</v>
      </c>
      <c r="G33" s="20" t="s">
        <v>191</v>
      </c>
      <c r="H33" s="68" t="s">
        <v>204</v>
      </c>
      <c r="I33" s="62">
        <v>160</v>
      </c>
      <c r="J33" s="62">
        <v>220</v>
      </c>
      <c r="K33" s="2" t="s">
        <v>95</v>
      </c>
      <c r="L33" s="63" t="s">
        <v>133</v>
      </c>
      <c r="M33" s="29"/>
      <c r="N33" s="41">
        <v>1.63</v>
      </c>
      <c r="O33" s="85"/>
      <c r="P33" s="64"/>
      <c r="Q33" s="75"/>
      <c r="R33" s="76" t="s">
        <v>66</v>
      </c>
      <c r="S33" s="30"/>
    </row>
    <row r="34" spans="1:19" x14ac:dyDescent="0.35">
      <c r="A34" s="31" t="s">
        <v>106</v>
      </c>
      <c r="B34" s="528">
        <v>46036</v>
      </c>
      <c r="C34" s="65">
        <v>46037</v>
      </c>
      <c r="D34" s="8" t="s">
        <v>198</v>
      </c>
      <c r="E34" s="61"/>
      <c r="F34" s="330" t="s">
        <v>94</v>
      </c>
      <c r="G34" s="20" t="s">
        <v>152</v>
      </c>
      <c r="H34" s="68" t="s">
        <v>203</v>
      </c>
      <c r="I34" s="62">
        <v>180</v>
      </c>
      <c r="J34" s="62">
        <v>220</v>
      </c>
      <c r="K34" s="2" t="s">
        <v>95</v>
      </c>
      <c r="L34" s="63" t="s">
        <v>133</v>
      </c>
      <c r="M34" s="29"/>
      <c r="N34" s="41">
        <v>1.82</v>
      </c>
      <c r="O34" s="85"/>
      <c r="P34" s="64"/>
      <c r="Q34" s="34"/>
      <c r="R34" s="76" t="s">
        <v>66</v>
      </c>
      <c r="S34" s="30"/>
    </row>
    <row r="35" spans="1:19" x14ac:dyDescent="0.35">
      <c r="A35" s="31" t="s">
        <v>106</v>
      </c>
      <c r="B35" s="528">
        <v>46036</v>
      </c>
      <c r="C35" s="65">
        <v>46037</v>
      </c>
      <c r="D35" s="8" t="s">
        <v>197</v>
      </c>
      <c r="E35" s="61"/>
      <c r="F35" s="330" t="s">
        <v>94</v>
      </c>
      <c r="G35" s="20" t="s">
        <v>153</v>
      </c>
      <c r="H35" s="68" t="s">
        <v>202</v>
      </c>
      <c r="I35" s="62">
        <v>200</v>
      </c>
      <c r="J35" s="62">
        <v>220</v>
      </c>
      <c r="K35" s="2" t="s">
        <v>95</v>
      </c>
      <c r="L35" s="63" t="s">
        <v>133</v>
      </c>
      <c r="M35" s="29"/>
      <c r="N35" s="41">
        <v>1.91</v>
      </c>
      <c r="O35" s="85"/>
      <c r="P35" s="64"/>
      <c r="Q35" s="34"/>
      <c r="R35" s="76" t="s">
        <v>66</v>
      </c>
      <c r="S35" s="30"/>
    </row>
    <row r="36" spans="1:19" x14ac:dyDescent="0.35">
      <c r="A36" s="31" t="s">
        <v>106</v>
      </c>
      <c r="B36" s="528">
        <v>46036</v>
      </c>
      <c r="C36" s="65">
        <v>46037</v>
      </c>
      <c r="D36" s="8" t="s">
        <v>196</v>
      </c>
      <c r="E36" s="61"/>
      <c r="F36" s="330" t="s">
        <v>94</v>
      </c>
      <c r="G36" s="20" t="s">
        <v>154</v>
      </c>
      <c r="H36" s="68" t="s">
        <v>201</v>
      </c>
      <c r="I36" s="62">
        <v>220</v>
      </c>
      <c r="J36" s="62">
        <v>220</v>
      </c>
      <c r="K36" s="2" t="s">
        <v>95</v>
      </c>
      <c r="L36" s="63" t="s">
        <v>133</v>
      </c>
      <c r="M36" s="29"/>
      <c r="N36" s="41">
        <v>2.09</v>
      </c>
      <c r="O36" s="85"/>
      <c r="P36" s="64"/>
      <c r="Q36" s="34"/>
      <c r="R36" s="76" t="s">
        <v>66</v>
      </c>
      <c r="S36" s="30"/>
    </row>
    <row r="37" spans="1:19" x14ac:dyDescent="0.35">
      <c r="A37" s="31" t="s">
        <v>106</v>
      </c>
      <c r="B37" s="528">
        <v>46036</v>
      </c>
      <c r="C37" s="65">
        <v>46037</v>
      </c>
      <c r="D37" s="8" t="s">
        <v>208</v>
      </c>
      <c r="E37" s="61"/>
      <c r="F37" s="330" t="s">
        <v>94</v>
      </c>
      <c r="G37" s="20" t="s">
        <v>192</v>
      </c>
      <c r="H37" s="68" t="s">
        <v>209</v>
      </c>
      <c r="I37" s="62">
        <v>160</v>
      </c>
      <c r="J37" s="62">
        <v>210</v>
      </c>
      <c r="K37" s="70" t="s">
        <v>143</v>
      </c>
      <c r="L37" s="63" t="s">
        <v>133</v>
      </c>
      <c r="M37" s="29"/>
      <c r="N37" s="41">
        <v>1.45</v>
      </c>
      <c r="O37" s="86"/>
      <c r="P37" s="64"/>
      <c r="Q37" s="75"/>
      <c r="R37" s="76" t="s">
        <v>66</v>
      </c>
      <c r="S37" s="30"/>
    </row>
    <row r="38" spans="1:19" x14ac:dyDescent="0.35">
      <c r="A38" s="31" t="s">
        <v>106</v>
      </c>
      <c r="B38" s="528">
        <v>46036</v>
      </c>
      <c r="C38" s="65">
        <v>46037</v>
      </c>
      <c r="D38" s="8" t="s">
        <v>207</v>
      </c>
      <c r="E38" s="61"/>
      <c r="F38" s="330" t="s">
        <v>94</v>
      </c>
      <c r="G38" s="20" t="s">
        <v>193</v>
      </c>
      <c r="H38" s="68">
        <v>6875</v>
      </c>
      <c r="I38" s="62">
        <v>180</v>
      </c>
      <c r="J38" s="62">
        <v>210</v>
      </c>
      <c r="K38" s="70" t="s">
        <v>143</v>
      </c>
      <c r="L38" s="63" t="s">
        <v>133</v>
      </c>
      <c r="M38" s="29"/>
      <c r="N38" s="41">
        <v>1.78</v>
      </c>
      <c r="O38" s="85"/>
      <c r="P38" s="64"/>
      <c r="Q38" s="34"/>
      <c r="R38" s="76" t="s">
        <v>66</v>
      </c>
      <c r="S38" s="30"/>
    </row>
    <row r="39" spans="1:19" x14ac:dyDescent="0.35">
      <c r="A39" s="31" t="s">
        <v>106</v>
      </c>
      <c r="B39" s="528">
        <v>46036</v>
      </c>
      <c r="C39" s="65">
        <v>46037</v>
      </c>
      <c r="D39" s="8" t="s">
        <v>206</v>
      </c>
      <c r="E39" s="61"/>
      <c r="F39" s="330" t="s">
        <v>94</v>
      </c>
      <c r="G39" s="20" t="s">
        <v>194</v>
      </c>
      <c r="H39" s="68" t="s">
        <v>205</v>
      </c>
      <c r="I39" s="62">
        <v>200</v>
      </c>
      <c r="J39" s="62">
        <v>210</v>
      </c>
      <c r="K39" s="70" t="s">
        <v>143</v>
      </c>
      <c r="L39" s="63" t="s">
        <v>133</v>
      </c>
      <c r="M39" s="29"/>
      <c r="N39" s="41">
        <v>2.02</v>
      </c>
      <c r="O39" s="85"/>
      <c r="P39" s="64"/>
      <c r="Q39" s="34"/>
      <c r="R39" s="76" t="s">
        <v>66</v>
      </c>
      <c r="S39" s="30"/>
    </row>
    <row r="40" spans="1:19" x14ac:dyDescent="0.35">
      <c r="A40" s="31" t="s">
        <v>106</v>
      </c>
      <c r="B40" s="528">
        <v>46036</v>
      </c>
      <c r="C40" s="82" t="s">
        <v>265</v>
      </c>
      <c r="D40" s="222" t="s">
        <v>151</v>
      </c>
      <c r="E40" s="61"/>
      <c r="F40" s="330" t="s">
        <v>361</v>
      </c>
      <c r="G40" s="20" t="s">
        <v>195</v>
      </c>
      <c r="H40" s="68"/>
      <c r="I40" s="62"/>
      <c r="J40" s="62"/>
      <c r="K40" s="70"/>
      <c r="L40" s="63"/>
      <c r="M40" s="29"/>
      <c r="N40" s="41"/>
      <c r="O40" s="85"/>
      <c r="P40" s="64" t="s">
        <v>199</v>
      </c>
      <c r="Q40" s="34"/>
      <c r="R40" s="76" t="s">
        <v>66</v>
      </c>
      <c r="S40" s="30"/>
    </row>
    <row r="41" spans="1:19" x14ac:dyDescent="0.35">
      <c r="A41" s="31" t="s">
        <v>101</v>
      </c>
      <c r="B41" s="546">
        <v>46036</v>
      </c>
      <c r="C41" s="135">
        <v>46146</v>
      </c>
      <c r="D41" s="140" t="s">
        <v>989</v>
      </c>
      <c r="E41" s="175" t="s">
        <v>959</v>
      </c>
      <c r="F41" s="332" t="s">
        <v>74</v>
      </c>
      <c r="G41" s="60" t="s">
        <v>479</v>
      </c>
      <c r="H41" s="68" t="s">
        <v>159</v>
      </c>
      <c r="I41" s="62">
        <v>240</v>
      </c>
      <c r="J41" s="62">
        <v>220</v>
      </c>
      <c r="K41" s="70" t="s">
        <v>160</v>
      </c>
      <c r="L41" s="63" t="s">
        <v>960</v>
      </c>
      <c r="M41" s="29"/>
      <c r="N41" s="133">
        <v>2.95</v>
      </c>
      <c r="O41" s="86" t="s">
        <v>189</v>
      </c>
      <c r="P41" s="64" t="s">
        <v>79</v>
      </c>
      <c r="Q41" s="75" t="s">
        <v>478</v>
      </c>
      <c r="R41" s="76" t="s">
        <v>91</v>
      </c>
      <c r="S41" s="30"/>
    </row>
    <row r="42" spans="1:19" ht="16.5" customHeight="1" x14ac:dyDescent="0.35">
      <c r="A42" s="31" t="s">
        <v>106</v>
      </c>
      <c r="B42" s="546">
        <v>46037</v>
      </c>
      <c r="C42" s="38">
        <v>46070</v>
      </c>
      <c r="D42" s="8" t="s">
        <v>480</v>
      </c>
      <c r="E42" s="61"/>
      <c r="F42" s="330" t="s">
        <v>94</v>
      </c>
      <c r="G42" s="20" t="s">
        <v>210</v>
      </c>
      <c r="H42" s="68" t="s">
        <v>484</v>
      </c>
      <c r="I42" s="62">
        <v>160</v>
      </c>
      <c r="J42" s="62">
        <v>220</v>
      </c>
      <c r="K42" s="20" t="s">
        <v>481</v>
      </c>
      <c r="L42" s="63" t="s">
        <v>276</v>
      </c>
      <c r="M42" s="29"/>
      <c r="N42" s="41">
        <v>1.74</v>
      </c>
      <c r="O42" s="85"/>
      <c r="P42" s="64"/>
      <c r="Q42" s="34"/>
      <c r="R42" s="76" t="s">
        <v>66</v>
      </c>
      <c r="S42" s="30"/>
    </row>
    <row r="43" spans="1:19" x14ac:dyDescent="0.35">
      <c r="A43" s="31" t="s">
        <v>106</v>
      </c>
      <c r="B43" s="546">
        <v>46037</v>
      </c>
      <c r="C43" s="38">
        <v>46070</v>
      </c>
      <c r="D43" s="8" t="s">
        <v>487</v>
      </c>
      <c r="E43" s="61"/>
      <c r="F43" s="330" t="s">
        <v>94</v>
      </c>
      <c r="G43" s="20" t="s">
        <v>211</v>
      </c>
      <c r="H43" s="68" t="s">
        <v>485</v>
      </c>
      <c r="I43" s="62">
        <v>160</v>
      </c>
      <c r="J43" s="62">
        <v>220</v>
      </c>
      <c r="K43" s="20" t="s">
        <v>481</v>
      </c>
      <c r="L43" s="63" t="s">
        <v>482</v>
      </c>
      <c r="M43" s="29"/>
      <c r="N43" s="41">
        <v>1.7</v>
      </c>
      <c r="O43" s="85"/>
      <c r="P43" s="64"/>
      <c r="Q43" s="34"/>
      <c r="R43" s="76" t="s">
        <v>66</v>
      </c>
      <c r="S43" s="30"/>
    </row>
    <row r="44" spans="1:19" x14ac:dyDescent="0.35">
      <c r="A44" s="31" t="s">
        <v>106</v>
      </c>
      <c r="B44" s="546">
        <v>46037</v>
      </c>
      <c r="C44" s="38">
        <v>46070</v>
      </c>
      <c r="D44" s="8" t="s">
        <v>488</v>
      </c>
      <c r="E44" s="61"/>
      <c r="F44" s="330" t="s">
        <v>94</v>
      </c>
      <c r="G44" s="20" t="s">
        <v>212</v>
      </c>
      <c r="H44" s="68" t="s">
        <v>486</v>
      </c>
      <c r="I44" s="62">
        <v>160</v>
      </c>
      <c r="J44" s="62">
        <v>220</v>
      </c>
      <c r="K44" s="20" t="s">
        <v>481</v>
      </c>
      <c r="L44" s="63" t="s">
        <v>483</v>
      </c>
      <c r="M44" s="29"/>
      <c r="N44" s="41">
        <v>1.79</v>
      </c>
      <c r="O44" s="85"/>
      <c r="P44" s="64"/>
      <c r="Q44" s="34"/>
      <c r="R44" s="76" t="s">
        <v>66</v>
      </c>
      <c r="S44" s="30"/>
    </row>
    <row r="45" spans="1:19" x14ac:dyDescent="0.35">
      <c r="A45" s="31" t="s">
        <v>106</v>
      </c>
      <c r="B45" s="546">
        <v>46037</v>
      </c>
      <c r="C45" s="38">
        <v>46070</v>
      </c>
      <c r="D45" s="8" t="s">
        <v>489</v>
      </c>
      <c r="E45" s="61"/>
      <c r="F45" s="330" t="s">
        <v>94</v>
      </c>
      <c r="G45" s="20" t="s">
        <v>213</v>
      </c>
      <c r="H45" s="68" t="s">
        <v>490</v>
      </c>
      <c r="I45" s="62">
        <v>180</v>
      </c>
      <c r="J45" s="62">
        <v>220</v>
      </c>
      <c r="K45" s="20" t="s">
        <v>481</v>
      </c>
      <c r="L45" s="63" t="s">
        <v>276</v>
      </c>
      <c r="M45" s="29"/>
      <c r="N45" s="41">
        <v>1.93</v>
      </c>
      <c r="O45" s="85"/>
      <c r="P45" s="64"/>
      <c r="Q45" s="34"/>
      <c r="R45" s="76" t="s">
        <v>66</v>
      </c>
      <c r="S45" s="30"/>
    </row>
    <row r="46" spans="1:19" x14ac:dyDescent="0.35">
      <c r="A46" s="31" t="s">
        <v>106</v>
      </c>
      <c r="B46" s="546">
        <v>46037</v>
      </c>
      <c r="C46" s="38">
        <v>46070</v>
      </c>
      <c r="D46" s="8" t="s">
        <v>493</v>
      </c>
      <c r="E46" s="61"/>
      <c r="F46" s="330" t="s">
        <v>94</v>
      </c>
      <c r="G46" s="20" t="s">
        <v>214</v>
      </c>
      <c r="H46" s="68" t="s">
        <v>491</v>
      </c>
      <c r="I46" s="62">
        <v>180</v>
      </c>
      <c r="J46" s="62">
        <v>220</v>
      </c>
      <c r="K46" s="20" t="s">
        <v>481</v>
      </c>
      <c r="L46" s="63" t="s">
        <v>482</v>
      </c>
      <c r="M46" s="29"/>
      <c r="N46" s="41">
        <v>1.89</v>
      </c>
      <c r="O46" s="85"/>
      <c r="P46" s="64"/>
      <c r="Q46" s="34"/>
      <c r="R46" s="76" t="s">
        <v>66</v>
      </c>
      <c r="S46" s="30"/>
    </row>
    <row r="47" spans="1:19" x14ac:dyDescent="0.35">
      <c r="A47" s="31" t="s">
        <v>106</v>
      </c>
      <c r="B47" s="546">
        <v>46037</v>
      </c>
      <c r="C47" s="38">
        <v>46070</v>
      </c>
      <c r="D47" s="8" t="s">
        <v>494</v>
      </c>
      <c r="E47" s="61"/>
      <c r="F47" s="330" t="s">
        <v>94</v>
      </c>
      <c r="G47" s="20" t="s">
        <v>215</v>
      </c>
      <c r="H47" s="68" t="s">
        <v>492</v>
      </c>
      <c r="I47" s="62">
        <v>180</v>
      </c>
      <c r="J47" s="62">
        <v>220</v>
      </c>
      <c r="K47" s="20" t="s">
        <v>481</v>
      </c>
      <c r="L47" s="63" t="s">
        <v>483</v>
      </c>
      <c r="M47" s="29"/>
      <c r="N47" s="41">
        <v>1.99</v>
      </c>
      <c r="O47" s="85"/>
      <c r="P47" s="64"/>
      <c r="Q47" s="34"/>
      <c r="R47" s="76" t="s">
        <v>66</v>
      </c>
      <c r="S47" s="30"/>
    </row>
    <row r="48" spans="1:19" x14ac:dyDescent="0.35">
      <c r="A48" s="31" t="s">
        <v>106</v>
      </c>
      <c r="B48" s="546">
        <v>46037</v>
      </c>
      <c r="C48" s="38">
        <v>46070</v>
      </c>
      <c r="D48" s="8" t="s">
        <v>498</v>
      </c>
      <c r="E48" s="61"/>
      <c r="F48" s="330" t="s">
        <v>94</v>
      </c>
      <c r="G48" s="20" t="s">
        <v>216</v>
      </c>
      <c r="H48" s="68" t="s">
        <v>495</v>
      </c>
      <c r="I48" s="62">
        <v>200</v>
      </c>
      <c r="J48" s="62">
        <v>220</v>
      </c>
      <c r="K48" s="20" t="s">
        <v>481</v>
      </c>
      <c r="L48" s="63" t="s">
        <v>276</v>
      </c>
      <c r="M48" s="29"/>
      <c r="N48" s="41">
        <v>2.0299999999999998</v>
      </c>
      <c r="O48" s="85"/>
      <c r="P48" s="64"/>
      <c r="Q48" s="34"/>
      <c r="R48" s="76" t="s">
        <v>66</v>
      </c>
      <c r="S48" s="30"/>
    </row>
    <row r="49" spans="1:19" x14ac:dyDescent="0.35">
      <c r="A49" s="31" t="s">
        <v>106</v>
      </c>
      <c r="B49" s="546">
        <v>46037</v>
      </c>
      <c r="C49" s="38">
        <v>46070</v>
      </c>
      <c r="D49" s="8" t="s">
        <v>499</v>
      </c>
      <c r="E49" s="61"/>
      <c r="F49" s="330" t="s">
        <v>94</v>
      </c>
      <c r="G49" s="20" t="s">
        <v>217</v>
      </c>
      <c r="H49" s="68" t="s">
        <v>496</v>
      </c>
      <c r="I49" s="62">
        <v>200</v>
      </c>
      <c r="J49" s="62">
        <v>220</v>
      </c>
      <c r="K49" s="20" t="s">
        <v>481</v>
      </c>
      <c r="L49" s="63" t="s">
        <v>482</v>
      </c>
      <c r="M49" s="29"/>
      <c r="N49" s="41">
        <v>1.99</v>
      </c>
      <c r="O49" s="85"/>
      <c r="P49" s="64"/>
      <c r="Q49" s="34"/>
      <c r="R49" s="76" t="s">
        <v>66</v>
      </c>
      <c r="S49" s="30"/>
    </row>
    <row r="50" spans="1:19" x14ac:dyDescent="0.35">
      <c r="A50" s="31" t="s">
        <v>106</v>
      </c>
      <c r="B50" s="546">
        <v>46037</v>
      </c>
      <c r="C50" s="38">
        <v>46070</v>
      </c>
      <c r="D50" s="8" t="s">
        <v>500</v>
      </c>
      <c r="E50" s="61"/>
      <c r="F50" s="330" t="s">
        <v>94</v>
      </c>
      <c r="G50" s="20" t="s">
        <v>218</v>
      </c>
      <c r="H50" s="68" t="s">
        <v>497</v>
      </c>
      <c r="I50" s="62">
        <v>200</v>
      </c>
      <c r="J50" s="62">
        <v>220</v>
      </c>
      <c r="K50" s="20" t="s">
        <v>481</v>
      </c>
      <c r="L50" s="63" t="s">
        <v>483</v>
      </c>
      <c r="M50" s="29"/>
      <c r="N50" s="41">
        <v>2.08</v>
      </c>
      <c r="O50" s="85"/>
      <c r="P50" s="64"/>
      <c r="Q50" s="34"/>
      <c r="R50" s="76" t="s">
        <v>66</v>
      </c>
      <c r="S50" s="30"/>
    </row>
    <row r="51" spans="1:19" x14ac:dyDescent="0.35">
      <c r="A51" s="31" t="s">
        <v>106</v>
      </c>
      <c r="B51" s="546">
        <v>46037</v>
      </c>
      <c r="C51" s="38">
        <v>46070</v>
      </c>
      <c r="D51" s="221" t="s">
        <v>504</v>
      </c>
      <c r="E51" s="61"/>
      <c r="F51" s="330" t="s">
        <v>94</v>
      </c>
      <c r="G51" s="20" t="s">
        <v>219</v>
      </c>
      <c r="H51" s="68" t="s">
        <v>501</v>
      </c>
      <c r="I51" s="62">
        <v>220</v>
      </c>
      <c r="J51" s="62">
        <v>220</v>
      </c>
      <c r="K51" s="20" t="s">
        <v>481</v>
      </c>
      <c r="L51" s="63" t="s">
        <v>276</v>
      </c>
      <c r="M51" s="29"/>
      <c r="N51" s="41">
        <v>2.2200000000000002</v>
      </c>
      <c r="O51" s="85"/>
      <c r="P51" s="64"/>
      <c r="Q51" s="34"/>
      <c r="R51" s="76" t="s">
        <v>66</v>
      </c>
      <c r="S51" s="30"/>
    </row>
    <row r="52" spans="1:19" x14ac:dyDescent="0.35">
      <c r="A52" s="31" t="s">
        <v>106</v>
      </c>
      <c r="B52" s="546">
        <v>46037</v>
      </c>
      <c r="C52" s="38">
        <v>46070</v>
      </c>
      <c r="D52" s="221" t="s">
        <v>505</v>
      </c>
      <c r="E52" s="61"/>
      <c r="F52" s="330" t="s">
        <v>94</v>
      </c>
      <c r="G52" s="20" t="s">
        <v>220</v>
      </c>
      <c r="H52" s="68" t="s">
        <v>502</v>
      </c>
      <c r="I52" s="62">
        <v>220</v>
      </c>
      <c r="J52" s="62">
        <v>220</v>
      </c>
      <c r="K52" s="20" t="s">
        <v>481</v>
      </c>
      <c r="L52" s="63" t="s">
        <v>482</v>
      </c>
      <c r="M52" s="29"/>
      <c r="N52" s="41">
        <v>2.19</v>
      </c>
      <c r="O52" s="85"/>
      <c r="P52" s="64"/>
      <c r="Q52" s="34"/>
      <c r="R52" s="76" t="s">
        <v>66</v>
      </c>
      <c r="S52" s="30"/>
    </row>
    <row r="53" spans="1:19" x14ac:dyDescent="0.35">
      <c r="A53" s="31" t="s">
        <v>106</v>
      </c>
      <c r="B53" s="546">
        <v>46037</v>
      </c>
      <c r="C53" s="38">
        <v>46070</v>
      </c>
      <c r="D53" s="221" t="s">
        <v>506</v>
      </c>
      <c r="E53" s="61"/>
      <c r="F53" s="330" t="s">
        <v>94</v>
      </c>
      <c r="G53" s="20" t="s">
        <v>221</v>
      </c>
      <c r="H53" s="68" t="s">
        <v>503</v>
      </c>
      <c r="I53" s="62">
        <v>220</v>
      </c>
      <c r="J53" s="62">
        <v>220</v>
      </c>
      <c r="K53" s="20" t="s">
        <v>481</v>
      </c>
      <c r="L53" s="63" t="s">
        <v>483</v>
      </c>
      <c r="M53" s="29"/>
      <c r="N53" s="41">
        <v>2.27</v>
      </c>
      <c r="O53" s="85"/>
      <c r="P53" s="64"/>
      <c r="Q53" s="34"/>
      <c r="R53" s="76" t="s">
        <v>66</v>
      </c>
      <c r="S53" s="30"/>
    </row>
    <row r="54" spans="1:19" x14ac:dyDescent="0.35">
      <c r="A54" s="31" t="s">
        <v>106</v>
      </c>
      <c r="B54" s="546">
        <v>46037</v>
      </c>
      <c r="C54" s="38">
        <v>46070</v>
      </c>
      <c r="D54" s="221" t="s">
        <v>510</v>
      </c>
      <c r="E54" s="61"/>
      <c r="F54" s="330" t="s">
        <v>94</v>
      </c>
      <c r="G54" s="20" t="s">
        <v>222</v>
      </c>
      <c r="H54" s="68" t="s">
        <v>507</v>
      </c>
      <c r="I54" s="62">
        <v>160</v>
      </c>
      <c r="J54" s="62">
        <v>210</v>
      </c>
      <c r="K54" s="20" t="s">
        <v>143</v>
      </c>
      <c r="L54" s="63" t="s">
        <v>276</v>
      </c>
      <c r="M54" s="29"/>
      <c r="N54" s="41">
        <v>1.56</v>
      </c>
      <c r="O54" s="85"/>
      <c r="P54" s="64"/>
      <c r="Q54" s="34"/>
      <c r="R54" s="76" t="s">
        <v>66</v>
      </c>
      <c r="S54" s="30"/>
    </row>
    <row r="55" spans="1:19" x14ac:dyDescent="0.35">
      <c r="A55" s="31" t="s">
        <v>106</v>
      </c>
      <c r="B55" s="546">
        <v>46037</v>
      </c>
      <c r="C55" s="38">
        <v>46070</v>
      </c>
      <c r="D55" s="221" t="s">
        <v>511</v>
      </c>
      <c r="E55" s="61"/>
      <c r="F55" s="330" t="s">
        <v>94</v>
      </c>
      <c r="G55" s="20" t="s">
        <v>225</v>
      </c>
      <c r="H55" s="68" t="s">
        <v>508</v>
      </c>
      <c r="I55" s="62">
        <v>160</v>
      </c>
      <c r="J55" s="62">
        <v>210</v>
      </c>
      <c r="K55" s="20" t="s">
        <v>143</v>
      </c>
      <c r="L55" s="63" t="s">
        <v>482</v>
      </c>
      <c r="M55" s="29"/>
      <c r="N55" s="41">
        <v>1.52</v>
      </c>
      <c r="O55" s="85"/>
      <c r="P55" s="64"/>
      <c r="Q55" s="34"/>
      <c r="R55" s="76" t="s">
        <v>66</v>
      </c>
      <c r="S55" s="30"/>
    </row>
    <row r="56" spans="1:19" x14ac:dyDescent="0.35">
      <c r="A56" s="31" t="s">
        <v>106</v>
      </c>
      <c r="B56" s="546">
        <v>46037</v>
      </c>
      <c r="C56" s="38">
        <v>46070</v>
      </c>
      <c r="D56" s="221" t="s">
        <v>512</v>
      </c>
      <c r="E56" s="61"/>
      <c r="F56" s="330" t="s">
        <v>94</v>
      </c>
      <c r="G56" s="20" t="s">
        <v>226</v>
      </c>
      <c r="H56" s="68" t="s">
        <v>509</v>
      </c>
      <c r="I56" s="62">
        <v>160</v>
      </c>
      <c r="J56" s="62">
        <v>210</v>
      </c>
      <c r="K56" s="20" t="s">
        <v>143</v>
      </c>
      <c r="L56" s="63" t="s">
        <v>483</v>
      </c>
      <c r="M56" s="29"/>
      <c r="N56" s="41">
        <v>1.65</v>
      </c>
      <c r="O56" s="85"/>
      <c r="P56" s="64"/>
      <c r="Q56" s="34"/>
      <c r="R56" s="76" t="s">
        <v>66</v>
      </c>
      <c r="S56" s="30"/>
    </row>
    <row r="57" spans="1:19" x14ac:dyDescent="0.35">
      <c r="A57" s="31" t="s">
        <v>106</v>
      </c>
      <c r="B57" s="546">
        <v>46037</v>
      </c>
      <c r="C57" s="38">
        <v>46070</v>
      </c>
      <c r="D57" s="221" t="s">
        <v>516</v>
      </c>
      <c r="E57" s="61"/>
      <c r="F57" s="330" t="s">
        <v>94</v>
      </c>
      <c r="G57" s="20" t="s">
        <v>227</v>
      </c>
      <c r="H57" s="68" t="s">
        <v>513</v>
      </c>
      <c r="I57" s="62">
        <v>180</v>
      </c>
      <c r="J57" s="62">
        <v>210</v>
      </c>
      <c r="K57" s="20" t="s">
        <v>143</v>
      </c>
      <c r="L57" s="63" t="s">
        <v>276</v>
      </c>
      <c r="M57" s="29"/>
      <c r="N57" s="41">
        <v>1.76</v>
      </c>
      <c r="O57" s="85"/>
      <c r="P57" s="64"/>
      <c r="Q57" s="34"/>
      <c r="R57" s="76" t="s">
        <v>66</v>
      </c>
      <c r="S57" s="30"/>
    </row>
    <row r="58" spans="1:19" x14ac:dyDescent="0.35">
      <c r="A58" s="31" t="s">
        <v>106</v>
      </c>
      <c r="B58" s="546">
        <v>46037</v>
      </c>
      <c r="C58" s="38">
        <v>46070</v>
      </c>
      <c r="D58" s="221" t="s">
        <v>517</v>
      </c>
      <c r="E58" s="61"/>
      <c r="F58" s="330" t="s">
        <v>94</v>
      </c>
      <c r="G58" s="20" t="s">
        <v>223</v>
      </c>
      <c r="H58" s="68" t="s">
        <v>514</v>
      </c>
      <c r="I58" s="62">
        <v>180</v>
      </c>
      <c r="J58" s="62">
        <v>210</v>
      </c>
      <c r="K58" s="20" t="s">
        <v>143</v>
      </c>
      <c r="L58" s="63" t="s">
        <v>482</v>
      </c>
      <c r="M58" s="29"/>
      <c r="N58" s="41">
        <v>1.71</v>
      </c>
      <c r="O58" s="85"/>
      <c r="P58" s="64"/>
      <c r="Q58" s="34"/>
      <c r="R58" s="76" t="s">
        <v>66</v>
      </c>
      <c r="S58" s="30"/>
    </row>
    <row r="59" spans="1:19" x14ac:dyDescent="0.35">
      <c r="A59" s="31" t="s">
        <v>106</v>
      </c>
      <c r="B59" s="546">
        <v>46037</v>
      </c>
      <c r="C59" s="38">
        <v>46070</v>
      </c>
      <c r="D59" s="221" t="s">
        <v>518</v>
      </c>
      <c r="E59" s="61"/>
      <c r="F59" s="330" t="s">
        <v>94</v>
      </c>
      <c r="G59" s="20" t="s">
        <v>228</v>
      </c>
      <c r="H59" s="68" t="s">
        <v>515</v>
      </c>
      <c r="I59" s="62">
        <v>180</v>
      </c>
      <c r="J59" s="62">
        <v>210</v>
      </c>
      <c r="K59" s="20" t="s">
        <v>143</v>
      </c>
      <c r="L59" s="63" t="s">
        <v>483</v>
      </c>
      <c r="M59" s="29"/>
      <c r="N59" s="41">
        <v>1.85</v>
      </c>
      <c r="O59" s="85"/>
      <c r="P59" s="64"/>
      <c r="Q59" s="34"/>
      <c r="R59" s="76" t="s">
        <v>66</v>
      </c>
      <c r="S59" s="30"/>
    </row>
    <row r="60" spans="1:19" x14ac:dyDescent="0.35">
      <c r="A60" s="31" t="s">
        <v>106</v>
      </c>
      <c r="B60" s="546">
        <v>46037</v>
      </c>
      <c r="C60" s="38">
        <v>46070</v>
      </c>
      <c r="D60" s="221" t="s">
        <v>522</v>
      </c>
      <c r="E60" s="61"/>
      <c r="F60" s="330" t="s">
        <v>94</v>
      </c>
      <c r="G60" s="20" t="s">
        <v>229</v>
      </c>
      <c r="H60" s="68" t="s">
        <v>519</v>
      </c>
      <c r="I60" s="62">
        <v>200</v>
      </c>
      <c r="J60" s="62">
        <v>210</v>
      </c>
      <c r="K60" s="20" t="s">
        <v>143</v>
      </c>
      <c r="L60" s="63" t="s">
        <v>276</v>
      </c>
      <c r="M60" s="29"/>
      <c r="N60" s="41">
        <v>2.17</v>
      </c>
      <c r="O60" s="85"/>
      <c r="P60" s="64"/>
      <c r="Q60" s="34"/>
      <c r="R60" s="76" t="s">
        <v>66</v>
      </c>
      <c r="S60" s="30"/>
    </row>
    <row r="61" spans="1:19" x14ac:dyDescent="0.35">
      <c r="A61" s="31" t="s">
        <v>106</v>
      </c>
      <c r="B61" s="546">
        <v>46037</v>
      </c>
      <c r="C61" s="38">
        <v>46070</v>
      </c>
      <c r="D61" s="221" t="s">
        <v>523</v>
      </c>
      <c r="E61" s="61"/>
      <c r="F61" s="330" t="s">
        <v>94</v>
      </c>
      <c r="G61" s="20" t="s">
        <v>230</v>
      </c>
      <c r="H61" s="68" t="s">
        <v>520</v>
      </c>
      <c r="I61" s="62">
        <v>200</v>
      </c>
      <c r="J61" s="62">
        <v>210</v>
      </c>
      <c r="K61" s="20" t="s">
        <v>143</v>
      </c>
      <c r="L61" s="63" t="s">
        <v>482</v>
      </c>
      <c r="M61" s="29"/>
      <c r="N61" s="41">
        <v>2.11</v>
      </c>
      <c r="O61" s="85"/>
      <c r="P61" s="64"/>
      <c r="Q61" s="34"/>
      <c r="R61" s="76" t="s">
        <v>66</v>
      </c>
      <c r="S61" s="30"/>
    </row>
    <row r="62" spans="1:19" x14ac:dyDescent="0.35">
      <c r="A62" s="31" t="s">
        <v>106</v>
      </c>
      <c r="B62" s="546">
        <v>46037</v>
      </c>
      <c r="C62" s="38">
        <v>46070</v>
      </c>
      <c r="D62" s="221" t="s">
        <v>524</v>
      </c>
      <c r="E62" s="61"/>
      <c r="F62" s="330" t="s">
        <v>94</v>
      </c>
      <c r="G62" s="20" t="s">
        <v>224</v>
      </c>
      <c r="H62" s="68" t="s">
        <v>521</v>
      </c>
      <c r="I62" s="62">
        <v>200</v>
      </c>
      <c r="J62" s="62">
        <v>210</v>
      </c>
      <c r="K62" s="20" t="s">
        <v>143</v>
      </c>
      <c r="L62" s="63" t="s">
        <v>483</v>
      </c>
      <c r="M62" s="29"/>
      <c r="N62" s="41">
        <v>2.2400000000000002</v>
      </c>
      <c r="O62" s="85"/>
      <c r="P62" s="64"/>
      <c r="Q62" s="34"/>
      <c r="R62" s="76" t="s">
        <v>66</v>
      </c>
      <c r="S62" s="30"/>
    </row>
    <row r="63" spans="1:19" x14ac:dyDescent="0.35">
      <c r="A63" s="2" t="s">
        <v>236</v>
      </c>
      <c r="B63" s="546">
        <v>46041</v>
      </c>
      <c r="C63" s="38">
        <v>46041</v>
      </c>
      <c r="D63" s="222" t="s">
        <v>151</v>
      </c>
      <c r="E63" s="190" t="s">
        <v>232</v>
      </c>
      <c r="F63" s="330" t="s">
        <v>243</v>
      </c>
      <c r="G63" s="57" t="s">
        <v>232</v>
      </c>
      <c r="H63" s="68" t="s">
        <v>233</v>
      </c>
      <c r="I63" s="62">
        <v>240</v>
      </c>
      <c r="J63" s="62">
        <v>220</v>
      </c>
      <c r="K63" s="70" t="s">
        <v>160</v>
      </c>
      <c r="L63" s="63" t="s">
        <v>234</v>
      </c>
      <c r="M63" s="29"/>
      <c r="N63" s="41">
        <v>2.56</v>
      </c>
      <c r="O63" s="75" t="s">
        <v>235</v>
      </c>
      <c r="P63" s="64" t="s">
        <v>243</v>
      </c>
      <c r="Q63" s="34"/>
      <c r="R63" s="76" t="s">
        <v>91</v>
      </c>
      <c r="S63" s="30"/>
    </row>
    <row r="64" spans="1:19" x14ac:dyDescent="0.35">
      <c r="A64" s="2" t="s">
        <v>236</v>
      </c>
      <c r="B64" s="546">
        <v>46041</v>
      </c>
      <c r="C64" s="38">
        <v>46041</v>
      </c>
      <c r="D64" s="8" t="s">
        <v>237</v>
      </c>
      <c r="E64" s="1" t="s">
        <v>237</v>
      </c>
      <c r="F64" s="330" t="s">
        <v>176</v>
      </c>
      <c r="G64" s="20" t="s">
        <v>531</v>
      </c>
      <c r="H64" s="68" t="s">
        <v>239</v>
      </c>
      <c r="I64" s="62">
        <v>220</v>
      </c>
      <c r="J64" s="62">
        <v>220</v>
      </c>
      <c r="K64" s="70" t="s">
        <v>160</v>
      </c>
      <c r="L64" s="63" t="s">
        <v>238</v>
      </c>
      <c r="M64" s="29"/>
      <c r="N64" s="41">
        <v>2.2000000000000002</v>
      </c>
      <c r="O64" s="75"/>
      <c r="P64" s="64"/>
      <c r="Q64" s="34"/>
      <c r="R64" s="76" t="s">
        <v>91</v>
      </c>
      <c r="S64" s="30"/>
    </row>
    <row r="65" spans="1:19" x14ac:dyDescent="0.35">
      <c r="A65" s="31" t="s">
        <v>106</v>
      </c>
      <c r="B65" s="546">
        <v>46041</v>
      </c>
      <c r="C65" s="38">
        <v>46041</v>
      </c>
      <c r="D65" s="220" t="s">
        <v>240</v>
      </c>
      <c r="E65" s="61"/>
      <c r="F65" s="330" t="s">
        <v>176</v>
      </c>
      <c r="G65" s="20" t="s">
        <v>241</v>
      </c>
      <c r="H65" s="68" t="s">
        <v>242</v>
      </c>
      <c r="I65" s="62">
        <v>220</v>
      </c>
      <c r="J65" s="62">
        <v>220</v>
      </c>
      <c r="K65" s="70" t="s">
        <v>160</v>
      </c>
      <c r="L65" s="63" t="s">
        <v>145</v>
      </c>
      <c r="M65" s="29"/>
      <c r="N65" s="41">
        <v>2.88</v>
      </c>
      <c r="O65" s="85"/>
      <c r="P65" s="64"/>
      <c r="Q65" s="34"/>
      <c r="R65" s="76" t="s">
        <v>66</v>
      </c>
      <c r="S65" s="30"/>
    </row>
    <row r="66" spans="1:19" x14ac:dyDescent="0.35">
      <c r="A66" s="31" t="s">
        <v>249</v>
      </c>
      <c r="B66" s="546">
        <v>46043</v>
      </c>
      <c r="C66" s="244">
        <v>46044</v>
      </c>
      <c r="D66" s="241" t="s">
        <v>1255</v>
      </c>
      <c r="E66" s="61"/>
      <c r="F66" s="330" t="s">
        <v>74</v>
      </c>
      <c r="G66" s="87" t="s">
        <v>289</v>
      </c>
      <c r="H66" s="68" t="s">
        <v>254</v>
      </c>
      <c r="I66" s="62">
        <v>180</v>
      </c>
      <c r="J66" s="62">
        <v>220</v>
      </c>
      <c r="K66" s="70" t="s">
        <v>160</v>
      </c>
      <c r="L66" s="242" t="s">
        <v>255</v>
      </c>
      <c r="M66" s="29"/>
      <c r="N66" s="393">
        <v>1.93</v>
      </c>
      <c r="O66" s="85"/>
      <c r="P66" s="64"/>
      <c r="Q66" s="239" t="s">
        <v>1251</v>
      </c>
      <c r="R66" s="76" t="s">
        <v>91</v>
      </c>
      <c r="S66" s="30" t="s">
        <v>1252</v>
      </c>
    </row>
    <row r="67" spans="1:19" x14ac:dyDescent="0.35">
      <c r="A67" s="31" t="s">
        <v>249</v>
      </c>
      <c r="B67" s="546">
        <v>46043</v>
      </c>
      <c r="C67" s="244">
        <v>46044</v>
      </c>
      <c r="D67" s="240" t="s">
        <v>1254</v>
      </c>
      <c r="E67" s="61"/>
      <c r="F67" s="330" t="s">
        <v>74</v>
      </c>
      <c r="G67" s="87" t="s">
        <v>288</v>
      </c>
      <c r="H67" s="68" t="s">
        <v>253</v>
      </c>
      <c r="I67" s="62">
        <v>180</v>
      </c>
      <c r="J67" s="62">
        <v>220</v>
      </c>
      <c r="K67" s="70" t="s">
        <v>160</v>
      </c>
      <c r="L67" s="243" t="s">
        <v>1256</v>
      </c>
      <c r="M67" s="29"/>
      <c r="N67" s="393">
        <v>1.9</v>
      </c>
      <c r="O67" s="85"/>
      <c r="P67" s="64"/>
      <c r="Q67" s="239" t="s">
        <v>1251</v>
      </c>
      <c r="R67" s="76" t="s">
        <v>91</v>
      </c>
      <c r="S67" s="30" t="s">
        <v>1253</v>
      </c>
    </row>
    <row r="68" spans="1:19" x14ac:dyDescent="0.35">
      <c r="A68" s="31" t="s">
        <v>249</v>
      </c>
      <c r="B68" s="546">
        <v>46043</v>
      </c>
      <c r="C68" s="244">
        <v>46044</v>
      </c>
      <c r="D68" s="241" t="s">
        <v>248</v>
      </c>
      <c r="E68" s="71" t="s">
        <v>248</v>
      </c>
      <c r="F68" s="330" t="s">
        <v>74</v>
      </c>
      <c r="G68" s="87" t="s">
        <v>290</v>
      </c>
      <c r="H68" s="68" t="s">
        <v>252</v>
      </c>
      <c r="I68" s="62">
        <v>180</v>
      </c>
      <c r="J68" s="62">
        <v>220</v>
      </c>
      <c r="K68" s="70" t="s">
        <v>160</v>
      </c>
      <c r="L68" s="243" t="s">
        <v>1257</v>
      </c>
      <c r="M68" s="29"/>
      <c r="N68" s="393">
        <v>2.06</v>
      </c>
      <c r="O68" s="85"/>
      <c r="P68" s="64"/>
      <c r="Q68" s="239" t="s">
        <v>1251</v>
      </c>
      <c r="R68" s="76" t="s">
        <v>91</v>
      </c>
      <c r="S68" s="30" t="s">
        <v>1252</v>
      </c>
    </row>
    <row r="69" spans="1:19" x14ac:dyDescent="0.35">
      <c r="A69" s="31" t="s">
        <v>249</v>
      </c>
      <c r="B69" s="546">
        <v>46043</v>
      </c>
      <c r="C69" s="38">
        <v>46044</v>
      </c>
      <c r="D69" s="221" t="s">
        <v>247</v>
      </c>
      <c r="E69" s="61"/>
      <c r="F69" s="330" t="s">
        <v>74</v>
      </c>
      <c r="G69" s="87" t="s">
        <v>304</v>
      </c>
      <c r="H69" s="68" t="s">
        <v>251</v>
      </c>
      <c r="I69" s="62">
        <v>180</v>
      </c>
      <c r="J69" s="62">
        <v>220</v>
      </c>
      <c r="K69" s="70" t="s">
        <v>160</v>
      </c>
      <c r="L69" s="63" t="s">
        <v>255</v>
      </c>
      <c r="M69" s="29"/>
      <c r="N69" s="41">
        <v>1.93</v>
      </c>
      <c r="O69" s="85"/>
      <c r="P69" s="64"/>
      <c r="Q69" s="34"/>
      <c r="R69" s="76" t="s">
        <v>91</v>
      </c>
      <c r="S69" s="30"/>
    </row>
    <row r="70" spans="1:19" x14ac:dyDescent="0.35">
      <c r="A70" s="31" t="s">
        <v>249</v>
      </c>
      <c r="B70" s="546">
        <v>46043</v>
      </c>
      <c r="C70" s="38">
        <v>46044</v>
      </c>
      <c r="D70" s="222" t="s">
        <v>248</v>
      </c>
      <c r="E70" s="61"/>
      <c r="F70" s="330" t="s">
        <v>74</v>
      </c>
      <c r="G70" s="87" t="s">
        <v>303</v>
      </c>
      <c r="H70" s="68" t="s">
        <v>250</v>
      </c>
      <c r="I70" s="62">
        <v>180</v>
      </c>
      <c r="J70" s="62">
        <v>220</v>
      </c>
      <c r="K70" s="70" t="s">
        <v>160</v>
      </c>
      <c r="L70" s="63" t="s">
        <v>121</v>
      </c>
      <c r="M70" s="29"/>
      <c r="N70" s="41">
        <v>1.94</v>
      </c>
      <c r="O70" s="85"/>
      <c r="P70" s="64"/>
      <c r="Q70" s="34"/>
      <c r="R70" s="76" t="s">
        <v>91</v>
      </c>
      <c r="S70" s="30"/>
    </row>
    <row r="71" spans="1:19" x14ac:dyDescent="0.35">
      <c r="A71" s="31" t="s">
        <v>266</v>
      </c>
      <c r="B71" s="546">
        <v>46048</v>
      </c>
      <c r="C71" s="65">
        <v>46059</v>
      </c>
      <c r="D71" s="222" t="s">
        <v>405</v>
      </c>
      <c r="E71" s="1" t="s">
        <v>406</v>
      </c>
      <c r="F71" s="330" t="s">
        <v>94</v>
      </c>
      <c r="G71" s="20" t="s">
        <v>715</v>
      </c>
      <c r="H71" s="68" t="s">
        <v>407</v>
      </c>
      <c r="I71" s="62">
        <v>330</v>
      </c>
      <c r="J71" s="62">
        <v>230</v>
      </c>
      <c r="K71" s="2" t="s">
        <v>400</v>
      </c>
      <c r="L71" s="63" t="s">
        <v>267</v>
      </c>
      <c r="M71" s="130" t="s">
        <v>408</v>
      </c>
      <c r="N71" s="41">
        <v>4.28</v>
      </c>
      <c r="O71" s="84" t="s">
        <v>311</v>
      </c>
      <c r="P71" s="64"/>
      <c r="Q71" s="34"/>
      <c r="R71" s="76" t="s">
        <v>91</v>
      </c>
      <c r="S71" s="30"/>
    </row>
    <row r="72" spans="1:19" x14ac:dyDescent="0.35">
      <c r="A72" s="2" t="s">
        <v>269</v>
      </c>
      <c r="B72" s="546">
        <v>46048</v>
      </c>
      <c r="C72" s="38">
        <v>46049</v>
      </c>
      <c r="D72" s="222" t="s">
        <v>270</v>
      </c>
      <c r="E72" s="61"/>
      <c r="F72" s="330" t="s">
        <v>94</v>
      </c>
      <c r="G72" s="20" t="s">
        <v>277</v>
      </c>
      <c r="H72" s="68" t="s">
        <v>273</v>
      </c>
      <c r="I72" s="62">
        <v>320</v>
      </c>
      <c r="J72" s="62">
        <v>220</v>
      </c>
      <c r="K72" s="70" t="s">
        <v>160</v>
      </c>
      <c r="L72" s="63" t="s">
        <v>133</v>
      </c>
      <c r="M72" s="29" t="s">
        <v>268</v>
      </c>
      <c r="N72" s="41">
        <v>4.99</v>
      </c>
      <c r="O72" s="86" t="s">
        <v>279</v>
      </c>
      <c r="P72" s="64"/>
      <c r="Q72" s="34"/>
      <c r="R72" s="76" t="s">
        <v>91</v>
      </c>
      <c r="S72" s="30"/>
    </row>
    <row r="73" spans="1:19" x14ac:dyDescent="0.35">
      <c r="A73" s="2" t="s">
        <v>269</v>
      </c>
      <c r="B73" s="546">
        <v>46048</v>
      </c>
      <c r="C73" s="38">
        <v>46049</v>
      </c>
      <c r="D73" s="222" t="s">
        <v>272</v>
      </c>
      <c r="E73" s="61"/>
      <c r="F73" s="330" t="s">
        <v>94</v>
      </c>
      <c r="G73" s="20" t="s">
        <v>271</v>
      </c>
      <c r="H73" s="68" t="s">
        <v>274</v>
      </c>
      <c r="I73" s="62">
        <v>180</v>
      </c>
      <c r="J73" s="62">
        <v>210</v>
      </c>
      <c r="K73" s="70" t="s">
        <v>143</v>
      </c>
      <c r="L73" t="s">
        <v>276</v>
      </c>
      <c r="M73" s="29"/>
      <c r="N73" s="41">
        <v>1.56</v>
      </c>
      <c r="O73" s="85"/>
      <c r="P73" s="64"/>
      <c r="Q73" s="34"/>
      <c r="R73" s="76" t="s">
        <v>91</v>
      </c>
      <c r="S73" s="30"/>
    </row>
    <row r="74" spans="1:19" x14ac:dyDescent="0.35">
      <c r="A74" s="2" t="s">
        <v>269</v>
      </c>
      <c r="B74" s="546">
        <v>46048</v>
      </c>
      <c r="C74" s="38">
        <v>46049</v>
      </c>
      <c r="D74" s="222" t="s">
        <v>142</v>
      </c>
      <c r="E74" s="61"/>
      <c r="F74" s="330" t="s">
        <v>94</v>
      </c>
      <c r="G74" s="20" t="s">
        <v>278</v>
      </c>
      <c r="H74" s="68" t="s">
        <v>275</v>
      </c>
      <c r="I74" s="62">
        <v>220</v>
      </c>
      <c r="J74" s="62">
        <v>220</v>
      </c>
      <c r="K74" s="70" t="s">
        <v>160</v>
      </c>
      <c r="L74" s="63" t="s">
        <v>137</v>
      </c>
      <c r="M74" s="29"/>
      <c r="N74" s="41">
        <v>2.2000000000000002</v>
      </c>
      <c r="O74" s="86" t="s">
        <v>279</v>
      </c>
      <c r="P74" s="64"/>
      <c r="Q74" s="34"/>
      <c r="R74" s="76" t="s">
        <v>91</v>
      </c>
      <c r="S74" s="30"/>
    </row>
    <row r="75" spans="1:19" x14ac:dyDescent="0.35">
      <c r="A75" s="31" t="s">
        <v>280</v>
      </c>
      <c r="B75" s="546">
        <v>46049</v>
      </c>
      <c r="C75" s="65">
        <v>46050</v>
      </c>
      <c r="D75" s="222" t="s">
        <v>281</v>
      </c>
      <c r="E75" s="61"/>
      <c r="F75" s="330" t="s">
        <v>94</v>
      </c>
      <c r="G75" s="20" t="s">
        <v>283</v>
      </c>
      <c r="H75" s="68" t="s">
        <v>295</v>
      </c>
      <c r="I75" s="62">
        <v>280</v>
      </c>
      <c r="J75" s="62">
        <v>220</v>
      </c>
      <c r="K75" s="70" t="s">
        <v>78</v>
      </c>
      <c r="L75" t="s">
        <v>297</v>
      </c>
      <c r="M75" s="29"/>
      <c r="N75" s="41">
        <v>4.2699999999999996</v>
      </c>
      <c r="O75" s="85"/>
      <c r="P75" s="64"/>
      <c r="Q75" s="34"/>
      <c r="R75" s="76" t="s">
        <v>66</v>
      </c>
      <c r="S75" s="30"/>
    </row>
    <row r="76" spans="1:19" x14ac:dyDescent="0.35">
      <c r="A76" s="31" t="s">
        <v>280</v>
      </c>
      <c r="B76" s="546">
        <v>46049</v>
      </c>
      <c r="C76" s="65">
        <v>46050</v>
      </c>
      <c r="D76" s="222" t="s">
        <v>282</v>
      </c>
      <c r="E76" s="61"/>
      <c r="F76" s="330" t="s">
        <v>94</v>
      </c>
      <c r="G76" s="20" t="s">
        <v>283</v>
      </c>
      <c r="H76" s="68" t="s">
        <v>296</v>
      </c>
      <c r="I76" s="62">
        <v>280</v>
      </c>
      <c r="J76" s="62">
        <v>220</v>
      </c>
      <c r="K76" s="70" t="s">
        <v>95</v>
      </c>
      <c r="L76" s="63" t="s">
        <v>298</v>
      </c>
      <c r="M76" s="29"/>
      <c r="N76" s="41">
        <v>3.77</v>
      </c>
      <c r="O76" s="85"/>
      <c r="P76" s="64"/>
      <c r="Q76" s="34"/>
      <c r="R76" s="76" t="s">
        <v>66</v>
      </c>
      <c r="S76" s="30"/>
    </row>
    <row r="77" spans="1:19" x14ac:dyDescent="0.35">
      <c r="A77" s="2" t="s">
        <v>269</v>
      </c>
      <c r="B77" s="546">
        <v>46049</v>
      </c>
      <c r="C77" s="38">
        <v>46049</v>
      </c>
      <c r="D77" s="57" t="s">
        <v>284</v>
      </c>
      <c r="E77" s="61"/>
      <c r="F77" s="330" t="s">
        <v>94</v>
      </c>
      <c r="G77" s="20" t="s">
        <v>287</v>
      </c>
      <c r="H77" s="68" t="s">
        <v>273</v>
      </c>
      <c r="I77" s="62">
        <v>300</v>
      </c>
      <c r="J77" s="62">
        <v>220</v>
      </c>
      <c r="K77" s="2" t="s">
        <v>285</v>
      </c>
      <c r="L77" s="63" t="s">
        <v>133</v>
      </c>
      <c r="M77" s="29" t="s">
        <v>268</v>
      </c>
      <c r="N77" s="41">
        <v>4.6900000000000004</v>
      </c>
      <c r="O77" s="84" t="s">
        <v>286</v>
      </c>
      <c r="P77" s="64"/>
      <c r="Q77" s="34"/>
      <c r="R77" s="76" t="s">
        <v>91</v>
      </c>
      <c r="S77" s="30"/>
    </row>
    <row r="78" spans="1:19" x14ac:dyDescent="0.35">
      <c r="A78" s="31" t="s">
        <v>249</v>
      </c>
      <c r="B78" s="546">
        <v>46050</v>
      </c>
      <c r="C78" s="82" t="s">
        <v>246</v>
      </c>
      <c r="D78" s="222" t="s">
        <v>291</v>
      </c>
      <c r="E78" s="61"/>
      <c r="F78" s="330" t="s">
        <v>361</v>
      </c>
      <c r="G78" s="20" t="s">
        <v>293</v>
      </c>
      <c r="H78" s="68" t="s">
        <v>246</v>
      </c>
      <c r="I78" s="62"/>
      <c r="J78" s="62"/>
      <c r="K78" s="70"/>
      <c r="L78" s="63"/>
      <c r="M78" s="29"/>
      <c r="N78" s="41"/>
      <c r="O78" s="84" t="s">
        <v>362</v>
      </c>
      <c r="P78" s="64"/>
      <c r="Q78" s="34"/>
      <c r="R78" s="76" t="s">
        <v>91</v>
      </c>
      <c r="S78" s="30"/>
    </row>
    <row r="79" spans="1:19" x14ac:dyDescent="0.35">
      <c r="A79" s="31" t="s">
        <v>249</v>
      </c>
      <c r="B79" s="546">
        <v>46050</v>
      </c>
      <c r="C79" s="82" t="s">
        <v>246</v>
      </c>
      <c r="D79" s="222" t="s">
        <v>292</v>
      </c>
      <c r="E79" s="61"/>
      <c r="F79" s="330" t="s">
        <v>361</v>
      </c>
      <c r="G79" s="20" t="s">
        <v>294</v>
      </c>
      <c r="H79" s="68" t="s">
        <v>246</v>
      </c>
      <c r="I79" s="62"/>
      <c r="J79" s="62"/>
      <c r="K79" s="70"/>
      <c r="L79" s="63"/>
      <c r="M79" s="29"/>
      <c r="N79" s="41"/>
      <c r="O79" s="84" t="s">
        <v>362</v>
      </c>
      <c r="P79" s="64"/>
      <c r="Q79" s="34"/>
      <c r="R79" s="76" t="s">
        <v>91</v>
      </c>
      <c r="S79" s="30"/>
    </row>
    <row r="80" spans="1:19" x14ac:dyDescent="0.35">
      <c r="A80" s="31" t="s">
        <v>353</v>
      </c>
      <c r="B80" s="528">
        <v>46052</v>
      </c>
      <c r="C80" s="38">
        <v>46058</v>
      </c>
      <c r="D80" s="221" t="s">
        <v>305</v>
      </c>
      <c r="E80" s="61"/>
      <c r="F80" s="330" t="s">
        <v>74</v>
      </c>
      <c r="G80" s="20" t="s">
        <v>307</v>
      </c>
      <c r="H80" s="68" t="s">
        <v>357</v>
      </c>
      <c r="I80" s="66">
        <v>180</v>
      </c>
      <c r="J80" s="62">
        <v>220</v>
      </c>
      <c r="K80" s="2" t="s">
        <v>358</v>
      </c>
      <c r="L80" s="63" t="s">
        <v>133</v>
      </c>
      <c r="M80" s="29"/>
      <c r="N80" s="41">
        <v>1.79</v>
      </c>
      <c r="O80" s="84" t="s">
        <v>310</v>
      </c>
      <c r="P80" s="64" t="s">
        <v>347</v>
      </c>
      <c r="Q80" s="64" t="s">
        <v>419</v>
      </c>
      <c r="R80" s="76" t="s">
        <v>91</v>
      </c>
      <c r="S80" s="30"/>
    </row>
    <row r="81" spans="1:19" x14ac:dyDescent="0.35">
      <c r="A81" s="31" t="s">
        <v>353</v>
      </c>
      <c r="B81" s="528">
        <v>46052</v>
      </c>
      <c r="C81" s="131">
        <v>46064</v>
      </c>
      <c r="D81" s="221" t="s">
        <v>306</v>
      </c>
      <c r="E81" s="61"/>
      <c r="F81" s="330" t="s">
        <v>74</v>
      </c>
      <c r="G81" s="20" t="s">
        <v>453</v>
      </c>
      <c r="H81" s="132" t="s">
        <v>356</v>
      </c>
      <c r="I81" s="134">
        <v>280</v>
      </c>
      <c r="J81" s="62">
        <v>220</v>
      </c>
      <c r="K81" s="2" t="s">
        <v>358</v>
      </c>
      <c r="L81" s="63" t="s">
        <v>359</v>
      </c>
      <c r="M81" s="29"/>
      <c r="N81" s="133">
        <v>3.58</v>
      </c>
      <c r="O81" s="84" t="s">
        <v>310</v>
      </c>
      <c r="P81" s="64" t="s">
        <v>347</v>
      </c>
      <c r="Q81" s="64" t="s">
        <v>450</v>
      </c>
      <c r="R81" s="76" t="s">
        <v>91</v>
      </c>
      <c r="S81" s="30"/>
    </row>
    <row r="82" spans="1:19" x14ac:dyDescent="0.35">
      <c r="A82" s="31" t="s">
        <v>353</v>
      </c>
      <c r="B82" s="528">
        <v>46052</v>
      </c>
      <c r="C82" s="131">
        <v>46064</v>
      </c>
      <c r="D82" s="221" t="s">
        <v>308</v>
      </c>
      <c r="E82" s="61"/>
      <c r="F82" s="330" t="s">
        <v>74</v>
      </c>
      <c r="G82" s="20" t="s">
        <v>452</v>
      </c>
      <c r="H82" s="132" t="s">
        <v>355</v>
      </c>
      <c r="I82" s="134">
        <v>280</v>
      </c>
      <c r="J82" s="62">
        <v>220</v>
      </c>
      <c r="K82" s="2" t="s">
        <v>358</v>
      </c>
      <c r="L82" s="63" t="s">
        <v>256</v>
      </c>
      <c r="M82" s="29"/>
      <c r="N82" s="133">
        <v>3.57</v>
      </c>
      <c r="O82" s="84" t="s">
        <v>310</v>
      </c>
      <c r="P82" s="64" t="s">
        <v>347</v>
      </c>
      <c r="Q82" s="64" t="s">
        <v>450</v>
      </c>
      <c r="R82" s="76" t="s">
        <v>91</v>
      </c>
      <c r="S82" s="30"/>
    </row>
    <row r="83" spans="1:19" x14ac:dyDescent="0.35">
      <c r="A83" s="31" t="s">
        <v>353</v>
      </c>
      <c r="B83" s="528">
        <v>46052</v>
      </c>
      <c r="C83" s="131">
        <v>46064</v>
      </c>
      <c r="D83" s="221" t="s">
        <v>309</v>
      </c>
      <c r="E83" s="61"/>
      <c r="F83" s="333" t="s">
        <v>94</v>
      </c>
      <c r="G83" s="20" t="s">
        <v>451</v>
      </c>
      <c r="H83" s="132" t="s">
        <v>354</v>
      </c>
      <c r="I83" s="134">
        <v>280</v>
      </c>
      <c r="J83" s="62">
        <v>220</v>
      </c>
      <c r="K83" s="2" t="s">
        <v>360</v>
      </c>
      <c r="L83" s="63" t="s">
        <v>133</v>
      </c>
      <c r="M83" t="s">
        <v>138</v>
      </c>
      <c r="N83" s="133">
        <v>4.55</v>
      </c>
      <c r="O83" s="84" t="s">
        <v>310</v>
      </c>
      <c r="P83" s="64" t="s">
        <v>347</v>
      </c>
      <c r="Q83" s="75" t="s">
        <v>449</v>
      </c>
      <c r="R83" s="76" t="s">
        <v>91</v>
      </c>
      <c r="S83" s="30"/>
    </row>
    <row r="84" spans="1:19" x14ac:dyDescent="0.35">
      <c r="A84" s="31" t="s">
        <v>266</v>
      </c>
      <c r="B84" s="528">
        <v>46055</v>
      </c>
      <c r="C84" s="65"/>
      <c r="D84" s="222" t="s">
        <v>342</v>
      </c>
      <c r="E84" s="61"/>
      <c r="F84" s="330" t="s">
        <v>147</v>
      </c>
      <c r="G84" s="20" t="s">
        <v>1248</v>
      </c>
      <c r="H84" s="129" t="s">
        <v>337</v>
      </c>
      <c r="I84" s="62">
        <v>360</v>
      </c>
      <c r="J84" s="62">
        <v>230</v>
      </c>
      <c r="K84" s="70"/>
      <c r="L84" s="63"/>
      <c r="M84" s="29"/>
      <c r="N84" s="41"/>
      <c r="O84" s="84" t="s">
        <v>314</v>
      </c>
      <c r="P84" s="64"/>
      <c r="Q84" s="34" t="s">
        <v>343</v>
      </c>
      <c r="R84" s="76" t="s">
        <v>91</v>
      </c>
      <c r="S84" s="245" t="s">
        <v>2993</v>
      </c>
    </row>
    <row r="85" spans="1:19" x14ac:dyDescent="0.35">
      <c r="A85" s="31" t="s">
        <v>335</v>
      </c>
      <c r="B85" s="528">
        <v>46056</v>
      </c>
      <c r="C85" s="65">
        <v>46057</v>
      </c>
      <c r="D85" s="57" t="s">
        <v>570</v>
      </c>
      <c r="E85" s="71" t="s">
        <v>378</v>
      </c>
      <c r="F85" s="330" t="s">
        <v>74</v>
      </c>
      <c r="G85" s="60" t="s">
        <v>336</v>
      </c>
      <c r="H85" s="68" t="s">
        <v>344</v>
      </c>
      <c r="I85" s="62">
        <v>220</v>
      </c>
      <c r="J85" s="62">
        <v>220</v>
      </c>
      <c r="K85" s="2" t="s">
        <v>95</v>
      </c>
      <c r="L85" t="s">
        <v>346</v>
      </c>
      <c r="M85" s="29"/>
      <c r="N85" s="41">
        <v>2.2400000000000002</v>
      </c>
      <c r="O85" s="85"/>
      <c r="P85" s="64" t="s">
        <v>347</v>
      </c>
      <c r="Q85" s="34"/>
      <c r="R85" s="76" t="s">
        <v>91</v>
      </c>
      <c r="S85" s="30"/>
    </row>
    <row r="86" spans="1:19" ht="16" x14ac:dyDescent="0.4">
      <c r="A86" s="31" t="s">
        <v>333</v>
      </c>
      <c r="B86" s="528">
        <v>46056</v>
      </c>
      <c r="C86" s="65">
        <v>46056</v>
      </c>
      <c r="D86" s="8" t="s">
        <v>339</v>
      </c>
      <c r="E86" s="61"/>
      <c r="F86" s="330" t="s">
        <v>74</v>
      </c>
      <c r="G86" s="20" t="s">
        <v>341</v>
      </c>
      <c r="H86" s="68" t="s">
        <v>338</v>
      </c>
      <c r="I86" s="62">
        <v>160</v>
      </c>
      <c r="J86" s="62">
        <v>220</v>
      </c>
      <c r="K86" s="2" t="s">
        <v>95</v>
      </c>
      <c r="L86" s="63" t="s">
        <v>145</v>
      </c>
      <c r="M86" s="29"/>
      <c r="N86" s="41">
        <v>1.57</v>
      </c>
      <c r="O86" s="85" t="s">
        <v>332</v>
      </c>
      <c r="P86" s="125" t="s">
        <v>340</v>
      </c>
      <c r="Q86" s="34"/>
      <c r="R86" s="76" t="s">
        <v>91</v>
      </c>
      <c r="S86" s="30"/>
    </row>
    <row r="87" spans="1:19" x14ac:dyDescent="0.35">
      <c r="A87" s="31" t="s">
        <v>266</v>
      </c>
      <c r="B87" s="546">
        <v>46057</v>
      </c>
      <c r="C87" s="65">
        <v>46059</v>
      </c>
      <c r="D87" s="222" t="s">
        <v>401</v>
      </c>
      <c r="E87" s="1" t="s">
        <v>402</v>
      </c>
      <c r="F87" s="330" t="s">
        <v>94</v>
      </c>
      <c r="G87" s="20" t="s">
        <v>716</v>
      </c>
      <c r="H87" s="68" t="s">
        <v>404</v>
      </c>
      <c r="I87" s="62">
        <v>230</v>
      </c>
      <c r="J87" s="62">
        <v>230</v>
      </c>
      <c r="K87" s="70" t="s">
        <v>95</v>
      </c>
      <c r="L87" t="s">
        <v>403</v>
      </c>
      <c r="M87" s="29"/>
      <c r="N87" s="41">
        <v>2.73</v>
      </c>
      <c r="O87" s="85"/>
      <c r="P87" s="64"/>
      <c r="Q87" s="34"/>
      <c r="R87" s="76" t="s">
        <v>91</v>
      </c>
      <c r="S87" s="30"/>
    </row>
    <row r="88" spans="1:19" x14ac:dyDescent="0.35">
      <c r="A88" s="31" t="s">
        <v>266</v>
      </c>
      <c r="B88" s="546">
        <v>46057</v>
      </c>
      <c r="C88" s="65"/>
      <c r="D88" s="222" t="s">
        <v>342</v>
      </c>
      <c r="E88" s="61"/>
      <c r="F88" s="330" t="s">
        <v>147</v>
      </c>
      <c r="G88" s="20" t="s">
        <v>718</v>
      </c>
      <c r="H88" s="389" t="s">
        <v>719</v>
      </c>
      <c r="I88" s="62"/>
      <c r="J88" s="62"/>
      <c r="K88" s="70"/>
      <c r="L88" s="63" t="s">
        <v>352</v>
      </c>
      <c r="M88" s="29"/>
      <c r="N88" s="41"/>
      <c r="O88" s="85"/>
      <c r="P88" s="64"/>
      <c r="Q88" s="34" t="s">
        <v>343</v>
      </c>
      <c r="R88" s="76" t="s">
        <v>91</v>
      </c>
      <c r="S88" s="30"/>
    </row>
    <row r="89" spans="1:19" x14ac:dyDescent="0.35">
      <c r="A89" s="31" t="s">
        <v>266</v>
      </c>
      <c r="B89" s="528">
        <v>46058</v>
      </c>
      <c r="C89" s="65">
        <v>46059</v>
      </c>
      <c r="D89" s="222" t="s">
        <v>399</v>
      </c>
      <c r="E89" s="61" t="s">
        <v>398</v>
      </c>
      <c r="F89" s="330" t="s">
        <v>94</v>
      </c>
      <c r="G89" s="20" t="s">
        <v>717</v>
      </c>
      <c r="H89" s="6">
        <v>7021</v>
      </c>
      <c r="I89" s="62">
        <v>300</v>
      </c>
      <c r="J89" s="62">
        <v>220</v>
      </c>
      <c r="K89" s="2" t="s">
        <v>400</v>
      </c>
      <c r="L89" s="63" t="s">
        <v>267</v>
      </c>
      <c r="M89" s="29"/>
      <c r="N89" s="41">
        <v>4.28</v>
      </c>
      <c r="O89" s="85"/>
      <c r="P89" s="64"/>
      <c r="Q89" s="34"/>
      <c r="R89" s="76" t="s">
        <v>91</v>
      </c>
      <c r="S89" s="30"/>
    </row>
    <row r="90" spans="1:19" x14ac:dyDescent="0.35">
      <c r="A90" s="31" t="s">
        <v>363</v>
      </c>
      <c r="B90" s="528">
        <v>46059</v>
      </c>
      <c r="C90" s="65">
        <v>46059</v>
      </c>
      <c r="D90" s="222" t="s">
        <v>393</v>
      </c>
      <c r="E90" s="71" t="s">
        <v>394</v>
      </c>
      <c r="F90" s="330" t="s">
        <v>94</v>
      </c>
      <c r="G90" s="20" t="s">
        <v>364</v>
      </c>
      <c r="H90" s="68" t="s">
        <v>395</v>
      </c>
      <c r="I90" s="62">
        <v>180</v>
      </c>
      <c r="J90" s="62">
        <v>220</v>
      </c>
      <c r="K90" s="2" t="s">
        <v>95</v>
      </c>
      <c r="L90" s="63" t="s">
        <v>133</v>
      </c>
      <c r="M90" s="29"/>
      <c r="N90" s="41">
        <v>1.95</v>
      </c>
      <c r="O90" s="85"/>
      <c r="P90" s="64"/>
      <c r="Q90" s="34"/>
      <c r="R90" s="76" t="s">
        <v>66</v>
      </c>
      <c r="S90" s="30"/>
    </row>
    <row r="91" spans="1:19" x14ac:dyDescent="0.35">
      <c r="A91" s="31" t="s">
        <v>363</v>
      </c>
      <c r="B91" s="528">
        <v>46059</v>
      </c>
      <c r="C91" s="65">
        <v>46059</v>
      </c>
      <c r="D91" s="222" t="s">
        <v>391</v>
      </c>
      <c r="E91" s="71" t="s">
        <v>396</v>
      </c>
      <c r="F91" s="330" t="s">
        <v>94</v>
      </c>
      <c r="G91" s="20" t="s">
        <v>365</v>
      </c>
      <c r="H91" s="68" t="s">
        <v>392</v>
      </c>
      <c r="I91" s="62">
        <v>220</v>
      </c>
      <c r="J91" s="62">
        <v>220</v>
      </c>
      <c r="K91" s="2" t="s">
        <v>95</v>
      </c>
      <c r="L91" s="63" t="s">
        <v>267</v>
      </c>
      <c r="M91" s="29"/>
      <c r="N91" s="41">
        <v>2.3199999999999998</v>
      </c>
      <c r="O91" s="85"/>
      <c r="P91" s="64"/>
      <c r="Q91" s="34"/>
      <c r="R91" s="76" t="s">
        <v>66</v>
      </c>
      <c r="S91" s="30"/>
    </row>
    <row r="92" spans="1:19" x14ac:dyDescent="0.35">
      <c r="A92" s="31" t="s">
        <v>363</v>
      </c>
      <c r="B92" s="528">
        <v>46059</v>
      </c>
      <c r="C92" s="65">
        <v>46059</v>
      </c>
      <c r="D92" s="222" t="s">
        <v>389</v>
      </c>
      <c r="E92" s="71" t="s">
        <v>396</v>
      </c>
      <c r="F92" s="330" t="s">
        <v>94</v>
      </c>
      <c r="G92" s="20" t="s">
        <v>369</v>
      </c>
      <c r="H92" s="68" t="s">
        <v>390</v>
      </c>
      <c r="I92" s="62">
        <v>220</v>
      </c>
      <c r="J92" s="62">
        <v>220</v>
      </c>
      <c r="K92" s="2" t="s">
        <v>95</v>
      </c>
      <c r="L92" s="63" t="s">
        <v>133</v>
      </c>
      <c r="M92" s="29"/>
      <c r="N92" s="41">
        <v>2.31</v>
      </c>
      <c r="O92" s="85"/>
      <c r="P92" s="64"/>
      <c r="Q92" s="34"/>
      <c r="R92" s="76" t="s">
        <v>66</v>
      </c>
      <c r="S92" s="30"/>
    </row>
    <row r="93" spans="1:19" x14ac:dyDescent="0.35">
      <c r="A93" s="31" t="s">
        <v>363</v>
      </c>
      <c r="B93" s="528">
        <v>46059</v>
      </c>
      <c r="C93" s="65">
        <v>46059</v>
      </c>
      <c r="D93" s="222" t="s">
        <v>386</v>
      </c>
      <c r="E93" s="71" t="s">
        <v>387</v>
      </c>
      <c r="F93" s="330" t="s">
        <v>94</v>
      </c>
      <c r="G93" s="20" t="s">
        <v>366</v>
      </c>
      <c r="H93" s="68" t="s">
        <v>388</v>
      </c>
      <c r="I93" s="62">
        <v>260</v>
      </c>
      <c r="J93" s="62">
        <v>220</v>
      </c>
      <c r="K93" s="2" t="s">
        <v>95</v>
      </c>
      <c r="L93" s="63" t="s">
        <v>137</v>
      </c>
      <c r="M93" s="29"/>
      <c r="N93" s="41">
        <v>2.91</v>
      </c>
      <c r="O93" s="85"/>
      <c r="P93" s="64"/>
      <c r="Q93" s="34"/>
      <c r="R93" s="76" t="s">
        <v>66</v>
      </c>
      <c r="S93" s="30"/>
    </row>
    <row r="94" spans="1:19" x14ac:dyDescent="0.35">
      <c r="A94" s="31" t="s">
        <v>363</v>
      </c>
      <c r="B94" s="528">
        <v>46059</v>
      </c>
      <c r="C94" s="65">
        <v>46059</v>
      </c>
      <c r="D94" s="222" t="s">
        <v>383</v>
      </c>
      <c r="E94" s="71" t="s">
        <v>397</v>
      </c>
      <c r="F94" s="330" t="s">
        <v>94</v>
      </c>
      <c r="G94" s="20" t="s">
        <v>385</v>
      </c>
      <c r="H94" s="68" t="s">
        <v>384</v>
      </c>
      <c r="I94" s="62">
        <v>330</v>
      </c>
      <c r="J94" s="62">
        <v>220</v>
      </c>
      <c r="K94" s="2" t="s">
        <v>95</v>
      </c>
      <c r="L94" s="63" t="s">
        <v>121</v>
      </c>
      <c r="M94" s="29"/>
      <c r="N94" s="41">
        <v>3.35</v>
      </c>
      <c r="O94" s="85"/>
      <c r="P94" s="64"/>
      <c r="Q94" s="34"/>
      <c r="R94" s="76" t="s">
        <v>66</v>
      </c>
      <c r="S94" s="30"/>
    </row>
    <row r="95" spans="1:19" x14ac:dyDescent="0.35">
      <c r="A95" s="31" t="s">
        <v>363</v>
      </c>
      <c r="B95" s="528">
        <v>46059</v>
      </c>
      <c r="C95" s="65">
        <v>46059</v>
      </c>
      <c r="D95" s="222" t="s">
        <v>379</v>
      </c>
      <c r="E95" s="71" t="s">
        <v>380</v>
      </c>
      <c r="F95" s="330" t="s">
        <v>94</v>
      </c>
      <c r="G95" s="20" t="s">
        <v>368</v>
      </c>
      <c r="H95" s="68" t="s">
        <v>382</v>
      </c>
      <c r="I95" s="62">
        <v>220</v>
      </c>
      <c r="J95" s="62">
        <v>220</v>
      </c>
      <c r="K95" s="2" t="s">
        <v>95</v>
      </c>
      <c r="L95" s="63" t="s">
        <v>133</v>
      </c>
      <c r="M95" t="s">
        <v>381</v>
      </c>
      <c r="N95" s="41">
        <v>3.12</v>
      </c>
      <c r="O95" s="85"/>
      <c r="P95" s="64"/>
      <c r="Q95" s="34"/>
      <c r="R95" s="76" t="s">
        <v>66</v>
      </c>
      <c r="S95" s="30"/>
    </row>
    <row r="96" spans="1:19" x14ac:dyDescent="0.35">
      <c r="A96" s="31" t="s">
        <v>371</v>
      </c>
      <c r="B96" s="528">
        <v>46059</v>
      </c>
      <c r="C96" s="65">
        <v>46062</v>
      </c>
      <c r="D96" s="227" t="s">
        <v>372</v>
      </c>
      <c r="E96" s="71"/>
      <c r="F96" s="330" t="s">
        <v>74</v>
      </c>
      <c r="G96" s="20" t="s">
        <v>373</v>
      </c>
      <c r="H96" s="68" t="s">
        <v>432</v>
      </c>
      <c r="I96" s="1">
        <v>580</v>
      </c>
      <c r="J96" s="62">
        <v>230</v>
      </c>
      <c r="K96" s="2" t="s">
        <v>429</v>
      </c>
      <c r="L96" t="s">
        <v>430</v>
      </c>
      <c r="M96" t="s">
        <v>138</v>
      </c>
      <c r="N96" s="41" t="s">
        <v>431</v>
      </c>
      <c r="O96" s="85"/>
      <c r="P96" s="64"/>
      <c r="Q96" s="34" t="s">
        <v>598</v>
      </c>
      <c r="R96" s="76" t="s">
        <v>66</v>
      </c>
      <c r="S96" s="30" t="s">
        <v>599</v>
      </c>
    </row>
    <row r="97" spans="1:19" x14ac:dyDescent="0.35">
      <c r="A97" s="31" t="s">
        <v>371</v>
      </c>
      <c r="B97" s="528">
        <v>46059</v>
      </c>
      <c r="C97" s="65">
        <v>46062</v>
      </c>
      <c r="D97" s="227" t="s">
        <v>292</v>
      </c>
      <c r="E97" s="61"/>
      <c r="F97" s="330" t="s">
        <v>74</v>
      </c>
      <c r="G97" s="20" t="s">
        <v>373</v>
      </c>
      <c r="H97" s="68" t="s">
        <v>433</v>
      </c>
      <c r="I97" s="62">
        <v>460</v>
      </c>
      <c r="J97" s="62">
        <v>230</v>
      </c>
      <c r="K97" s="2" t="s">
        <v>136</v>
      </c>
      <c r="L97" t="s">
        <v>430</v>
      </c>
      <c r="M97" t="s">
        <v>138</v>
      </c>
      <c r="N97" s="41">
        <v>8.2899999999999991</v>
      </c>
      <c r="O97" s="85"/>
      <c r="P97" s="64"/>
      <c r="Q97" s="34" t="s">
        <v>598</v>
      </c>
      <c r="R97" s="76" t="s">
        <v>66</v>
      </c>
      <c r="S97" s="30" t="s">
        <v>599</v>
      </c>
    </row>
    <row r="98" spans="1:19" x14ac:dyDescent="0.35">
      <c r="A98" s="31" t="s">
        <v>371</v>
      </c>
      <c r="B98" s="528">
        <v>46059</v>
      </c>
      <c r="C98" s="65">
        <v>46062</v>
      </c>
      <c r="D98" s="228" t="s">
        <v>374</v>
      </c>
      <c r="E98" s="61"/>
      <c r="F98" s="330" t="s">
        <v>74</v>
      </c>
      <c r="G98" s="20" t="s">
        <v>416</v>
      </c>
      <c r="H98" s="68" t="s">
        <v>435</v>
      </c>
      <c r="I98" s="62">
        <v>520</v>
      </c>
      <c r="J98" s="62">
        <v>230</v>
      </c>
      <c r="K98" s="2" t="s">
        <v>429</v>
      </c>
      <c r="L98" t="s">
        <v>434</v>
      </c>
      <c r="M98" s="29"/>
      <c r="N98" s="41">
        <v>10.84</v>
      </c>
      <c r="O98" s="86" t="s">
        <v>417</v>
      </c>
      <c r="P98" s="64"/>
      <c r="Q98" s="34" t="s">
        <v>623</v>
      </c>
      <c r="R98" s="76" t="s">
        <v>66</v>
      </c>
      <c r="S98" s="34" t="s">
        <v>597</v>
      </c>
    </row>
    <row r="99" spans="1:19" x14ac:dyDescent="0.35">
      <c r="A99" s="31" t="s">
        <v>371</v>
      </c>
      <c r="B99" s="547">
        <v>46083</v>
      </c>
      <c r="C99" s="142">
        <v>46083</v>
      </c>
      <c r="D99" s="229" t="s">
        <v>374</v>
      </c>
      <c r="E99" s="191" t="s">
        <v>631</v>
      </c>
      <c r="F99" s="334" t="s">
        <v>176</v>
      </c>
      <c r="G99" s="20" t="s">
        <v>604</v>
      </c>
      <c r="H99" s="68" t="s">
        <v>606</v>
      </c>
      <c r="I99" s="62">
        <v>300</v>
      </c>
      <c r="J99" s="62">
        <v>220</v>
      </c>
      <c r="K99" s="2" t="s">
        <v>78</v>
      </c>
      <c r="L99" s="63" t="s">
        <v>605</v>
      </c>
      <c r="M99" s="29"/>
      <c r="N99" s="41">
        <v>3.79</v>
      </c>
      <c r="O99" s="85"/>
      <c r="P99" s="64" t="s">
        <v>79</v>
      </c>
      <c r="Q99" s="34" t="s">
        <v>603</v>
      </c>
      <c r="R99" s="76" t="s">
        <v>66</v>
      </c>
      <c r="S99" s="34" t="s">
        <v>597</v>
      </c>
    </row>
    <row r="100" spans="1:19" x14ac:dyDescent="0.35">
      <c r="A100" s="31" t="s">
        <v>371</v>
      </c>
      <c r="B100" s="528">
        <v>46059</v>
      </c>
      <c r="C100" s="65">
        <v>46062</v>
      </c>
      <c r="D100" s="227" t="s">
        <v>375</v>
      </c>
      <c r="E100" s="191" t="s">
        <v>632</v>
      </c>
      <c r="F100" s="334" t="s">
        <v>176</v>
      </c>
      <c r="G100" s="20" t="s">
        <v>376</v>
      </c>
      <c r="H100" s="129" t="s">
        <v>437</v>
      </c>
      <c r="I100" s="62">
        <v>220</v>
      </c>
      <c r="J100" s="62">
        <v>220</v>
      </c>
      <c r="K100" s="2" t="s">
        <v>436</v>
      </c>
      <c r="L100" s="63" t="s">
        <v>256</v>
      </c>
      <c r="M100" s="29"/>
      <c r="N100" s="41">
        <v>3.49</v>
      </c>
      <c r="O100" s="85"/>
      <c r="P100" s="64" t="s">
        <v>79</v>
      </c>
      <c r="Q100" s="34" t="s">
        <v>594</v>
      </c>
      <c r="R100" s="76" t="s">
        <v>66</v>
      </c>
      <c r="S100" s="34" t="s">
        <v>597</v>
      </c>
    </row>
    <row r="101" spans="1:19" x14ac:dyDescent="0.35">
      <c r="A101" s="31" t="s">
        <v>371</v>
      </c>
      <c r="B101" s="528">
        <v>46059</v>
      </c>
      <c r="C101" s="65">
        <v>46062</v>
      </c>
      <c r="D101" s="227" t="s">
        <v>1242</v>
      </c>
      <c r="E101" s="191" t="s">
        <v>630</v>
      </c>
      <c r="F101" s="334" t="s">
        <v>176</v>
      </c>
      <c r="G101" s="20" t="s">
        <v>377</v>
      </c>
      <c r="H101" s="68" t="s">
        <v>439</v>
      </c>
      <c r="I101" s="62">
        <v>220</v>
      </c>
      <c r="J101" s="62">
        <v>220</v>
      </c>
      <c r="K101" s="2" t="s">
        <v>438</v>
      </c>
      <c r="L101" s="63" t="s">
        <v>267</v>
      </c>
      <c r="M101" s="29"/>
      <c r="N101" s="41">
        <v>3.19</v>
      </c>
      <c r="O101" s="85"/>
      <c r="P101" s="64" t="s">
        <v>79</v>
      </c>
      <c r="Q101" s="34" t="s">
        <v>595</v>
      </c>
      <c r="R101" s="76" t="s">
        <v>66</v>
      </c>
      <c r="S101" s="30"/>
    </row>
    <row r="102" spans="1:19" x14ac:dyDescent="0.35">
      <c r="A102" s="31" t="s">
        <v>371</v>
      </c>
      <c r="B102" s="528">
        <v>46059</v>
      </c>
      <c r="C102" s="141">
        <v>46083</v>
      </c>
      <c r="D102" s="227" t="s">
        <v>628</v>
      </c>
      <c r="E102" s="72" t="s">
        <v>629</v>
      </c>
      <c r="F102" s="334" t="s">
        <v>176</v>
      </c>
      <c r="G102" s="20" t="s">
        <v>596</v>
      </c>
      <c r="H102" s="68" t="s">
        <v>600</v>
      </c>
      <c r="I102" s="62">
        <v>300</v>
      </c>
      <c r="J102" s="62">
        <v>220</v>
      </c>
      <c r="K102" s="2" t="s">
        <v>78</v>
      </c>
      <c r="L102" s="63" t="s">
        <v>601</v>
      </c>
      <c r="M102" s="29" t="s">
        <v>602</v>
      </c>
      <c r="N102" s="41">
        <v>4.0999999999999996</v>
      </c>
      <c r="O102" s="84" t="s">
        <v>525</v>
      </c>
      <c r="P102" s="64" t="s">
        <v>79</v>
      </c>
      <c r="Q102" s="34" t="s">
        <v>603</v>
      </c>
      <c r="R102" s="76" t="s">
        <v>66</v>
      </c>
      <c r="S102" s="30"/>
    </row>
    <row r="103" spans="1:19" x14ac:dyDescent="0.35">
      <c r="A103" s="31" t="s">
        <v>409</v>
      </c>
      <c r="B103" s="528">
        <v>46062</v>
      </c>
      <c r="C103" s="65">
        <v>46062</v>
      </c>
      <c r="D103" s="221" t="s">
        <v>410</v>
      </c>
      <c r="E103" s="61"/>
      <c r="F103" s="33" t="s">
        <v>74</v>
      </c>
      <c r="G103" s="20" t="s">
        <v>609</v>
      </c>
      <c r="H103" s="68" t="s">
        <v>421</v>
      </c>
      <c r="I103" s="62">
        <v>200</v>
      </c>
      <c r="J103" s="62">
        <v>220</v>
      </c>
      <c r="K103" s="2" t="s">
        <v>95</v>
      </c>
      <c r="L103" t="s">
        <v>420</v>
      </c>
      <c r="M103" s="29"/>
      <c r="N103" s="41">
        <v>2.06</v>
      </c>
      <c r="O103" s="85"/>
      <c r="P103" s="64" t="s">
        <v>575</v>
      </c>
      <c r="Q103" s="34"/>
      <c r="R103" s="76" t="s">
        <v>91</v>
      </c>
      <c r="S103" s="30"/>
    </row>
    <row r="104" spans="1:19" x14ac:dyDescent="0.35">
      <c r="A104" s="31" t="s">
        <v>409</v>
      </c>
      <c r="B104" s="528">
        <v>46062</v>
      </c>
      <c r="C104" s="65">
        <v>46062</v>
      </c>
      <c r="D104" s="222" t="s">
        <v>411</v>
      </c>
      <c r="E104" s="61"/>
      <c r="F104" s="33" t="s">
        <v>74</v>
      </c>
      <c r="G104" s="20" t="s">
        <v>610</v>
      </c>
      <c r="H104" s="68" t="s">
        <v>422</v>
      </c>
      <c r="I104" s="62">
        <v>180</v>
      </c>
      <c r="J104" s="62">
        <v>220</v>
      </c>
      <c r="K104" s="2" t="s">
        <v>95</v>
      </c>
      <c r="L104" s="63" t="s">
        <v>427</v>
      </c>
      <c r="M104" s="29"/>
      <c r="N104" s="41">
        <v>1.69</v>
      </c>
      <c r="O104" s="85"/>
      <c r="P104" s="64" t="s">
        <v>575</v>
      </c>
      <c r="Q104" s="34"/>
      <c r="R104" s="76" t="s">
        <v>91</v>
      </c>
      <c r="S104" s="30"/>
    </row>
    <row r="105" spans="1:19" x14ac:dyDescent="0.35">
      <c r="A105" s="31" t="s">
        <v>409</v>
      </c>
      <c r="B105" s="528">
        <v>46062</v>
      </c>
      <c r="C105" s="65">
        <v>46062</v>
      </c>
      <c r="D105" s="222" t="s">
        <v>428</v>
      </c>
      <c r="E105" s="61" t="s">
        <v>470</v>
      </c>
      <c r="F105" s="33" t="s">
        <v>94</v>
      </c>
      <c r="G105" s="20" t="s">
        <v>418</v>
      </c>
      <c r="H105" s="68" t="s">
        <v>423</v>
      </c>
      <c r="I105" s="62">
        <v>200</v>
      </c>
      <c r="J105" s="62">
        <v>220</v>
      </c>
      <c r="K105" s="2" t="s">
        <v>95</v>
      </c>
      <c r="L105" s="63" t="s">
        <v>256</v>
      </c>
      <c r="M105" s="29"/>
      <c r="N105" s="41">
        <v>1.88</v>
      </c>
      <c r="O105" s="85"/>
      <c r="P105" s="64"/>
      <c r="Q105" s="34"/>
      <c r="R105" s="76" t="s">
        <v>91</v>
      </c>
      <c r="S105" s="30"/>
    </row>
    <row r="106" spans="1:19" x14ac:dyDescent="0.35">
      <c r="A106" s="31" t="s">
        <v>409</v>
      </c>
      <c r="B106" s="528">
        <v>46062</v>
      </c>
      <c r="C106" s="65">
        <v>46062</v>
      </c>
      <c r="D106" s="220" t="s">
        <v>412</v>
      </c>
      <c r="E106" s="61"/>
      <c r="F106" s="33" t="s">
        <v>74</v>
      </c>
      <c r="G106" s="20" t="s">
        <v>611</v>
      </c>
      <c r="H106" s="68" t="s">
        <v>424</v>
      </c>
      <c r="I106" s="62">
        <v>200</v>
      </c>
      <c r="J106" s="62">
        <v>220</v>
      </c>
      <c r="K106" s="2" t="s">
        <v>95</v>
      </c>
      <c r="L106" s="63" t="s">
        <v>256</v>
      </c>
      <c r="M106" s="29"/>
      <c r="N106" s="41">
        <v>2.1800000000000002</v>
      </c>
      <c r="O106" s="85"/>
      <c r="P106" s="64" t="s">
        <v>575</v>
      </c>
      <c r="Q106" s="34"/>
      <c r="R106" s="76" t="s">
        <v>91</v>
      </c>
      <c r="S106" s="30"/>
    </row>
    <row r="107" spans="1:19" x14ac:dyDescent="0.35">
      <c r="A107" s="31" t="s">
        <v>409</v>
      </c>
      <c r="B107" s="528">
        <v>46062</v>
      </c>
      <c r="C107" s="65">
        <v>46062</v>
      </c>
      <c r="D107" s="222" t="s">
        <v>413</v>
      </c>
      <c r="E107" s="61"/>
      <c r="F107" s="33" t="s">
        <v>94</v>
      </c>
      <c r="G107" s="20" t="s">
        <v>414</v>
      </c>
      <c r="H107" s="68" t="s">
        <v>425</v>
      </c>
      <c r="I107" s="62">
        <v>200</v>
      </c>
      <c r="J107" s="62">
        <v>220</v>
      </c>
      <c r="K107" s="2" t="s">
        <v>95</v>
      </c>
      <c r="L107" s="63" t="s">
        <v>256</v>
      </c>
      <c r="M107" s="29"/>
      <c r="N107" s="41">
        <v>2.14</v>
      </c>
      <c r="O107" s="85"/>
      <c r="P107" s="64"/>
      <c r="Q107" s="34"/>
      <c r="R107" s="76" t="s">
        <v>91</v>
      </c>
      <c r="S107" s="30"/>
    </row>
    <row r="108" spans="1:19" x14ac:dyDescent="0.35">
      <c r="A108" s="31" t="s">
        <v>409</v>
      </c>
      <c r="B108" s="528">
        <v>46062</v>
      </c>
      <c r="C108" s="65">
        <v>46062</v>
      </c>
      <c r="D108" s="222" t="s">
        <v>415</v>
      </c>
      <c r="E108" s="61"/>
      <c r="F108" s="33" t="s">
        <v>74</v>
      </c>
      <c r="G108" s="20" t="s">
        <v>612</v>
      </c>
      <c r="H108" s="68" t="s">
        <v>426</v>
      </c>
      <c r="I108" s="62">
        <v>180</v>
      </c>
      <c r="J108" s="62">
        <v>220</v>
      </c>
      <c r="K108" s="2" t="s">
        <v>95</v>
      </c>
      <c r="L108" s="63" t="s">
        <v>256</v>
      </c>
      <c r="M108" s="29"/>
      <c r="N108" s="41">
        <v>1.66</v>
      </c>
      <c r="O108" s="85"/>
      <c r="P108" s="64" t="s">
        <v>575</v>
      </c>
      <c r="Q108" s="34"/>
      <c r="R108" s="76" t="s">
        <v>91</v>
      </c>
      <c r="S108" s="30"/>
    </row>
    <row r="109" spans="1:19" x14ac:dyDescent="0.35">
      <c r="A109" s="31" t="s">
        <v>444</v>
      </c>
      <c r="B109" s="528">
        <v>46064</v>
      </c>
      <c r="C109" s="65">
        <v>46064</v>
      </c>
      <c r="D109" s="222" t="s">
        <v>460</v>
      </c>
      <c r="E109" s="61" t="s">
        <v>468</v>
      </c>
      <c r="F109" s="33" t="s">
        <v>94</v>
      </c>
      <c r="G109" s="20" t="s">
        <v>445</v>
      </c>
      <c r="H109" s="68" t="s">
        <v>461</v>
      </c>
      <c r="I109" s="62">
        <v>200</v>
      </c>
      <c r="J109" s="62">
        <v>220</v>
      </c>
      <c r="K109" s="2" t="s">
        <v>95</v>
      </c>
      <c r="L109" s="63" t="s">
        <v>133</v>
      </c>
      <c r="M109" s="29"/>
      <c r="N109" s="41">
        <v>1.79</v>
      </c>
      <c r="O109" s="85"/>
      <c r="P109" s="64"/>
      <c r="Q109" s="34"/>
      <c r="R109" s="76" t="s">
        <v>66</v>
      </c>
      <c r="S109" s="30"/>
    </row>
    <row r="110" spans="1:19" x14ac:dyDescent="0.35">
      <c r="A110" s="31" t="s">
        <v>444</v>
      </c>
      <c r="B110" s="528">
        <v>46064</v>
      </c>
      <c r="C110" s="65">
        <v>46064</v>
      </c>
      <c r="D110" s="222" t="s">
        <v>463</v>
      </c>
      <c r="E110" s="61" t="s">
        <v>462</v>
      </c>
      <c r="F110" s="33" t="s">
        <v>94</v>
      </c>
      <c r="G110" s="20" t="s">
        <v>446</v>
      </c>
      <c r="H110" s="68">
        <v>7080</v>
      </c>
      <c r="I110" s="62">
        <v>200</v>
      </c>
      <c r="J110" s="62">
        <v>220</v>
      </c>
      <c r="K110" s="2" t="s">
        <v>95</v>
      </c>
      <c r="L110" s="63" t="s">
        <v>464</v>
      </c>
      <c r="M110" s="29"/>
      <c r="N110" s="41">
        <v>1.8</v>
      </c>
      <c r="O110" s="85"/>
      <c r="P110" s="64"/>
      <c r="Q110" s="34"/>
      <c r="R110" s="76" t="s">
        <v>66</v>
      </c>
      <c r="S110" s="30"/>
    </row>
    <row r="111" spans="1:19" x14ac:dyDescent="0.35">
      <c r="A111" s="31" t="s">
        <v>444</v>
      </c>
      <c r="B111" s="528">
        <v>46064</v>
      </c>
      <c r="C111" s="65">
        <v>46064</v>
      </c>
      <c r="D111" s="222" t="s">
        <v>466</v>
      </c>
      <c r="E111" s="61" t="s">
        <v>469</v>
      </c>
      <c r="F111" s="33" t="s">
        <v>94</v>
      </c>
      <c r="G111" s="20" t="s">
        <v>447</v>
      </c>
      <c r="H111" s="68" t="s">
        <v>467</v>
      </c>
      <c r="I111" s="62">
        <v>200</v>
      </c>
      <c r="J111" s="62">
        <v>220</v>
      </c>
      <c r="K111" s="2" t="s">
        <v>95</v>
      </c>
      <c r="L111" s="63" t="s">
        <v>465</v>
      </c>
      <c r="M111" s="29"/>
      <c r="N111" s="41">
        <v>1.8</v>
      </c>
      <c r="O111" s="85"/>
      <c r="P111" s="64"/>
      <c r="Q111" s="34"/>
      <c r="R111" s="76" t="s">
        <v>66</v>
      </c>
      <c r="S111" s="30"/>
    </row>
    <row r="112" spans="1:19" x14ac:dyDescent="0.35">
      <c r="A112" s="31" t="s">
        <v>409</v>
      </c>
      <c r="B112" s="528">
        <v>46064</v>
      </c>
      <c r="C112" s="65">
        <v>46064</v>
      </c>
      <c r="D112" s="222" t="s">
        <v>455</v>
      </c>
      <c r="E112" s="61" t="s">
        <v>454</v>
      </c>
      <c r="F112" s="33" t="s">
        <v>74</v>
      </c>
      <c r="G112" s="20" t="s">
        <v>613</v>
      </c>
      <c r="H112" s="68" t="s">
        <v>456</v>
      </c>
      <c r="I112" s="62">
        <v>180</v>
      </c>
      <c r="J112" s="62">
        <v>220</v>
      </c>
      <c r="K112" s="2" t="s">
        <v>95</v>
      </c>
      <c r="L112" s="63" t="s">
        <v>267</v>
      </c>
      <c r="M112" s="29"/>
      <c r="N112" s="41">
        <v>1.81</v>
      </c>
      <c r="O112" s="85"/>
      <c r="P112" s="64" t="s">
        <v>575</v>
      </c>
      <c r="Q112" s="34"/>
      <c r="R112" s="76" t="s">
        <v>91</v>
      </c>
      <c r="S112" s="30"/>
    </row>
    <row r="113" spans="1:19" x14ac:dyDescent="0.35">
      <c r="A113" s="31" t="s">
        <v>409</v>
      </c>
      <c r="B113" s="528">
        <v>46064</v>
      </c>
      <c r="C113" s="65">
        <v>46064</v>
      </c>
      <c r="D113" s="222" t="s">
        <v>457</v>
      </c>
      <c r="E113" s="61" t="s">
        <v>459</v>
      </c>
      <c r="F113" s="33" t="s">
        <v>94</v>
      </c>
      <c r="G113" s="20" t="s">
        <v>448</v>
      </c>
      <c r="H113" s="68" t="s">
        <v>458</v>
      </c>
      <c r="I113" s="62">
        <v>200</v>
      </c>
      <c r="J113" s="62">
        <v>220</v>
      </c>
      <c r="K113" s="2" t="s">
        <v>95</v>
      </c>
      <c r="L113" s="63" t="s">
        <v>267</v>
      </c>
      <c r="M113" s="29"/>
      <c r="N113" s="41">
        <v>2.13</v>
      </c>
      <c r="O113" s="85"/>
      <c r="P113" s="64"/>
      <c r="Q113" s="34"/>
      <c r="R113" s="76" t="s">
        <v>91</v>
      </c>
      <c r="S113" s="30"/>
    </row>
    <row r="114" spans="1:19" x14ac:dyDescent="0.35">
      <c r="A114" s="31" t="s">
        <v>335</v>
      </c>
      <c r="B114" s="528">
        <v>46066</v>
      </c>
      <c r="C114" s="65">
        <v>46066</v>
      </c>
      <c r="D114" s="222" t="s">
        <v>471</v>
      </c>
      <c r="E114" s="61" t="s">
        <v>472</v>
      </c>
      <c r="F114" s="334" t="s">
        <v>74</v>
      </c>
      <c r="G114" s="20" t="s">
        <v>539</v>
      </c>
      <c r="H114" s="68" t="s">
        <v>474</v>
      </c>
      <c r="I114" s="62">
        <v>180</v>
      </c>
      <c r="J114" s="62">
        <v>220</v>
      </c>
      <c r="K114" s="2" t="s">
        <v>95</v>
      </c>
      <c r="L114" s="63" t="s">
        <v>475</v>
      </c>
      <c r="M114" s="29"/>
      <c r="N114" s="41">
        <v>1.67</v>
      </c>
      <c r="O114" s="85"/>
      <c r="P114" s="64"/>
      <c r="Q114" s="34"/>
      <c r="R114" s="76" t="s">
        <v>91</v>
      </c>
      <c r="S114" s="30"/>
    </row>
    <row r="115" spans="1:19" x14ac:dyDescent="0.35">
      <c r="A115" s="31" t="s">
        <v>236</v>
      </c>
      <c r="B115" s="528">
        <v>46066</v>
      </c>
      <c r="C115" s="65">
        <v>46066</v>
      </c>
      <c r="D115" s="57" t="s">
        <v>473</v>
      </c>
      <c r="E115" s="61" t="s">
        <v>473</v>
      </c>
      <c r="F115" s="33" t="s">
        <v>74</v>
      </c>
      <c r="G115" s="20" t="s">
        <v>477</v>
      </c>
      <c r="H115" s="68" t="s">
        <v>476</v>
      </c>
      <c r="I115" s="62">
        <v>180</v>
      </c>
      <c r="J115" s="62">
        <v>220</v>
      </c>
      <c r="K115" s="2" t="s">
        <v>95</v>
      </c>
      <c r="L115" s="63" t="s">
        <v>276</v>
      </c>
      <c r="M115" s="29"/>
      <c r="N115" s="41">
        <v>1.71</v>
      </c>
      <c r="O115" s="85"/>
      <c r="P115" s="64"/>
      <c r="Q115" s="34"/>
      <c r="R115" s="76" t="s">
        <v>91</v>
      </c>
      <c r="S115" s="30"/>
    </row>
    <row r="116" spans="1:19" x14ac:dyDescent="0.35">
      <c r="A116" s="31" t="s">
        <v>526</v>
      </c>
      <c r="B116" s="528">
        <v>46071</v>
      </c>
      <c r="C116" s="65" t="s">
        <v>799</v>
      </c>
      <c r="D116" s="221" t="s">
        <v>527</v>
      </c>
      <c r="E116" s="61"/>
      <c r="F116" s="33" t="s">
        <v>94</v>
      </c>
      <c r="G116" s="20" t="s">
        <v>528</v>
      </c>
      <c r="H116" s="68"/>
      <c r="I116" s="62"/>
      <c r="J116" s="62"/>
      <c r="K116" s="70"/>
      <c r="L116" s="63"/>
      <c r="M116" s="29"/>
      <c r="N116" s="133">
        <v>1.65</v>
      </c>
      <c r="O116" s="85" t="s">
        <v>1225</v>
      </c>
      <c r="P116" s="64"/>
      <c r="Q116" s="34"/>
      <c r="R116" s="76" t="s">
        <v>91</v>
      </c>
      <c r="S116" s="30"/>
    </row>
    <row r="117" spans="1:19" x14ac:dyDescent="0.35">
      <c r="A117" s="31" t="s">
        <v>335</v>
      </c>
      <c r="B117" s="528">
        <v>46071</v>
      </c>
      <c r="C117" s="65">
        <v>46071</v>
      </c>
      <c r="D117" s="222" t="s">
        <v>535</v>
      </c>
      <c r="E117" s="61" t="s">
        <v>538</v>
      </c>
      <c r="F117" s="33" t="s">
        <v>549</v>
      </c>
      <c r="G117" s="20" t="s">
        <v>530</v>
      </c>
      <c r="H117" s="68" t="s">
        <v>536</v>
      </c>
      <c r="I117" s="62">
        <v>180</v>
      </c>
      <c r="J117" s="62">
        <v>220</v>
      </c>
      <c r="K117" s="2" t="s">
        <v>95</v>
      </c>
      <c r="L117" s="63" t="s">
        <v>537</v>
      </c>
      <c r="M117" s="29"/>
      <c r="N117" s="41">
        <v>1.71</v>
      </c>
      <c r="O117" s="85"/>
      <c r="P117" s="64"/>
      <c r="Q117" s="34"/>
      <c r="R117" s="76" t="s">
        <v>91</v>
      </c>
      <c r="S117" s="30"/>
    </row>
    <row r="118" spans="1:19" x14ac:dyDescent="0.35">
      <c r="A118" s="31" t="s">
        <v>529</v>
      </c>
      <c r="B118" s="528">
        <v>46071</v>
      </c>
      <c r="C118" s="139">
        <v>46079</v>
      </c>
      <c r="D118" s="140" t="s">
        <v>576</v>
      </c>
      <c r="E118" s="61"/>
      <c r="F118" s="33" t="s">
        <v>94</v>
      </c>
      <c r="G118" s="20" t="s">
        <v>532</v>
      </c>
      <c r="H118" s="68" t="s">
        <v>573</v>
      </c>
      <c r="I118" s="62">
        <v>320</v>
      </c>
      <c r="J118" s="62">
        <v>220</v>
      </c>
      <c r="K118" s="2" t="s">
        <v>95</v>
      </c>
      <c r="L118" s="63" t="s">
        <v>145</v>
      </c>
      <c r="M118" s="29"/>
      <c r="N118" s="41">
        <v>4.09</v>
      </c>
      <c r="O118" s="84" t="s">
        <v>574</v>
      </c>
      <c r="P118" s="64"/>
      <c r="Q118" s="34"/>
      <c r="R118" s="76" t="s">
        <v>91</v>
      </c>
      <c r="S118" s="30"/>
    </row>
    <row r="119" spans="1:19" x14ac:dyDescent="0.35">
      <c r="A119" s="31" t="s">
        <v>249</v>
      </c>
      <c r="B119" s="528">
        <v>46071</v>
      </c>
      <c r="C119" s="65">
        <v>46071</v>
      </c>
      <c r="D119" s="222" t="s">
        <v>533</v>
      </c>
      <c r="E119" s="61"/>
      <c r="F119" s="33" t="s">
        <v>74</v>
      </c>
      <c r="G119" s="20" t="s">
        <v>1303</v>
      </c>
      <c r="H119" s="68" t="s">
        <v>534</v>
      </c>
      <c r="I119" s="62">
        <v>180</v>
      </c>
      <c r="J119" s="62">
        <v>220</v>
      </c>
      <c r="K119" s="2" t="s">
        <v>95</v>
      </c>
      <c r="L119" s="63" t="s">
        <v>133</v>
      </c>
      <c r="M119" s="29"/>
      <c r="N119" s="41">
        <v>1.88</v>
      </c>
      <c r="O119" s="84" t="s">
        <v>571</v>
      </c>
      <c r="P119" s="64"/>
      <c r="Q119" s="34"/>
      <c r="R119" s="76" t="s">
        <v>91</v>
      </c>
      <c r="S119" s="30"/>
    </row>
    <row r="120" spans="1:19" x14ac:dyDescent="0.35">
      <c r="A120" s="31" t="s">
        <v>409</v>
      </c>
      <c r="B120" s="528">
        <v>46073</v>
      </c>
      <c r="C120" s="65">
        <v>46073</v>
      </c>
      <c r="D120" s="230" t="s">
        <v>562</v>
      </c>
      <c r="E120" s="61"/>
      <c r="F120" s="33" t="s">
        <v>94</v>
      </c>
      <c r="G120" s="20" t="s">
        <v>541</v>
      </c>
      <c r="H120" s="68" t="s">
        <v>563</v>
      </c>
      <c r="I120" s="62">
        <v>180</v>
      </c>
      <c r="J120" s="62">
        <v>220</v>
      </c>
      <c r="K120" s="2" t="s">
        <v>95</v>
      </c>
      <c r="L120" s="63" t="s">
        <v>145</v>
      </c>
      <c r="M120" s="29"/>
      <c r="N120" s="41">
        <v>1.82</v>
      </c>
      <c r="O120" s="84"/>
      <c r="P120" s="64"/>
      <c r="Q120" s="34"/>
      <c r="R120" s="76" t="s">
        <v>91</v>
      </c>
      <c r="S120" s="30"/>
    </row>
    <row r="121" spans="1:19" x14ac:dyDescent="0.35">
      <c r="A121" s="31" t="s">
        <v>409</v>
      </c>
      <c r="B121" s="528">
        <v>46073</v>
      </c>
      <c r="C121" s="65">
        <v>46073</v>
      </c>
      <c r="D121" s="231" t="s">
        <v>559</v>
      </c>
      <c r="E121" s="61" t="s">
        <v>559</v>
      </c>
      <c r="F121" s="33" t="s">
        <v>94</v>
      </c>
      <c r="G121" s="20" t="s">
        <v>542</v>
      </c>
      <c r="H121" s="68" t="s">
        <v>561</v>
      </c>
      <c r="I121" s="62">
        <v>180</v>
      </c>
      <c r="J121" s="62">
        <v>220</v>
      </c>
      <c r="K121" s="2" t="s">
        <v>95</v>
      </c>
      <c r="L121" s="63" t="s">
        <v>133</v>
      </c>
      <c r="M121" s="29"/>
      <c r="N121" s="41">
        <v>1.71</v>
      </c>
      <c r="O121" s="84"/>
      <c r="P121" s="64"/>
      <c r="Q121" s="34"/>
      <c r="R121" s="76" t="s">
        <v>91</v>
      </c>
      <c r="S121" s="30"/>
    </row>
    <row r="122" spans="1:19" x14ac:dyDescent="0.35">
      <c r="A122" s="31" t="s">
        <v>550</v>
      </c>
      <c r="B122" s="528">
        <v>46073</v>
      </c>
      <c r="C122" s="65">
        <v>46073</v>
      </c>
      <c r="D122" s="222" t="s">
        <v>564</v>
      </c>
      <c r="E122" s="61"/>
      <c r="F122" s="33" t="s">
        <v>94</v>
      </c>
      <c r="G122" s="20" t="s">
        <v>552</v>
      </c>
      <c r="H122" s="68" t="s">
        <v>567</v>
      </c>
      <c r="I122" s="62">
        <v>180</v>
      </c>
      <c r="J122" s="62">
        <v>220</v>
      </c>
      <c r="K122" s="2" t="s">
        <v>95</v>
      </c>
      <c r="L122" s="63" t="s">
        <v>133</v>
      </c>
      <c r="M122" s="29"/>
      <c r="N122" s="41">
        <v>2.0099999999999998</v>
      </c>
      <c r="O122" s="84"/>
      <c r="P122" s="64"/>
      <c r="Q122" s="34"/>
      <c r="R122" s="76" t="s">
        <v>66</v>
      </c>
      <c r="S122" s="30"/>
    </row>
    <row r="123" spans="1:19" x14ac:dyDescent="0.35">
      <c r="A123" s="31" t="s">
        <v>550</v>
      </c>
      <c r="B123" s="528">
        <v>46073</v>
      </c>
      <c r="C123" s="65">
        <v>46073</v>
      </c>
      <c r="D123" s="8" t="s">
        <v>565</v>
      </c>
      <c r="E123" s="61"/>
      <c r="F123" s="33" t="s">
        <v>94</v>
      </c>
      <c r="G123" s="20" t="s">
        <v>553</v>
      </c>
      <c r="H123" s="68" t="s">
        <v>568</v>
      </c>
      <c r="I123" s="62">
        <v>160</v>
      </c>
      <c r="J123" s="62">
        <v>220</v>
      </c>
      <c r="K123" s="2" t="s">
        <v>95</v>
      </c>
      <c r="L123" s="63" t="s">
        <v>133</v>
      </c>
      <c r="M123" s="29"/>
      <c r="N123" s="41">
        <v>1.81</v>
      </c>
      <c r="O123" s="84"/>
      <c r="P123" s="64"/>
      <c r="Q123" s="34"/>
      <c r="R123" s="76" t="s">
        <v>66</v>
      </c>
      <c r="S123" s="30"/>
    </row>
    <row r="124" spans="1:19" x14ac:dyDescent="0.35">
      <c r="A124" s="31" t="s">
        <v>550</v>
      </c>
      <c r="B124" s="528">
        <v>46073</v>
      </c>
      <c r="C124" s="65">
        <v>46073</v>
      </c>
      <c r="D124" s="8" t="s">
        <v>566</v>
      </c>
      <c r="E124" s="61"/>
      <c r="F124" s="33" t="s">
        <v>94</v>
      </c>
      <c r="G124" s="20" t="s">
        <v>551</v>
      </c>
      <c r="H124" s="68" t="s">
        <v>569</v>
      </c>
      <c r="I124" s="62">
        <v>360</v>
      </c>
      <c r="J124" s="62">
        <v>220</v>
      </c>
      <c r="K124" s="2" t="s">
        <v>285</v>
      </c>
      <c r="L124" s="63" t="s">
        <v>133</v>
      </c>
      <c r="M124" s="29" t="s">
        <v>556</v>
      </c>
      <c r="N124" s="41">
        <v>6.69</v>
      </c>
      <c r="O124" s="84"/>
      <c r="P124" s="64"/>
      <c r="Q124" s="34"/>
      <c r="R124" s="76" t="s">
        <v>66</v>
      </c>
      <c r="S124" s="30"/>
    </row>
    <row r="125" spans="1:19" x14ac:dyDescent="0.35">
      <c r="A125" s="31" t="s">
        <v>129</v>
      </c>
      <c r="B125" s="528">
        <v>46073</v>
      </c>
      <c r="C125" s="138">
        <v>46073</v>
      </c>
      <c r="D125" s="57" t="s">
        <v>554</v>
      </c>
      <c r="E125" s="61"/>
      <c r="F125" s="33" t="s">
        <v>176</v>
      </c>
      <c r="G125" s="20" t="s">
        <v>557</v>
      </c>
      <c r="H125" s="68" t="s">
        <v>555</v>
      </c>
      <c r="I125" s="62">
        <v>200</v>
      </c>
      <c r="J125" s="62">
        <v>210</v>
      </c>
      <c r="K125" s="2" t="s">
        <v>95</v>
      </c>
      <c r="L125" s="63" t="s">
        <v>420</v>
      </c>
      <c r="M125" s="29"/>
      <c r="N125" s="41">
        <v>2.4700000000000002</v>
      </c>
      <c r="O125" s="84" t="s">
        <v>558</v>
      </c>
      <c r="P125" s="64" t="s">
        <v>79</v>
      </c>
      <c r="Q125" s="34"/>
      <c r="R125" s="76" t="s">
        <v>66</v>
      </c>
      <c r="S125" s="30"/>
    </row>
    <row r="126" spans="1:19" x14ac:dyDescent="0.35">
      <c r="A126" s="31" t="s">
        <v>409</v>
      </c>
      <c r="B126" s="528">
        <v>46076</v>
      </c>
      <c r="C126" s="65">
        <v>46076</v>
      </c>
      <c r="D126" s="222" t="s">
        <v>415</v>
      </c>
      <c r="E126" s="61"/>
      <c r="F126" s="33" t="s">
        <v>94</v>
      </c>
      <c r="G126" s="20" t="s">
        <v>572</v>
      </c>
      <c r="H126" s="68">
        <v>7111</v>
      </c>
      <c r="I126" s="62">
        <v>180</v>
      </c>
      <c r="J126" s="62">
        <v>220</v>
      </c>
      <c r="K126" s="2" t="s">
        <v>95</v>
      </c>
      <c r="L126" s="63" t="s">
        <v>137</v>
      </c>
      <c r="M126" s="29"/>
      <c r="N126" s="41">
        <v>1.84</v>
      </c>
      <c r="O126" s="84" t="s">
        <v>560</v>
      </c>
      <c r="P126" s="64"/>
      <c r="Q126" s="34"/>
      <c r="R126" s="76" t="s">
        <v>91</v>
      </c>
      <c r="S126" s="30"/>
    </row>
    <row r="127" spans="1:19" x14ac:dyDescent="0.35">
      <c r="A127" s="31" t="s">
        <v>577</v>
      </c>
      <c r="B127" s="528">
        <v>46083</v>
      </c>
      <c r="C127" s="65">
        <v>46125</v>
      </c>
      <c r="D127" s="222" t="s">
        <v>580</v>
      </c>
      <c r="E127" s="61"/>
      <c r="F127" s="33" t="s">
        <v>94</v>
      </c>
      <c r="G127" s="20" t="s">
        <v>578</v>
      </c>
      <c r="H127" s="68" t="s">
        <v>981</v>
      </c>
      <c r="I127" s="62">
        <v>340</v>
      </c>
      <c r="J127" s="62">
        <v>220</v>
      </c>
      <c r="K127" s="70" t="s">
        <v>95</v>
      </c>
      <c r="L127" s="63" t="s">
        <v>987</v>
      </c>
      <c r="M127" s="29" t="s">
        <v>988</v>
      </c>
      <c r="N127" s="41">
        <v>5.7</v>
      </c>
      <c r="O127" s="85"/>
      <c r="P127" s="64"/>
      <c r="Q127" s="34"/>
      <c r="R127" s="76" t="s">
        <v>66</v>
      </c>
      <c r="S127" s="30"/>
    </row>
    <row r="128" spans="1:19" x14ac:dyDescent="0.35">
      <c r="A128" s="31" t="s">
        <v>577</v>
      </c>
      <c r="B128" s="528">
        <v>46083</v>
      </c>
      <c r="C128" s="65">
        <v>46125</v>
      </c>
      <c r="D128" s="221" t="s">
        <v>581</v>
      </c>
      <c r="E128" s="61"/>
      <c r="F128" s="33" t="s">
        <v>94</v>
      </c>
      <c r="G128" s="20" t="s">
        <v>578</v>
      </c>
      <c r="H128" s="68" t="s">
        <v>982</v>
      </c>
      <c r="I128" s="62">
        <v>340</v>
      </c>
      <c r="J128" s="62">
        <v>220</v>
      </c>
      <c r="K128" s="70" t="s">
        <v>95</v>
      </c>
      <c r="L128" s="63" t="s">
        <v>987</v>
      </c>
      <c r="M128" s="29"/>
      <c r="N128" s="41">
        <v>4.9000000000000004</v>
      </c>
      <c r="O128" s="85"/>
      <c r="P128" s="64"/>
      <c r="Q128" s="34"/>
      <c r="R128" s="76" t="s">
        <v>66</v>
      </c>
      <c r="S128" s="30"/>
    </row>
    <row r="129" spans="1:19" x14ac:dyDescent="0.35">
      <c r="A129" s="31" t="s">
        <v>577</v>
      </c>
      <c r="B129" s="528">
        <v>46083</v>
      </c>
      <c r="C129" s="65">
        <v>46125</v>
      </c>
      <c r="D129" s="221" t="s">
        <v>582</v>
      </c>
      <c r="E129" s="61"/>
      <c r="F129" s="33" t="s">
        <v>94</v>
      </c>
      <c r="G129" s="20" t="s">
        <v>578</v>
      </c>
      <c r="H129" s="68" t="s">
        <v>983</v>
      </c>
      <c r="I129" s="62">
        <v>340</v>
      </c>
      <c r="J129" s="62">
        <v>220</v>
      </c>
      <c r="K129" s="70" t="s">
        <v>95</v>
      </c>
      <c r="L129" s="63" t="s">
        <v>986</v>
      </c>
      <c r="M129" s="29"/>
      <c r="N129" s="41">
        <v>4.6500000000000004</v>
      </c>
      <c r="O129" s="85"/>
      <c r="P129" s="64"/>
      <c r="Q129" s="34"/>
      <c r="R129" s="76" t="s">
        <v>66</v>
      </c>
      <c r="S129" s="30"/>
    </row>
    <row r="130" spans="1:19" x14ac:dyDescent="0.35">
      <c r="A130" s="31" t="s">
        <v>577</v>
      </c>
      <c r="B130" s="528">
        <v>46083</v>
      </c>
      <c r="C130" s="65">
        <v>46125</v>
      </c>
      <c r="D130" s="222" t="s">
        <v>583</v>
      </c>
      <c r="E130" s="61"/>
      <c r="F130" s="33" t="s">
        <v>94</v>
      </c>
      <c r="G130" s="20" t="s">
        <v>578</v>
      </c>
      <c r="H130" s="68" t="s">
        <v>984</v>
      </c>
      <c r="I130" s="62">
        <v>340</v>
      </c>
      <c r="J130" s="62">
        <v>220</v>
      </c>
      <c r="K130" s="70" t="s">
        <v>95</v>
      </c>
      <c r="L130" s="63" t="s">
        <v>985</v>
      </c>
      <c r="M130" s="29"/>
      <c r="N130" s="41">
        <v>5.43</v>
      </c>
      <c r="O130" s="85"/>
      <c r="P130" s="64"/>
      <c r="Q130" s="34"/>
      <c r="R130" s="76" t="s">
        <v>66</v>
      </c>
      <c r="S130" s="30"/>
    </row>
    <row r="131" spans="1:19" x14ac:dyDescent="0.35">
      <c r="A131" s="31" t="s">
        <v>577</v>
      </c>
      <c r="B131" s="528">
        <v>46083</v>
      </c>
      <c r="C131" s="65"/>
      <c r="D131" s="221" t="s">
        <v>584</v>
      </c>
      <c r="E131" s="61"/>
      <c r="F131" s="33" t="s">
        <v>361</v>
      </c>
      <c r="G131" s="20" t="s">
        <v>578</v>
      </c>
      <c r="H131" s="68"/>
      <c r="I131" s="62"/>
      <c r="J131" s="62"/>
      <c r="K131" s="70"/>
      <c r="L131" s="63"/>
      <c r="M131" s="29"/>
      <c r="N131" s="41"/>
      <c r="O131" s="85"/>
      <c r="P131" s="64"/>
      <c r="Q131" s="34"/>
      <c r="R131" s="76" t="s">
        <v>66</v>
      </c>
      <c r="S131" s="30"/>
    </row>
    <row r="132" spans="1:19" x14ac:dyDescent="0.35">
      <c r="A132" s="31" t="s">
        <v>577</v>
      </c>
      <c r="B132" s="528">
        <v>46083</v>
      </c>
      <c r="C132" s="65"/>
      <c r="D132" s="221" t="s">
        <v>585</v>
      </c>
      <c r="E132" s="61"/>
      <c r="F132" s="33" t="s">
        <v>361</v>
      </c>
      <c r="G132" s="20" t="s">
        <v>578</v>
      </c>
      <c r="H132" s="68"/>
      <c r="I132" s="62"/>
      <c r="J132" s="62"/>
      <c r="K132" s="70"/>
      <c r="L132" s="63"/>
      <c r="M132" s="29"/>
      <c r="N132" s="41"/>
      <c r="O132" s="85"/>
      <c r="P132" s="64"/>
      <c r="Q132" s="34"/>
      <c r="R132" s="76" t="s">
        <v>66</v>
      </c>
      <c r="S132" s="30"/>
    </row>
    <row r="133" spans="1:19" x14ac:dyDescent="0.35">
      <c r="A133" s="31" t="s">
        <v>577</v>
      </c>
      <c r="B133" s="528">
        <v>46083</v>
      </c>
      <c r="C133" s="65"/>
      <c r="D133" s="221" t="s">
        <v>586</v>
      </c>
      <c r="E133" s="61"/>
      <c r="F133" s="33" t="s">
        <v>361</v>
      </c>
      <c r="G133" s="20" t="s">
        <v>578</v>
      </c>
      <c r="H133" s="68"/>
      <c r="I133" s="62"/>
      <c r="J133" s="62"/>
      <c r="K133" s="70"/>
      <c r="L133" s="63"/>
      <c r="M133" s="29"/>
      <c r="N133" s="41"/>
      <c r="O133" s="85"/>
      <c r="P133" s="64"/>
      <c r="Q133" s="34"/>
      <c r="R133" s="76" t="s">
        <v>66</v>
      </c>
      <c r="S133" s="30"/>
    </row>
    <row r="134" spans="1:19" x14ac:dyDescent="0.35">
      <c r="A134" s="31" t="s">
        <v>577</v>
      </c>
      <c r="B134" s="528">
        <v>46083</v>
      </c>
      <c r="C134" s="65"/>
      <c r="D134" s="221" t="s">
        <v>587</v>
      </c>
      <c r="E134" s="61"/>
      <c r="F134" s="33" t="s">
        <v>361</v>
      </c>
      <c r="G134" s="20" t="s">
        <v>579</v>
      </c>
      <c r="H134" s="68"/>
      <c r="I134" s="62"/>
      <c r="J134" s="62"/>
      <c r="K134" s="70"/>
      <c r="L134" s="63"/>
      <c r="M134" s="29"/>
      <c r="N134" s="41"/>
      <c r="O134" s="85"/>
      <c r="P134" s="64"/>
      <c r="Q134" s="34"/>
      <c r="R134" s="76" t="s">
        <v>66</v>
      </c>
      <c r="S134" s="30"/>
    </row>
    <row r="135" spans="1:19" x14ac:dyDescent="0.35">
      <c r="A135" s="31" t="s">
        <v>577</v>
      </c>
      <c r="B135" s="528">
        <v>46083</v>
      </c>
      <c r="C135" s="65"/>
      <c r="D135" s="221" t="s">
        <v>588</v>
      </c>
      <c r="E135" s="61"/>
      <c r="F135" s="33" t="s">
        <v>361</v>
      </c>
      <c r="G135" s="20" t="s">
        <v>579</v>
      </c>
      <c r="H135" s="68"/>
      <c r="I135" s="62"/>
      <c r="J135" s="62"/>
      <c r="K135" s="70"/>
      <c r="L135" s="63"/>
      <c r="M135" s="29"/>
      <c r="N135" s="41"/>
      <c r="O135" s="85"/>
      <c r="P135" s="64"/>
      <c r="Q135" s="34"/>
      <c r="R135" s="76" t="s">
        <v>66</v>
      </c>
      <c r="S135" s="30"/>
    </row>
    <row r="136" spans="1:19" x14ac:dyDescent="0.35">
      <c r="A136" s="31" t="s">
        <v>577</v>
      </c>
      <c r="B136" s="528">
        <v>46083</v>
      </c>
      <c r="C136" s="65"/>
      <c r="D136" s="221" t="s">
        <v>589</v>
      </c>
      <c r="E136" s="61"/>
      <c r="F136" s="33" t="s">
        <v>361</v>
      </c>
      <c r="G136" s="20" t="s">
        <v>579</v>
      </c>
      <c r="H136" s="68"/>
      <c r="I136" s="62"/>
      <c r="J136" s="62"/>
      <c r="K136" s="70"/>
      <c r="L136" s="63"/>
      <c r="M136" s="29"/>
      <c r="N136" s="41"/>
      <c r="O136" s="85"/>
      <c r="P136" s="64"/>
      <c r="Q136" s="34"/>
      <c r="R136" s="76" t="s">
        <v>66</v>
      </c>
      <c r="S136" s="30"/>
    </row>
    <row r="137" spans="1:19" x14ac:dyDescent="0.35">
      <c r="A137" s="31" t="s">
        <v>577</v>
      </c>
      <c r="B137" s="528">
        <v>46083</v>
      </c>
      <c r="C137" s="65"/>
      <c r="D137" s="221" t="s">
        <v>590</v>
      </c>
      <c r="E137" s="61"/>
      <c r="F137" s="33" t="s">
        <v>361</v>
      </c>
      <c r="G137" s="20" t="s">
        <v>579</v>
      </c>
      <c r="H137" s="68"/>
      <c r="I137" s="62"/>
      <c r="J137" s="62"/>
      <c r="K137" s="70"/>
      <c r="L137" s="63"/>
      <c r="M137" s="29"/>
      <c r="N137" s="41"/>
      <c r="O137" s="85"/>
      <c r="P137" s="64"/>
      <c r="Q137" s="34"/>
      <c r="R137" s="76" t="s">
        <v>66</v>
      </c>
      <c r="S137" s="30"/>
    </row>
    <row r="138" spans="1:19" x14ac:dyDescent="0.35">
      <c r="A138" s="31" t="s">
        <v>577</v>
      </c>
      <c r="B138" s="528">
        <v>46083</v>
      </c>
      <c r="C138" s="65"/>
      <c r="D138" s="221" t="s">
        <v>591</v>
      </c>
      <c r="E138" s="61"/>
      <c r="F138" s="33" t="s">
        <v>361</v>
      </c>
      <c r="G138" s="20" t="s">
        <v>579</v>
      </c>
      <c r="H138" s="68"/>
      <c r="I138" s="62"/>
      <c r="J138" s="62"/>
      <c r="K138" s="70"/>
      <c r="L138" s="63"/>
      <c r="M138" s="29"/>
      <c r="N138" s="41"/>
      <c r="O138" s="85"/>
      <c r="P138" s="64"/>
      <c r="Q138" s="34"/>
      <c r="R138" s="76" t="s">
        <v>66</v>
      </c>
      <c r="S138" s="30"/>
    </row>
    <row r="139" spans="1:19" x14ac:dyDescent="0.35">
      <c r="A139" s="31" t="s">
        <v>577</v>
      </c>
      <c r="B139" s="528">
        <v>46083</v>
      </c>
      <c r="C139" s="65"/>
      <c r="D139" s="221" t="s">
        <v>592</v>
      </c>
      <c r="E139" s="61"/>
      <c r="F139" s="33" t="s">
        <v>361</v>
      </c>
      <c r="G139" s="20" t="s">
        <v>579</v>
      </c>
      <c r="H139" s="68"/>
      <c r="I139" s="62"/>
      <c r="J139" s="62"/>
      <c r="K139" s="70"/>
      <c r="L139" s="63"/>
      <c r="M139" s="29"/>
      <c r="N139" s="41"/>
      <c r="O139" s="85"/>
      <c r="P139" s="64"/>
      <c r="Q139" s="34"/>
      <c r="R139" s="76" t="s">
        <v>66</v>
      </c>
      <c r="S139" s="30"/>
    </row>
    <row r="140" spans="1:19" x14ac:dyDescent="0.35">
      <c r="A140" s="31" t="s">
        <v>577</v>
      </c>
      <c r="B140" s="528">
        <v>46083</v>
      </c>
      <c r="C140" s="65"/>
      <c r="D140" s="221" t="s">
        <v>593</v>
      </c>
      <c r="E140" s="61"/>
      <c r="F140" s="33" t="s">
        <v>361</v>
      </c>
      <c r="G140" s="20" t="s">
        <v>579</v>
      </c>
      <c r="H140" s="68"/>
      <c r="I140" s="62"/>
      <c r="J140" s="62"/>
      <c r="K140" s="70"/>
      <c r="L140" s="63"/>
      <c r="M140" s="29"/>
      <c r="N140" s="41"/>
      <c r="O140" s="85"/>
      <c r="P140" s="64"/>
      <c r="Q140" s="34"/>
      <c r="R140" s="76" t="s">
        <v>66</v>
      </c>
      <c r="S140" s="30"/>
    </row>
    <row r="141" spans="1:19" x14ac:dyDescent="0.35">
      <c r="A141" s="31" t="s">
        <v>125</v>
      </c>
      <c r="B141" s="528">
        <v>46085</v>
      </c>
      <c r="C141" s="528">
        <v>46085</v>
      </c>
      <c r="D141" s="221" t="s">
        <v>614</v>
      </c>
      <c r="E141" s="6" t="s">
        <v>440</v>
      </c>
      <c r="F141" s="33" t="s">
        <v>74</v>
      </c>
      <c r="G141" s="20" t="s">
        <v>607</v>
      </c>
      <c r="H141" s="68" t="s">
        <v>615</v>
      </c>
      <c r="I141" s="62">
        <v>240</v>
      </c>
      <c r="J141" s="62">
        <v>210</v>
      </c>
      <c r="K141" s="2" t="s">
        <v>95</v>
      </c>
      <c r="L141" t="s">
        <v>420</v>
      </c>
      <c r="M141" s="29"/>
      <c r="N141" s="41">
        <v>2.5099999999999998</v>
      </c>
      <c r="O141" s="85" t="s">
        <v>332</v>
      </c>
      <c r="P141" s="64" t="s">
        <v>79</v>
      </c>
      <c r="Q141" s="34" t="s">
        <v>619</v>
      </c>
      <c r="R141" s="76" t="s">
        <v>66</v>
      </c>
      <c r="S141" s="30"/>
    </row>
    <row r="142" spans="1:19" x14ac:dyDescent="0.35">
      <c r="A142" s="31" t="s">
        <v>89</v>
      </c>
      <c r="B142" s="528">
        <v>46085</v>
      </c>
      <c r="C142" s="65">
        <v>46085</v>
      </c>
      <c r="D142" s="224" t="s">
        <v>1093</v>
      </c>
      <c r="E142" s="175" t="s">
        <v>616</v>
      </c>
      <c r="F142" s="33" t="s">
        <v>74</v>
      </c>
      <c r="G142" s="20" t="s">
        <v>608</v>
      </c>
      <c r="H142" s="68" t="s">
        <v>617</v>
      </c>
      <c r="I142" s="62">
        <v>180</v>
      </c>
      <c r="J142" s="62">
        <v>220</v>
      </c>
      <c r="K142" s="2" t="s">
        <v>95</v>
      </c>
      <c r="L142" s="63" t="s">
        <v>618</v>
      </c>
      <c r="M142" s="29"/>
      <c r="N142" s="41">
        <v>1.99</v>
      </c>
      <c r="O142" s="84" t="s">
        <v>743</v>
      </c>
      <c r="P142" s="64" t="s">
        <v>79</v>
      </c>
      <c r="Q142" s="34"/>
      <c r="R142" s="76" t="s">
        <v>91</v>
      </c>
      <c r="S142" s="30"/>
    </row>
    <row r="143" spans="1:19" x14ac:dyDescent="0.35">
      <c r="A143" s="31" t="s">
        <v>529</v>
      </c>
      <c r="B143" s="528">
        <v>46086</v>
      </c>
      <c r="C143" s="65">
        <v>46087</v>
      </c>
      <c r="D143" s="221" t="s">
        <v>853</v>
      </c>
      <c r="E143" s="6" t="s">
        <v>626</v>
      </c>
      <c r="F143" s="33" t="s">
        <v>74</v>
      </c>
      <c r="G143" s="20" t="s">
        <v>620</v>
      </c>
      <c r="H143" s="68" t="s">
        <v>627</v>
      </c>
      <c r="I143" s="62">
        <v>260</v>
      </c>
      <c r="J143" s="62">
        <v>220</v>
      </c>
      <c r="K143" s="2" t="s">
        <v>95</v>
      </c>
      <c r="L143" s="189" t="s">
        <v>267</v>
      </c>
      <c r="M143" s="29"/>
      <c r="N143" s="41">
        <v>2.96</v>
      </c>
      <c r="O143" s="84" t="s">
        <v>311</v>
      </c>
      <c r="P143" s="64" t="s">
        <v>79</v>
      </c>
      <c r="Q143" s="34" t="s">
        <v>624</v>
      </c>
      <c r="R143" s="76" t="s">
        <v>91</v>
      </c>
      <c r="S143" s="75" t="s">
        <v>824</v>
      </c>
    </row>
    <row r="144" spans="1:19" x14ac:dyDescent="0.35">
      <c r="A144" s="31" t="s">
        <v>621</v>
      </c>
      <c r="B144" s="528">
        <v>46087</v>
      </c>
      <c r="C144" s="65">
        <v>46087</v>
      </c>
      <c r="D144" s="221">
        <v>3200006</v>
      </c>
      <c r="E144" s="61"/>
      <c r="F144" s="33" t="s">
        <v>94</v>
      </c>
      <c r="G144" s="20" t="s">
        <v>622</v>
      </c>
      <c r="H144" s="68"/>
      <c r="I144" s="62">
        <v>280</v>
      </c>
      <c r="J144" s="62">
        <v>210</v>
      </c>
      <c r="K144" s="70"/>
      <c r="L144" s="63"/>
      <c r="M144" s="29"/>
      <c r="N144" s="41">
        <v>3.06</v>
      </c>
      <c r="O144" s="85"/>
      <c r="P144" s="64"/>
      <c r="Q144" s="34" t="s">
        <v>625</v>
      </c>
      <c r="R144" s="76" t="s">
        <v>66</v>
      </c>
      <c r="S144" s="30"/>
    </row>
    <row r="145" spans="1:19" x14ac:dyDescent="0.35">
      <c r="A145" s="31" t="s">
        <v>371</v>
      </c>
      <c r="B145" s="528">
        <v>46092</v>
      </c>
      <c r="C145" s="139">
        <v>46097</v>
      </c>
      <c r="D145" s="232" t="s">
        <v>632</v>
      </c>
      <c r="E145" s="61"/>
      <c r="F145" s="33" t="s">
        <v>94</v>
      </c>
      <c r="G145" s="20" t="s">
        <v>693</v>
      </c>
      <c r="H145" s="68" t="s">
        <v>649</v>
      </c>
      <c r="I145" s="62">
        <v>220</v>
      </c>
      <c r="J145" s="62">
        <v>220</v>
      </c>
      <c r="K145" s="70" t="s">
        <v>438</v>
      </c>
      <c r="L145" s="63" t="s">
        <v>653</v>
      </c>
      <c r="M145" s="29"/>
      <c r="N145" s="160">
        <v>2.74</v>
      </c>
      <c r="O145" s="86" t="s">
        <v>694</v>
      </c>
      <c r="P145" s="64" t="s">
        <v>347</v>
      </c>
      <c r="Q145" s="34"/>
      <c r="R145" s="76" t="s">
        <v>66</v>
      </c>
      <c r="S145" s="30"/>
    </row>
    <row r="146" spans="1:19" x14ac:dyDescent="0.35">
      <c r="A146" s="31" t="s">
        <v>371</v>
      </c>
      <c r="B146" s="528">
        <v>46092</v>
      </c>
      <c r="C146" s="139">
        <v>46097</v>
      </c>
      <c r="D146" s="233" t="s">
        <v>631</v>
      </c>
      <c r="E146" s="61"/>
      <c r="F146" s="33" t="s">
        <v>94</v>
      </c>
      <c r="G146" s="20" t="s">
        <v>692</v>
      </c>
      <c r="H146" s="68" t="s">
        <v>648</v>
      </c>
      <c r="I146" s="62">
        <v>280</v>
      </c>
      <c r="J146" s="62">
        <v>220</v>
      </c>
      <c r="K146" s="70" t="s">
        <v>78</v>
      </c>
      <c r="L146" s="63" t="s">
        <v>652</v>
      </c>
      <c r="M146" s="29"/>
      <c r="N146" s="160">
        <v>4.7</v>
      </c>
      <c r="O146" s="86" t="s">
        <v>694</v>
      </c>
      <c r="P146" s="64" t="s">
        <v>347</v>
      </c>
      <c r="Q146" s="34"/>
      <c r="R146" s="76" t="s">
        <v>66</v>
      </c>
      <c r="S146" s="30"/>
    </row>
    <row r="147" spans="1:19" x14ac:dyDescent="0.35">
      <c r="A147" s="31" t="s">
        <v>371</v>
      </c>
      <c r="B147" s="528">
        <v>46092</v>
      </c>
      <c r="C147" s="139">
        <v>46097</v>
      </c>
      <c r="D147" s="220" t="s">
        <v>629</v>
      </c>
      <c r="E147" s="61"/>
      <c r="F147" s="33" t="s">
        <v>74</v>
      </c>
      <c r="G147" s="20" t="s">
        <v>633</v>
      </c>
      <c r="H147" s="195" t="s">
        <v>646</v>
      </c>
      <c r="I147" s="62">
        <v>280</v>
      </c>
      <c r="J147" s="62">
        <v>220</v>
      </c>
      <c r="K147" s="70" t="s">
        <v>78</v>
      </c>
      <c r="L147" s="63" t="s">
        <v>651</v>
      </c>
      <c r="M147" s="29" t="s">
        <v>647</v>
      </c>
      <c r="N147" s="194">
        <v>3.89</v>
      </c>
      <c r="O147" s="86" t="s">
        <v>694</v>
      </c>
      <c r="P147" s="64" t="s">
        <v>347</v>
      </c>
      <c r="Q147" s="34"/>
      <c r="R147" s="76" t="s">
        <v>66</v>
      </c>
      <c r="S147" s="30"/>
    </row>
    <row r="148" spans="1:19" x14ac:dyDescent="0.35">
      <c r="A148" s="31" t="s">
        <v>371</v>
      </c>
      <c r="B148" s="528">
        <v>46092</v>
      </c>
      <c r="C148" s="139">
        <v>46097</v>
      </c>
      <c r="D148" s="234" t="s">
        <v>372</v>
      </c>
      <c r="E148" s="61"/>
      <c r="F148" s="33" t="s">
        <v>94</v>
      </c>
      <c r="G148" s="20" t="s">
        <v>638</v>
      </c>
      <c r="H148" s="68" t="s">
        <v>645</v>
      </c>
      <c r="I148" s="62">
        <v>440</v>
      </c>
      <c r="J148" s="62">
        <v>220</v>
      </c>
      <c r="K148" s="70" t="s">
        <v>654</v>
      </c>
      <c r="L148" s="63" t="s">
        <v>137</v>
      </c>
      <c r="M148" s="29" t="s">
        <v>641</v>
      </c>
      <c r="N148" s="160">
        <v>9.18</v>
      </c>
      <c r="O148" s="86" t="s">
        <v>694</v>
      </c>
      <c r="P148" s="64" t="s">
        <v>347</v>
      </c>
      <c r="Q148" s="143" t="s">
        <v>639</v>
      </c>
      <c r="R148" s="76" t="s">
        <v>66</v>
      </c>
      <c r="S148" s="30"/>
    </row>
    <row r="149" spans="1:19" x14ac:dyDescent="0.35">
      <c r="A149" s="31" t="s">
        <v>371</v>
      </c>
      <c r="B149" s="528">
        <v>46092</v>
      </c>
      <c r="C149" s="139">
        <v>46097</v>
      </c>
      <c r="D149" s="234" t="s">
        <v>682</v>
      </c>
      <c r="E149" s="72" t="s">
        <v>650</v>
      </c>
      <c r="F149" s="33" t="s">
        <v>94</v>
      </c>
      <c r="G149" s="20" t="s">
        <v>691</v>
      </c>
      <c r="H149" s="68" t="s">
        <v>644</v>
      </c>
      <c r="I149" s="62">
        <v>440</v>
      </c>
      <c r="J149" s="62">
        <v>220</v>
      </c>
      <c r="K149" s="70" t="s">
        <v>655</v>
      </c>
      <c r="L149" s="63" t="s">
        <v>430</v>
      </c>
      <c r="M149" s="29"/>
      <c r="N149" s="160">
        <v>8.94</v>
      </c>
      <c r="O149" s="86" t="s">
        <v>694</v>
      </c>
      <c r="P149" s="64" t="s">
        <v>347</v>
      </c>
      <c r="Q149" s="143" t="s">
        <v>639</v>
      </c>
      <c r="R149" s="76" t="s">
        <v>66</v>
      </c>
      <c r="S149" s="30"/>
    </row>
    <row r="150" spans="1:19" x14ac:dyDescent="0.35">
      <c r="A150" s="31" t="s">
        <v>371</v>
      </c>
      <c r="B150" s="528">
        <v>46092</v>
      </c>
      <c r="C150" s="139">
        <v>46097</v>
      </c>
      <c r="D150" s="229" t="s">
        <v>635</v>
      </c>
      <c r="E150" s="61"/>
      <c r="F150" s="33" t="s">
        <v>94</v>
      </c>
      <c r="G150" s="20" t="s">
        <v>696</v>
      </c>
      <c r="H150" s="68" t="s">
        <v>643</v>
      </c>
      <c r="I150" s="62">
        <v>180</v>
      </c>
      <c r="J150" s="62">
        <v>220</v>
      </c>
      <c r="K150" s="2" t="s">
        <v>95</v>
      </c>
      <c r="L150" s="63" t="s">
        <v>137</v>
      </c>
      <c r="M150" s="29"/>
      <c r="N150" s="160">
        <v>1.77</v>
      </c>
      <c r="O150" s="85"/>
      <c r="P150" s="64" t="s">
        <v>347</v>
      </c>
      <c r="Q150" s="34" t="s">
        <v>695</v>
      </c>
      <c r="R150" s="76" t="s">
        <v>66</v>
      </c>
      <c r="S150" s="30"/>
    </row>
    <row r="151" spans="1:19" x14ac:dyDescent="0.35">
      <c r="A151" s="31" t="s">
        <v>371</v>
      </c>
      <c r="B151" s="528">
        <v>46092</v>
      </c>
      <c r="C151" s="139">
        <v>46097</v>
      </c>
      <c r="D151" s="229" t="s">
        <v>636</v>
      </c>
      <c r="E151" s="61"/>
      <c r="F151" s="33" t="s">
        <v>94</v>
      </c>
      <c r="G151" s="20" t="s">
        <v>697</v>
      </c>
      <c r="H151" s="68" t="s">
        <v>642</v>
      </c>
      <c r="I151" s="62">
        <v>180</v>
      </c>
      <c r="J151" s="62">
        <v>220</v>
      </c>
      <c r="K151" s="2" t="s">
        <v>95</v>
      </c>
      <c r="L151" s="63" t="s">
        <v>137</v>
      </c>
      <c r="M151" s="29"/>
      <c r="N151" s="160">
        <v>1.77</v>
      </c>
      <c r="O151" s="85"/>
      <c r="P151" s="64" t="s">
        <v>347</v>
      </c>
      <c r="Q151" s="34" t="s">
        <v>695</v>
      </c>
      <c r="R151" s="76" t="s">
        <v>66</v>
      </c>
      <c r="S151" s="30"/>
    </row>
    <row r="152" spans="1:19" x14ac:dyDescent="0.35">
      <c r="A152" s="31" t="s">
        <v>371</v>
      </c>
      <c r="B152" s="528">
        <v>46092</v>
      </c>
      <c r="C152" s="139">
        <v>46097</v>
      </c>
      <c r="D152" s="233" t="s">
        <v>680</v>
      </c>
      <c r="E152" s="61"/>
      <c r="F152" s="33" t="s">
        <v>94</v>
      </c>
      <c r="G152" s="20" t="s">
        <v>690</v>
      </c>
      <c r="H152" s="68" t="s">
        <v>640</v>
      </c>
      <c r="I152" s="62">
        <v>440</v>
      </c>
      <c r="J152" s="62">
        <v>220</v>
      </c>
      <c r="K152" s="70" t="s">
        <v>656</v>
      </c>
      <c r="L152" s="63" t="s">
        <v>475</v>
      </c>
      <c r="M152" s="29" t="s">
        <v>641</v>
      </c>
      <c r="N152" s="160">
        <v>7.19</v>
      </c>
      <c r="O152" s="85" t="s">
        <v>694</v>
      </c>
      <c r="P152" s="64" t="s">
        <v>347</v>
      </c>
      <c r="Q152" s="34"/>
      <c r="R152" s="76" t="s">
        <v>66</v>
      </c>
      <c r="S152" s="30"/>
    </row>
    <row r="153" spans="1:19" x14ac:dyDescent="0.35">
      <c r="A153" s="31" t="s">
        <v>701</v>
      </c>
      <c r="B153" s="528">
        <v>46098</v>
      </c>
      <c r="C153" s="65">
        <v>46099</v>
      </c>
      <c r="D153" s="222" t="s">
        <v>726</v>
      </c>
      <c r="E153" s="61" t="s">
        <v>727</v>
      </c>
      <c r="F153" s="33" t="s">
        <v>94</v>
      </c>
      <c r="G153" s="20" t="s">
        <v>699</v>
      </c>
      <c r="H153" s="68" t="s">
        <v>724</v>
      </c>
      <c r="I153" s="62">
        <v>180</v>
      </c>
      <c r="J153" s="62">
        <v>210</v>
      </c>
      <c r="K153" s="70" t="s">
        <v>721</v>
      </c>
      <c r="L153" s="63" t="s">
        <v>725</v>
      </c>
      <c r="M153" s="29"/>
      <c r="N153" s="41">
        <v>3.05</v>
      </c>
      <c r="O153" s="85"/>
      <c r="P153" s="64"/>
      <c r="Q153" s="34" t="s">
        <v>770</v>
      </c>
      <c r="R153" s="76" t="s">
        <v>66</v>
      </c>
      <c r="S153" s="30"/>
    </row>
    <row r="154" spans="1:19" x14ac:dyDescent="0.35">
      <c r="A154" s="31" t="s">
        <v>701</v>
      </c>
      <c r="B154" s="528">
        <v>46098</v>
      </c>
      <c r="C154" s="65">
        <v>46099</v>
      </c>
      <c r="D154" s="222" t="s">
        <v>722</v>
      </c>
      <c r="E154" s="61" t="s">
        <v>728</v>
      </c>
      <c r="F154" s="33" t="s">
        <v>74</v>
      </c>
      <c r="G154" s="20" t="s">
        <v>700</v>
      </c>
      <c r="H154" s="68" t="s">
        <v>723</v>
      </c>
      <c r="I154" s="62">
        <v>180</v>
      </c>
      <c r="J154" s="62">
        <v>210</v>
      </c>
      <c r="K154" s="70" t="s">
        <v>721</v>
      </c>
      <c r="L154" s="63" t="s">
        <v>137</v>
      </c>
      <c r="M154" s="29"/>
      <c r="N154" s="41">
        <v>1.8</v>
      </c>
      <c r="O154" s="85"/>
      <c r="P154" s="64" t="s">
        <v>347</v>
      </c>
      <c r="Q154" s="34" t="s">
        <v>729</v>
      </c>
      <c r="R154" s="76" t="s">
        <v>66</v>
      </c>
      <c r="S154" s="30"/>
    </row>
    <row r="155" spans="1:19" x14ac:dyDescent="0.35">
      <c r="A155" s="31" t="s">
        <v>701</v>
      </c>
      <c r="B155" s="528">
        <v>46099</v>
      </c>
      <c r="C155" s="65">
        <v>46099</v>
      </c>
      <c r="D155" s="222" t="s">
        <v>714</v>
      </c>
      <c r="E155" s="61"/>
      <c r="F155" s="33" t="s">
        <v>74</v>
      </c>
      <c r="G155" s="20" t="s">
        <v>713</v>
      </c>
      <c r="H155" s="68" t="s">
        <v>720</v>
      </c>
      <c r="I155" s="62">
        <v>160</v>
      </c>
      <c r="J155" s="62">
        <v>210</v>
      </c>
      <c r="K155" s="70" t="s">
        <v>721</v>
      </c>
      <c r="L155" s="63" t="s">
        <v>256</v>
      </c>
      <c r="M155" s="29"/>
      <c r="N155" s="41">
        <v>1.63</v>
      </c>
      <c r="O155" s="85"/>
      <c r="P155" s="64" t="s">
        <v>347</v>
      </c>
      <c r="Q155" s="34" t="s">
        <v>770</v>
      </c>
      <c r="R155" s="76" t="s">
        <v>66</v>
      </c>
      <c r="S155" s="30"/>
    </row>
    <row r="156" spans="1:19" x14ac:dyDescent="0.35">
      <c r="A156" s="31" t="s">
        <v>741</v>
      </c>
      <c r="B156" s="528">
        <v>46100</v>
      </c>
      <c r="C156" s="65">
        <v>46105</v>
      </c>
      <c r="D156" s="221" t="s">
        <v>1243</v>
      </c>
      <c r="E156" s="40" t="s">
        <v>820</v>
      </c>
      <c r="F156" s="33" t="s">
        <v>94</v>
      </c>
      <c r="G156" s="20" t="s">
        <v>821</v>
      </c>
      <c r="H156" s="68" t="s">
        <v>823</v>
      </c>
      <c r="I156" s="62">
        <v>220</v>
      </c>
      <c r="J156" s="62">
        <v>220</v>
      </c>
      <c r="K156" s="2" t="s">
        <v>95</v>
      </c>
      <c r="L156" s="63" t="s">
        <v>822</v>
      </c>
      <c r="M156" s="29"/>
      <c r="N156" s="41">
        <v>2.6</v>
      </c>
      <c r="O156" s="84" t="s">
        <v>311</v>
      </c>
      <c r="P156" s="64" t="s">
        <v>347</v>
      </c>
      <c r="Q156" s="34"/>
      <c r="R156" s="76" t="s">
        <v>91</v>
      </c>
      <c r="S156" s="30"/>
    </row>
    <row r="157" spans="1:19" x14ac:dyDescent="0.35">
      <c r="A157" s="31" t="s">
        <v>353</v>
      </c>
      <c r="B157" s="528">
        <v>46100</v>
      </c>
      <c r="C157" s="65">
        <v>46105</v>
      </c>
      <c r="D157" s="221" t="s">
        <v>814</v>
      </c>
      <c r="E157" s="192" t="s">
        <v>815</v>
      </c>
      <c r="F157" s="33" t="s">
        <v>94</v>
      </c>
      <c r="G157" s="20" t="s">
        <v>742</v>
      </c>
      <c r="H157" s="68" t="s">
        <v>816</v>
      </c>
      <c r="I157" s="62">
        <v>160</v>
      </c>
      <c r="J157" s="62">
        <v>220</v>
      </c>
      <c r="K157" s="2" t="s">
        <v>95</v>
      </c>
      <c r="L157" s="63" t="s">
        <v>256</v>
      </c>
      <c r="M157" s="29"/>
      <c r="N157" s="41">
        <v>2.4300000000000002</v>
      </c>
      <c r="O157" s="84" t="s">
        <v>311</v>
      </c>
      <c r="P157" s="64"/>
      <c r="Q157" s="34"/>
      <c r="R157" s="76" t="s">
        <v>91</v>
      </c>
      <c r="S157" s="30"/>
    </row>
    <row r="158" spans="1:19" x14ac:dyDescent="0.35">
      <c r="A158" s="31" t="s">
        <v>744</v>
      </c>
      <c r="B158" s="528">
        <v>46101</v>
      </c>
      <c r="C158" s="142">
        <v>46105</v>
      </c>
      <c r="D158" s="222" t="s">
        <v>745</v>
      </c>
      <c r="E158" s="61"/>
      <c r="F158" s="33" t="s">
        <v>94</v>
      </c>
      <c r="G158" s="20" t="s">
        <v>765</v>
      </c>
      <c r="H158" s="68">
        <v>7175</v>
      </c>
      <c r="I158" s="62">
        <v>180</v>
      </c>
      <c r="J158" s="62">
        <v>220</v>
      </c>
      <c r="K158" s="70" t="s">
        <v>95</v>
      </c>
      <c r="L158" s="63" t="s">
        <v>802</v>
      </c>
      <c r="M158" s="29"/>
      <c r="N158" s="180">
        <v>1.96</v>
      </c>
      <c r="O158" s="84" t="s">
        <v>766</v>
      </c>
      <c r="P158" s="64"/>
      <c r="Q158" s="34" t="s">
        <v>819</v>
      </c>
      <c r="R158" s="76" t="s">
        <v>66</v>
      </c>
      <c r="S158" s="30"/>
    </row>
    <row r="159" spans="1:19" x14ac:dyDescent="0.35">
      <c r="A159" s="31" t="s">
        <v>744</v>
      </c>
      <c r="B159" s="528">
        <v>46101</v>
      </c>
      <c r="C159" s="142">
        <v>46105</v>
      </c>
      <c r="D159" s="222" t="s">
        <v>746</v>
      </c>
      <c r="E159" s="61"/>
      <c r="F159" s="33" t="s">
        <v>94</v>
      </c>
      <c r="G159" s="20" t="s">
        <v>765</v>
      </c>
      <c r="H159" s="68">
        <v>7176</v>
      </c>
      <c r="I159" s="62">
        <v>180</v>
      </c>
      <c r="J159" s="62">
        <v>220</v>
      </c>
      <c r="K159" s="70" t="s">
        <v>95</v>
      </c>
      <c r="L159" s="63" t="s">
        <v>801</v>
      </c>
      <c r="M159" s="29"/>
      <c r="N159" s="180">
        <v>1.92</v>
      </c>
      <c r="O159" s="84" t="s">
        <v>766</v>
      </c>
      <c r="P159" s="64"/>
      <c r="Q159" s="34" t="s">
        <v>819</v>
      </c>
      <c r="R159" s="76" t="s">
        <v>66</v>
      </c>
      <c r="S159" s="30"/>
    </row>
    <row r="160" spans="1:19" x14ac:dyDescent="0.35">
      <c r="A160" s="31" t="s">
        <v>744</v>
      </c>
      <c r="B160" s="528">
        <v>46101</v>
      </c>
      <c r="C160" s="142">
        <v>46105</v>
      </c>
      <c r="D160" s="222" t="s">
        <v>747</v>
      </c>
      <c r="E160" s="61"/>
      <c r="F160" s="33" t="s">
        <v>94</v>
      </c>
      <c r="G160" s="20" t="s">
        <v>765</v>
      </c>
      <c r="H160" s="68">
        <v>7177</v>
      </c>
      <c r="I160" s="62">
        <v>180</v>
      </c>
      <c r="J160" s="62">
        <v>220</v>
      </c>
      <c r="K160" s="70" t="s">
        <v>95</v>
      </c>
      <c r="L160" s="63" t="s">
        <v>137</v>
      </c>
      <c r="M160" s="29"/>
      <c r="N160" s="180">
        <v>1.91</v>
      </c>
      <c r="O160" s="84" t="s">
        <v>766</v>
      </c>
      <c r="P160" s="64"/>
      <c r="Q160" s="34" t="s">
        <v>819</v>
      </c>
      <c r="R160" s="76" t="s">
        <v>66</v>
      </c>
      <c r="S160" s="30"/>
    </row>
    <row r="161" spans="1:19" x14ac:dyDescent="0.35">
      <c r="A161" s="31" t="s">
        <v>744</v>
      </c>
      <c r="B161" s="528">
        <v>46101</v>
      </c>
      <c r="C161" s="142">
        <v>46105</v>
      </c>
      <c r="D161" s="222" t="s">
        <v>748</v>
      </c>
      <c r="E161" s="61"/>
      <c r="F161" s="33" t="s">
        <v>94</v>
      </c>
      <c r="G161" s="20" t="s">
        <v>765</v>
      </c>
      <c r="H161" s="68">
        <v>7178</v>
      </c>
      <c r="I161" s="62">
        <v>180</v>
      </c>
      <c r="J161" s="62">
        <v>220</v>
      </c>
      <c r="K161" s="70" t="s">
        <v>95</v>
      </c>
      <c r="L161" s="63" t="s">
        <v>133</v>
      </c>
      <c r="M161" s="29"/>
      <c r="N161" s="180">
        <v>1.91</v>
      </c>
      <c r="O161" s="84" t="s">
        <v>766</v>
      </c>
      <c r="P161" s="64"/>
      <c r="Q161" s="34" t="s">
        <v>819</v>
      </c>
      <c r="R161" s="76" t="s">
        <v>66</v>
      </c>
      <c r="S161" s="30"/>
    </row>
    <row r="162" spans="1:19" x14ac:dyDescent="0.35">
      <c r="A162" s="31" t="s">
        <v>744</v>
      </c>
      <c r="B162" s="528">
        <v>46101</v>
      </c>
      <c r="C162" s="142">
        <v>46105</v>
      </c>
      <c r="D162" s="222" t="s">
        <v>749</v>
      </c>
      <c r="E162" s="61"/>
      <c r="F162" s="33" t="s">
        <v>94</v>
      </c>
      <c r="G162" s="20" t="s">
        <v>765</v>
      </c>
      <c r="H162" s="68">
        <v>7179</v>
      </c>
      <c r="I162" s="62">
        <v>180</v>
      </c>
      <c r="J162" s="62">
        <v>220</v>
      </c>
      <c r="K162" s="70" t="s">
        <v>95</v>
      </c>
      <c r="L162" s="63" t="s">
        <v>803</v>
      </c>
      <c r="M162" s="29"/>
      <c r="N162" s="180">
        <v>1.95</v>
      </c>
      <c r="O162" s="84" t="s">
        <v>766</v>
      </c>
      <c r="P162" s="64"/>
      <c r="Q162" s="34" t="s">
        <v>819</v>
      </c>
      <c r="R162" s="76" t="s">
        <v>66</v>
      </c>
      <c r="S162" s="30"/>
    </row>
    <row r="163" spans="1:19" x14ac:dyDescent="0.35">
      <c r="A163" s="31" t="s">
        <v>744</v>
      </c>
      <c r="B163" s="528">
        <v>46101</v>
      </c>
      <c r="C163" s="142">
        <v>46105</v>
      </c>
      <c r="D163" s="222" t="s">
        <v>750</v>
      </c>
      <c r="E163" s="61"/>
      <c r="F163" s="33" t="s">
        <v>94</v>
      </c>
      <c r="G163" s="20" t="s">
        <v>765</v>
      </c>
      <c r="H163" s="182" t="s">
        <v>839</v>
      </c>
      <c r="I163" s="62">
        <v>180</v>
      </c>
      <c r="J163" s="62">
        <v>220</v>
      </c>
      <c r="K163" s="70" t="s">
        <v>95</v>
      </c>
      <c r="L163" s="63" t="s">
        <v>256</v>
      </c>
      <c r="M163" s="29"/>
      <c r="N163" s="183">
        <v>1.92</v>
      </c>
      <c r="O163" s="84" t="s">
        <v>766</v>
      </c>
      <c r="P163" s="64"/>
      <c r="Q163" s="34" t="s">
        <v>819</v>
      </c>
      <c r="R163" s="76" t="s">
        <v>66</v>
      </c>
      <c r="S163" s="30"/>
    </row>
    <row r="164" spans="1:19" x14ac:dyDescent="0.35">
      <c r="A164" s="31" t="s">
        <v>744</v>
      </c>
      <c r="B164" s="528">
        <v>46101</v>
      </c>
      <c r="C164" s="142">
        <v>46105</v>
      </c>
      <c r="D164" s="222" t="s">
        <v>751</v>
      </c>
      <c r="E164" s="61"/>
      <c r="F164" s="33" t="s">
        <v>94</v>
      </c>
      <c r="G164" s="20" t="s">
        <v>765</v>
      </c>
      <c r="H164" s="68">
        <v>7181</v>
      </c>
      <c r="I164" s="62">
        <v>180</v>
      </c>
      <c r="J164" s="62">
        <v>220</v>
      </c>
      <c r="K164" s="70" t="s">
        <v>95</v>
      </c>
      <c r="L164" s="63" t="s">
        <v>420</v>
      </c>
      <c r="M164" s="29"/>
      <c r="N164" s="180">
        <v>2.0099999999999998</v>
      </c>
      <c r="O164" s="84" t="s">
        <v>766</v>
      </c>
      <c r="P164" s="64"/>
      <c r="Q164" s="34" t="s">
        <v>819</v>
      </c>
      <c r="R164" s="76" t="s">
        <v>66</v>
      </c>
      <c r="S164" s="30"/>
    </row>
    <row r="165" spans="1:19" x14ac:dyDescent="0.35">
      <c r="A165" s="31" t="s">
        <v>744</v>
      </c>
      <c r="B165" s="528">
        <v>46101</v>
      </c>
      <c r="C165" s="142">
        <v>46105</v>
      </c>
      <c r="D165" s="222" t="s">
        <v>752</v>
      </c>
      <c r="E165" s="61"/>
      <c r="F165" s="33" t="s">
        <v>94</v>
      </c>
      <c r="G165" s="20" t="s">
        <v>765</v>
      </c>
      <c r="H165" s="68">
        <v>7182</v>
      </c>
      <c r="I165" s="62">
        <v>180</v>
      </c>
      <c r="J165" s="62">
        <v>220</v>
      </c>
      <c r="K165" s="70" t="s">
        <v>95</v>
      </c>
      <c r="L165" s="63" t="s">
        <v>804</v>
      </c>
      <c r="M165" s="29"/>
      <c r="N165" s="180">
        <v>2.04</v>
      </c>
      <c r="O165" s="84" t="s">
        <v>766</v>
      </c>
      <c r="P165" s="64"/>
      <c r="Q165" s="34" t="s">
        <v>819</v>
      </c>
      <c r="R165" s="76" t="s">
        <v>66</v>
      </c>
      <c r="S165" s="30"/>
    </row>
    <row r="166" spans="1:19" x14ac:dyDescent="0.35">
      <c r="A166" s="31" t="s">
        <v>744</v>
      </c>
      <c r="B166" s="528">
        <v>46101</v>
      </c>
      <c r="C166" s="142">
        <v>46105</v>
      </c>
      <c r="D166" s="222" t="s">
        <v>753</v>
      </c>
      <c r="E166" s="61"/>
      <c r="F166" s="33" t="s">
        <v>94</v>
      </c>
      <c r="G166" s="20" t="s">
        <v>765</v>
      </c>
      <c r="H166" s="68">
        <v>7183</v>
      </c>
      <c r="I166" s="62">
        <v>180</v>
      </c>
      <c r="J166" s="62">
        <v>220</v>
      </c>
      <c r="K166" s="70" t="s">
        <v>95</v>
      </c>
      <c r="L166" s="63" t="s">
        <v>137</v>
      </c>
      <c r="M166" s="29"/>
      <c r="N166" s="180">
        <v>1.92</v>
      </c>
      <c r="O166" s="84" t="s">
        <v>766</v>
      </c>
      <c r="P166" s="64"/>
      <c r="Q166" s="34" t="s">
        <v>819</v>
      </c>
      <c r="R166" s="76" t="s">
        <v>66</v>
      </c>
      <c r="S166" s="30"/>
    </row>
    <row r="167" spans="1:19" x14ac:dyDescent="0.35">
      <c r="A167" s="31" t="s">
        <v>744</v>
      </c>
      <c r="B167" s="528">
        <v>46101</v>
      </c>
      <c r="C167" s="142">
        <v>46105</v>
      </c>
      <c r="D167" s="222" t="s">
        <v>754</v>
      </c>
      <c r="E167" s="61"/>
      <c r="F167" s="33" t="s">
        <v>94</v>
      </c>
      <c r="G167" s="20" t="s">
        <v>765</v>
      </c>
      <c r="H167" s="68">
        <v>7184</v>
      </c>
      <c r="I167" s="62">
        <v>180</v>
      </c>
      <c r="J167" s="62">
        <v>220</v>
      </c>
      <c r="K167" s="70" t="s">
        <v>95</v>
      </c>
      <c r="L167" s="63" t="s">
        <v>805</v>
      </c>
      <c r="M167" s="29"/>
      <c r="N167" s="180">
        <v>1.92</v>
      </c>
      <c r="O167" s="84" t="s">
        <v>766</v>
      </c>
      <c r="P167" s="64"/>
      <c r="Q167" s="34" t="s">
        <v>819</v>
      </c>
      <c r="R167" s="76" t="s">
        <v>66</v>
      </c>
      <c r="S167" s="30"/>
    </row>
    <row r="168" spans="1:19" x14ac:dyDescent="0.35">
      <c r="A168" s="31" t="s">
        <v>744</v>
      </c>
      <c r="B168" s="528">
        <v>46101</v>
      </c>
      <c r="C168" s="142">
        <v>46105</v>
      </c>
      <c r="D168" s="222" t="s">
        <v>755</v>
      </c>
      <c r="E168" s="61"/>
      <c r="F168" s="33" t="s">
        <v>94</v>
      </c>
      <c r="G168" s="20" t="s">
        <v>765</v>
      </c>
      <c r="H168" s="68">
        <v>7185</v>
      </c>
      <c r="I168" s="62">
        <v>180</v>
      </c>
      <c r="J168" s="62">
        <v>220</v>
      </c>
      <c r="K168" s="70" t="s">
        <v>95</v>
      </c>
      <c r="L168" s="63" t="s">
        <v>806</v>
      </c>
      <c r="M168" s="29"/>
      <c r="N168" s="180">
        <v>1.88</v>
      </c>
      <c r="O168" s="84" t="s">
        <v>766</v>
      </c>
      <c r="P168" s="64"/>
      <c r="Q168" s="34" t="s">
        <v>819</v>
      </c>
      <c r="R168" s="76" t="s">
        <v>66</v>
      </c>
      <c r="S168" s="30"/>
    </row>
    <row r="169" spans="1:19" x14ac:dyDescent="0.35">
      <c r="A169" s="31" t="s">
        <v>744</v>
      </c>
      <c r="B169" s="528">
        <v>46101</v>
      </c>
      <c r="C169" s="142">
        <v>46105</v>
      </c>
      <c r="D169" s="222" t="s">
        <v>375</v>
      </c>
      <c r="E169" s="61"/>
      <c r="F169" s="33" t="s">
        <v>94</v>
      </c>
      <c r="G169" s="20" t="s">
        <v>765</v>
      </c>
      <c r="H169" s="68">
        <v>7186</v>
      </c>
      <c r="I169" s="62">
        <v>180</v>
      </c>
      <c r="J169" s="62">
        <v>220</v>
      </c>
      <c r="K169" s="70" t="s">
        <v>95</v>
      </c>
      <c r="L169" s="63" t="s">
        <v>420</v>
      </c>
      <c r="M169" s="29"/>
      <c r="N169" s="180">
        <v>2.0099999999999998</v>
      </c>
      <c r="O169" s="84" t="s">
        <v>766</v>
      </c>
      <c r="P169" s="64"/>
      <c r="Q169" s="34" t="s">
        <v>819</v>
      </c>
      <c r="R169" s="76" t="s">
        <v>66</v>
      </c>
      <c r="S169" s="30"/>
    </row>
    <row r="170" spans="1:19" x14ac:dyDescent="0.35">
      <c r="A170" s="31" t="s">
        <v>744</v>
      </c>
      <c r="B170" s="528">
        <v>46101</v>
      </c>
      <c r="C170" s="142">
        <v>46105</v>
      </c>
      <c r="D170" s="222" t="s">
        <v>756</v>
      </c>
      <c r="E170" s="61"/>
      <c r="F170" s="33" t="s">
        <v>94</v>
      </c>
      <c r="G170" s="20" t="s">
        <v>765</v>
      </c>
      <c r="H170" s="182" t="s">
        <v>838</v>
      </c>
      <c r="I170" s="62">
        <v>180</v>
      </c>
      <c r="J170" s="62">
        <v>220</v>
      </c>
      <c r="K170" s="70" t="s">
        <v>95</v>
      </c>
      <c r="L170" s="63" t="s">
        <v>121</v>
      </c>
      <c r="M170" s="29"/>
      <c r="N170" s="183">
        <v>1.92</v>
      </c>
      <c r="O170" s="84" t="s">
        <v>766</v>
      </c>
      <c r="P170" s="64"/>
      <c r="Q170" s="34" t="s">
        <v>819</v>
      </c>
      <c r="R170" s="76" t="s">
        <v>66</v>
      </c>
      <c r="S170" s="30"/>
    </row>
    <row r="171" spans="1:19" x14ac:dyDescent="0.35">
      <c r="A171" s="31" t="s">
        <v>744</v>
      </c>
      <c r="B171" s="528">
        <v>46101</v>
      </c>
      <c r="C171" s="142">
        <v>46105</v>
      </c>
      <c r="D171" s="235" t="s">
        <v>231</v>
      </c>
      <c r="E171" s="61"/>
      <c r="F171" s="335" t="s">
        <v>361</v>
      </c>
      <c r="G171" s="20" t="s">
        <v>765</v>
      </c>
      <c r="H171" s="132" t="s">
        <v>799</v>
      </c>
      <c r="I171" s="36" t="s">
        <v>246</v>
      </c>
      <c r="J171" s="36" t="s">
        <v>246</v>
      </c>
      <c r="K171" s="37" t="s">
        <v>246</v>
      </c>
      <c r="L171" s="36" t="s">
        <v>246</v>
      </c>
      <c r="M171" s="29"/>
      <c r="N171" s="394" t="s">
        <v>246</v>
      </c>
      <c r="O171" s="176" t="s">
        <v>800</v>
      </c>
      <c r="P171" s="64"/>
      <c r="Q171" s="179" t="s">
        <v>246</v>
      </c>
      <c r="R171" s="76" t="s">
        <v>66</v>
      </c>
      <c r="S171" s="30"/>
    </row>
    <row r="172" spans="1:19" x14ac:dyDescent="0.35">
      <c r="A172" s="31" t="s">
        <v>744</v>
      </c>
      <c r="B172" s="528">
        <v>46101</v>
      </c>
      <c r="C172" s="142">
        <v>46105</v>
      </c>
      <c r="D172" s="222" t="s">
        <v>757</v>
      </c>
      <c r="E172" s="61"/>
      <c r="F172" s="33" t="s">
        <v>94</v>
      </c>
      <c r="G172" s="20" t="s">
        <v>765</v>
      </c>
      <c r="H172" s="68">
        <v>7189</v>
      </c>
      <c r="I172" s="62">
        <v>180</v>
      </c>
      <c r="J172" s="62">
        <v>220</v>
      </c>
      <c r="K172" s="70" t="s">
        <v>95</v>
      </c>
      <c r="L172" s="63" t="s">
        <v>133</v>
      </c>
      <c r="M172" s="29"/>
      <c r="N172" s="180">
        <v>1.92</v>
      </c>
      <c r="O172" s="84" t="s">
        <v>766</v>
      </c>
      <c r="P172" s="64"/>
      <c r="Q172" s="34" t="s">
        <v>819</v>
      </c>
      <c r="R172" s="76" t="s">
        <v>66</v>
      </c>
      <c r="S172" s="30"/>
    </row>
    <row r="173" spans="1:19" x14ac:dyDescent="0.35">
      <c r="A173" s="31" t="s">
        <v>744</v>
      </c>
      <c r="B173" s="528">
        <v>46101</v>
      </c>
      <c r="C173" s="142">
        <v>46105</v>
      </c>
      <c r="D173" s="222" t="s">
        <v>758</v>
      </c>
      <c r="E173" s="61"/>
      <c r="F173" s="33" t="s">
        <v>94</v>
      </c>
      <c r="G173" s="20" t="s">
        <v>765</v>
      </c>
      <c r="H173" s="68">
        <v>7190</v>
      </c>
      <c r="I173" s="62">
        <v>180</v>
      </c>
      <c r="J173" s="62">
        <v>220</v>
      </c>
      <c r="K173" s="70" t="s">
        <v>95</v>
      </c>
      <c r="L173" s="63" t="s">
        <v>133</v>
      </c>
      <c r="M173" s="29"/>
      <c r="N173" s="180">
        <v>1.91</v>
      </c>
      <c r="O173" s="84" t="s">
        <v>766</v>
      </c>
      <c r="P173" s="64"/>
      <c r="Q173" s="34" t="s">
        <v>819</v>
      </c>
      <c r="R173" s="76" t="s">
        <v>66</v>
      </c>
      <c r="S173" s="30"/>
    </row>
    <row r="174" spans="1:19" x14ac:dyDescent="0.35">
      <c r="A174" s="31" t="s">
        <v>744</v>
      </c>
      <c r="B174" s="528">
        <v>46101</v>
      </c>
      <c r="C174" s="142">
        <v>46105</v>
      </c>
      <c r="D174" s="222" t="s">
        <v>759</v>
      </c>
      <c r="E174" s="61"/>
      <c r="F174" s="33" t="s">
        <v>94</v>
      </c>
      <c r="G174" s="20" t="s">
        <v>765</v>
      </c>
      <c r="H174" s="68">
        <v>7191</v>
      </c>
      <c r="I174" s="62">
        <v>180</v>
      </c>
      <c r="J174" s="62">
        <v>220</v>
      </c>
      <c r="K174" s="70" t="s">
        <v>95</v>
      </c>
      <c r="L174" s="63" t="s">
        <v>807</v>
      </c>
      <c r="M174" s="29"/>
      <c r="N174" s="180">
        <v>1.88</v>
      </c>
      <c r="O174" s="84" t="s">
        <v>766</v>
      </c>
      <c r="P174" s="64"/>
      <c r="Q174" s="34" t="s">
        <v>819</v>
      </c>
      <c r="R174" s="76" t="s">
        <v>66</v>
      </c>
      <c r="S174" s="30"/>
    </row>
    <row r="175" spans="1:19" x14ac:dyDescent="0.35">
      <c r="A175" s="31" t="s">
        <v>744</v>
      </c>
      <c r="B175" s="528">
        <v>46101</v>
      </c>
      <c r="C175" s="142">
        <v>46105</v>
      </c>
      <c r="D175" s="222" t="s">
        <v>760</v>
      </c>
      <c r="E175" s="61"/>
      <c r="F175" s="33" t="s">
        <v>94</v>
      </c>
      <c r="G175" s="20" t="s">
        <v>765</v>
      </c>
      <c r="H175" s="182" t="s">
        <v>837</v>
      </c>
      <c r="I175" s="62">
        <v>180</v>
      </c>
      <c r="J175" s="62">
        <v>220</v>
      </c>
      <c r="K175" s="70" t="s">
        <v>95</v>
      </c>
      <c r="L175" s="63" t="s">
        <v>420</v>
      </c>
      <c r="M175" s="29"/>
      <c r="N175" s="183">
        <v>1.92</v>
      </c>
      <c r="O175" s="84" t="s">
        <v>766</v>
      </c>
      <c r="P175" s="64"/>
      <c r="Q175" s="34" t="s">
        <v>819</v>
      </c>
      <c r="R175" s="76" t="s">
        <v>66</v>
      </c>
      <c r="S175" s="30"/>
    </row>
    <row r="176" spans="1:19" x14ac:dyDescent="0.35">
      <c r="A176" s="31" t="s">
        <v>744</v>
      </c>
      <c r="B176" s="528">
        <v>46101</v>
      </c>
      <c r="C176" s="142">
        <v>46105</v>
      </c>
      <c r="D176" s="222" t="s">
        <v>761</v>
      </c>
      <c r="E176" s="61"/>
      <c r="F176" s="33" t="s">
        <v>94</v>
      </c>
      <c r="G176" s="20" t="s">
        <v>765</v>
      </c>
      <c r="H176" s="182" t="s">
        <v>836</v>
      </c>
      <c r="I176" s="62">
        <v>180</v>
      </c>
      <c r="J176" s="62">
        <v>220</v>
      </c>
      <c r="K176" s="70" t="s">
        <v>95</v>
      </c>
      <c r="L176" s="63" t="s">
        <v>256</v>
      </c>
      <c r="M176" s="29"/>
      <c r="N176" s="183">
        <v>1.92</v>
      </c>
      <c r="O176" s="84" t="s">
        <v>766</v>
      </c>
      <c r="P176" s="64"/>
      <c r="Q176" s="34" t="s">
        <v>819</v>
      </c>
      <c r="R176" s="76" t="s">
        <v>66</v>
      </c>
      <c r="S176" s="30"/>
    </row>
    <row r="177" spans="1:19" x14ac:dyDescent="0.35">
      <c r="A177" s="31" t="s">
        <v>744</v>
      </c>
      <c r="B177" s="528">
        <v>46101</v>
      </c>
      <c r="C177" s="142">
        <v>46105</v>
      </c>
      <c r="D177" s="222" t="s">
        <v>762</v>
      </c>
      <c r="E177" s="61"/>
      <c r="F177" s="33" t="s">
        <v>94</v>
      </c>
      <c r="G177" s="20" t="s">
        <v>765</v>
      </c>
      <c r="H177" s="68">
        <v>7194</v>
      </c>
      <c r="I177" s="62">
        <v>180</v>
      </c>
      <c r="J177" s="62">
        <v>220</v>
      </c>
      <c r="K177" s="70" t="s">
        <v>95</v>
      </c>
      <c r="L177" s="63" t="s">
        <v>808</v>
      </c>
      <c r="M177" s="29"/>
      <c r="N177" s="180">
        <v>1.95</v>
      </c>
      <c r="O177" s="84" t="s">
        <v>766</v>
      </c>
      <c r="P177" s="64"/>
      <c r="Q177" s="34" t="s">
        <v>819</v>
      </c>
      <c r="R177" s="76" t="s">
        <v>66</v>
      </c>
      <c r="S177" s="30"/>
    </row>
    <row r="178" spans="1:19" x14ac:dyDescent="0.35">
      <c r="A178" s="31" t="s">
        <v>744</v>
      </c>
      <c r="B178" s="528">
        <v>46101</v>
      </c>
      <c r="C178" s="142">
        <v>46105</v>
      </c>
      <c r="D178" s="222" t="s">
        <v>763</v>
      </c>
      <c r="E178" s="61"/>
      <c r="F178" s="33" t="s">
        <v>94</v>
      </c>
      <c r="G178" s="20" t="s">
        <v>765</v>
      </c>
      <c r="H178" s="68">
        <v>7195</v>
      </c>
      <c r="I178" s="62">
        <v>180</v>
      </c>
      <c r="J178" s="62">
        <v>220</v>
      </c>
      <c r="K178" s="70" t="s">
        <v>95</v>
      </c>
      <c r="L178" s="63" t="s">
        <v>121</v>
      </c>
      <c r="M178" s="29"/>
      <c r="N178" s="180">
        <v>1.94</v>
      </c>
      <c r="O178" s="84" t="s">
        <v>766</v>
      </c>
      <c r="P178" s="64"/>
      <c r="Q178" s="34" t="s">
        <v>819</v>
      </c>
      <c r="R178" s="76" t="s">
        <v>66</v>
      </c>
      <c r="S178" s="30"/>
    </row>
    <row r="179" spans="1:19" x14ac:dyDescent="0.35">
      <c r="A179" s="31" t="s">
        <v>744</v>
      </c>
      <c r="B179" s="528">
        <v>46101</v>
      </c>
      <c r="C179" s="142">
        <v>46105</v>
      </c>
      <c r="D179" s="222" t="s">
        <v>372</v>
      </c>
      <c r="E179" s="61"/>
      <c r="F179" s="33" t="s">
        <v>94</v>
      </c>
      <c r="G179" s="20" t="s">
        <v>765</v>
      </c>
      <c r="H179" s="68">
        <v>7196</v>
      </c>
      <c r="I179" s="62">
        <v>180</v>
      </c>
      <c r="J179" s="62">
        <v>220</v>
      </c>
      <c r="K179" s="70" t="s">
        <v>95</v>
      </c>
      <c r="L179" s="63" t="s">
        <v>809</v>
      </c>
      <c r="M179" s="29"/>
      <c r="N179" s="180">
        <v>1.93</v>
      </c>
      <c r="O179" s="84" t="s">
        <v>766</v>
      </c>
      <c r="P179" s="64"/>
      <c r="Q179" s="34" t="s">
        <v>819</v>
      </c>
      <c r="R179" s="76" t="s">
        <v>66</v>
      </c>
      <c r="S179" s="30"/>
    </row>
    <row r="180" spans="1:19" x14ac:dyDescent="0.35">
      <c r="A180" s="31" t="s">
        <v>744</v>
      </c>
      <c r="B180" s="528">
        <v>46101</v>
      </c>
      <c r="C180" s="142">
        <v>46105</v>
      </c>
      <c r="D180" s="222" t="s">
        <v>764</v>
      </c>
      <c r="E180" s="61"/>
      <c r="F180" s="33" t="s">
        <v>94</v>
      </c>
      <c r="G180" s="20" t="s">
        <v>765</v>
      </c>
      <c r="H180" s="182" t="s">
        <v>835</v>
      </c>
      <c r="I180" s="62">
        <v>180</v>
      </c>
      <c r="J180" s="62">
        <v>220</v>
      </c>
      <c r="K180" s="70" t="s">
        <v>95</v>
      </c>
      <c r="L180" s="63" t="s">
        <v>256</v>
      </c>
      <c r="M180" s="29"/>
      <c r="N180" s="183">
        <v>1.92</v>
      </c>
      <c r="O180" s="84" t="s">
        <v>766</v>
      </c>
      <c r="P180" s="64"/>
      <c r="Q180" s="34" t="s">
        <v>819</v>
      </c>
      <c r="R180" s="76" t="s">
        <v>66</v>
      </c>
      <c r="S180" s="30"/>
    </row>
    <row r="181" spans="1:19" x14ac:dyDescent="0.35">
      <c r="A181" s="31" t="s">
        <v>744</v>
      </c>
      <c r="B181" s="528">
        <v>46101</v>
      </c>
      <c r="C181" s="142">
        <v>46105</v>
      </c>
      <c r="D181" s="222" t="s">
        <v>292</v>
      </c>
      <c r="E181" s="61"/>
      <c r="F181" s="33" t="s">
        <v>94</v>
      </c>
      <c r="G181" s="20" t="s">
        <v>765</v>
      </c>
      <c r="H181" s="68">
        <v>7198</v>
      </c>
      <c r="I181" s="62">
        <v>180</v>
      </c>
      <c r="J181" s="62">
        <v>220</v>
      </c>
      <c r="K181" s="70" t="s">
        <v>95</v>
      </c>
      <c r="L181" s="63" t="s">
        <v>137</v>
      </c>
      <c r="M181" s="29"/>
      <c r="N181" s="180">
        <v>1.93</v>
      </c>
      <c r="O181" s="84" t="s">
        <v>766</v>
      </c>
      <c r="P181" s="64"/>
      <c r="Q181" s="34" t="s">
        <v>819</v>
      </c>
      <c r="R181" s="76" t="s">
        <v>66</v>
      </c>
      <c r="S181" s="30"/>
    </row>
    <row r="182" spans="1:19" x14ac:dyDescent="0.35">
      <c r="A182" s="31" t="s">
        <v>744</v>
      </c>
      <c r="B182" s="528">
        <v>46105</v>
      </c>
      <c r="C182" s="142">
        <v>46105</v>
      </c>
      <c r="D182" s="220" t="s">
        <v>810</v>
      </c>
      <c r="E182" s="61"/>
      <c r="F182" s="33" t="s">
        <v>94</v>
      </c>
      <c r="G182" s="178" t="s">
        <v>811</v>
      </c>
      <c r="H182" s="177" t="s">
        <v>812</v>
      </c>
      <c r="I182" s="62">
        <v>180</v>
      </c>
      <c r="J182" s="62">
        <v>220</v>
      </c>
      <c r="K182" s="70" t="s">
        <v>95</v>
      </c>
      <c r="L182" s="63" t="s">
        <v>813</v>
      </c>
      <c r="M182" s="29"/>
      <c r="N182" s="180">
        <v>1.92</v>
      </c>
      <c r="O182" s="84" t="s">
        <v>766</v>
      </c>
      <c r="P182" s="64"/>
      <c r="Q182" s="34" t="s">
        <v>819</v>
      </c>
      <c r="R182" s="76" t="s">
        <v>66</v>
      </c>
      <c r="S182" s="30"/>
    </row>
    <row r="183" spans="1:19" x14ac:dyDescent="0.35">
      <c r="A183" s="31" t="s">
        <v>769</v>
      </c>
      <c r="B183" s="528">
        <v>46101</v>
      </c>
      <c r="C183" s="65">
        <v>46104</v>
      </c>
      <c r="D183" s="222" t="s">
        <v>782</v>
      </c>
      <c r="E183" s="6" t="s">
        <v>783</v>
      </c>
      <c r="F183" s="33" t="s">
        <v>94</v>
      </c>
      <c r="G183" s="20" t="s">
        <v>767</v>
      </c>
      <c r="H183" s="68" t="s">
        <v>784</v>
      </c>
      <c r="I183" s="62">
        <v>160</v>
      </c>
      <c r="J183" s="62">
        <v>210</v>
      </c>
      <c r="K183" s="2" t="s">
        <v>143</v>
      </c>
      <c r="L183" s="63" t="s">
        <v>256</v>
      </c>
      <c r="M183" s="29"/>
      <c r="N183" s="321">
        <v>1.87</v>
      </c>
      <c r="O183" s="85"/>
      <c r="P183" s="64"/>
      <c r="Q183" s="34"/>
      <c r="R183" s="76" t="s">
        <v>66</v>
      </c>
      <c r="S183" s="30"/>
    </row>
    <row r="184" spans="1:19" x14ac:dyDescent="0.35">
      <c r="A184" s="31" t="s">
        <v>769</v>
      </c>
      <c r="B184" s="528">
        <v>46101</v>
      </c>
      <c r="C184" s="65">
        <v>46104</v>
      </c>
      <c r="D184" s="222" t="s">
        <v>778</v>
      </c>
      <c r="E184" s="6" t="s">
        <v>779</v>
      </c>
      <c r="F184" s="33" t="s">
        <v>94</v>
      </c>
      <c r="G184" s="20" t="s">
        <v>768</v>
      </c>
      <c r="H184" s="68" t="s">
        <v>781</v>
      </c>
      <c r="I184" s="62">
        <v>180</v>
      </c>
      <c r="J184" s="62">
        <v>210</v>
      </c>
      <c r="K184" s="2" t="s">
        <v>143</v>
      </c>
      <c r="L184" t="s">
        <v>780</v>
      </c>
      <c r="M184" s="29"/>
      <c r="N184" s="321">
        <v>2.09</v>
      </c>
      <c r="O184" s="85"/>
      <c r="P184" s="64"/>
      <c r="Q184" s="34"/>
      <c r="R184" s="76" t="s">
        <v>66</v>
      </c>
      <c r="S184" s="30"/>
    </row>
    <row r="185" spans="1:19" x14ac:dyDescent="0.35">
      <c r="A185" s="31" t="s">
        <v>89</v>
      </c>
      <c r="B185" s="528">
        <v>46104</v>
      </c>
      <c r="C185" s="65">
        <v>46104</v>
      </c>
      <c r="D185" s="236" t="s">
        <v>773</v>
      </c>
      <c r="E185" s="175" t="s">
        <v>777</v>
      </c>
      <c r="F185" s="335" t="s">
        <v>74</v>
      </c>
      <c r="G185" s="20" t="s">
        <v>825</v>
      </c>
      <c r="H185" s="68" t="s">
        <v>776</v>
      </c>
      <c r="I185" s="62">
        <v>320</v>
      </c>
      <c r="J185" s="62">
        <v>220</v>
      </c>
      <c r="K185" s="2" t="s">
        <v>774</v>
      </c>
      <c r="L185" s="63" t="s">
        <v>775</v>
      </c>
      <c r="M185" t="s">
        <v>138</v>
      </c>
      <c r="N185" s="41">
        <v>5.04</v>
      </c>
      <c r="O185" s="84" t="s">
        <v>771</v>
      </c>
      <c r="P185" s="64" t="s">
        <v>79</v>
      </c>
      <c r="Q185" s="84" t="s">
        <v>772</v>
      </c>
      <c r="R185" s="76" t="s">
        <v>91</v>
      </c>
      <c r="S185" s="30"/>
    </row>
    <row r="186" spans="1:19" x14ac:dyDescent="0.35">
      <c r="A186" s="31" t="s">
        <v>769</v>
      </c>
      <c r="B186" s="528">
        <v>46104</v>
      </c>
      <c r="C186" s="185">
        <v>46107</v>
      </c>
      <c r="D186" s="237" t="s">
        <v>795</v>
      </c>
      <c r="E186" s="175" t="s">
        <v>797</v>
      </c>
      <c r="F186" s="33" t="s">
        <v>94</v>
      </c>
      <c r="G186" s="20" t="s">
        <v>785</v>
      </c>
      <c r="H186" s="68" t="s">
        <v>794</v>
      </c>
      <c r="I186" s="174">
        <v>160</v>
      </c>
      <c r="J186" s="62">
        <v>210</v>
      </c>
      <c r="K186" s="2" t="s">
        <v>143</v>
      </c>
      <c r="L186" t="s">
        <v>780</v>
      </c>
      <c r="M186" s="29"/>
      <c r="N186" s="41">
        <v>1.86</v>
      </c>
      <c r="O186" s="85" t="s">
        <v>879</v>
      </c>
      <c r="P186" s="64"/>
      <c r="Q186" s="34"/>
      <c r="R186" s="76" t="s">
        <v>66</v>
      </c>
      <c r="S186" s="30"/>
    </row>
    <row r="187" spans="1:19" x14ac:dyDescent="0.35">
      <c r="A187" s="31" t="s">
        <v>769</v>
      </c>
      <c r="B187" s="528">
        <v>46104</v>
      </c>
      <c r="C187" s="185">
        <v>46107</v>
      </c>
      <c r="D187" s="237" t="s">
        <v>796</v>
      </c>
      <c r="E187" s="175" t="s">
        <v>798</v>
      </c>
      <c r="F187" s="33" t="s">
        <v>94</v>
      </c>
      <c r="G187" s="2" t="s">
        <v>792</v>
      </c>
      <c r="H187" s="68" t="s">
        <v>793</v>
      </c>
      <c r="I187" s="174">
        <v>160</v>
      </c>
      <c r="J187" s="62">
        <v>210</v>
      </c>
      <c r="K187" s="2" t="s">
        <v>143</v>
      </c>
      <c r="L187" t="s">
        <v>267</v>
      </c>
      <c r="M187" s="29"/>
      <c r="N187" s="41">
        <v>1.81</v>
      </c>
      <c r="O187" s="85" t="s">
        <v>879</v>
      </c>
      <c r="P187" s="64"/>
      <c r="Q187" s="34"/>
      <c r="R187" s="76" t="s">
        <v>66</v>
      </c>
      <c r="S187" s="30"/>
    </row>
    <row r="188" spans="1:19" x14ac:dyDescent="0.35">
      <c r="A188" s="31" t="s">
        <v>769</v>
      </c>
      <c r="B188" s="528">
        <v>46104</v>
      </c>
      <c r="C188" s="65">
        <v>46107</v>
      </c>
      <c r="D188" s="222" t="s">
        <v>876</v>
      </c>
      <c r="E188" s="61" t="s">
        <v>876</v>
      </c>
      <c r="F188" s="33" t="s">
        <v>94</v>
      </c>
      <c r="G188" s="20" t="s">
        <v>786</v>
      </c>
      <c r="H188" s="68" t="s">
        <v>877</v>
      </c>
      <c r="I188" s="62">
        <v>220</v>
      </c>
      <c r="J188" s="62">
        <v>220</v>
      </c>
      <c r="K188" s="70" t="s">
        <v>95</v>
      </c>
      <c r="L188" s="63" t="s">
        <v>878</v>
      </c>
      <c r="M188" s="29"/>
      <c r="N188" s="41">
        <v>2.72</v>
      </c>
      <c r="O188" s="85"/>
      <c r="P188" s="64"/>
      <c r="Q188" s="34"/>
      <c r="R188" s="76" t="s">
        <v>66</v>
      </c>
      <c r="S188" s="30"/>
    </row>
    <row r="189" spans="1:19" x14ac:dyDescent="0.35">
      <c r="A189" s="31" t="s">
        <v>769</v>
      </c>
      <c r="B189" s="528">
        <v>46104</v>
      </c>
      <c r="C189" s="65">
        <v>46107</v>
      </c>
      <c r="D189" s="222" t="s">
        <v>874</v>
      </c>
      <c r="E189" s="61" t="s">
        <v>874</v>
      </c>
      <c r="F189" s="33" t="s">
        <v>94</v>
      </c>
      <c r="G189" s="20" t="s">
        <v>787</v>
      </c>
      <c r="H189" s="68" t="s">
        <v>875</v>
      </c>
      <c r="I189" s="62">
        <v>240</v>
      </c>
      <c r="J189" s="62">
        <v>220</v>
      </c>
      <c r="K189" s="70" t="s">
        <v>95</v>
      </c>
      <c r="L189" s="63" t="s">
        <v>873</v>
      </c>
      <c r="M189" s="29"/>
      <c r="N189" s="41">
        <v>3.03</v>
      </c>
      <c r="O189" s="85"/>
      <c r="P189" s="64"/>
      <c r="Q189" s="34"/>
      <c r="R189" s="76" t="s">
        <v>66</v>
      </c>
      <c r="S189" s="30"/>
    </row>
    <row r="190" spans="1:19" x14ac:dyDescent="0.35">
      <c r="A190" s="31" t="s">
        <v>769</v>
      </c>
      <c r="B190" s="528">
        <v>46104</v>
      </c>
      <c r="C190" s="65">
        <v>46107</v>
      </c>
      <c r="D190" s="222" t="s">
        <v>871</v>
      </c>
      <c r="E190" s="61" t="s">
        <v>871</v>
      </c>
      <c r="F190" s="33" t="s">
        <v>94</v>
      </c>
      <c r="G190" s="20" t="s">
        <v>788</v>
      </c>
      <c r="H190" s="68" t="s">
        <v>872</v>
      </c>
      <c r="I190" s="62">
        <v>260</v>
      </c>
      <c r="J190" s="62">
        <v>220</v>
      </c>
      <c r="K190" s="70" t="s">
        <v>95</v>
      </c>
      <c r="L190" s="63" t="s">
        <v>873</v>
      </c>
      <c r="M190" s="29"/>
      <c r="N190" s="41">
        <v>3.47</v>
      </c>
      <c r="O190" s="85"/>
      <c r="P190" s="64"/>
      <c r="Q190" s="34"/>
      <c r="R190" s="76" t="s">
        <v>66</v>
      </c>
      <c r="S190" s="30"/>
    </row>
    <row r="191" spans="1:19" x14ac:dyDescent="0.35">
      <c r="A191" s="31" t="s">
        <v>769</v>
      </c>
      <c r="B191" s="528">
        <v>46104</v>
      </c>
      <c r="C191" s="65">
        <v>46107</v>
      </c>
      <c r="D191" s="222" t="s">
        <v>869</v>
      </c>
      <c r="E191" s="61" t="s">
        <v>869</v>
      </c>
      <c r="F191" s="33" t="s">
        <v>94</v>
      </c>
      <c r="G191" s="20" t="s">
        <v>789</v>
      </c>
      <c r="H191" s="68" t="s">
        <v>870</v>
      </c>
      <c r="I191" s="62">
        <v>300</v>
      </c>
      <c r="J191" s="62">
        <v>220</v>
      </c>
      <c r="K191" s="70" t="s">
        <v>95</v>
      </c>
      <c r="L191" s="63" t="s">
        <v>133</v>
      </c>
      <c r="M191" s="29"/>
      <c r="N191" s="41">
        <v>3.91</v>
      </c>
      <c r="O191" s="85"/>
      <c r="P191" s="64"/>
      <c r="Q191" s="34"/>
      <c r="R191" s="76" t="s">
        <v>66</v>
      </c>
      <c r="S191" s="30"/>
    </row>
    <row r="192" spans="1:19" x14ac:dyDescent="0.35">
      <c r="A192" s="31" t="s">
        <v>769</v>
      </c>
      <c r="B192" s="528">
        <v>46104</v>
      </c>
      <c r="C192" s="65">
        <v>46107</v>
      </c>
      <c r="D192" s="222" t="s">
        <v>867</v>
      </c>
      <c r="E192" s="61" t="s">
        <v>867</v>
      </c>
      <c r="F192" s="33" t="s">
        <v>94</v>
      </c>
      <c r="G192" s="20" t="s">
        <v>790</v>
      </c>
      <c r="H192" s="68" t="s">
        <v>866</v>
      </c>
      <c r="I192" s="62">
        <v>300</v>
      </c>
      <c r="J192" s="62">
        <v>220</v>
      </c>
      <c r="K192" s="70" t="s">
        <v>95</v>
      </c>
      <c r="L192" s="63" t="s">
        <v>133</v>
      </c>
      <c r="M192" s="29" t="s">
        <v>868</v>
      </c>
      <c r="N192" s="41">
        <v>5.03</v>
      </c>
      <c r="O192" s="85"/>
      <c r="P192" s="64"/>
      <c r="Q192" s="34"/>
      <c r="R192" s="76" t="s">
        <v>66</v>
      </c>
      <c r="S192" s="30"/>
    </row>
    <row r="193" spans="1:19" x14ac:dyDescent="0.35">
      <c r="A193" s="31" t="s">
        <v>769</v>
      </c>
      <c r="B193" s="528">
        <v>46104</v>
      </c>
      <c r="C193" s="65">
        <v>46107</v>
      </c>
      <c r="D193" s="222" t="s">
        <v>862</v>
      </c>
      <c r="E193" s="61" t="s">
        <v>862</v>
      </c>
      <c r="F193" s="33" t="s">
        <v>94</v>
      </c>
      <c r="G193" s="20" t="s">
        <v>791</v>
      </c>
      <c r="H193" s="68" t="s">
        <v>863</v>
      </c>
      <c r="I193" s="62">
        <v>300</v>
      </c>
      <c r="J193" s="62">
        <v>220</v>
      </c>
      <c r="K193" s="70" t="s">
        <v>864</v>
      </c>
      <c r="L193" s="63" t="s">
        <v>133</v>
      </c>
      <c r="M193" s="29" t="s">
        <v>865</v>
      </c>
      <c r="N193" s="41">
        <v>5.07</v>
      </c>
      <c r="O193" s="85"/>
      <c r="P193" s="64"/>
      <c r="Q193" s="34"/>
      <c r="R193" s="76" t="s">
        <v>66</v>
      </c>
      <c r="S193" s="30"/>
    </row>
    <row r="194" spans="1:19" x14ac:dyDescent="0.35">
      <c r="A194" s="31" t="s">
        <v>1917</v>
      </c>
      <c r="B194" s="528">
        <v>46105</v>
      </c>
      <c r="C194" s="65">
        <v>46107</v>
      </c>
      <c r="D194" s="222" t="s">
        <v>1450</v>
      </c>
      <c r="E194" s="279" t="s">
        <v>1451</v>
      </c>
      <c r="F194" s="33" t="s">
        <v>1454</v>
      </c>
      <c r="G194" s="20" t="s">
        <v>818</v>
      </c>
      <c r="H194" s="68" t="s">
        <v>840</v>
      </c>
      <c r="I194" s="62">
        <v>180</v>
      </c>
      <c r="J194" s="62">
        <v>220</v>
      </c>
      <c r="K194" s="70" t="s">
        <v>95</v>
      </c>
      <c r="L194" s="63" t="s">
        <v>844</v>
      </c>
      <c r="M194" s="29"/>
      <c r="N194" s="41">
        <v>2.19</v>
      </c>
      <c r="O194" s="85"/>
      <c r="P194" s="64"/>
      <c r="Q194" s="34"/>
      <c r="R194" s="76" t="s">
        <v>91</v>
      </c>
      <c r="S194" s="30"/>
    </row>
    <row r="195" spans="1:19" x14ac:dyDescent="0.35">
      <c r="A195" s="31" t="s">
        <v>1917</v>
      </c>
      <c r="B195" s="528">
        <v>46105</v>
      </c>
      <c r="C195" s="65">
        <v>46107</v>
      </c>
      <c r="D195" s="222" t="s">
        <v>1452</v>
      </c>
      <c r="E195" s="279" t="s">
        <v>1455</v>
      </c>
      <c r="F195" s="33" t="s">
        <v>1454</v>
      </c>
      <c r="G195" s="20" t="s">
        <v>817</v>
      </c>
      <c r="H195" s="68" t="s">
        <v>841</v>
      </c>
      <c r="I195" s="62">
        <v>180</v>
      </c>
      <c r="J195" s="62">
        <v>220</v>
      </c>
      <c r="K195" s="70" t="s">
        <v>95</v>
      </c>
      <c r="L195" s="63" t="s">
        <v>845</v>
      </c>
      <c r="M195" s="29"/>
      <c r="N195" s="41">
        <v>2.56</v>
      </c>
      <c r="O195" s="85"/>
      <c r="P195" s="64"/>
      <c r="Q195" s="34"/>
      <c r="R195" s="76" t="s">
        <v>91</v>
      </c>
      <c r="S195" s="30"/>
    </row>
    <row r="196" spans="1:19" x14ac:dyDescent="0.35">
      <c r="A196" s="31" t="s">
        <v>829</v>
      </c>
      <c r="B196" s="528">
        <v>46106</v>
      </c>
      <c r="C196" s="65">
        <v>46107</v>
      </c>
      <c r="D196" s="222" t="s">
        <v>859</v>
      </c>
      <c r="E196" s="61" t="s">
        <v>859</v>
      </c>
      <c r="F196" s="33" t="s">
        <v>94</v>
      </c>
      <c r="G196" s="181" t="s">
        <v>826</v>
      </c>
      <c r="H196" s="68" t="s">
        <v>854</v>
      </c>
      <c r="I196" s="62">
        <v>400</v>
      </c>
      <c r="J196" s="62">
        <v>230</v>
      </c>
      <c r="K196" s="70" t="s">
        <v>285</v>
      </c>
      <c r="L196" s="63" t="s">
        <v>133</v>
      </c>
      <c r="M196" s="29" t="s">
        <v>861</v>
      </c>
      <c r="N196" s="41">
        <v>7.6</v>
      </c>
      <c r="O196" s="85" t="s">
        <v>279</v>
      </c>
      <c r="P196" s="64"/>
      <c r="Q196" s="34"/>
      <c r="R196" s="76" t="s">
        <v>66</v>
      </c>
      <c r="S196" s="30"/>
    </row>
    <row r="197" spans="1:19" x14ac:dyDescent="0.35">
      <c r="A197" s="31" t="s">
        <v>829</v>
      </c>
      <c r="B197" s="528">
        <v>46106</v>
      </c>
      <c r="C197" s="65">
        <v>46107</v>
      </c>
      <c r="D197" s="222" t="s">
        <v>856</v>
      </c>
      <c r="E197" s="175" t="s">
        <v>856</v>
      </c>
      <c r="F197" s="33" t="s">
        <v>94</v>
      </c>
      <c r="G197" s="181" t="s">
        <v>827</v>
      </c>
      <c r="H197" s="68" t="s">
        <v>857</v>
      </c>
      <c r="I197" s="62">
        <v>180</v>
      </c>
      <c r="J197" s="62">
        <v>220</v>
      </c>
      <c r="K197" s="70" t="s">
        <v>95</v>
      </c>
      <c r="L197" s="63" t="s">
        <v>858</v>
      </c>
      <c r="M197" s="29"/>
      <c r="N197" s="41">
        <v>2.14</v>
      </c>
      <c r="O197" s="85" t="s">
        <v>279</v>
      </c>
      <c r="P197" s="64"/>
      <c r="Q197" s="34"/>
      <c r="R197" s="76" t="s">
        <v>66</v>
      </c>
      <c r="S197" s="30"/>
    </row>
    <row r="198" spans="1:19" x14ac:dyDescent="0.35">
      <c r="A198" s="31" t="s">
        <v>829</v>
      </c>
      <c r="B198" s="528">
        <v>46106</v>
      </c>
      <c r="C198" s="65">
        <v>46107</v>
      </c>
      <c r="D198" s="222" t="s">
        <v>855</v>
      </c>
      <c r="E198" s="175" t="s">
        <v>855</v>
      </c>
      <c r="F198" s="33" t="s">
        <v>94</v>
      </c>
      <c r="G198" s="181" t="s">
        <v>828</v>
      </c>
      <c r="H198" s="68" t="s">
        <v>860</v>
      </c>
      <c r="I198" s="62">
        <v>200</v>
      </c>
      <c r="J198" s="62">
        <v>220</v>
      </c>
      <c r="K198" s="70" t="s">
        <v>95</v>
      </c>
      <c r="L198" s="63" t="s">
        <v>133</v>
      </c>
      <c r="M198" s="29"/>
      <c r="N198" s="41">
        <v>2.31</v>
      </c>
      <c r="O198" s="85" t="s">
        <v>279</v>
      </c>
      <c r="P198" s="64"/>
      <c r="Q198" s="34"/>
      <c r="R198" s="76" t="s">
        <v>66</v>
      </c>
      <c r="S198" s="30"/>
    </row>
    <row r="199" spans="1:19" x14ac:dyDescent="0.35">
      <c r="A199" s="31" t="s">
        <v>269</v>
      </c>
      <c r="B199" s="528">
        <v>46106</v>
      </c>
      <c r="C199" s="65">
        <v>46106</v>
      </c>
      <c r="D199" s="57" t="s">
        <v>832</v>
      </c>
      <c r="E199" s="40" t="s">
        <v>832</v>
      </c>
      <c r="F199" s="33" t="s">
        <v>94</v>
      </c>
      <c r="G199" s="20" t="s">
        <v>830</v>
      </c>
      <c r="H199" s="68" t="s">
        <v>831</v>
      </c>
      <c r="I199" s="62">
        <v>280</v>
      </c>
      <c r="J199" s="62">
        <v>220</v>
      </c>
      <c r="K199" s="70" t="s">
        <v>95</v>
      </c>
      <c r="L199" s="63" t="s">
        <v>145</v>
      </c>
      <c r="M199" s="29"/>
      <c r="N199" s="41">
        <v>3.38</v>
      </c>
      <c r="O199" s="84" t="s">
        <v>311</v>
      </c>
      <c r="P199" s="64"/>
      <c r="Q199" s="34"/>
      <c r="R199" s="76" t="s">
        <v>91</v>
      </c>
      <c r="S199" s="30"/>
    </row>
    <row r="200" spans="1:19" x14ac:dyDescent="0.35">
      <c r="A200" s="31" t="s">
        <v>1917</v>
      </c>
      <c r="B200" s="528">
        <v>46106</v>
      </c>
      <c r="C200" s="65">
        <v>46107</v>
      </c>
      <c r="D200" s="222" t="s">
        <v>843</v>
      </c>
      <c r="E200" s="280" t="s">
        <v>1453</v>
      </c>
      <c r="F200" s="33" t="s">
        <v>74</v>
      </c>
      <c r="G200" s="20" t="s">
        <v>833</v>
      </c>
      <c r="H200" s="68" t="s">
        <v>842</v>
      </c>
      <c r="I200" s="62">
        <v>180</v>
      </c>
      <c r="J200" s="62">
        <v>220</v>
      </c>
      <c r="K200" s="70" t="s">
        <v>95</v>
      </c>
      <c r="L200" s="63" t="s">
        <v>846</v>
      </c>
      <c r="M200" s="29"/>
      <c r="N200" s="41">
        <v>2.19</v>
      </c>
      <c r="O200" s="85"/>
      <c r="P200" s="64"/>
      <c r="Q200" s="34"/>
      <c r="R200" s="76" t="s">
        <v>91</v>
      </c>
      <c r="S200" s="30"/>
    </row>
    <row r="201" spans="1:19" x14ac:dyDescent="0.35">
      <c r="A201" s="31" t="s">
        <v>371</v>
      </c>
      <c r="B201" s="528">
        <v>46106</v>
      </c>
      <c r="C201" s="65">
        <v>46107</v>
      </c>
      <c r="D201" s="222" t="s">
        <v>681</v>
      </c>
      <c r="E201" s="61"/>
      <c r="F201" s="33" t="s">
        <v>94</v>
      </c>
      <c r="G201" s="20" t="s">
        <v>834</v>
      </c>
      <c r="H201" s="68" t="s">
        <v>847</v>
      </c>
      <c r="I201" s="62">
        <v>240</v>
      </c>
      <c r="J201" s="62">
        <v>220</v>
      </c>
      <c r="K201" s="70" t="s">
        <v>95</v>
      </c>
      <c r="L201" t="s">
        <v>848</v>
      </c>
      <c r="M201" s="29"/>
      <c r="N201" s="41">
        <v>2.81</v>
      </c>
      <c r="O201" s="85"/>
      <c r="P201" s="64"/>
      <c r="Q201" s="184">
        <f>2.81/2.74</f>
        <v>1.0255474452554745</v>
      </c>
      <c r="R201" s="76" t="s">
        <v>66</v>
      </c>
      <c r="S201" s="30"/>
    </row>
    <row r="202" spans="1:19" x14ac:dyDescent="0.35">
      <c r="A202" s="31" t="s">
        <v>371</v>
      </c>
      <c r="B202" s="528">
        <v>46107</v>
      </c>
      <c r="C202" s="65">
        <v>46107</v>
      </c>
      <c r="D202" s="220" t="s">
        <v>681</v>
      </c>
      <c r="E202" s="175"/>
      <c r="F202" s="33" t="s">
        <v>74</v>
      </c>
      <c r="G202" s="178" t="s">
        <v>849</v>
      </c>
      <c r="H202" s="68" t="s">
        <v>850</v>
      </c>
      <c r="I202" s="66">
        <v>220</v>
      </c>
      <c r="J202" s="66">
        <v>220</v>
      </c>
      <c r="K202" s="70" t="s">
        <v>95</v>
      </c>
      <c r="L202" s="5" t="s">
        <v>851</v>
      </c>
      <c r="M202" s="186"/>
      <c r="N202" s="41">
        <v>2.63</v>
      </c>
      <c r="O202" s="85" t="s">
        <v>852</v>
      </c>
      <c r="P202" s="64"/>
      <c r="Q202" s="184">
        <f>2.63/2.74</f>
        <v>0.95985401459854003</v>
      </c>
      <c r="R202" s="76" t="s">
        <v>66</v>
      </c>
      <c r="S202" s="30"/>
    </row>
    <row r="203" spans="1:19" x14ac:dyDescent="0.35">
      <c r="A203" s="31" t="s">
        <v>529</v>
      </c>
      <c r="B203" s="528">
        <v>46111</v>
      </c>
      <c r="C203" s="65">
        <v>46111</v>
      </c>
      <c r="D203" s="221" t="s">
        <v>904</v>
      </c>
      <c r="E203" s="40" t="s">
        <v>904</v>
      </c>
      <c r="F203" s="33" t="s">
        <v>94</v>
      </c>
      <c r="G203" s="20" t="s">
        <v>880</v>
      </c>
      <c r="H203" s="68" t="s">
        <v>905</v>
      </c>
      <c r="I203" s="66">
        <v>220</v>
      </c>
      <c r="J203" s="62">
        <v>220</v>
      </c>
      <c r="K203" s="70" t="s">
        <v>95</v>
      </c>
      <c r="L203" s="63" t="s">
        <v>137</v>
      </c>
      <c r="M203" s="29"/>
      <c r="N203" s="41">
        <v>2.62</v>
      </c>
      <c r="O203" s="85"/>
      <c r="P203" s="64"/>
      <c r="Q203" s="34"/>
      <c r="R203" s="76" t="s">
        <v>91</v>
      </c>
      <c r="S203" s="30"/>
    </row>
    <row r="204" spans="1:19" x14ac:dyDescent="0.35">
      <c r="A204" s="31" t="s">
        <v>529</v>
      </c>
      <c r="B204" s="528">
        <v>46111</v>
      </c>
      <c r="C204" s="65">
        <v>46111</v>
      </c>
      <c r="D204" s="221" t="s">
        <v>907</v>
      </c>
      <c r="E204" s="175" t="s">
        <v>907</v>
      </c>
      <c r="F204" s="33" t="s">
        <v>94</v>
      </c>
      <c r="G204" s="20" t="s">
        <v>906</v>
      </c>
      <c r="H204" s="68" t="s">
        <v>908</v>
      </c>
      <c r="I204" s="66">
        <v>180</v>
      </c>
      <c r="J204" s="62">
        <v>220</v>
      </c>
      <c r="K204" s="70" t="s">
        <v>95</v>
      </c>
      <c r="L204" s="63" t="s">
        <v>137</v>
      </c>
      <c r="M204" s="29"/>
      <c r="N204" s="41">
        <v>2</v>
      </c>
      <c r="O204" s="85"/>
      <c r="P204" s="64"/>
      <c r="Q204" s="34"/>
      <c r="R204" s="76" t="s">
        <v>91</v>
      </c>
      <c r="S204" s="30"/>
    </row>
    <row r="205" spans="1:19" x14ac:dyDescent="0.35">
      <c r="A205" s="31" t="s">
        <v>371</v>
      </c>
      <c r="B205" s="528">
        <v>46112</v>
      </c>
      <c r="C205" s="65">
        <v>46113</v>
      </c>
      <c r="D205" s="218" t="s">
        <v>910</v>
      </c>
      <c r="E205" s="61"/>
      <c r="F205" s="33" t="s">
        <v>94</v>
      </c>
      <c r="G205" s="55" t="s">
        <v>911</v>
      </c>
      <c r="H205" s="68">
        <v>7243</v>
      </c>
      <c r="I205" s="62">
        <v>220</v>
      </c>
      <c r="J205" s="62">
        <v>220</v>
      </c>
      <c r="K205" s="70" t="s">
        <v>95</v>
      </c>
      <c r="L205" s="63" t="s">
        <v>137</v>
      </c>
      <c r="M205" s="29"/>
      <c r="N205" s="41">
        <v>2.12</v>
      </c>
      <c r="O205" s="85"/>
      <c r="P205" s="64"/>
      <c r="Q205" s="34"/>
      <c r="R205" s="76" t="s">
        <v>66</v>
      </c>
      <c r="S205" s="30"/>
    </row>
    <row r="206" spans="1:19" x14ac:dyDescent="0.35">
      <c r="A206" s="31" t="s">
        <v>371</v>
      </c>
      <c r="B206" s="528">
        <v>46112</v>
      </c>
      <c r="C206" s="65">
        <v>46113</v>
      </c>
      <c r="D206" s="218" t="s">
        <v>909</v>
      </c>
      <c r="E206" s="61"/>
      <c r="F206" s="33" t="s">
        <v>94</v>
      </c>
      <c r="G206" s="55" t="s">
        <v>912</v>
      </c>
      <c r="H206" s="68">
        <v>7244</v>
      </c>
      <c r="I206" s="62">
        <v>220</v>
      </c>
      <c r="J206" s="62">
        <v>220</v>
      </c>
      <c r="K206" s="70" t="s">
        <v>95</v>
      </c>
      <c r="L206" s="63" t="s">
        <v>137</v>
      </c>
      <c r="M206" s="29"/>
      <c r="N206" s="41">
        <v>2.12</v>
      </c>
      <c r="O206" s="85"/>
      <c r="P206" s="64"/>
      <c r="Q206" s="34"/>
      <c r="R206" s="76" t="s">
        <v>66</v>
      </c>
      <c r="S206" s="30"/>
    </row>
    <row r="207" spans="1:19" x14ac:dyDescent="0.35">
      <c r="A207" s="31" t="s">
        <v>266</v>
      </c>
      <c r="B207" s="528">
        <v>46113</v>
      </c>
      <c r="C207" s="65">
        <v>46119</v>
      </c>
      <c r="D207" s="220" t="s">
        <v>915</v>
      </c>
      <c r="E207" s="61"/>
      <c r="F207" s="33" t="s">
        <v>94</v>
      </c>
      <c r="G207" s="178" t="s">
        <v>913</v>
      </c>
      <c r="H207" s="68" t="s">
        <v>932</v>
      </c>
      <c r="I207" s="62">
        <v>250</v>
      </c>
      <c r="J207" s="62">
        <v>220</v>
      </c>
      <c r="K207" s="70" t="s">
        <v>934</v>
      </c>
      <c r="L207" s="63" t="s">
        <v>935</v>
      </c>
      <c r="M207" s="29"/>
      <c r="N207" s="41">
        <v>3.42</v>
      </c>
      <c r="O207" s="85"/>
      <c r="P207" s="64"/>
      <c r="Q207" s="34"/>
      <c r="R207" s="76" t="s">
        <v>91</v>
      </c>
      <c r="S207" s="30"/>
    </row>
    <row r="208" spans="1:19" x14ac:dyDescent="0.35">
      <c r="A208" s="31" t="s">
        <v>266</v>
      </c>
      <c r="B208" s="528">
        <v>46113</v>
      </c>
      <c r="C208" s="65">
        <v>46119</v>
      </c>
      <c r="D208" s="224" t="s">
        <v>916</v>
      </c>
      <c r="E208" s="61"/>
      <c r="F208" s="33" t="s">
        <v>94</v>
      </c>
      <c r="G208" s="178" t="s">
        <v>914</v>
      </c>
      <c r="H208" s="68" t="s">
        <v>933</v>
      </c>
      <c r="I208" s="62">
        <v>250</v>
      </c>
      <c r="J208" s="62">
        <v>220</v>
      </c>
      <c r="K208" s="70" t="s">
        <v>936</v>
      </c>
      <c r="L208" s="63" t="s">
        <v>937</v>
      </c>
      <c r="M208" s="29"/>
      <c r="N208" s="41">
        <v>3.63</v>
      </c>
      <c r="O208" s="85"/>
      <c r="P208" s="64"/>
      <c r="Q208" s="34"/>
      <c r="R208" s="76" t="s">
        <v>91</v>
      </c>
      <c r="S208" s="30"/>
    </row>
    <row r="209" spans="1:19" x14ac:dyDescent="0.35">
      <c r="A209" s="31" t="s">
        <v>266</v>
      </c>
      <c r="B209" s="528">
        <v>46113</v>
      </c>
      <c r="C209" s="65">
        <v>46119</v>
      </c>
      <c r="D209" s="224" t="s">
        <v>930</v>
      </c>
      <c r="E209" s="61"/>
      <c r="F209" s="33" t="s">
        <v>94</v>
      </c>
      <c r="G209" s="178" t="s">
        <v>929</v>
      </c>
      <c r="H209" s="68" t="s">
        <v>931</v>
      </c>
      <c r="I209" s="62">
        <v>180</v>
      </c>
      <c r="J209" s="62">
        <v>220</v>
      </c>
      <c r="K209" s="70" t="s">
        <v>721</v>
      </c>
      <c r="L209" s="63" t="s">
        <v>145</v>
      </c>
      <c r="M209" s="29"/>
      <c r="N209" s="41">
        <v>2.58</v>
      </c>
      <c r="O209" s="85"/>
      <c r="P209" s="64"/>
      <c r="Q209" s="34"/>
      <c r="R209" s="76" t="s">
        <v>91</v>
      </c>
      <c r="S209" s="30"/>
    </row>
    <row r="210" spans="1:19" x14ac:dyDescent="0.35">
      <c r="A210" s="31" t="s">
        <v>741</v>
      </c>
      <c r="B210" s="528">
        <v>46113</v>
      </c>
      <c r="C210" s="65">
        <v>46113</v>
      </c>
      <c r="D210" s="33" t="s">
        <v>1244</v>
      </c>
      <c r="E210" s="175" t="s">
        <v>920</v>
      </c>
      <c r="F210" s="33" t="s">
        <v>94</v>
      </c>
      <c r="G210" s="20" t="s">
        <v>917</v>
      </c>
      <c r="H210" s="68" t="s">
        <v>918</v>
      </c>
      <c r="I210" s="62"/>
      <c r="J210" s="62"/>
      <c r="K210" s="70"/>
      <c r="L210" s="63"/>
      <c r="M210" s="29"/>
      <c r="N210" s="41">
        <v>2.34</v>
      </c>
      <c r="O210" s="85"/>
      <c r="P210" s="64"/>
      <c r="Q210" s="34"/>
      <c r="R210" s="76" t="s">
        <v>91</v>
      </c>
      <c r="S210" s="30"/>
    </row>
    <row r="211" spans="1:19" x14ac:dyDescent="0.35">
      <c r="A211" s="31" t="s">
        <v>919</v>
      </c>
      <c r="B211" s="528">
        <v>46114</v>
      </c>
      <c r="C211" s="65">
        <v>46119</v>
      </c>
      <c r="D211" s="222" t="s">
        <v>925</v>
      </c>
      <c r="E211" s="197" t="s">
        <v>940</v>
      </c>
      <c r="F211" s="33" t="s">
        <v>74</v>
      </c>
      <c r="G211" s="20" t="s">
        <v>924</v>
      </c>
      <c r="H211" s="68" t="s">
        <v>928</v>
      </c>
      <c r="I211" s="62">
        <v>180</v>
      </c>
      <c r="J211" s="62">
        <v>220</v>
      </c>
      <c r="K211" s="70" t="s">
        <v>721</v>
      </c>
      <c r="L211" s="63" t="s">
        <v>256</v>
      </c>
      <c r="M211" s="29"/>
      <c r="N211" s="41">
        <v>1.99</v>
      </c>
      <c r="O211" s="196" t="s">
        <v>938</v>
      </c>
      <c r="P211" s="64" t="s">
        <v>79</v>
      </c>
      <c r="Q211" s="75" t="s">
        <v>939</v>
      </c>
      <c r="R211" s="76" t="s">
        <v>91</v>
      </c>
      <c r="S211" s="30" t="s">
        <v>1182</v>
      </c>
    </row>
    <row r="212" spans="1:19" ht="16" x14ac:dyDescent="0.35">
      <c r="A212" s="31" t="s">
        <v>701</v>
      </c>
      <c r="B212" s="528">
        <v>46118</v>
      </c>
      <c r="C212" s="65">
        <v>46118</v>
      </c>
      <c r="D212" s="222" t="s">
        <v>884</v>
      </c>
      <c r="E212" s="61"/>
      <c r="F212" s="33" t="s">
        <v>94</v>
      </c>
      <c r="G212" s="20" t="s">
        <v>921</v>
      </c>
      <c r="H212" s="68" t="s">
        <v>922</v>
      </c>
      <c r="I212" s="62">
        <v>180</v>
      </c>
      <c r="J212" s="62">
        <v>210</v>
      </c>
      <c r="K212" s="70" t="s">
        <v>143</v>
      </c>
      <c r="L212" s="63" t="s">
        <v>267</v>
      </c>
      <c r="M212" s="29"/>
      <c r="N212" s="41">
        <v>1.82</v>
      </c>
      <c r="O212" s="85"/>
      <c r="P212" s="64"/>
      <c r="Q212" s="136"/>
      <c r="R212" s="76" t="s">
        <v>66</v>
      </c>
      <c r="S212" s="30"/>
    </row>
    <row r="213" spans="1:19" x14ac:dyDescent="0.35">
      <c r="A213" s="31" t="s">
        <v>919</v>
      </c>
      <c r="B213" s="528">
        <v>46118</v>
      </c>
      <c r="C213" s="65">
        <v>46119</v>
      </c>
      <c r="D213" s="222" t="s">
        <v>926</v>
      </c>
      <c r="E213" s="61"/>
      <c r="F213" s="33" t="s">
        <v>94</v>
      </c>
      <c r="G213" t="s">
        <v>923</v>
      </c>
      <c r="H213" s="68" t="s">
        <v>927</v>
      </c>
      <c r="I213" s="62">
        <v>180</v>
      </c>
      <c r="J213" s="62">
        <v>220</v>
      </c>
      <c r="K213" s="70" t="s">
        <v>95</v>
      </c>
      <c r="L213" s="63" t="s">
        <v>256</v>
      </c>
      <c r="M213" s="29"/>
      <c r="N213" s="41">
        <v>2</v>
      </c>
      <c r="O213" s="196"/>
      <c r="P213" s="64"/>
      <c r="Q213" s="34"/>
      <c r="R213" s="76" t="s">
        <v>91</v>
      </c>
      <c r="S213" s="30"/>
    </row>
    <row r="214" spans="1:19" ht="16" x14ac:dyDescent="0.35">
      <c r="A214" s="31" t="s">
        <v>89</v>
      </c>
      <c r="B214" s="528">
        <v>46121</v>
      </c>
      <c r="C214" s="65">
        <v>46121</v>
      </c>
      <c r="D214" s="221" t="s">
        <v>943</v>
      </c>
      <c r="E214" s="61"/>
      <c r="F214" s="33" t="s">
        <v>94</v>
      </c>
      <c r="G214" s="198" t="s">
        <v>944</v>
      </c>
      <c r="H214" s="195" t="s">
        <v>941</v>
      </c>
      <c r="I214" s="62">
        <v>180</v>
      </c>
      <c r="J214" s="62">
        <v>220</v>
      </c>
      <c r="K214" s="70" t="s">
        <v>95</v>
      </c>
      <c r="L214" s="63" t="s">
        <v>942</v>
      </c>
      <c r="M214" s="29"/>
      <c r="N214" s="41">
        <v>2.04</v>
      </c>
      <c r="O214" s="136"/>
      <c r="P214" s="64"/>
      <c r="Q214" s="34"/>
      <c r="R214" s="76" t="s">
        <v>91</v>
      </c>
      <c r="S214" s="30"/>
    </row>
    <row r="215" spans="1:19" x14ac:dyDescent="0.35">
      <c r="A215" s="31" t="s">
        <v>945</v>
      </c>
      <c r="B215" s="528">
        <v>46121</v>
      </c>
      <c r="C215" s="65">
        <v>46121</v>
      </c>
      <c r="D215" s="221" t="s">
        <v>943</v>
      </c>
      <c r="E215" s="61"/>
      <c r="F215" s="33" t="s">
        <v>94</v>
      </c>
      <c r="G215" s="20" t="s">
        <v>946</v>
      </c>
      <c r="H215" s="195" t="s">
        <v>956</v>
      </c>
      <c r="I215" s="62">
        <v>180</v>
      </c>
      <c r="J215" s="62">
        <v>220</v>
      </c>
      <c r="K215" s="70" t="s">
        <v>95</v>
      </c>
      <c r="L215" s="63" t="s">
        <v>957</v>
      </c>
      <c r="M215" s="29"/>
      <c r="N215" s="41">
        <v>2.2799999999999998</v>
      </c>
      <c r="O215" s="85"/>
      <c r="P215" s="64"/>
      <c r="Q215" s="34"/>
      <c r="R215" s="76" t="s">
        <v>91</v>
      </c>
      <c r="S215" s="30"/>
    </row>
    <row r="216" spans="1:19" x14ac:dyDescent="0.35">
      <c r="A216" s="31" t="s">
        <v>89</v>
      </c>
      <c r="B216" s="528">
        <v>46121</v>
      </c>
      <c r="C216" s="65">
        <v>46121</v>
      </c>
      <c r="D216" s="222" t="s">
        <v>533</v>
      </c>
      <c r="E216" s="61"/>
      <c r="F216" s="33" t="s">
        <v>94</v>
      </c>
      <c r="G216" s="20" t="s">
        <v>948</v>
      </c>
      <c r="H216" s="68" t="s">
        <v>950</v>
      </c>
      <c r="I216" s="62">
        <v>180</v>
      </c>
      <c r="J216" s="62">
        <v>220</v>
      </c>
      <c r="K216" s="70" t="s">
        <v>95</v>
      </c>
      <c r="L216" s="63" t="s">
        <v>954</v>
      </c>
      <c r="M216" s="29"/>
      <c r="N216" s="41">
        <v>1.91</v>
      </c>
      <c r="O216" s="85"/>
      <c r="P216" s="64"/>
      <c r="Q216" s="34"/>
      <c r="R216" s="76" t="s">
        <v>91</v>
      </c>
      <c r="S216" s="30"/>
    </row>
    <row r="217" spans="1:19" x14ac:dyDescent="0.35">
      <c r="A217" s="31" t="s">
        <v>89</v>
      </c>
      <c r="B217" s="528">
        <v>46121</v>
      </c>
      <c r="C217" s="65">
        <v>46121</v>
      </c>
      <c r="D217" s="222" t="s">
        <v>533</v>
      </c>
      <c r="E217" s="61"/>
      <c r="F217" s="33" t="s">
        <v>94</v>
      </c>
      <c r="G217" s="20" t="s">
        <v>949</v>
      </c>
      <c r="H217" s="68" t="s">
        <v>953</v>
      </c>
      <c r="I217" s="62">
        <v>180</v>
      </c>
      <c r="J217" s="62">
        <v>220</v>
      </c>
      <c r="K217" s="70" t="s">
        <v>95</v>
      </c>
      <c r="L217" s="63" t="s">
        <v>955</v>
      </c>
      <c r="M217" s="29"/>
      <c r="N217" s="41">
        <v>2.25</v>
      </c>
      <c r="O217" s="85"/>
      <c r="P217" s="64"/>
      <c r="Q217" s="34"/>
      <c r="R217" s="76" t="s">
        <v>91</v>
      </c>
      <c r="S217" s="30"/>
    </row>
    <row r="218" spans="1:19" x14ac:dyDescent="0.35">
      <c r="A218" s="31" t="s">
        <v>89</v>
      </c>
      <c r="B218" s="528">
        <v>46121</v>
      </c>
      <c r="C218" s="65">
        <v>46121</v>
      </c>
      <c r="D218" s="222" t="s">
        <v>947</v>
      </c>
      <c r="E218" s="61"/>
      <c r="F218" s="33" t="s">
        <v>94</v>
      </c>
      <c r="G218" s="20" t="s">
        <v>948</v>
      </c>
      <c r="H218" s="68" t="s">
        <v>952</v>
      </c>
      <c r="I218" s="62">
        <v>180</v>
      </c>
      <c r="J218" s="62">
        <v>220</v>
      </c>
      <c r="K218" s="70" t="s">
        <v>95</v>
      </c>
      <c r="L218" s="63" t="s">
        <v>954</v>
      </c>
      <c r="M218" s="29"/>
      <c r="N218" s="41">
        <v>1.91</v>
      </c>
      <c r="O218" s="85"/>
      <c r="P218" s="64"/>
      <c r="Q218" s="34"/>
      <c r="R218" s="76" t="s">
        <v>91</v>
      </c>
      <c r="S218" s="30"/>
    </row>
    <row r="219" spans="1:19" x14ac:dyDescent="0.35">
      <c r="A219" s="31" t="s">
        <v>89</v>
      </c>
      <c r="B219" s="528">
        <v>46121</v>
      </c>
      <c r="C219" s="65">
        <v>46121</v>
      </c>
      <c r="D219" s="222" t="s">
        <v>947</v>
      </c>
      <c r="E219" s="61"/>
      <c r="F219" s="33" t="s">
        <v>94</v>
      </c>
      <c r="G219" s="20" t="s">
        <v>949</v>
      </c>
      <c r="H219" s="68" t="s">
        <v>951</v>
      </c>
      <c r="I219" s="62">
        <v>180</v>
      </c>
      <c r="J219" s="62">
        <v>220</v>
      </c>
      <c r="K219" s="70" t="s">
        <v>95</v>
      </c>
      <c r="L219" s="63" t="s">
        <v>955</v>
      </c>
      <c r="M219" s="29"/>
      <c r="N219" s="41">
        <v>2.25</v>
      </c>
      <c r="O219" s="85"/>
      <c r="P219" s="64"/>
      <c r="Q219" s="34"/>
      <c r="R219" s="76" t="s">
        <v>91</v>
      </c>
      <c r="S219" s="30"/>
    </row>
    <row r="220" spans="1:19" x14ac:dyDescent="0.35">
      <c r="A220" s="31" t="s">
        <v>89</v>
      </c>
      <c r="B220" s="528">
        <v>46125</v>
      </c>
      <c r="C220" s="65">
        <v>46125</v>
      </c>
      <c r="D220" s="238" t="s">
        <v>1245</v>
      </c>
      <c r="E220" s="61"/>
      <c r="F220" s="33" t="s">
        <v>94</v>
      </c>
      <c r="G220" s="20" t="s">
        <v>961</v>
      </c>
      <c r="H220" s="68" t="s">
        <v>964</v>
      </c>
      <c r="I220" s="62">
        <v>190</v>
      </c>
      <c r="J220" s="62">
        <v>220</v>
      </c>
      <c r="K220" s="70" t="s">
        <v>95</v>
      </c>
      <c r="L220" s="63" t="s">
        <v>133</v>
      </c>
      <c r="M220" s="29"/>
      <c r="N220" s="41">
        <v>2.0499999999999998</v>
      </c>
      <c r="O220" s="85"/>
      <c r="P220" s="64"/>
      <c r="Q220" s="34"/>
      <c r="R220" s="76" t="s">
        <v>91</v>
      </c>
      <c r="S220" s="30"/>
    </row>
    <row r="221" spans="1:19" x14ac:dyDescent="0.35">
      <c r="A221" s="31" t="s">
        <v>89</v>
      </c>
      <c r="B221" s="528">
        <v>46125</v>
      </c>
      <c r="C221" s="65">
        <v>46125</v>
      </c>
      <c r="D221" s="238" t="s">
        <v>1246</v>
      </c>
      <c r="E221" s="61"/>
      <c r="F221" s="33" t="s">
        <v>94</v>
      </c>
      <c r="G221" s="20" t="s">
        <v>962</v>
      </c>
      <c r="H221" s="68" t="s">
        <v>965</v>
      </c>
      <c r="I221" s="62">
        <v>180</v>
      </c>
      <c r="J221" s="62">
        <v>220</v>
      </c>
      <c r="K221" s="70" t="s">
        <v>95</v>
      </c>
      <c r="L221" s="63" t="s">
        <v>858</v>
      </c>
      <c r="M221" s="29"/>
      <c r="N221" s="41">
        <v>1.92</v>
      </c>
      <c r="O221" s="85"/>
      <c r="P221" s="64"/>
      <c r="Q221" s="34"/>
      <c r="R221" s="76" t="s">
        <v>91</v>
      </c>
      <c r="S221" s="30"/>
    </row>
    <row r="222" spans="1:19" x14ac:dyDescent="0.35">
      <c r="A222" s="31" t="s">
        <v>89</v>
      </c>
      <c r="B222" s="528">
        <v>46125</v>
      </c>
      <c r="C222" s="65">
        <v>46125</v>
      </c>
      <c r="D222" s="238" t="s">
        <v>1247</v>
      </c>
      <c r="E222" s="61"/>
      <c r="F222" s="33" t="s">
        <v>94</v>
      </c>
      <c r="G222" s="20" t="s">
        <v>963</v>
      </c>
      <c r="H222" s="68" t="s">
        <v>966</v>
      </c>
      <c r="I222" s="62">
        <v>190</v>
      </c>
      <c r="J222" s="62">
        <v>220</v>
      </c>
      <c r="K222" s="70" t="s">
        <v>95</v>
      </c>
      <c r="L222" s="63" t="s">
        <v>967</v>
      </c>
      <c r="M222" s="29"/>
      <c r="N222" s="41">
        <v>2.21</v>
      </c>
      <c r="O222" s="85"/>
      <c r="P222" s="64"/>
      <c r="Q222" s="34"/>
      <c r="R222" s="76" t="s">
        <v>91</v>
      </c>
      <c r="S222" s="30"/>
    </row>
    <row r="223" spans="1:19" x14ac:dyDescent="0.35">
      <c r="A223" s="31" t="s">
        <v>129</v>
      </c>
      <c r="B223" s="528">
        <v>46125</v>
      </c>
      <c r="C223" s="65">
        <v>46125</v>
      </c>
      <c r="D223" s="221" t="s">
        <v>968</v>
      </c>
      <c r="E223" s="61"/>
      <c r="F223" s="33" t="s">
        <v>176</v>
      </c>
      <c r="G223" s="20" t="s">
        <v>972</v>
      </c>
      <c r="H223" s="172" t="s">
        <v>970</v>
      </c>
      <c r="I223" s="259">
        <v>400</v>
      </c>
      <c r="J223" s="62">
        <v>230</v>
      </c>
      <c r="K223" s="70" t="s">
        <v>973</v>
      </c>
      <c r="L223" s="63" t="s">
        <v>975</v>
      </c>
      <c r="M223" s="29" t="s">
        <v>861</v>
      </c>
      <c r="N223" s="41">
        <v>8.9600000000000009</v>
      </c>
      <c r="O223" s="85"/>
      <c r="P223" s="57" t="s">
        <v>976</v>
      </c>
      <c r="Q223" s="199" t="s">
        <v>1006</v>
      </c>
      <c r="R223" s="76" t="s">
        <v>66</v>
      </c>
      <c r="S223" s="30"/>
    </row>
    <row r="224" spans="1:19" x14ac:dyDescent="0.35">
      <c r="A224" s="31" t="s">
        <v>129</v>
      </c>
      <c r="B224" s="528">
        <v>46125</v>
      </c>
      <c r="C224" s="65">
        <v>46125</v>
      </c>
      <c r="D224" s="221" t="s">
        <v>969</v>
      </c>
      <c r="E224" s="61"/>
      <c r="F224" s="33" t="s">
        <v>176</v>
      </c>
      <c r="G224" s="20" t="s">
        <v>972</v>
      </c>
      <c r="H224" s="172" t="s">
        <v>971</v>
      </c>
      <c r="I224" s="258">
        <v>180</v>
      </c>
      <c r="J224" s="62">
        <v>220</v>
      </c>
      <c r="K224" s="70" t="s">
        <v>974</v>
      </c>
      <c r="L224" s="63" t="s">
        <v>975</v>
      </c>
      <c r="M224" s="29"/>
      <c r="N224" s="41">
        <v>3.61</v>
      </c>
      <c r="O224" s="85"/>
      <c r="P224" s="57" t="s">
        <v>976</v>
      </c>
      <c r="Q224" s="199" t="s">
        <v>1006</v>
      </c>
      <c r="R224" s="76" t="s">
        <v>66</v>
      </c>
      <c r="S224" s="30"/>
    </row>
    <row r="225" spans="1:19" x14ac:dyDescent="0.35">
      <c r="A225" s="31" t="s">
        <v>977</v>
      </c>
      <c r="B225" s="528">
        <v>46126</v>
      </c>
      <c r="C225" s="65">
        <v>46126</v>
      </c>
      <c r="D225" s="222" t="s">
        <v>978</v>
      </c>
      <c r="E225" s="61"/>
      <c r="F225" s="33" t="s">
        <v>94</v>
      </c>
      <c r="G225" s="20" t="s">
        <v>979</v>
      </c>
      <c r="H225" s="68" t="s">
        <v>997</v>
      </c>
      <c r="I225" s="62">
        <v>200</v>
      </c>
      <c r="J225" s="62">
        <v>220</v>
      </c>
      <c r="K225" s="70" t="s">
        <v>95</v>
      </c>
      <c r="L225" s="63" t="s">
        <v>475</v>
      </c>
      <c r="M225" s="29"/>
      <c r="N225" s="321">
        <v>2.3199999999999998</v>
      </c>
      <c r="O225" s="84" t="s">
        <v>994</v>
      </c>
      <c r="P225" s="64"/>
      <c r="Q225" s="34"/>
      <c r="R225" s="76" t="s">
        <v>91</v>
      </c>
      <c r="S225" s="30"/>
    </row>
    <row r="226" spans="1:19" x14ac:dyDescent="0.35">
      <c r="A226" s="31" t="s">
        <v>977</v>
      </c>
      <c r="B226" s="528">
        <v>46126</v>
      </c>
      <c r="C226" s="65">
        <v>46126</v>
      </c>
      <c r="D226" s="222" t="s">
        <v>745</v>
      </c>
      <c r="E226" s="61"/>
      <c r="F226" s="33" t="s">
        <v>94</v>
      </c>
      <c r="G226" s="20" t="s">
        <v>979</v>
      </c>
      <c r="H226" s="68" t="s">
        <v>996</v>
      </c>
      <c r="I226" s="62">
        <v>200</v>
      </c>
      <c r="J226" s="62">
        <v>220</v>
      </c>
      <c r="K226" s="70" t="s">
        <v>95</v>
      </c>
      <c r="L226" s="63" t="s">
        <v>475</v>
      </c>
      <c r="M226" s="29"/>
      <c r="N226" s="41">
        <v>2.3199999999999998</v>
      </c>
      <c r="O226" s="84" t="s">
        <v>994</v>
      </c>
      <c r="P226" s="64"/>
      <c r="Q226" s="34"/>
      <c r="R226" s="76" t="s">
        <v>91</v>
      </c>
      <c r="S226" s="30"/>
    </row>
    <row r="227" spans="1:19" x14ac:dyDescent="0.35">
      <c r="A227" s="31" t="s">
        <v>977</v>
      </c>
      <c r="B227" s="528">
        <v>46126</v>
      </c>
      <c r="C227" s="65">
        <v>46126</v>
      </c>
      <c r="D227" s="222" t="s">
        <v>282</v>
      </c>
      <c r="E227" s="61"/>
      <c r="F227" s="33" t="s">
        <v>94</v>
      </c>
      <c r="G227" s="20" t="s">
        <v>979</v>
      </c>
      <c r="H227" s="68" t="s">
        <v>995</v>
      </c>
      <c r="I227" s="62">
        <v>200</v>
      </c>
      <c r="J227" s="62">
        <v>220</v>
      </c>
      <c r="K227" s="70" t="s">
        <v>95</v>
      </c>
      <c r="L227" s="63" t="s">
        <v>475</v>
      </c>
      <c r="M227" s="29"/>
      <c r="N227" s="41">
        <v>2.3199999999999998</v>
      </c>
      <c r="O227" s="84" t="s">
        <v>994</v>
      </c>
      <c r="P227" s="64"/>
      <c r="Q227" s="34"/>
      <c r="R227" s="76" t="s">
        <v>91</v>
      </c>
      <c r="S227" s="30"/>
    </row>
    <row r="228" spans="1:19" x14ac:dyDescent="0.35">
      <c r="A228" s="31" t="s">
        <v>977</v>
      </c>
      <c r="B228" s="528">
        <v>46126</v>
      </c>
      <c r="C228" s="65">
        <v>46126</v>
      </c>
      <c r="D228" s="222" t="s">
        <v>991</v>
      </c>
      <c r="E228" s="71" t="s">
        <v>992</v>
      </c>
      <c r="F228" s="33" t="s">
        <v>94</v>
      </c>
      <c r="G228" s="20" t="s">
        <v>979</v>
      </c>
      <c r="H228" s="68" t="s">
        <v>993</v>
      </c>
      <c r="I228" s="62">
        <v>200</v>
      </c>
      <c r="J228" s="62">
        <v>220</v>
      </c>
      <c r="K228" s="70" t="s">
        <v>95</v>
      </c>
      <c r="L228" s="63" t="s">
        <v>475</v>
      </c>
      <c r="M228" s="29"/>
      <c r="N228" s="41">
        <v>2.3199999999999998</v>
      </c>
      <c r="O228" s="84" t="s">
        <v>994</v>
      </c>
      <c r="P228" s="64"/>
      <c r="Q228" s="34"/>
      <c r="R228" s="76" t="s">
        <v>91</v>
      </c>
      <c r="S228" s="30"/>
    </row>
    <row r="229" spans="1:19" x14ac:dyDescent="0.35">
      <c r="A229" s="31" t="s">
        <v>977</v>
      </c>
      <c r="B229" s="528">
        <v>46126</v>
      </c>
      <c r="C229" s="65">
        <v>46126</v>
      </c>
      <c r="D229" s="221" t="s">
        <v>926</v>
      </c>
      <c r="E229" s="61"/>
      <c r="F229" s="33" t="s">
        <v>94</v>
      </c>
      <c r="G229" s="20" t="s">
        <v>980</v>
      </c>
      <c r="H229" s="68" t="s">
        <v>990</v>
      </c>
      <c r="I229" s="62">
        <v>180</v>
      </c>
      <c r="J229" s="62">
        <v>210</v>
      </c>
      <c r="K229" s="70" t="s">
        <v>721</v>
      </c>
      <c r="L229" s="63" t="s">
        <v>256</v>
      </c>
      <c r="M229" s="29"/>
      <c r="N229" s="41">
        <v>1.74</v>
      </c>
      <c r="O229" s="85"/>
      <c r="P229" s="64"/>
      <c r="Q229" s="34"/>
      <c r="R229" s="76" t="s">
        <v>91</v>
      </c>
      <c r="S229" s="30"/>
    </row>
    <row r="230" spans="1:19" x14ac:dyDescent="0.35">
      <c r="A230" s="31" t="s">
        <v>101</v>
      </c>
      <c r="B230" s="528">
        <v>46128</v>
      </c>
      <c r="C230" s="65">
        <v>46128</v>
      </c>
      <c r="D230" s="231" t="s">
        <v>1221</v>
      </c>
      <c r="E230" s="72" t="s">
        <v>1220</v>
      </c>
      <c r="F230" s="33" t="s">
        <v>74</v>
      </c>
      <c r="G230" s="20" t="s">
        <v>1001</v>
      </c>
      <c r="H230" s="68" t="s">
        <v>1004</v>
      </c>
      <c r="I230" s="62">
        <v>180</v>
      </c>
      <c r="J230" s="62">
        <v>220</v>
      </c>
      <c r="K230" s="70" t="s">
        <v>95</v>
      </c>
      <c r="L230" s="63" t="s">
        <v>999</v>
      </c>
      <c r="M230" s="29"/>
      <c r="N230" s="41">
        <v>2.41</v>
      </c>
      <c r="O230" s="85"/>
      <c r="P230" s="64" t="s">
        <v>347</v>
      </c>
      <c r="Q230" t="s">
        <v>1224</v>
      </c>
      <c r="R230" s="76" t="s">
        <v>91</v>
      </c>
      <c r="S230" s="64" t="s">
        <v>79</v>
      </c>
    </row>
    <row r="231" spans="1:19" x14ac:dyDescent="0.35">
      <c r="A231" s="31" t="s">
        <v>101</v>
      </c>
      <c r="B231" s="528">
        <v>46128</v>
      </c>
      <c r="C231" s="65">
        <v>46128</v>
      </c>
      <c r="D231" s="220" t="s">
        <v>1216</v>
      </c>
      <c r="E231" s="72" t="s">
        <v>1218</v>
      </c>
      <c r="F231" s="33" t="s">
        <v>74</v>
      </c>
      <c r="G231" s="20" t="s">
        <v>1002</v>
      </c>
      <c r="H231" s="68" t="s">
        <v>1005</v>
      </c>
      <c r="I231" s="62">
        <v>180</v>
      </c>
      <c r="J231" s="62">
        <v>220</v>
      </c>
      <c r="K231" s="70" t="s">
        <v>95</v>
      </c>
      <c r="L231" s="63" t="s">
        <v>145</v>
      </c>
      <c r="M231" s="29"/>
      <c r="N231" s="41">
        <v>2.59</v>
      </c>
      <c r="O231" s="85"/>
      <c r="P231" s="64" t="s">
        <v>347</v>
      </c>
      <c r="Q231" t="s">
        <v>1223</v>
      </c>
      <c r="R231" s="76" t="s">
        <v>91</v>
      </c>
      <c r="S231" s="64" t="s">
        <v>79</v>
      </c>
    </row>
    <row r="232" spans="1:19" x14ac:dyDescent="0.35">
      <c r="A232" s="31" t="s">
        <v>101</v>
      </c>
      <c r="B232" s="528">
        <v>46128</v>
      </c>
      <c r="C232" s="65">
        <v>46128</v>
      </c>
      <c r="D232" s="220" t="s">
        <v>1217</v>
      </c>
      <c r="E232" s="72" t="s">
        <v>1219</v>
      </c>
      <c r="F232" s="33" t="s">
        <v>74</v>
      </c>
      <c r="G232" s="20" t="s">
        <v>1003</v>
      </c>
      <c r="H232" s="68" t="s">
        <v>998</v>
      </c>
      <c r="I232" s="62">
        <v>180</v>
      </c>
      <c r="J232" s="62">
        <v>220</v>
      </c>
      <c r="K232" s="70" t="s">
        <v>95</v>
      </c>
      <c r="L232" s="63" t="s">
        <v>1000</v>
      </c>
      <c r="M232" s="29"/>
      <c r="N232" s="41">
        <v>2.2599999999999998</v>
      </c>
      <c r="O232" s="85"/>
      <c r="P232" s="64" t="s">
        <v>347</v>
      </c>
      <c r="Q232" t="s">
        <v>1222</v>
      </c>
      <c r="R232" s="76" t="s">
        <v>91</v>
      </c>
      <c r="S232" s="64" t="s">
        <v>79</v>
      </c>
    </row>
    <row r="233" spans="1:19" x14ac:dyDescent="0.35">
      <c r="A233" s="31" t="s">
        <v>945</v>
      </c>
      <c r="B233" s="528">
        <v>46134</v>
      </c>
      <c r="C233" s="65">
        <v>46134</v>
      </c>
      <c r="D233" s="57" t="s">
        <v>1031</v>
      </c>
      <c r="E233" s="61"/>
      <c r="F233" s="33" t="s">
        <v>74</v>
      </c>
      <c r="G233" s="20" t="s">
        <v>1008</v>
      </c>
      <c r="H233" s="68" t="s">
        <v>1032</v>
      </c>
      <c r="I233" s="62">
        <v>180</v>
      </c>
      <c r="J233" s="62">
        <v>210</v>
      </c>
      <c r="K233" s="70" t="s">
        <v>143</v>
      </c>
      <c r="L233" s="63" t="s">
        <v>420</v>
      </c>
      <c r="M233" s="29"/>
      <c r="N233" s="41">
        <v>1.9</v>
      </c>
      <c r="O233" s="85"/>
      <c r="P233" s="64" t="s">
        <v>79</v>
      </c>
      <c r="Q233" s="34" t="s">
        <v>1033</v>
      </c>
      <c r="R233" s="76" t="s">
        <v>91</v>
      </c>
      <c r="S233" s="34" t="s">
        <v>1096</v>
      </c>
    </row>
    <row r="234" spans="1:19" x14ac:dyDescent="0.35">
      <c r="A234" s="31" t="s">
        <v>249</v>
      </c>
      <c r="B234" s="528">
        <v>46134</v>
      </c>
      <c r="C234" s="65">
        <v>46134</v>
      </c>
      <c r="D234" s="222" t="s">
        <v>1007</v>
      </c>
      <c r="E234" s="61"/>
      <c r="F234" s="33" t="s">
        <v>74</v>
      </c>
      <c r="G234" s="20" t="s">
        <v>1009</v>
      </c>
      <c r="H234" s="68" t="s">
        <v>1029</v>
      </c>
      <c r="I234" s="62">
        <v>180</v>
      </c>
      <c r="J234" s="62">
        <v>220</v>
      </c>
      <c r="K234" s="70" t="s">
        <v>95</v>
      </c>
      <c r="L234" s="63" t="s">
        <v>1030</v>
      </c>
      <c r="M234" s="29"/>
      <c r="N234" s="41">
        <v>2.3199999999999998</v>
      </c>
      <c r="O234" s="84" t="s">
        <v>1010</v>
      </c>
      <c r="P234" s="64" t="s">
        <v>347</v>
      </c>
      <c r="Q234" s="34"/>
      <c r="R234" s="76" t="s">
        <v>91</v>
      </c>
      <c r="S234" s="30"/>
    </row>
    <row r="235" spans="1:19" x14ac:dyDescent="0.35">
      <c r="A235" s="31" t="s">
        <v>333</v>
      </c>
      <c r="B235" s="528">
        <v>46134</v>
      </c>
      <c r="C235" s="65">
        <v>46134</v>
      </c>
      <c r="D235" s="221" t="s">
        <v>1011</v>
      </c>
      <c r="E235" s="61"/>
      <c r="F235" s="33" t="s">
        <v>94</v>
      </c>
      <c r="G235" s="20" t="s">
        <v>1028</v>
      </c>
      <c r="H235" s="68" t="s">
        <v>1044</v>
      </c>
      <c r="I235" s="62"/>
      <c r="J235" s="62"/>
      <c r="K235" s="70"/>
      <c r="L235" s="63"/>
      <c r="M235" s="29"/>
      <c r="N235" s="41">
        <v>1.37</v>
      </c>
      <c r="O235" s="206" t="s">
        <v>1092</v>
      </c>
      <c r="P235" s="64"/>
      <c r="Q235" s="34"/>
      <c r="R235" s="76" t="s">
        <v>91</v>
      </c>
      <c r="S235" s="30"/>
    </row>
    <row r="236" spans="1:19" x14ac:dyDescent="0.35">
      <c r="A236" s="31" t="s">
        <v>333</v>
      </c>
      <c r="B236" s="528">
        <v>46134</v>
      </c>
      <c r="C236" s="65">
        <v>46134</v>
      </c>
      <c r="D236" s="221" t="s">
        <v>1012</v>
      </c>
      <c r="E236" s="61"/>
      <c r="F236" s="33" t="s">
        <v>94</v>
      </c>
      <c r="G236" s="20" t="s">
        <v>1028</v>
      </c>
      <c r="H236" s="68" t="s">
        <v>1053</v>
      </c>
      <c r="I236" s="62"/>
      <c r="J236" s="62"/>
      <c r="K236" s="70"/>
      <c r="L236" s="63"/>
      <c r="M236" s="29"/>
      <c r="N236" s="41">
        <v>1.37</v>
      </c>
      <c r="O236" s="206" t="s">
        <v>1092</v>
      </c>
      <c r="P236" s="64"/>
      <c r="Q236" s="34"/>
      <c r="R236" s="76" t="s">
        <v>91</v>
      </c>
      <c r="S236" s="30"/>
    </row>
    <row r="237" spans="1:19" x14ac:dyDescent="0.35">
      <c r="A237" s="31" t="s">
        <v>333</v>
      </c>
      <c r="B237" s="528">
        <v>46134</v>
      </c>
      <c r="C237" s="65">
        <v>46134</v>
      </c>
      <c r="D237" s="221" t="s">
        <v>1013</v>
      </c>
      <c r="E237" s="61"/>
      <c r="F237" s="33" t="s">
        <v>94</v>
      </c>
      <c r="G237" s="20" t="s">
        <v>1028</v>
      </c>
      <c r="H237" s="68" t="s">
        <v>1054</v>
      </c>
      <c r="I237" s="62"/>
      <c r="J237" s="62"/>
      <c r="K237" s="70"/>
      <c r="L237" s="63"/>
      <c r="M237" s="29"/>
      <c r="N237" s="41">
        <v>1.37</v>
      </c>
      <c r="O237" s="206" t="s">
        <v>1092</v>
      </c>
      <c r="P237" s="64"/>
      <c r="Q237" s="34"/>
      <c r="R237" s="76" t="s">
        <v>91</v>
      </c>
      <c r="S237" s="30"/>
    </row>
    <row r="238" spans="1:19" x14ac:dyDescent="0.35">
      <c r="A238" s="31" t="s">
        <v>333</v>
      </c>
      <c r="B238" s="528">
        <v>46134</v>
      </c>
      <c r="C238" s="65">
        <v>46134</v>
      </c>
      <c r="D238" s="221" t="s">
        <v>1014</v>
      </c>
      <c r="E238" s="61"/>
      <c r="F238" s="33" t="s">
        <v>94</v>
      </c>
      <c r="G238" s="20" t="s">
        <v>1028</v>
      </c>
      <c r="H238" s="68" t="s">
        <v>1056</v>
      </c>
      <c r="I238" s="62"/>
      <c r="J238" s="62"/>
      <c r="K238" s="70"/>
      <c r="L238" s="63"/>
      <c r="M238" s="29"/>
      <c r="N238" s="41">
        <v>1.37</v>
      </c>
      <c r="O238" s="206" t="s">
        <v>1092</v>
      </c>
      <c r="P238" s="64"/>
      <c r="Q238" s="34"/>
      <c r="R238" s="76" t="s">
        <v>91</v>
      </c>
      <c r="S238" s="30"/>
    </row>
    <row r="239" spans="1:19" x14ac:dyDescent="0.35">
      <c r="A239" s="31" t="s">
        <v>333</v>
      </c>
      <c r="B239" s="528">
        <v>46134</v>
      </c>
      <c r="C239" s="65">
        <v>46134</v>
      </c>
      <c r="D239" s="221" t="s">
        <v>1015</v>
      </c>
      <c r="E239" s="61"/>
      <c r="F239" s="33" t="s">
        <v>94</v>
      </c>
      <c r="G239" s="20" t="s">
        <v>1028</v>
      </c>
      <c r="H239" s="68" t="s">
        <v>1058</v>
      </c>
      <c r="I239" s="62"/>
      <c r="J239" s="62"/>
      <c r="K239" s="70"/>
      <c r="L239" s="63"/>
      <c r="M239" s="29"/>
      <c r="N239" s="41">
        <v>1.4</v>
      </c>
      <c r="O239" s="206" t="s">
        <v>1092</v>
      </c>
      <c r="P239" s="64"/>
      <c r="Q239" s="34"/>
      <c r="R239" s="76" t="s">
        <v>91</v>
      </c>
      <c r="S239" s="30"/>
    </row>
    <row r="240" spans="1:19" x14ac:dyDescent="0.35">
      <c r="A240" s="31" t="s">
        <v>333</v>
      </c>
      <c r="B240" s="528">
        <v>46134</v>
      </c>
      <c r="C240" s="65">
        <v>46134</v>
      </c>
      <c r="D240" s="221" t="s">
        <v>1016</v>
      </c>
      <c r="E240" s="61"/>
      <c r="F240" s="33" t="s">
        <v>94</v>
      </c>
      <c r="G240" s="20" t="s">
        <v>1028</v>
      </c>
      <c r="H240" s="68" t="s">
        <v>1062</v>
      </c>
      <c r="I240" s="62"/>
      <c r="J240" s="62"/>
      <c r="K240" s="70"/>
      <c r="L240" s="63"/>
      <c r="M240" s="29"/>
      <c r="N240" s="41">
        <v>1.4</v>
      </c>
      <c r="O240" s="206" t="s">
        <v>1092</v>
      </c>
      <c r="P240" s="64"/>
      <c r="Q240" s="34"/>
      <c r="R240" s="76" t="s">
        <v>91</v>
      </c>
      <c r="S240" s="30"/>
    </row>
    <row r="241" spans="1:19" x14ac:dyDescent="0.35">
      <c r="A241" s="31" t="s">
        <v>333</v>
      </c>
      <c r="B241" s="528">
        <v>46134</v>
      </c>
      <c r="C241" s="65">
        <v>46134</v>
      </c>
      <c r="D241" s="10" t="s">
        <v>1017</v>
      </c>
      <c r="E241" s="61"/>
      <c r="F241" s="33" t="s">
        <v>94</v>
      </c>
      <c r="G241" s="20" t="s">
        <v>1028</v>
      </c>
      <c r="H241" s="68" t="s">
        <v>1066</v>
      </c>
      <c r="I241" s="62"/>
      <c r="J241" s="62"/>
      <c r="K241" s="70"/>
      <c r="L241" s="63"/>
      <c r="M241" s="29"/>
      <c r="N241" s="41">
        <v>1.37</v>
      </c>
      <c r="O241" s="206" t="s">
        <v>1092</v>
      </c>
      <c r="P241" s="64"/>
      <c r="Q241" s="34"/>
      <c r="R241" s="76" t="s">
        <v>91</v>
      </c>
      <c r="S241" s="30"/>
    </row>
    <row r="242" spans="1:19" x14ac:dyDescent="0.35">
      <c r="A242" s="31" t="s">
        <v>333</v>
      </c>
      <c r="B242" s="528">
        <v>46134</v>
      </c>
      <c r="C242" s="65">
        <v>46134</v>
      </c>
      <c r="D242" s="10" t="s">
        <v>1018</v>
      </c>
      <c r="E242" s="61"/>
      <c r="F242" s="33" t="s">
        <v>94</v>
      </c>
      <c r="G242" s="20" t="s">
        <v>1028</v>
      </c>
      <c r="H242" s="68" t="s">
        <v>1068</v>
      </c>
      <c r="I242" s="62"/>
      <c r="J242" s="62"/>
      <c r="K242" s="70"/>
      <c r="L242" s="63"/>
      <c r="M242" s="29"/>
      <c r="N242" s="41">
        <v>1.43</v>
      </c>
      <c r="O242" s="206" t="s">
        <v>1092</v>
      </c>
      <c r="P242" s="64"/>
      <c r="Q242" s="34"/>
      <c r="R242" s="76" t="s">
        <v>91</v>
      </c>
      <c r="S242" s="30"/>
    </row>
    <row r="243" spans="1:19" x14ac:dyDescent="0.35">
      <c r="A243" s="31" t="s">
        <v>333</v>
      </c>
      <c r="B243" s="528">
        <v>46134</v>
      </c>
      <c r="C243" s="65">
        <v>46134</v>
      </c>
      <c r="D243" s="10" t="s">
        <v>1019</v>
      </c>
      <c r="E243" s="61"/>
      <c r="F243" s="33" t="s">
        <v>94</v>
      </c>
      <c r="G243" s="20" t="s">
        <v>1028</v>
      </c>
      <c r="H243" s="68" t="s">
        <v>1071</v>
      </c>
      <c r="I243" s="62"/>
      <c r="J243" s="62"/>
      <c r="K243" s="70"/>
      <c r="L243" s="63"/>
      <c r="M243" s="29"/>
      <c r="N243" s="41">
        <v>1.43</v>
      </c>
      <c r="O243" s="206" t="s">
        <v>1092</v>
      </c>
      <c r="P243" s="64"/>
      <c r="Q243" s="34"/>
      <c r="R243" s="76" t="s">
        <v>91</v>
      </c>
      <c r="S243" s="30"/>
    </row>
    <row r="244" spans="1:19" x14ac:dyDescent="0.35">
      <c r="A244" s="31" t="s">
        <v>333</v>
      </c>
      <c r="B244" s="528">
        <v>46134</v>
      </c>
      <c r="C244" s="65">
        <v>46134</v>
      </c>
      <c r="D244" s="10" t="s">
        <v>1020</v>
      </c>
      <c r="E244" s="61"/>
      <c r="F244" s="33" t="s">
        <v>94</v>
      </c>
      <c r="G244" s="20" t="s">
        <v>1028</v>
      </c>
      <c r="H244" s="68" t="s">
        <v>1072</v>
      </c>
      <c r="I244" s="62"/>
      <c r="J244" s="62"/>
      <c r="K244" s="70"/>
      <c r="L244" s="63"/>
      <c r="M244" s="29"/>
      <c r="N244" s="41">
        <v>1.43</v>
      </c>
      <c r="O244" s="206" t="s">
        <v>1092</v>
      </c>
      <c r="P244" s="64"/>
      <c r="Q244" s="34"/>
      <c r="R244" s="76" t="s">
        <v>91</v>
      </c>
      <c r="S244" s="30"/>
    </row>
    <row r="245" spans="1:19" x14ac:dyDescent="0.35">
      <c r="A245" s="31" t="s">
        <v>333</v>
      </c>
      <c r="B245" s="528">
        <v>46134</v>
      </c>
      <c r="C245" s="65">
        <v>46134</v>
      </c>
      <c r="D245" s="10" t="s">
        <v>1021</v>
      </c>
      <c r="E245" s="61"/>
      <c r="F245" s="33" t="s">
        <v>94</v>
      </c>
      <c r="G245" s="20" t="s">
        <v>1028</v>
      </c>
      <c r="H245" s="68" t="s">
        <v>1074</v>
      </c>
      <c r="I245" s="62"/>
      <c r="J245" s="62"/>
      <c r="K245" s="70"/>
      <c r="L245" s="63"/>
      <c r="M245" s="29"/>
      <c r="N245" s="41">
        <v>1.43</v>
      </c>
      <c r="O245" s="206" t="s">
        <v>1092</v>
      </c>
      <c r="P245" s="64"/>
      <c r="Q245" s="34"/>
      <c r="R245" s="76" t="s">
        <v>91</v>
      </c>
      <c r="S245" s="30"/>
    </row>
    <row r="246" spans="1:19" x14ac:dyDescent="0.35">
      <c r="A246" s="31" t="s">
        <v>333</v>
      </c>
      <c r="B246" s="528">
        <v>46134</v>
      </c>
      <c r="C246" s="65">
        <v>46134</v>
      </c>
      <c r="D246" s="10" t="s">
        <v>1022</v>
      </c>
      <c r="E246" s="61"/>
      <c r="F246" s="33" t="s">
        <v>94</v>
      </c>
      <c r="G246" s="20" t="s">
        <v>1028</v>
      </c>
      <c r="H246" s="68" t="s">
        <v>1076</v>
      </c>
      <c r="I246" s="62"/>
      <c r="J246" s="62"/>
      <c r="K246" s="70"/>
      <c r="L246" s="63"/>
      <c r="M246" s="29"/>
      <c r="N246" s="41">
        <v>1.43</v>
      </c>
      <c r="O246" s="206" t="s">
        <v>1092</v>
      </c>
      <c r="P246" s="64"/>
      <c r="Q246" s="34"/>
      <c r="R246" s="76" t="s">
        <v>91</v>
      </c>
      <c r="S246" s="30"/>
    </row>
    <row r="247" spans="1:19" x14ac:dyDescent="0.35">
      <c r="A247" s="31" t="s">
        <v>333</v>
      </c>
      <c r="B247" s="528">
        <v>46134</v>
      </c>
      <c r="C247" s="65">
        <v>46134</v>
      </c>
      <c r="D247" s="10" t="s">
        <v>1023</v>
      </c>
      <c r="E247" s="61"/>
      <c r="F247" s="33" t="s">
        <v>94</v>
      </c>
      <c r="G247" s="20" t="s">
        <v>1028</v>
      </c>
      <c r="H247" s="68" t="s">
        <v>1079</v>
      </c>
      <c r="I247" s="62"/>
      <c r="J247" s="62"/>
      <c r="K247" s="70"/>
      <c r="L247" s="63"/>
      <c r="M247" s="29"/>
      <c r="N247" s="41">
        <v>1.43</v>
      </c>
      <c r="O247" s="206" t="s">
        <v>1092</v>
      </c>
      <c r="P247" s="64"/>
      <c r="Q247" s="34"/>
      <c r="R247" s="76" t="s">
        <v>91</v>
      </c>
      <c r="S247" s="30"/>
    </row>
    <row r="248" spans="1:19" x14ac:dyDescent="0.35">
      <c r="A248" s="31" t="s">
        <v>333</v>
      </c>
      <c r="B248" s="528">
        <v>46134</v>
      </c>
      <c r="C248" s="65">
        <v>46134</v>
      </c>
      <c r="D248" s="10" t="s">
        <v>1024</v>
      </c>
      <c r="E248" s="61"/>
      <c r="F248" s="33" t="s">
        <v>94</v>
      </c>
      <c r="G248" s="20" t="s">
        <v>1028</v>
      </c>
      <c r="H248" s="68" t="s">
        <v>1080</v>
      </c>
      <c r="I248" s="62"/>
      <c r="J248" s="62"/>
      <c r="K248" s="70"/>
      <c r="L248" s="63"/>
      <c r="M248" s="29"/>
      <c r="N248" s="41">
        <v>1.43</v>
      </c>
      <c r="O248" s="206" t="s">
        <v>1092</v>
      </c>
      <c r="P248" s="64"/>
      <c r="Q248" s="34"/>
      <c r="R248" s="76" t="s">
        <v>91</v>
      </c>
      <c r="S248" s="30"/>
    </row>
    <row r="249" spans="1:19" x14ac:dyDescent="0.35">
      <c r="A249" s="31" t="s">
        <v>333</v>
      </c>
      <c r="B249" s="528">
        <v>46134</v>
      </c>
      <c r="C249" s="65">
        <v>46134</v>
      </c>
      <c r="D249" s="10" t="s">
        <v>1025</v>
      </c>
      <c r="E249" s="61"/>
      <c r="F249" s="33" t="s">
        <v>94</v>
      </c>
      <c r="G249" s="20" t="s">
        <v>1028</v>
      </c>
      <c r="H249" s="68" t="s">
        <v>1083</v>
      </c>
      <c r="I249" s="62"/>
      <c r="J249" s="62"/>
      <c r="K249" s="70"/>
      <c r="L249" s="63"/>
      <c r="M249" s="29"/>
      <c r="N249" s="41">
        <v>1.4</v>
      </c>
      <c r="O249" s="206" t="s">
        <v>1092</v>
      </c>
      <c r="P249" s="64"/>
      <c r="Q249" s="34"/>
      <c r="R249" s="76" t="s">
        <v>91</v>
      </c>
      <c r="S249" s="30"/>
    </row>
    <row r="250" spans="1:19" x14ac:dyDescent="0.35">
      <c r="A250" s="31" t="s">
        <v>333</v>
      </c>
      <c r="B250" s="528">
        <v>46134</v>
      </c>
      <c r="C250" s="65">
        <v>46134</v>
      </c>
      <c r="D250" s="10" t="s">
        <v>1026</v>
      </c>
      <c r="E250" s="61"/>
      <c r="F250" s="33" t="s">
        <v>94</v>
      </c>
      <c r="G250" s="20" t="s">
        <v>1028</v>
      </c>
      <c r="H250" s="68" t="s">
        <v>1085</v>
      </c>
      <c r="I250" s="62"/>
      <c r="J250" s="62"/>
      <c r="K250" s="70"/>
      <c r="L250" s="63"/>
      <c r="M250" s="29"/>
      <c r="N250" s="41">
        <v>1.43</v>
      </c>
      <c r="O250" s="206" t="s">
        <v>1092</v>
      </c>
      <c r="P250" s="64"/>
      <c r="Q250" s="34"/>
      <c r="R250" s="76" t="s">
        <v>91</v>
      </c>
      <c r="S250" s="30"/>
    </row>
    <row r="251" spans="1:19" x14ac:dyDescent="0.35">
      <c r="A251" s="31" t="s">
        <v>333</v>
      </c>
      <c r="B251" s="528">
        <v>46134</v>
      </c>
      <c r="C251" s="65">
        <v>46134</v>
      </c>
      <c r="D251" s="10" t="s">
        <v>1027</v>
      </c>
      <c r="E251" s="61"/>
      <c r="F251" s="33" t="s">
        <v>94</v>
      </c>
      <c r="G251" s="20" t="s">
        <v>1028</v>
      </c>
      <c r="H251" s="68" t="s">
        <v>1087</v>
      </c>
      <c r="I251" s="62"/>
      <c r="J251" s="62"/>
      <c r="K251" s="70"/>
      <c r="L251" s="63"/>
      <c r="M251" s="29"/>
      <c r="N251" s="41">
        <v>1.43</v>
      </c>
      <c r="O251" s="206" t="s">
        <v>1092</v>
      </c>
      <c r="P251" s="64"/>
      <c r="Q251" s="34"/>
      <c r="R251" s="76" t="s">
        <v>91</v>
      </c>
      <c r="S251" s="30"/>
    </row>
    <row r="252" spans="1:19" x14ac:dyDescent="0.35">
      <c r="A252" s="31" t="s">
        <v>106</v>
      </c>
      <c r="B252" s="528">
        <v>46135</v>
      </c>
      <c r="C252" s="65">
        <v>46135</v>
      </c>
      <c r="D252" s="221" t="s">
        <v>1100</v>
      </c>
      <c r="E252" s="175" t="s">
        <v>1101</v>
      </c>
      <c r="F252" s="33" t="s">
        <v>176</v>
      </c>
      <c r="G252" s="20" t="s">
        <v>1102</v>
      </c>
      <c r="H252" s="68" t="s">
        <v>1103</v>
      </c>
      <c r="I252" s="62">
        <v>360</v>
      </c>
      <c r="J252" s="62">
        <v>220</v>
      </c>
      <c r="K252" s="70" t="s">
        <v>78</v>
      </c>
      <c r="L252" s="63" t="s">
        <v>1104</v>
      </c>
      <c r="M252" s="29"/>
      <c r="N252" s="41">
        <v>5.44</v>
      </c>
      <c r="O252" s="84" t="s">
        <v>1105</v>
      </c>
      <c r="P252" s="64"/>
      <c r="Q252" s="34" t="s">
        <v>1131</v>
      </c>
      <c r="R252" s="76" t="s">
        <v>66</v>
      </c>
      <c r="S252" s="30" t="s">
        <v>1106</v>
      </c>
    </row>
    <row r="253" spans="1:19" x14ac:dyDescent="0.35">
      <c r="A253" s="31" t="s">
        <v>701</v>
      </c>
      <c r="B253" s="528">
        <v>46136</v>
      </c>
      <c r="C253" s="65">
        <v>46136</v>
      </c>
      <c r="D253" s="221" t="s">
        <v>1097</v>
      </c>
      <c r="E253" s="61"/>
      <c r="F253" s="33" t="s">
        <v>94</v>
      </c>
      <c r="G253" s="20" t="s">
        <v>1098</v>
      </c>
      <c r="H253" s="68" t="s">
        <v>1132</v>
      </c>
      <c r="I253" s="62">
        <v>180</v>
      </c>
      <c r="J253" s="62">
        <v>210</v>
      </c>
      <c r="K253" s="70" t="s">
        <v>143</v>
      </c>
      <c r="L253" s="63" t="s">
        <v>267</v>
      </c>
      <c r="M253" s="29"/>
      <c r="N253" s="41">
        <v>1.96</v>
      </c>
      <c r="O253" s="85"/>
      <c r="P253" s="64"/>
      <c r="Q253" s="34"/>
      <c r="R253" s="76" t="s">
        <v>66</v>
      </c>
      <c r="S253" s="30"/>
    </row>
    <row r="254" spans="1:19" x14ac:dyDescent="0.35">
      <c r="A254" s="31" t="s">
        <v>701</v>
      </c>
      <c r="B254" s="528">
        <v>46136</v>
      </c>
      <c r="C254" s="65">
        <v>46136</v>
      </c>
      <c r="D254" s="221" t="s">
        <v>1099</v>
      </c>
      <c r="E254" s="61"/>
      <c r="F254" s="33" t="s">
        <v>94</v>
      </c>
      <c r="G254" s="20" t="s">
        <v>1098</v>
      </c>
      <c r="H254" s="68">
        <v>7410</v>
      </c>
      <c r="I254" s="62">
        <v>180</v>
      </c>
      <c r="J254" s="62">
        <v>210</v>
      </c>
      <c r="K254" s="70" t="s">
        <v>95</v>
      </c>
      <c r="L254" s="63" t="s">
        <v>133</v>
      </c>
      <c r="M254" s="29"/>
      <c r="N254" s="41">
        <v>1.98</v>
      </c>
      <c r="O254" s="85"/>
      <c r="P254" s="64"/>
      <c r="Q254" s="34"/>
      <c r="R254" s="76" t="s">
        <v>66</v>
      </c>
      <c r="S254" s="30"/>
    </row>
    <row r="255" spans="1:19" x14ac:dyDescent="0.35">
      <c r="A255" s="31" t="s">
        <v>363</v>
      </c>
      <c r="B255" s="528">
        <v>46139</v>
      </c>
      <c r="C255" s="65">
        <v>46139</v>
      </c>
      <c r="D255" s="222" t="s">
        <v>1148</v>
      </c>
      <c r="E255" s="61"/>
      <c r="F255" s="33" t="s">
        <v>94</v>
      </c>
      <c r="G255" s="20" t="s">
        <v>1135</v>
      </c>
      <c r="H255" s="68" t="s">
        <v>1149</v>
      </c>
      <c r="I255" s="62">
        <v>180</v>
      </c>
      <c r="J255" s="62">
        <v>210</v>
      </c>
      <c r="K255" s="70" t="s">
        <v>143</v>
      </c>
      <c r="L255" s="63" t="s">
        <v>133</v>
      </c>
      <c r="M255" s="29"/>
      <c r="N255" s="41">
        <v>1.94</v>
      </c>
      <c r="O255" s="85"/>
      <c r="P255" s="64"/>
      <c r="Q255" s="33" t="s">
        <v>1147</v>
      </c>
      <c r="R255" s="76" t="s">
        <v>66</v>
      </c>
      <c r="S255" s="34" t="s">
        <v>1146</v>
      </c>
    </row>
    <row r="256" spans="1:19" x14ac:dyDescent="0.35">
      <c r="A256" s="475" t="s">
        <v>363</v>
      </c>
      <c r="B256" s="547">
        <v>46139</v>
      </c>
      <c r="C256" s="142">
        <v>46139</v>
      </c>
      <c r="D256" s="241" t="s">
        <v>151</v>
      </c>
      <c r="E256" s="61"/>
      <c r="F256" s="337" t="s">
        <v>361</v>
      </c>
      <c r="G256" s="87" t="s">
        <v>1133</v>
      </c>
      <c r="H256" s="172" t="s">
        <v>799</v>
      </c>
      <c r="I256" s="62"/>
      <c r="J256" s="62"/>
      <c r="K256" s="70"/>
      <c r="L256" s="63"/>
      <c r="M256" s="29"/>
      <c r="N256" s="41"/>
      <c r="O256" s="85"/>
      <c r="P256" s="64"/>
      <c r="Q256" s="8" t="s">
        <v>1156</v>
      </c>
      <c r="R256" s="76" t="s">
        <v>66</v>
      </c>
      <c r="S256" s="34" t="s">
        <v>1146</v>
      </c>
    </row>
    <row r="257" spans="1:19" x14ac:dyDescent="0.35">
      <c r="A257" s="475" t="s">
        <v>363</v>
      </c>
      <c r="B257" s="547">
        <v>46139</v>
      </c>
      <c r="C257" s="142">
        <v>46139</v>
      </c>
      <c r="D257" s="241" t="s">
        <v>151</v>
      </c>
      <c r="E257" s="61"/>
      <c r="F257" s="337" t="s">
        <v>361</v>
      </c>
      <c r="G257" s="87" t="s">
        <v>1134</v>
      </c>
      <c r="H257" s="172" t="s">
        <v>799</v>
      </c>
      <c r="I257" s="62"/>
      <c r="J257" s="62"/>
      <c r="K257" s="70"/>
      <c r="L257" s="63"/>
      <c r="M257" s="29"/>
      <c r="N257" s="41"/>
      <c r="O257" s="85"/>
      <c r="P257" s="64"/>
      <c r="Q257" s="8" t="s">
        <v>1156</v>
      </c>
      <c r="R257" s="76" t="s">
        <v>66</v>
      </c>
      <c r="S257" s="34" t="s">
        <v>1146</v>
      </c>
    </row>
    <row r="258" spans="1:19" x14ac:dyDescent="0.35">
      <c r="A258" s="31" t="s">
        <v>363</v>
      </c>
      <c r="B258" s="528">
        <v>46139</v>
      </c>
      <c r="C258" s="65">
        <v>46139</v>
      </c>
      <c r="D258" s="222" t="s">
        <v>1151</v>
      </c>
      <c r="E258" s="61"/>
      <c r="F258" s="33" t="s">
        <v>94</v>
      </c>
      <c r="G258" s="20" t="s">
        <v>1136</v>
      </c>
      <c r="H258" s="68" t="s">
        <v>1150</v>
      </c>
      <c r="I258" s="62">
        <v>180</v>
      </c>
      <c r="J258" s="62">
        <v>210</v>
      </c>
      <c r="K258" s="70" t="s">
        <v>95</v>
      </c>
      <c r="L258" s="63" t="s">
        <v>133</v>
      </c>
      <c r="M258" s="29"/>
      <c r="N258" s="41">
        <v>2.2400000000000002</v>
      </c>
      <c r="O258" s="85"/>
      <c r="P258" s="64"/>
      <c r="Q258" s="34"/>
      <c r="R258" s="76" t="s">
        <v>66</v>
      </c>
      <c r="S258" s="30"/>
    </row>
    <row r="259" spans="1:19" x14ac:dyDescent="0.35">
      <c r="A259" s="31" t="s">
        <v>363</v>
      </c>
      <c r="B259" s="528">
        <v>46139</v>
      </c>
      <c r="C259" s="65">
        <v>46139</v>
      </c>
      <c r="D259" s="222" t="s">
        <v>1153</v>
      </c>
      <c r="E259" s="61"/>
      <c r="F259" s="33" t="s">
        <v>94</v>
      </c>
      <c r="G259" s="20" t="s">
        <v>1137</v>
      </c>
      <c r="H259" s="68" t="s">
        <v>1152</v>
      </c>
      <c r="I259" s="62">
        <v>200</v>
      </c>
      <c r="J259" s="62">
        <v>210</v>
      </c>
      <c r="K259" s="70" t="s">
        <v>95</v>
      </c>
      <c r="L259" s="63" t="s">
        <v>133</v>
      </c>
      <c r="M259" s="29"/>
      <c r="N259" s="41">
        <v>2.4900000000000002</v>
      </c>
      <c r="O259" s="85"/>
      <c r="P259" s="64"/>
      <c r="Q259" s="34"/>
      <c r="R259" s="76" t="s">
        <v>66</v>
      </c>
      <c r="S259" s="30"/>
    </row>
    <row r="260" spans="1:19" x14ac:dyDescent="0.35">
      <c r="A260" s="31" t="s">
        <v>363</v>
      </c>
      <c r="B260" s="528">
        <v>46139</v>
      </c>
      <c r="C260" s="65">
        <v>46139</v>
      </c>
      <c r="D260" s="10" t="s">
        <v>1154</v>
      </c>
      <c r="E260" s="61"/>
      <c r="F260" s="33" t="s">
        <v>94</v>
      </c>
      <c r="G260" s="20" t="s">
        <v>1138</v>
      </c>
      <c r="H260" s="68" t="s">
        <v>1155</v>
      </c>
      <c r="I260" s="62">
        <v>220</v>
      </c>
      <c r="J260" s="62">
        <v>210</v>
      </c>
      <c r="K260" s="70" t="s">
        <v>95</v>
      </c>
      <c r="L260" s="63" t="s">
        <v>133</v>
      </c>
      <c r="M260" s="29"/>
      <c r="N260" s="41">
        <v>2.58</v>
      </c>
      <c r="O260" s="85"/>
      <c r="P260" s="64"/>
      <c r="Q260" s="34"/>
      <c r="R260" s="76" t="s">
        <v>66</v>
      </c>
      <c r="S260" s="30"/>
    </row>
    <row r="261" spans="1:19" x14ac:dyDescent="0.35">
      <c r="A261" s="31" t="s">
        <v>280</v>
      </c>
      <c r="B261" s="528">
        <v>46139</v>
      </c>
      <c r="C261" s="65">
        <v>46139</v>
      </c>
      <c r="D261" s="10" t="s">
        <v>1141</v>
      </c>
      <c r="E261" s="61"/>
      <c r="F261" s="33" t="s">
        <v>94</v>
      </c>
      <c r="G261" s="20" t="s">
        <v>1143</v>
      </c>
      <c r="H261" s="68" t="s">
        <v>1144</v>
      </c>
      <c r="I261" s="62">
        <v>280</v>
      </c>
      <c r="J261" s="62">
        <v>220</v>
      </c>
      <c r="K261" s="70" t="s">
        <v>95</v>
      </c>
      <c r="L261" s="63" t="s">
        <v>1145</v>
      </c>
      <c r="M261" s="29"/>
      <c r="N261" s="41">
        <v>3.96</v>
      </c>
      <c r="O261" s="85"/>
      <c r="P261" s="64"/>
      <c r="Q261" s="34"/>
      <c r="R261" s="76" t="s">
        <v>91</v>
      </c>
      <c r="S261" s="30"/>
    </row>
    <row r="262" spans="1:19" x14ac:dyDescent="0.35">
      <c r="A262" s="31" t="s">
        <v>280</v>
      </c>
      <c r="B262" s="528">
        <v>46139</v>
      </c>
      <c r="C262" s="65">
        <v>46139</v>
      </c>
      <c r="D262" s="10" t="s">
        <v>1139</v>
      </c>
      <c r="E262" s="61"/>
      <c r="F262" s="33" t="s">
        <v>94</v>
      </c>
      <c r="G262" s="20" t="s">
        <v>1142</v>
      </c>
      <c r="H262" s="68" t="s">
        <v>1140</v>
      </c>
      <c r="I262" s="62">
        <v>280</v>
      </c>
      <c r="J262" s="62">
        <v>220</v>
      </c>
      <c r="K262" s="70" t="s">
        <v>95</v>
      </c>
      <c r="L262" s="63" t="s">
        <v>1145</v>
      </c>
      <c r="M262" s="29"/>
      <c r="N262" s="41">
        <v>3.92</v>
      </c>
      <c r="O262" s="85"/>
      <c r="P262" s="64"/>
      <c r="Q262" s="34"/>
      <c r="R262" s="76" t="s">
        <v>66</v>
      </c>
      <c r="S262" s="30"/>
    </row>
    <row r="263" spans="1:19" x14ac:dyDescent="0.35">
      <c r="A263" s="31" t="s">
        <v>1331</v>
      </c>
      <c r="B263" s="528">
        <v>46140</v>
      </c>
      <c r="C263" s="65">
        <v>46140</v>
      </c>
      <c r="D263" s="10" t="s">
        <v>1329</v>
      </c>
      <c r="E263" s="61"/>
      <c r="F263" s="33" t="s">
        <v>74</v>
      </c>
      <c r="G263" s="20" t="s">
        <v>1328</v>
      </c>
      <c r="H263" s="68" t="s">
        <v>1157</v>
      </c>
      <c r="I263" s="62">
        <v>280</v>
      </c>
      <c r="J263" s="62">
        <v>220</v>
      </c>
      <c r="K263" s="2" t="s">
        <v>1158</v>
      </c>
      <c r="L263" s="63" t="s">
        <v>1159</v>
      </c>
      <c r="M263" t="s">
        <v>1160</v>
      </c>
      <c r="N263" s="41">
        <v>5.46</v>
      </c>
      <c r="O263" s="85"/>
      <c r="P263" s="64" t="s">
        <v>347</v>
      </c>
      <c r="Q263" s="34" t="s">
        <v>158</v>
      </c>
      <c r="R263" s="76" t="s">
        <v>66</v>
      </c>
      <c r="S263" s="34" t="s">
        <v>1334</v>
      </c>
    </row>
    <row r="264" spans="1:19" x14ac:dyDescent="0.35">
      <c r="A264" s="31" t="s">
        <v>1331</v>
      </c>
      <c r="B264" s="528">
        <v>46140</v>
      </c>
      <c r="C264" s="65">
        <v>46140</v>
      </c>
      <c r="D264" s="10" t="s">
        <v>1330</v>
      </c>
      <c r="E264" s="61"/>
      <c r="F264" s="33" t="s">
        <v>74</v>
      </c>
      <c r="G264" s="20" t="s">
        <v>1327</v>
      </c>
      <c r="H264" s="68" t="s">
        <v>1161</v>
      </c>
      <c r="I264" s="62">
        <v>280</v>
      </c>
      <c r="J264" s="62">
        <v>220</v>
      </c>
      <c r="K264" s="2" t="s">
        <v>1162</v>
      </c>
      <c r="L264" s="63" t="s">
        <v>1163</v>
      </c>
      <c r="M264" t="s">
        <v>1160</v>
      </c>
      <c r="N264" s="41">
        <v>5.39</v>
      </c>
      <c r="O264" s="85" t="s">
        <v>1326</v>
      </c>
      <c r="P264" s="64" t="s">
        <v>347</v>
      </c>
      <c r="Q264" s="34" t="s">
        <v>158</v>
      </c>
      <c r="R264" s="76" t="s">
        <v>66</v>
      </c>
      <c r="S264" s="30"/>
    </row>
    <row r="265" spans="1:19" x14ac:dyDescent="0.35">
      <c r="A265" s="31" t="s">
        <v>2194</v>
      </c>
      <c r="B265" s="528">
        <v>46141</v>
      </c>
      <c r="C265" s="65"/>
      <c r="D265" s="10" t="s">
        <v>1164</v>
      </c>
      <c r="E265" s="61"/>
      <c r="F265" s="33" t="s">
        <v>147</v>
      </c>
      <c r="G265" s="20" t="s">
        <v>1167</v>
      </c>
      <c r="H265" s="68"/>
      <c r="I265" s="62"/>
      <c r="J265" s="62"/>
      <c r="K265" s="70"/>
      <c r="L265" s="63"/>
      <c r="M265" s="29"/>
      <c r="N265" s="41"/>
      <c r="O265" s="85" t="s">
        <v>1169</v>
      </c>
      <c r="P265" s="64"/>
      <c r="Q265" s="34"/>
      <c r="R265" s="76" t="s">
        <v>91</v>
      </c>
      <c r="S265" s="30"/>
    </row>
    <row r="266" spans="1:19" x14ac:dyDescent="0.35">
      <c r="A266" s="31" t="s">
        <v>2194</v>
      </c>
      <c r="B266" s="528">
        <v>46141</v>
      </c>
      <c r="C266" s="65"/>
      <c r="D266" s="10" t="s">
        <v>1165</v>
      </c>
      <c r="E266" s="61"/>
      <c r="F266" s="33" t="s">
        <v>147</v>
      </c>
      <c r="G266" s="20" t="s">
        <v>1168</v>
      </c>
      <c r="H266" s="68"/>
      <c r="I266" s="62"/>
      <c r="J266" s="62"/>
      <c r="K266" s="70"/>
      <c r="L266" s="63"/>
      <c r="M266" s="29"/>
      <c r="N266" s="41"/>
      <c r="O266" s="85" t="s">
        <v>1169</v>
      </c>
      <c r="P266" s="64"/>
      <c r="Q266" s="34"/>
      <c r="R266" s="76" t="s">
        <v>91</v>
      </c>
      <c r="S266" s="30"/>
    </row>
    <row r="267" spans="1:19" x14ac:dyDescent="0.35">
      <c r="A267" s="31" t="s">
        <v>2194</v>
      </c>
      <c r="B267" s="528">
        <v>46141</v>
      </c>
      <c r="C267" s="65"/>
      <c r="D267" s="10" t="s">
        <v>1166</v>
      </c>
      <c r="E267" s="61"/>
      <c r="F267" s="33" t="s">
        <v>147</v>
      </c>
      <c r="G267" s="20" t="s">
        <v>1170</v>
      </c>
      <c r="H267" s="68"/>
      <c r="I267" s="62"/>
      <c r="J267" s="62"/>
      <c r="K267" s="70"/>
      <c r="L267" s="63"/>
      <c r="M267" s="29"/>
      <c r="N267" s="41"/>
      <c r="O267" s="85" t="s">
        <v>1169</v>
      </c>
      <c r="P267" s="64"/>
      <c r="Q267" s="34"/>
      <c r="R267" s="76" t="s">
        <v>91</v>
      </c>
      <c r="S267" s="30"/>
    </row>
    <row r="268" spans="1:19" x14ac:dyDescent="0.35">
      <c r="A268" s="249" t="s">
        <v>249</v>
      </c>
      <c r="B268" s="548">
        <v>46142</v>
      </c>
      <c r="C268" s="139">
        <v>46142</v>
      </c>
      <c r="D268" s="250" t="s">
        <v>1184</v>
      </c>
      <c r="E268" s="217" t="s">
        <v>1185</v>
      </c>
      <c r="F268" s="334" t="s">
        <v>94</v>
      </c>
      <c r="G268" s="178" t="s">
        <v>1183</v>
      </c>
      <c r="H268" s="68" t="s">
        <v>1186</v>
      </c>
      <c r="I268" s="62">
        <v>180</v>
      </c>
      <c r="J268" s="62">
        <v>220</v>
      </c>
      <c r="K268" s="70" t="s">
        <v>95</v>
      </c>
      <c r="L268" s="63" t="s">
        <v>483</v>
      </c>
      <c r="M268" s="29"/>
      <c r="N268" s="41" t="s">
        <v>1187</v>
      </c>
      <c r="O268" s="85"/>
      <c r="P268" s="64"/>
      <c r="Q268" s="34"/>
      <c r="R268" s="76" t="s">
        <v>91</v>
      </c>
      <c r="S268" s="30"/>
    </row>
    <row r="269" spans="1:19" x14ac:dyDescent="0.35">
      <c r="A269" s="31" t="s">
        <v>1188</v>
      </c>
      <c r="B269" s="528">
        <v>46142</v>
      </c>
      <c r="C269" s="65">
        <v>46147</v>
      </c>
      <c r="D269" s="10" t="s">
        <v>1190</v>
      </c>
      <c r="E269" s="61"/>
      <c r="F269" s="33" t="s">
        <v>94</v>
      </c>
      <c r="G269" s="20" t="s">
        <v>1189</v>
      </c>
      <c r="H269" s="68" t="s">
        <v>1226</v>
      </c>
      <c r="I269" s="62">
        <v>300</v>
      </c>
      <c r="J269" s="62">
        <v>210</v>
      </c>
      <c r="K269" s="2" t="s">
        <v>1227</v>
      </c>
      <c r="L269" s="63" t="s">
        <v>1228</v>
      </c>
      <c r="M269" t="s">
        <v>138</v>
      </c>
      <c r="N269" s="41">
        <v>5.19</v>
      </c>
      <c r="O269" s="85"/>
      <c r="P269" s="64"/>
      <c r="Q269" s="34"/>
      <c r="R269" s="76" t="s">
        <v>91</v>
      </c>
      <c r="S269" s="30"/>
    </row>
    <row r="270" spans="1:19" x14ac:dyDescent="0.35">
      <c r="A270" s="31" t="s">
        <v>1191</v>
      </c>
      <c r="B270" s="528">
        <v>46146</v>
      </c>
      <c r="C270" s="65">
        <v>46147</v>
      </c>
      <c r="D270" s="10" t="s">
        <v>1194</v>
      </c>
      <c r="E270" s="61"/>
      <c r="F270" s="33" t="s">
        <v>94</v>
      </c>
      <c r="G270" s="20" t="s">
        <v>1192</v>
      </c>
      <c r="H270" s="68">
        <v>7426</v>
      </c>
      <c r="I270" s="62">
        <v>280</v>
      </c>
      <c r="J270" s="62">
        <v>220</v>
      </c>
      <c r="K270" s="70" t="s">
        <v>95</v>
      </c>
      <c r="L270" s="63" t="s">
        <v>1241</v>
      </c>
      <c r="M270" s="29"/>
      <c r="N270" s="41">
        <v>3.71</v>
      </c>
      <c r="O270" s="85"/>
      <c r="P270" s="64"/>
      <c r="Q270" s="34"/>
      <c r="R270" s="76" t="s">
        <v>91</v>
      </c>
      <c r="S270" s="30"/>
    </row>
    <row r="271" spans="1:19" x14ac:dyDescent="0.35">
      <c r="A271" s="31" t="s">
        <v>1191</v>
      </c>
      <c r="B271" s="528">
        <v>46146</v>
      </c>
      <c r="C271" s="65">
        <v>46147</v>
      </c>
      <c r="D271" s="10" t="s">
        <v>1195</v>
      </c>
      <c r="E271" s="61"/>
      <c r="F271" s="33" t="s">
        <v>94</v>
      </c>
      <c r="G271" s="20" t="s">
        <v>1193</v>
      </c>
      <c r="H271" s="68">
        <v>7427</v>
      </c>
      <c r="I271" s="62">
        <v>280</v>
      </c>
      <c r="J271" s="62">
        <v>220</v>
      </c>
      <c r="K271" s="70" t="s">
        <v>95</v>
      </c>
      <c r="L271" t="s">
        <v>1240</v>
      </c>
      <c r="M271" s="29"/>
      <c r="N271" s="41">
        <v>3.68</v>
      </c>
      <c r="O271" s="85"/>
      <c r="P271" s="64"/>
      <c r="Q271" s="34"/>
      <c r="R271" s="76" t="s">
        <v>91</v>
      </c>
      <c r="S271" s="30"/>
    </row>
    <row r="272" spans="1:19" x14ac:dyDescent="0.35">
      <c r="A272" s="31" t="s">
        <v>1191</v>
      </c>
      <c r="B272" s="528">
        <v>46146</v>
      </c>
      <c r="C272" s="65">
        <v>46147</v>
      </c>
      <c r="D272" s="10" t="s">
        <v>1196</v>
      </c>
      <c r="E272" s="61"/>
      <c r="F272" s="33" t="s">
        <v>94</v>
      </c>
      <c r="G272" s="20" t="s">
        <v>1197</v>
      </c>
      <c r="H272" s="68">
        <v>7428</v>
      </c>
      <c r="I272" s="62">
        <v>280</v>
      </c>
      <c r="J272" s="62">
        <v>220</v>
      </c>
      <c r="K272" s="70" t="s">
        <v>95</v>
      </c>
      <c r="L272" s="63" t="s">
        <v>1239</v>
      </c>
      <c r="M272" s="29"/>
      <c r="N272" s="41">
        <v>3.82</v>
      </c>
      <c r="O272" s="85"/>
      <c r="P272" s="64"/>
      <c r="Q272" s="34"/>
      <c r="R272" s="76" t="s">
        <v>91</v>
      </c>
      <c r="S272" s="30"/>
    </row>
    <row r="273" spans="1:19" x14ac:dyDescent="0.35">
      <c r="A273" s="31" t="s">
        <v>1191</v>
      </c>
      <c r="B273" s="528">
        <v>46146</v>
      </c>
      <c r="C273" s="65">
        <v>46147</v>
      </c>
      <c r="D273" s="10" t="s">
        <v>1203</v>
      </c>
      <c r="E273" s="61"/>
      <c r="F273" s="33" t="s">
        <v>94</v>
      </c>
      <c r="G273" s="20" t="s">
        <v>1200</v>
      </c>
      <c r="H273" s="68">
        <v>7429</v>
      </c>
      <c r="I273" s="62">
        <v>170</v>
      </c>
      <c r="J273" s="62">
        <v>220</v>
      </c>
      <c r="K273" s="70" t="s">
        <v>143</v>
      </c>
      <c r="L273" s="63" t="s">
        <v>145</v>
      </c>
      <c r="M273" s="29"/>
      <c r="N273" s="41">
        <v>2.1</v>
      </c>
      <c r="O273" s="85"/>
      <c r="P273" s="64"/>
      <c r="Q273" s="34"/>
      <c r="R273" s="76" t="s">
        <v>91</v>
      </c>
      <c r="S273" s="30"/>
    </row>
    <row r="274" spans="1:19" x14ac:dyDescent="0.35">
      <c r="A274" s="31" t="s">
        <v>1191</v>
      </c>
      <c r="B274" s="528">
        <v>46146</v>
      </c>
      <c r="C274" s="65">
        <v>46147</v>
      </c>
      <c r="D274" s="10" t="s">
        <v>1198</v>
      </c>
      <c r="E274" s="61"/>
      <c r="F274" s="33" t="s">
        <v>94</v>
      </c>
      <c r="G274" s="20" t="s">
        <v>1201</v>
      </c>
      <c r="H274" s="68">
        <v>7430</v>
      </c>
      <c r="I274" s="62">
        <v>170</v>
      </c>
      <c r="J274" s="62">
        <v>220</v>
      </c>
      <c r="K274" s="70" t="s">
        <v>143</v>
      </c>
      <c r="L274" s="63" t="s">
        <v>256</v>
      </c>
      <c r="M274" s="29"/>
      <c r="N274" s="41">
        <v>1.7</v>
      </c>
      <c r="O274" s="85"/>
      <c r="P274" s="64"/>
      <c r="Q274" s="34"/>
      <c r="R274" s="76" t="s">
        <v>91</v>
      </c>
      <c r="S274" s="30"/>
    </row>
    <row r="275" spans="1:19" x14ac:dyDescent="0.35">
      <c r="A275" s="31" t="s">
        <v>1191</v>
      </c>
      <c r="B275" s="528">
        <v>46146</v>
      </c>
      <c r="C275" s="65">
        <v>46147</v>
      </c>
      <c r="D275" s="10" t="s">
        <v>1199</v>
      </c>
      <c r="E275" s="61"/>
      <c r="F275" s="33" t="s">
        <v>94</v>
      </c>
      <c r="G275" s="20" t="s">
        <v>1202</v>
      </c>
      <c r="H275" s="68">
        <v>7431</v>
      </c>
      <c r="I275" s="62">
        <v>170</v>
      </c>
      <c r="J275" s="62">
        <v>220</v>
      </c>
      <c r="K275" s="70" t="s">
        <v>143</v>
      </c>
      <c r="L275" s="63" t="s">
        <v>420</v>
      </c>
      <c r="M275" s="29"/>
      <c r="N275" s="41">
        <v>2.02</v>
      </c>
      <c r="O275" s="85"/>
      <c r="P275" s="64"/>
      <c r="Q275" s="34"/>
      <c r="R275" s="76" t="s">
        <v>91</v>
      </c>
      <c r="S275" s="30"/>
    </row>
    <row r="276" spans="1:19" x14ac:dyDescent="0.35">
      <c r="A276" s="31" t="s">
        <v>577</v>
      </c>
      <c r="B276" s="528">
        <v>46146</v>
      </c>
      <c r="C276" s="65">
        <v>46147</v>
      </c>
      <c r="D276" s="10" t="s">
        <v>1205</v>
      </c>
      <c r="E276" s="61"/>
      <c r="F276" s="33" t="s">
        <v>94</v>
      </c>
      <c r="G276" s="20" t="s">
        <v>1204</v>
      </c>
      <c r="H276" s="68" t="s">
        <v>1209</v>
      </c>
      <c r="I276" s="62">
        <v>300</v>
      </c>
      <c r="J276" s="62">
        <v>220</v>
      </c>
      <c r="K276" s="70" t="s">
        <v>78</v>
      </c>
      <c r="L276" s="63" t="s">
        <v>1215</v>
      </c>
      <c r="M276" s="29"/>
      <c r="N276" s="41">
        <v>2.64</v>
      </c>
      <c r="O276" s="85"/>
      <c r="P276" s="64"/>
      <c r="Q276" s="34"/>
      <c r="R276" s="76" t="s">
        <v>66</v>
      </c>
      <c r="S276" s="30"/>
    </row>
    <row r="277" spans="1:19" x14ac:dyDescent="0.35">
      <c r="A277" s="31" t="s">
        <v>577</v>
      </c>
      <c r="B277" s="528">
        <v>46146</v>
      </c>
      <c r="C277" s="65">
        <v>46147</v>
      </c>
      <c r="D277" s="10" t="s">
        <v>1206</v>
      </c>
      <c r="E277" s="61"/>
      <c r="F277" s="33" t="s">
        <v>94</v>
      </c>
      <c r="G277" s="20" t="s">
        <v>1204</v>
      </c>
      <c r="H277" s="68" t="s">
        <v>1210</v>
      </c>
      <c r="I277" s="62">
        <v>300</v>
      </c>
      <c r="J277" s="62">
        <v>220</v>
      </c>
      <c r="K277" s="70" t="s">
        <v>78</v>
      </c>
      <c r="L277" s="63" t="s">
        <v>1215</v>
      </c>
      <c r="M277" s="29"/>
      <c r="N277" s="41">
        <v>2.64</v>
      </c>
      <c r="O277" s="85"/>
      <c r="P277" s="64"/>
      <c r="Q277" s="34"/>
      <c r="R277" s="76" t="s">
        <v>66</v>
      </c>
      <c r="S277" s="30"/>
    </row>
    <row r="278" spans="1:19" x14ac:dyDescent="0.35">
      <c r="A278" s="31" t="s">
        <v>577</v>
      </c>
      <c r="B278" s="528">
        <v>46146</v>
      </c>
      <c r="C278" s="65">
        <v>46147</v>
      </c>
      <c r="D278" s="10" t="s">
        <v>1207</v>
      </c>
      <c r="E278" s="61"/>
      <c r="F278" s="33" t="s">
        <v>94</v>
      </c>
      <c r="G278" s="20" t="s">
        <v>1204</v>
      </c>
      <c r="H278" s="68" t="s">
        <v>1211</v>
      </c>
      <c r="I278" s="62">
        <v>300</v>
      </c>
      <c r="J278" s="62">
        <v>220</v>
      </c>
      <c r="K278" s="70" t="s">
        <v>78</v>
      </c>
      <c r="L278" s="63" t="s">
        <v>1214</v>
      </c>
      <c r="M278" s="29"/>
      <c r="N278" s="41">
        <v>3.52</v>
      </c>
      <c r="O278" s="85"/>
      <c r="P278" s="64"/>
      <c r="Q278" s="34"/>
      <c r="R278" s="76" t="s">
        <v>66</v>
      </c>
      <c r="S278" s="30"/>
    </row>
    <row r="279" spans="1:19" x14ac:dyDescent="0.35">
      <c r="A279" s="31" t="s">
        <v>577</v>
      </c>
      <c r="B279" s="528">
        <v>46146</v>
      </c>
      <c r="C279" s="65">
        <v>46147</v>
      </c>
      <c r="D279" s="10" t="s">
        <v>1208</v>
      </c>
      <c r="E279" s="61"/>
      <c r="F279" s="33" t="s">
        <v>94</v>
      </c>
      <c r="G279" s="20" t="s">
        <v>1204</v>
      </c>
      <c r="H279" s="68" t="s">
        <v>1212</v>
      </c>
      <c r="I279" s="62">
        <v>300</v>
      </c>
      <c r="J279" s="62">
        <v>220</v>
      </c>
      <c r="K279" s="70" t="s">
        <v>78</v>
      </c>
      <c r="L279" s="63" t="s">
        <v>1213</v>
      </c>
      <c r="M279" s="29"/>
      <c r="N279" s="41">
        <v>2.68</v>
      </c>
      <c r="O279" s="85"/>
      <c r="P279" s="64"/>
      <c r="Q279" s="34"/>
      <c r="R279" s="76" t="s">
        <v>66</v>
      </c>
      <c r="S279" s="30"/>
    </row>
    <row r="280" spans="1:19" x14ac:dyDescent="0.35">
      <c r="A280" s="249" t="s">
        <v>249</v>
      </c>
      <c r="B280" s="528">
        <v>46147</v>
      </c>
      <c r="C280" s="142">
        <v>46148</v>
      </c>
      <c r="D280" s="222" t="s">
        <v>1230</v>
      </c>
      <c r="E280" s="61"/>
      <c r="F280" s="33" t="s">
        <v>94</v>
      </c>
      <c r="G280" s="20" t="s">
        <v>1229</v>
      </c>
      <c r="H280" s="68" t="s">
        <v>1237</v>
      </c>
      <c r="I280" s="62">
        <v>180</v>
      </c>
      <c r="J280" s="62"/>
      <c r="K280" s="70"/>
      <c r="L280" s="63" t="s">
        <v>1233</v>
      </c>
      <c r="M280" s="29"/>
      <c r="N280" s="160">
        <v>1.83</v>
      </c>
      <c r="O280" s="85"/>
      <c r="P280" s="64"/>
      <c r="Q280" s="34"/>
      <c r="R280" s="76" t="s">
        <v>91</v>
      </c>
      <c r="S280" s="30"/>
    </row>
    <row r="281" spans="1:19" x14ac:dyDescent="0.35">
      <c r="A281" s="249" t="s">
        <v>249</v>
      </c>
      <c r="B281" s="528">
        <v>46147</v>
      </c>
      <c r="C281" s="142">
        <v>46148</v>
      </c>
      <c r="D281" s="222" t="s">
        <v>1231</v>
      </c>
      <c r="E281" s="61"/>
      <c r="F281" s="33" t="s">
        <v>94</v>
      </c>
      <c r="G281" s="20" t="s">
        <v>1229</v>
      </c>
      <c r="H281" s="68" t="s">
        <v>1238</v>
      </c>
      <c r="I281" s="62">
        <v>180</v>
      </c>
      <c r="J281" s="62"/>
      <c r="K281" s="70"/>
      <c r="L281" s="63" t="s">
        <v>1234</v>
      </c>
      <c r="M281" s="29"/>
      <c r="N281" s="160">
        <v>1.71</v>
      </c>
      <c r="O281" s="85"/>
      <c r="P281" s="64"/>
      <c r="Q281" s="34"/>
      <c r="R281" s="76" t="s">
        <v>91</v>
      </c>
      <c r="S281" s="30"/>
    </row>
    <row r="282" spans="1:19" x14ac:dyDescent="0.35">
      <c r="A282" s="249" t="s">
        <v>249</v>
      </c>
      <c r="B282" s="528">
        <v>46147</v>
      </c>
      <c r="C282" s="142">
        <v>46148</v>
      </c>
      <c r="D282" s="222" t="s">
        <v>1232</v>
      </c>
      <c r="E282" s="61"/>
      <c r="F282" s="33" t="s">
        <v>94</v>
      </c>
      <c r="G282" s="20" t="s">
        <v>1229</v>
      </c>
      <c r="H282" s="68" t="s">
        <v>1236</v>
      </c>
      <c r="I282" s="62">
        <v>180</v>
      </c>
      <c r="J282" s="62"/>
      <c r="K282" s="70"/>
      <c r="L282" s="63" t="s">
        <v>1235</v>
      </c>
      <c r="M282" s="29"/>
      <c r="N282" s="160">
        <v>1.92</v>
      </c>
      <c r="O282" s="85"/>
      <c r="P282" s="64"/>
      <c r="Q282" s="34"/>
      <c r="R282" s="76" t="s">
        <v>91</v>
      </c>
      <c r="S282" s="30"/>
    </row>
    <row r="283" spans="1:19" x14ac:dyDescent="0.35">
      <c r="A283" s="31" t="s">
        <v>266</v>
      </c>
      <c r="B283" s="528">
        <v>46148</v>
      </c>
      <c r="C283" s="65"/>
      <c r="D283" s="248" t="s">
        <v>1268</v>
      </c>
      <c r="E283" s="61"/>
      <c r="F283" s="33" t="s">
        <v>147</v>
      </c>
      <c r="G283" s="20" t="s">
        <v>1270</v>
      </c>
      <c r="H283" s="68"/>
      <c r="I283" s="62"/>
      <c r="J283" s="62"/>
      <c r="K283" s="70"/>
      <c r="L283" s="63"/>
      <c r="M283" s="29"/>
      <c r="N283" s="41"/>
      <c r="O283" s="85" t="s">
        <v>1269</v>
      </c>
      <c r="P283" s="64"/>
      <c r="Q283" s="34"/>
      <c r="R283" s="76"/>
      <c r="S283" s="30"/>
    </row>
    <row r="284" spans="1:19" x14ac:dyDescent="0.35">
      <c r="A284" s="31" t="s">
        <v>249</v>
      </c>
      <c r="B284" s="528">
        <v>46149</v>
      </c>
      <c r="C284" s="65">
        <v>46150</v>
      </c>
      <c r="D284" s="246" t="s">
        <v>1255</v>
      </c>
      <c r="E284" s="61"/>
      <c r="F284" s="33" t="s">
        <v>94</v>
      </c>
      <c r="G284" s="20" t="s">
        <v>1266</v>
      </c>
      <c r="H284" s="68" t="s">
        <v>1262</v>
      </c>
      <c r="I284" s="62">
        <v>180</v>
      </c>
      <c r="J284" s="62">
        <v>220</v>
      </c>
      <c r="K284" s="70" t="s">
        <v>95</v>
      </c>
      <c r="L284" s="63" t="s">
        <v>267</v>
      </c>
      <c r="M284" s="29"/>
      <c r="N284" s="41">
        <v>1.98</v>
      </c>
      <c r="O284" s="85"/>
      <c r="P284" s="64"/>
      <c r="Q284" s="34"/>
      <c r="R284" s="76" t="s">
        <v>91</v>
      </c>
      <c r="S284" s="245" t="s">
        <v>1261</v>
      </c>
    </row>
    <row r="285" spans="1:19" x14ac:dyDescent="0.35">
      <c r="A285" s="31" t="s">
        <v>249</v>
      </c>
      <c r="B285" s="528">
        <v>46149</v>
      </c>
      <c r="C285" s="65">
        <v>46150</v>
      </c>
      <c r="D285" s="247" t="s">
        <v>1305</v>
      </c>
      <c r="E285" s="61"/>
      <c r="F285" s="33" t="s">
        <v>94</v>
      </c>
      <c r="G285" s="20" t="s">
        <v>1304</v>
      </c>
      <c r="H285" s="68" t="s">
        <v>1263</v>
      </c>
      <c r="I285" s="62">
        <v>180</v>
      </c>
      <c r="J285" s="62">
        <v>220</v>
      </c>
      <c r="K285" s="70" t="s">
        <v>95</v>
      </c>
      <c r="L285" s="63" t="s">
        <v>133</v>
      </c>
      <c r="M285" s="29"/>
      <c r="N285" s="41">
        <v>1.92</v>
      </c>
      <c r="O285" s="85"/>
      <c r="P285" s="64"/>
      <c r="Q285" s="34"/>
      <c r="R285" s="76" t="s">
        <v>91</v>
      </c>
      <c r="S285" s="245" t="s">
        <v>1261</v>
      </c>
    </row>
    <row r="286" spans="1:19" x14ac:dyDescent="0.35">
      <c r="A286" s="31" t="s">
        <v>249</v>
      </c>
      <c r="B286" s="528">
        <v>46149</v>
      </c>
      <c r="C286" s="65">
        <v>46150</v>
      </c>
      <c r="D286" s="246" t="s">
        <v>248</v>
      </c>
      <c r="E286" s="61"/>
      <c r="F286" s="33" t="s">
        <v>94</v>
      </c>
      <c r="G286" s="20" t="s">
        <v>1267</v>
      </c>
      <c r="H286" s="68" t="s">
        <v>1264</v>
      </c>
      <c r="I286" s="62">
        <v>180</v>
      </c>
      <c r="J286" s="62">
        <v>220</v>
      </c>
      <c r="K286" s="70" t="s">
        <v>95</v>
      </c>
      <c r="L286" t="s">
        <v>1265</v>
      </c>
      <c r="M286" s="29"/>
      <c r="N286" s="41">
        <v>1.97</v>
      </c>
      <c r="O286" s="85"/>
      <c r="P286" s="64"/>
      <c r="Q286" s="34"/>
      <c r="R286" s="76" t="s">
        <v>91</v>
      </c>
      <c r="S286" s="245" t="s">
        <v>1261</v>
      </c>
    </row>
    <row r="287" spans="1:19" x14ac:dyDescent="0.35">
      <c r="A287" s="31" t="s">
        <v>129</v>
      </c>
      <c r="B287" s="528">
        <v>46150</v>
      </c>
      <c r="C287" s="65">
        <v>46150</v>
      </c>
      <c r="D287" s="56" t="s">
        <v>1271</v>
      </c>
      <c r="E287" s="61"/>
      <c r="F287" s="33" t="s">
        <v>176</v>
      </c>
      <c r="G287" s="20" t="s">
        <v>1272</v>
      </c>
      <c r="H287" s="68" t="s">
        <v>1273</v>
      </c>
      <c r="I287" s="62">
        <v>380</v>
      </c>
      <c r="J287" s="62">
        <v>220</v>
      </c>
      <c r="K287" s="70" t="s">
        <v>78</v>
      </c>
      <c r="L287" s="63"/>
      <c r="M287" s="29"/>
      <c r="N287" s="41">
        <v>5.28</v>
      </c>
      <c r="O287" s="86" t="s">
        <v>1283</v>
      </c>
      <c r="P287" s="64"/>
      <c r="Q287" s="34"/>
      <c r="R287" s="76" t="s">
        <v>66</v>
      </c>
      <c r="S287" s="30"/>
    </row>
    <row r="288" spans="1:19" x14ac:dyDescent="0.35">
      <c r="A288" s="31" t="s">
        <v>129</v>
      </c>
      <c r="B288" s="528">
        <v>46150</v>
      </c>
      <c r="C288" s="65">
        <v>46150</v>
      </c>
      <c r="D288" s="56" t="s">
        <v>1274</v>
      </c>
      <c r="E288" s="61"/>
      <c r="F288" s="33" t="s">
        <v>94</v>
      </c>
      <c r="G288" s="20" t="s">
        <v>1276</v>
      </c>
      <c r="H288" s="68" t="s">
        <v>1275</v>
      </c>
      <c r="I288" s="62">
        <v>280</v>
      </c>
      <c r="J288" s="62">
        <v>220</v>
      </c>
      <c r="K288" s="70" t="s">
        <v>95</v>
      </c>
      <c r="L288" s="63"/>
      <c r="M288" s="29"/>
      <c r="N288" s="41">
        <v>4.6500000000000004</v>
      </c>
      <c r="O288" s="86" t="s">
        <v>1283</v>
      </c>
      <c r="P288" s="64"/>
      <c r="Q288" s="34"/>
      <c r="R288" s="76" t="s">
        <v>66</v>
      </c>
      <c r="S288" s="30"/>
    </row>
    <row r="289" spans="1:19" x14ac:dyDescent="0.35">
      <c r="A289" s="31" t="s">
        <v>129</v>
      </c>
      <c r="B289" s="528">
        <v>46150</v>
      </c>
      <c r="C289" s="65">
        <v>46150</v>
      </c>
      <c r="D289" s="56" t="s">
        <v>1277</v>
      </c>
      <c r="E289" s="61"/>
      <c r="F289" s="33" t="s">
        <v>94</v>
      </c>
      <c r="G289" s="20" t="s">
        <v>1278</v>
      </c>
      <c r="H289" s="68" t="s">
        <v>1279</v>
      </c>
      <c r="I289" s="62">
        <v>280</v>
      </c>
      <c r="J289" s="62">
        <v>220</v>
      </c>
      <c r="K289" s="70" t="s">
        <v>95</v>
      </c>
      <c r="L289" s="63"/>
      <c r="M289" s="29"/>
      <c r="N289" s="41">
        <v>4.01</v>
      </c>
      <c r="O289" s="86" t="s">
        <v>1283</v>
      </c>
      <c r="P289" s="64"/>
      <c r="Q289" s="34"/>
      <c r="R289" s="76" t="s">
        <v>66</v>
      </c>
      <c r="S289" s="30"/>
    </row>
    <row r="290" spans="1:19" x14ac:dyDescent="0.35">
      <c r="A290" s="31" t="s">
        <v>129</v>
      </c>
      <c r="B290" s="528">
        <v>46150</v>
      </c>
      <c r="C290" s="65">
        <v>46150</v>
      </c>
      <c r="D290" s="56" t="s">
        <v>1280</v>
      </c>
      <c r="E290" s="61"/>
      <c r="F290" s="33" t="s">
        <v>94</v>
      </c>
      <c r="G290" s="20" t="s">
        <v>1282</v>
      </c>
      <c r="H290" s="68" t="s">
        <v>1281</v>
      </c>
      <c r="I290" s="62">
        <v>280</v>
      </c>
      <c r="J290" s="62">
        <v>220</v>
      </c>
      <c r="K290" s="70" t="s">
        <v>95</v>
      </c>
      <c r="L290" s="63"/>
      <c r="M290" s="29"/>
      <c r="N290" s="41">
        <v>4.38</v>
      </c>
      <c r="O290" s="85"/>
      <c r="P290" s="64"/>
      <c r="Q290" s="34"/>
      <c r="R290" s="76" t="s">
        <v>66</v>
      </c>
      <c r="S290" s="30"/>
    </row>
    <row r="291" spans="1:19" x14ac:dyDescent="0.35">
      <c r="A291" s="31" t="s">
        <v>1292</v>
      </c>
      <c r="B291" s="528">
        <v>46153</v>
      </c>
      <c r="C291" s="65">
        <v>46154</v>
      </c>
      <c r="D291" s="5" t="s">
        <v>1299</v>
      </c>
      <c r="E291" s="61"/>
      <c r="F291" s="33" t="s">
        <v>94</v>
      </c>
      <c r="G291" s="20" t="s">
        <v>1285</v>
      </c>
      <c r="H291" s="68" t="s">
        <v>1300</v>
      </c>
      <c r="I291" s="62">
        <v>220</v>
      </c>
      <c r="J291" s="62">
        <v>220</v>
      </c>
      <c r="K291" s="2" t="s">
        <v>95</v>
      </c>
      <c r="L291" t="s">
        <v>1301</v>
      </c>
      <c r="M291" s="33" t="s">
        <v>1284</v>
      </c>
      <c r="N291" s="41">
        <v>2.69</v>
      </c>
      <c r="O291" s="253" t="s">
        <v>1302</v>
      </c>
      <c r="P291" s="64"/>
      <c r="Q291" s="34"/>
      <c r="R291" s="76" t="s">
        <v>66</v>
      </c>
      <c r="S291" s="30"/>
    </row>
    <row r="292" spans="1:19" x14ac:dyDescent="0.35">
      <c r="A292" s="31" t="s">
        <v>1292</v>
      </c>
      <c r="B292" s="528">
        <v>46153</v>
      </c>
      <c r="C292" s="65">
        <v>46154</v>
      </c>
      <c r="D292" s="251" t="s">
        <v>1295</v>
      </c>
      <c r="E292" s="61"/>
      <c r="F292" s="33" t="s">
        <v>94</v>
      </c>
      <c r="G292" s="20" t="s">
        <v>1296</v>
      </c>
      <c r="H292" s="68" t="s">
        <v>1298</v>
      </c>
      <c r="I292" s="62">
        <v>220</v>
      </c>
      <c r="J292" s="62">
        <v>220</v>
      </c>
      <c r="K292" s="2" t="s">
        <v>95</v>
      </c>
      <c r="L292" s="63" t="s">
        <v>1030</v>
      </c>
      <c r="M292" s="33" t="s">
        <v>1284</v>
      </c>
      <c r="N292" s="41">
        <v>2.0099999999999998</v>
      </c>
      <c r="O292" s="253" t="s">
        <v>1302</v>
      </c>
      <c r="P292" s="64"/>
      <c r="Q292" s="34"/>
      <c r="R292" s="76" t="s">
        <v>66</v>
      </c>
      <c r="S292" s="30"/>
    </row>
    <row r="293" spans="1:19" x14ac:dyDescent="0.35">
      <c r="A293" s="31" t="s">
        <v>1292</v>
      </c>
      <c r="B293" s="528">
        <v>46153</v>
      </c>
      <c r="C293" s="65">
        <v>46154</v>
      </c>
      <c r="D293" s="251" t="s">
        <v>1294</v>
      </c>
      <c r="E293" s="61"/>
      <c r="F293" s="33" t="s">
        <v>94</v>
      </c>
      <c r="G293" s="20" t="s">
        <v>1291</v>
      </c>
      <c r="H293" s="68" t="s">
        <v>1297</v>
      </c>
      <c r="I293" s="62">
        <v>180</v>
      </c>
      <c r="J293" s="62">
        <v>210</v>
      </c>
      <c r="K293" s="2" t="s">
        <v>143</v>
      </c>
      <c r="L293" s="63" t="s">
        <v>256</v>
      </c>
      <c r="M293" s="33" t="s">
        <v>1284</v>
      </c>
      <c r="N293" s="41">
        <v>1.65</v>
      </c>
      <c r="O293" s="253" t="s">
        <v>1302</v>
      </c>
      <c r="P293" s="64"/>
      <c r="Q293" s="34"/>
      <c r="R293" s="76" t="s">
        <v>66</v>
      </c>
      <c r="S293" s="30"/>
    </row>
    <row r="294" spans="1:19" x14ac:dyDescent="0.35">
      <c r="A294" s="31" t="s">
        <v>1292</v>
      </c>
      <c r="B294" s="547">
        <v>46139</v>
      </c>
      <c r="C294" s="142">
        <v>46139</v>
      </c>
      <c r="D294" s="252" t="s">
        <v>1289</v>
      </c>
      <c r="E294" s="61"/>
      <c r="F294" s="33" t="s">
        <v>94</v>
      </c>
      <c r="G294" s="20" t="s">
        <v>1290</v>
      </c>
      <c r="H294" s="68" t="s">
        <v>1140</v>
      </c>
      <c r="I294" s="62">
        <v>280</v>
      </c>
      <c r="J294" s="62">
        <v>220</v>
      </c>
      <c r="K294" s="2" t="s">
        <v>95</v>
      </c>
      <c r="L294" t="s">
        <v>1293</v>
      </c>
      <c r="M294" s="33" t="s">
        <v>1284</v>
      </c>
      <c r="N294" s="41">
        <v>3.92</v>
      </c>
      <c r="O294" s="253" t="s">
        <v>1302</v>
      </c>
      <c r="P294" s="64"/>
      <c r="Q294" s="34"/>
      <c r="R294" s="76" t="s">
        <v>66</v>
      </c>
      <c r="S294" s="30"/>
    </row>
    <row r="295" spans="1:19" x14ac:dyDescent="0.35">
      <c r="A295" s="31" t="s">
        <v>1286</v>
      </c>
      <c r="B295" s="528">
        <v>46154</v>
      </c>
      <c r="C295" s="65">
        <v>46154</v>
      </c>
      <c r="D295" s="56" t="s">
        <v>1287</v>
      </c>
      <c r="E295" s="61"/>
      <c r="F295" s="33" t="s">
        <v>94</v>
      </c>
      <c r="G295" s="20" t="s">
        <v>1310</v>
      </c>
      <c r="H295" s="68" t="s">
        <v>1311</v>
      </c>
      <c r="I295" s="62">
        <v>160</v>
      </c>
      <c r="J295" s="62">
        <v>220</v>
      </c>
      <c r="K295" s="2" t="s">
        <v>95</v>
      </c>
      <c r="L295" s="63" t="s">
        <v>133</v>
      </c>
      <c r="M295" s="33" t="s">
        <v>1288</v>
      </c>
      <c r="N295" s="41">
        <v>1.66</v>
      </c>
      <c r="O295" s="85"/>
      <c r="P295" s="64"/>
      <c r="Q295" s="34"/>
      <c r="R295" s="76" t="s">
        <v>66</v>
      </c>
      <c r="S295" s="30"/>
    </row>
    <row r="296" spans="1:19" x14ac:dyDescent="0.35">
      <c r="A296" s="31" t="s">
        <v>1325</v>
      </c>
      <c r="B296" s="528">
        <v>46154</v>
      </c>
      <c r="C296" s="65">
        <v>46154</v>
      </c>
      <c r="D296" s="254" t="s">
        <v>749</v>
      </c>
      <c r="E296" s="61"/>
      <c r="F296" s="33" t="s">
        <v>94</v>
      </c>
      <c r="G296" s="20" t="s">
        <v>1306</v>
      </c>
      <c r="H296" s="68" t="s">
        <v>1308</v>
      </c>
      <c r="I296" s="62">
        <v>220</v>
      </c>
      <c r="J296" s="62">
        <v>220</v>
      </c>
      <c r="K296" s="2" t="s">
        <v>95</v>
      </c>
      <c r="L296" s="63" t="s">
        <v>144</v>
      </c>
      <c r="M296" s="29"/>
      <c r="N296" s="41">
        <v>2.0099999999999998</v>
      </c>
      <c r="O296" s="85"/>
      <c r="P296" s="64"/>
      <c r="Q296" s="34"/>
      <c r="R296" s="76" t="s">
        <v>66</v>
      </c>
      <c r="S296" s="30"/>
    </row>
    <row r="297" spans="1:19" x14ac:dyDescent="0.35">
      <c r="A297" s="31" t="s">
        <v>1325</v>
      </c>
      <c r="B297" s="528">
        <v>46154</v>
      </c>
      <c r="C297" s="65">
        <v>46154</v>
      </c>
      <c r="D297" s="254" t="s">
        <v>755</v>
      </c>
      <c r="E297" s="61"/>
      <c r="F297" s="33" t="s">
        <v>94</v>
      </c>
      <c r="G297" s="20" t="s">
        <v>1307</v>
      </c>
      <c r="H297" s="68" t="s">
        <v>1309</v>
      </c>
      <c r="I297" s="62">
        <v>200</v>
      </c>
      <c r="J297" s="62">
        <v>220</v>
      </c>
      <c r="K297" s="2" t="s">
        <v>95</v>
      </c>
      <c r="L297" s="63" t="s">
        <v>144</v>
      </c>
      <c r="M297" s="29"/>
      <c r="N297" s="41">
        <v>1.79</v>
      </c>
      <c r="O297" s="85"/>
      <c r="P297" s="64"/>
      <c r="Q297" s="34"/>
      <c r="R297" s="76" t="s">
        <v>66</v>
      </c>
      <c r="S297" s="30"/>
    </row>
    <row r="298" spans="1:19" x14ac:dyDescent="0.35">
      <c r="A298" s="31" t="s">
        <v>1325</v>
      </c>
      <c r="B298" s="528">
        <v>46155</v>
      </c>
      <c r="C298" s="65">
        <v>46155</v>
      </c>
      <c r="D298" s="254" t="s">
        <v>755</v>
      </c>
      <c r="E298" s="61"/>
      <c r="F298" s="33" t="s">
        <v>94</v>
      </c>
      <c r="G298" s="20" t="s">
        <v>1312</v>
      </c>
      <c r="H298" s="68" t="s">
        <v>1313</v>
      </c>
      <c r="I298" s="66">
        <v>220</v>
      </c>
      <c r="J298" s="62">
        <v>220</v>
      </c>
      <c r="K298" s="2" t="s">
        <v>95</v>
      </c>
      <c r="L298" s="63" t="s">
        <v>144</v>
      </c>
      <c r="M298" s="29"/>
      <c r="N298" s="41">
        <v>2.0099999999999998</v>
      </c>
      <c r="O298" s="85"/>
      <c r="P298" s="64"/>
      <c r="Q298" s="34"/>
      <c r="R298" s="76" t="s">
        <v>66</v>
      </c>
      <c r="S298" s="30"/>
    </row>
    <row r="299" spans="1:19" x14ac:dyDescent="0.35">
      <c r="A299" s="31" t="s">
        <v>1292</v>
      </c>
      <c r="B299" s="528">
        <v>46155</v>
      </c>
      <c r="C299" s="263" t="s">
        <v>246</v>
      </c>
      <c r="D299" s="248" t="s">
        <v>1332</v>
      </c>
      <c r="E299" s="61"/>
      <c r="F299" s="335" t="s">
        <v>361</v>
      </c>
      <c r="G299" s="20" t="s">
        <v>1333</v>
      </c>
      <c r="H299" s="68"/>
      <c r="I299" s="62"/>
      <c r="J299" s="62"/>
      <c r="K299" s="70"/>
      <c r="L299" s="63"/>
      <c r="M299" s="29"/>
      <c r="N299" s="394" t="s">
        <v>246</v>
      </c>
      <c r="O299" s="85"/>
      <c r="P299" s="64"/>
      <c r="Q299" s="34"/>
      <c r="R299" s="76" t="s">
        <v>66</v>
      </c>
      <c r="S299" s="30"/>
    </row>
    <row r="300" spans="1:19" x14ac:dyDescent="0.35">
      <c r="A300" s="31" t="s">
        <v>129</v>
      </c>
      <c r="B300" s="547">
        <v>46155</v>
      </c>
      <c r="C300" s="65">
        <v>46155</v>
      </c>
      <c r="D300" s="221" t="s">
        <v>1317</v>
      </c>
      <c r="E300" s="61"/>
      <c r="F300" s="33" t="s">
        <v>94</v>
      </c>
      <c r="G300" s="20" t="s">
        <v>1319</v>
      </c>
      <c r="H300" s="172" t="s">
        <v>970</v>
      </c>
      <c r="I300" s="259">
        <v>340</v>
      </c>
      <c r="J300" s="62">
        <v>230</v>
      </c>
      <c r="K300" s="2" t="s">
        <v>1318</v>
      </c>
      <c r="L300" s="70" t="s">
        <v>975</v>
      </c>
      <c r="M300" t="s">
        <v>138</v>
      </c>
      <c r="N300" s="41">
        <v>6.89</v>
      </c>
      <c r="O300" s="85"/>
      <c r="P300" s="64"/>
      <c r="Q300" s="34"/>
      <c r="R300" s="76" t="s">
        <v>66</v>
      </c>
      <c r="S300" s="30"/>
    </row>
    <row r="301" spans="1:19" x14ac:dyDescent="0.35">
      <c r="A301" s="31" t="s">
        <v>129</v>
      </c>
      <c r="B301" s="547">
        <v>46155</v>
      </c>
      <c r="C301" s="65">
        <v>46155</v>
      </c>
      <c r="D301" s="221" t="s">
        <v>1314</v>
      </c>
      <c r="E301" s="61"/>
      <c r="F301" s="33" t="s">
        <v>94</v>
      </c>
      <c r="G301" s="20" t="s">
        <v>1319</v>
      </c>
      <c r="H301" s="172" t="s">
        <v>971</v>
      </c>
      <c r="I301" s="258">
        <v>160</v>
      </c>
      <c r="J301" s="62">
        <v>220</v>
      </c>
      <c r="K301" s="2" t="s">
        <v>1315</v>
      </c>
      <c r="L301" s="70" t="s">
        <v>1316</v>
      </c>
      <c r="M301" s="29"/>
      <c r="N301" s="41">
        <v>4.33</v>
      </c>
      <c r="O301" s="85"/>
      <c r="P301" s="64"/>
      <c r="Q301" s="34"/>
      <c r="R301" s="76" t="s">
        <v>66</v>
      </c>
      <c r="S301" s="30"/>
    </row>
    <row r="302" spans="1:19" x14ac:dyDescent="0.35">
      <c r="A302" s="31" t="s">
        <v>89</v>
      </c>
      <c r="B302" s="528">
        <v>46160</v>
      </c>
      <c r="C302" s="65">
        <v>46162</v>
      </c>
      <c r="D302" s="327" t="s">
        <v>2247</v>
      </c>
      <c r="E302" s="61"/>
      <c r="F302" s="33" t="s">
        <v>176</v>
      </c>
      <c r="G302" s="20" t="s">
        <v>1336</v>
      </c>
      <c r="H302" s="68">
        <v>7473</v>
      </c>
      <c r="I302" s="62">
        <v>180</v>
      </c>
      <c r="J302" s="62">
        <v>220</v>
      </c>
      <c r="K302" s="70" t="s">
        <v>95</v>
      </c>
      <c r="L302" s="63" t="s">
        <v>121</v>
      </c>
      <c r="M302" s="29"/>
      <c r="N302" s="41">
        <v>1.84</v>
      </c>
      <c r="O302" s="264" t="s">
        <v>1391</v>
      </c>
      <c r="P302" s="265"/>
      <c r="Q302" s="34"/>
      <c r="R302" s="76" t="s">
        <v>91</v>
      </c>
      <c r="S302" s="265">
        <f>2.07/1.83</f>
        <v>1.1311475409836065</v>
      </c>
    </row>
    <row r="303" spans="1:19" x14ac:dyDescent="0.35">
      <c r="A303" s="31" t="s">
        <v>89</v>
      </c>
      <c r="B303" s="528">
        <v>46160</v>
      </c>
      <c r="C303" s="65">
        <v>46162</v>
      </c>
      <c r="D303" s="327" t="s">
        <v>2224</v>
      </c>
      <c r="E303" s="61"/>
      <c r="F303" s="33" t="s">
        <v>74</v>
      </c>
      <c r="G303" s="20" t="s">
        <v>1335</v>
      </c>
      <c r="H303" s="68">
        <v>7474</v>
      </c>
      <c r="I303" s="62">
        <v>180</v>
      </c>
      <c r="J303" s="62">
        <v>220</v>
      </c>
      <c r="K303" s="70" t="s">
        <v>95</v>
      </c>
      <c r="L303" s="63" t="s">
        <v>1390</v>
      </c>
      <c r="M303" s="29"/>
      <c r="N303" s="41">
        <v>2.29</v>
      </c>
      <c r="O303" s="264" t="s">
        <v>1392</v>
      </c>
      <c r="P303" s="265"/>
      <c r="Q303" s="34"/>
      <c r="R303" s="76" t="s">
        <v>91</v>
      </c>
      <c r="S303" s="265">
        <f>2.4/2.29</f>
        <v>1.0480349344978166</v>
      </c>
    </row>
    <row r="304" spans="1:19" x14ac:dyDescent="0.35">
      <c r="A304" s="31" t="s">
        <v>89</v>
      </c>
      <c r="B304" s="528">
        <v>46160</v>
      </c>
      <c r="C304" s="65">
        <v>46162</v>
      </c>
      <c r="D304" s="327" t="s">
        <v>2223</v>
      </c>
      <c r="E304" s="61"/>
      <c r="F304" s="33" t="s">
        <v>74</v>
      </c>
      <c r="G304" s="20" t="s">
        <v>1337</v>
      </c>
      <c r="H304" s="68">
        <v>7475</v>
      </c>
      <c r="I304" s="62">
        <v>180</v>
      </c>
      <c r="J304" s="62">
        <v>220</v>
      </c>
      <c r="K304" s="70" t="s">
        <v>95</v>
      </c>
      <c r="L304" s="63" t="s">
        <v>1389</v>
      </c>
      <c r="M304" s="29"/>
      <c r="N304" s="41">
        <v>1.84</v>
      </c>
      <c r="O304" s="264" t="s">
        <v>1391</v>
      </c>
      <c r="P304" s="265"/>
      <c r="Q304" s="34"/>
      <c r="R304" s="76" t="s">
        <v>91</v>
      </c>
      <c r="S304" s="265">
        <f>2.07/1.84</f>
        <v>1.1249999999999998</v>
      </c>
    </row>
    <row r="305" spans="1:19" x14ac:dyDescent="0.35">
      <c r="A305" s="31" t="s">
        <v>129</v>
      </c>
      <c r="B305" s="528">
        <v>46160</v>
      </c>
      <c r="C305" s="65">
        <v>46160</v>
      </c>
      <c r="D305" s="56" t="s">
        <v>1458</v>
      </c>
      <c r="E305" s="61" t="s">
        <v>1442</v>
      </c>
      <c r="F305" s="33" t="s">
        <v>176</v>
      </c>
      <c r="G305" s="20" t="s">
        <v>1460</v>
      </c>
      <c r="H305" s="68" t="s">
        <v>1457</v>
      </c>
      <c r="I305" s="62">
        <v>420</v>
      </c>
      <c r="J305" s="62">
        <v>220</v>
      </c>
      <c r="K305" s="70" t="s">
        <v>78</v>
      </c>
      <c r="L305" s="63" t="s">
        <v>1459</v>
      </c>
      <c r="M305" s="29"/>
      <c r="N305" s="41">
        <v>9.2200000000000006</v>
      </c>
      <c r="O305" s="85"/>
      <c r="P305" s="265"/>
      <c r="Q305" s="34"/>
      <c r="R305" s="76" t="s">
        <v>66</v>
      </c>
      <c r="S305" s="265"/>
    </row>
    <row r="306" spans="1:19" x14ac:dyDescent="0.35">
      <c r="A306" s="31" t="s">
        <v>129</v>
      </c>
      <c r="B306" s="528">
        <v>46160</v>
      </c>
      <c r="C306" s="65">
        <v>46160</v>
      </c>
      <c r="D306" s="248" t="s">
        <v>1371</v>
      </c>
      <c r="E306" s="61"/>
      <c r="F306" s="33" t="s">
        <v>94</v>
      </c>
      <c r="G306" s="20" t="s">
        <v>2441</v>
      </c>
      <c r="H306" s="68" t="s">
        <v>1372</v>
      </c>
      <c r="I306" s="62">
        <v>320</v>
      </c>
      <c r="J306" s="62">
        <v>230</v>
      </c>
      <c r="K306" s="70" t="s">
        <v>1374</v>
      </c>
      <c r="L306" s="63" t="s">
        <v>133</v>
      </c>
      <c r="M306" t="s">
        <v>138</v>
      </c>
      <c r="N306" s="41">
        <v>6.03</v>
      </c>
      <c r="O306" s="85" t="s">
        <v>1373</v>
      </c>
      <c r="P306" s="64"/>
      <c r="Q306" s="34"/>
      <c r="R306" s="76" t="s">
        <v>66</v>
      </c>
      <c r="S306" s="64"/>
    </row>
    <row r="307" spans="1:19" x14ac:dyDescent="0.35">
      <c r="A307" s="31" t="s">
        <v>1331</v>
      </c>
      <c r="B307" s="528">
        <v>46161</v>
      </c>
      <c r="C307" s="380">
        <v>46209</v>
      </c>
      <c r="D307" s="379" t="s">
        <v>2079</v>
      </c>
      <c r="E307" s="381" t="s">
        <v>2080</v>
      </c>
      <c r="F307" s="33" t="s">
        <v>74</v>
      </c>
      <c r="G307" s="20" t="s">
        <v>2083</v>
      </c>
      <c r="H307" s="68" t="s">
        <v>1461</v>
      </c>
      <c r="I307" s="382">
        <v>320</v>
      </c>
      <c r="J307" s="62">
        <v>220</v>
      </c>
      <c r="K307" s="70" t="s">
        <v>2081</v>
      </c>
      <c r="L307" s="63" t="s">
        <v>133</v>
      </c>
      <c r="M307" s="383" t="s">
        <v>2082</v>
      </c>
      <c r="N307" s="160">
        <v>5.46</v>
      </c>
      <c r="O307" s="384" t="s">
        <v>2084</v>
      </c>
      <c r="P307" s="64" t="s">
        <v>79</v>
      </c>
      <c r="Q307" s="34">
        <v>150</v>
      </c>
      <c r="R307" s="76" t="s">
        <v>66</v>
      </c>
      <c r="S307" s="385" t="s">
        <v>2085</v>
      </c>
    </row>
    <row r="308" spans="1:19" x14ac:dyDescent="0.35">
      <c r="A308" s="31" t="s">
        <v>129</v>
      </c>
      <c r="B308" s="528">
        <v>46162</v>
      </c>
      <c r="C308" s="65">
        <v>46162</v>
      </c>
      <c r="D308" s="56" t="s">
        <v>1375</v>
      </c>
      <c r="E308" s="61"/>
      <c r="F308" s="33" t="s">
        <v>176</v>
      </c>
      <c r="G308" s="20" t="s">
        <v>1366</v>
      </c>
      <c r="H308" s="68" t="s">
        <v>1380</v>
      </c>
      <c r="I308" s="62">
        <v>220</v>
      </c>
      <c r="J308" s="62">
        <v>220</v>
      </c>
      <c r="K308" s="70" t="s">
        <v>95</v>
      </c>
      <c r="L308" s="63" t="s">
        <v>133</v>
      </c>
      <c r="M308" s="29"/>
      <c r="N308" s="41">
        <v>1.96</v>
      </c>
      <c r="O308" s="85"/>
      <c r="P308" s="64" t="s">
        <v>79</v>
      </c>
      <c r="Q308" s="34" t="s">
        <v>1388</v>
      </c>
      <c r="R308" s="76" t="s">
        <v>66</v>
      </c>
      <c r="S308" s="30"/>
    </row>
    <row r="309" spans="1:19" x14ac:dyDescent="0.35">
      <c r="A309" s="31" t="s">
        <v>129</v>
      </c>
      <c r="B309" s="528">
        <v>46162</v>
      </c>
      <c r="C309" s="65">
        <v>46162</v>
      </c>
      <c r="D309" s="56" t="s">
        <v>1376</v>
      </c>
      <c r="E309" s="61"/>
      <c r="F309" s="33" t="s">
        <v>176</v>
      </c>
      <c r="G309" s="20" t="s">
        <v>1367</v>
      </c>
      <c r="H309" s="68" t="s">
        <v>1381</v>
      </c>
      <c r="I309" s="62">
        <v>360</v>
      </c>
      <c r="J309" s="62">
        <v>220</v>
      </c>
      <c r="K309" s="70" t="s">
        <v>1384</v>
      </c>
      <c r="L309" s="63" t="s">
        <v>133</v>
      </c>
      <c r="M309" s="29"/>
      <c r="N309" s="41">
        <v>3.95</v>
      </c>
      <c r="O309" s="85"/>
      <c r="P309" s="64" t="s">
        <v>79</v>
      </c>
      <c r="Q309" s="34" t="s">
        <v>1388</v>
      </c>
      <c r="R309" s="76" t="s">
        <v>66</v>
      </c>
      <c r="S309" s="30"/>
    </row>
    <row r="310" spans="1:19" x14ac:dyDescent="0.35">
      <c r="A310" s="267" t="s">
        <v>129</v>
      </c>
      <c r="B310" s="549">
        <v>46162</v>
      </c>
      <c r="C310" s="185">
        <v>46162</v>
      </c>
      <c r="D310" s="268" t="s">
        <v>1377</v>
      </c>
      <c r="E310" s="270"/>
      <c r="F310" s="335" t="s">
        <v>361</v>
      </c>
      <c r="G310" s="269" t="s">
        <v>1368</v>
      </c>
      <c r="H310" s="132" t="s">
        <v>1382</v>
      </c>
      <c r="I310" s="271">
        <v>460</v>
      </c>
      <c r="J310" s="271">
        <v>220</v>
      </c>
      <c r="K310" s="272" t="s">
        <v>1385</v>
      </c>
      <c r="L310" s="273" t="s">
        <v>1386</v>
      </c>
      <c r="M310" s="29"/>
      <c r="N310" s="41">
        <v>5.55</v>
      </c>
      <c r="O310" s="85"/>
      <c r="P310" s="274" t="s">
        <v>79</v>
      </c>
      <c r="Q310" s="275" t="s">
        <v>1388</v>
      </c>
      <c r="R310" s="76" t="s">
        <v>66</v>
      </c>
      <c r="S310" s="30"/>
    </row>
    <row r="311" spans="1:19" x14ac:dyDescent="0.35">
      <c r="A311" s="267" t="s">
        <v>129</v>
      </c>
      <c r="B311" s="549">
        <v>46162</v>
      </c>
      <c r="C311" s="185">
        <v>46162</v>
      </c>
      <c r="D311" s="268" t="s">
        <v>1378</v>
      </c>
      <c r="E311" s="270"/>
      <c r="F311" s="335" t="s">
        <v>361</v>
      </c>
      <c r="G311" s="269" t="s">
        <v>1369</v>
      </c>
      <c r="H311" s="132" t="s">
        <v>1383</v>
      </c>
      <c r="I311" s="271">
        <v>420</v>
      </c>
      <c r="J311" s="271">
        <v>220</v>
      </c>
      <c r="K311" s="272" t="s">
        <v>1385</v>
      </c>
      <c r="L311" s="273" t="s">
        <v>1387</v>
      </c>
      <c r="M311" s="29"/>
      <c r="N311" s="41">
        <v>5.48</v>
      </c>
      <c r="O311" s="85"/>
      <c r="P311" s="274" t="s">
        <v>79</v>
      </c>
      <c r="Q311" s="275" t="s">
        <v>1388</v>
      </c>
      <c r="R311" s="76" t="s">
        <v>66</v>
      </c>
      <c r="S311" s="30"/>
    </row>
    <row r="312" spans="1:19" x14ac:dyDescent="0.35">
      <c r="A312" s="31" t="s">
        <v>129</v>
      </c>
      <c r="B312" s="528">
        <v>46162</v>
      </c>
      <c r="C312" s="65">
        <v>46162</v>
      </c>
      <c r="D312" s="56" t="s">
        <v>1393</v>
      </c>
      <c r="E312" s="61"/>
      <c r="F312" s="33" t="s">
        <v>176</v>
      </c>
      <c r="G312" s="20" t="s">
        <v>1399</v>
      </c>
      <c r="H312" s="68" t="s">
        <v>1395</v>
      </c>
      <c r="I312" s="62">
        <v>400</v>
      </c>
      <c r="J312" s="62">
        <v>230</v>
      </c>
      <c r="K312" t="s">
        <v>1397</v>
      </c>
      <c r="L312" s="63" t="s">
        <v>1030</v>
      </c>
      <c r="M312" t="s">
        <v>138</v>
      </c>
      <c r="N312" s="41">
        <v>8.66</v>
      </c>
      <c r="O312" s="85"/>
      <c r="P312" s="64" t="s">
        <v>79</v>
      </c>
      <c r="Q312" s="34"/>
      <c r="R312" s="76" t="s">
        <v>66</v>
      </c>
      <c r="S312" s="30"/>
    </row>
    <row r="313" spans="1:19" x14ac:dyDescent="0.35">
      <c r="A313" s="31" t="s">
        <v>129</v>
      </c>
      <c r="B313" s="528">
        <v>46162</v>
      </c>
      <c r="C313" s="65">
        <v>46162</v>
      </c>
      <c r="D313" s="56" t="s">
        <v>1394</v>
      </c>
      <c r="E313" s="61"/>
      <c r="F313" s="33" t="s">
        <v>176</v>
      </c>
      <c r="G313" s="20" t="s">
        <v>1400</v>
      </c>
      <c r="H313" s="68" t="s">
        <v>1396</v>
      </c>
      <c r="I313" s="62">
        <v>400</v>
      </c>
      <c r="J313" s="62">
        <v>230</v>
      </c>
      <c r="K313" t="s">
        <v>1397</v>
      </c>
      <c r="L313" s="63" t="s">
        <v>1398</v>
      </c>
      <c r="M313" t="s">
        <v>138</v>
      </c>
      <c r="N313" s="41">
        <v>9.86</v>
      </c>
      <c r="O313" s="85"/>
      <c r="P313" s="64" t="s">
        <v>79</v>
      </c>
      <c r="Q313" s="34"/>
      <c r="R313" s="76" t="s">
        <v>66</v>
      </c>
      <c r="S313" s="30"/>
    </row>
    <row r="314" spans="1:19" x14ac:dyDescent="0.35">
      <c r="A314" s="31" t="s">
        <v>919</v>
      </c>
      <c r="B314" s="528">
        <v>46164</v>
      </c>
      <c r="C314" s="65">
        <v>46164</v>
      </c>
      <c r="D314" s="248" t="s">
        <v>1401</v>
      </c>
      <c r="E314" s="61"/>
      <c r="F314" s="33" t="s">
        <v>94</v>
      </c>
      <c r="G314" s="20" t="s">
        <v>1403</v>
      </c>
      <c r="H314" s="68" t="s">
        <v>1402</v>
      </c>
      <c r="I314" s="62">
        <v>180</v>
      </c>
      <c r="J314" s="62">
        <v>220</v>
      </c>
      <c r="K314" s="70" t="s">
        <v>95</v>
      </c>
      <c r="L314" s="63" t="s">
        <v>256</v>
      </c>
      <c r="M314" s="29"/>
      <c r="N314" s="41">
        <v>1.86</v>
      </c>
      <c r="O314" s="85"/>
      <c r="P314" s="64"/>
      <c r="Q314" s="34"/>
      <c r="R314" s="76" t="s">
        <v>91</v>
      </c>
      <c r="S314" s="30"/>
    </row>
    <row r="315" spans="1:19" x14ac:dyDescent="0.35">
      <c r="A315" s="31" t="s">
        <v>919</v>
      </c>
      <c r="B315" s="528">
        <v>46167</v>
      </c>
      <c r="C315" s="65">
        <v>46167</v>
      </c>
      <c r="D315" s="248" t="s">
        <v>1409</v>
      </c>
      <c r="E315" s="71" t="s">
        <v>1410</v>
      </c>
      <c r="F315" s="334" t="s">
        <v>74</v>
      </c>
      <c r="G315" s="20" t="s">
        <v>1404</v>
      </c>
      <c r="H315" s="68" t="s">
        <v>1406</v>
      </c>
      <c r="I315" s="62">
        <v>200</v>
      </c>
      <c r="J315" s="62">
        <v>220</v>
      </c>
      <c r="K315" s="70" t="s">
        <v>95</v>
      </c>
      <c r="L315" s="63" t="s">
        <v>256</v>
      </c>
      <c r="M315" s="29"/>
      <c r="N315" s="41">
        <v>2.4</v>
      </c>
      <c r="O315" s="85"/>
      <c r="P315" s="64" t="s">
        <v>1408</v>
      </c>
      <c r="Q315" s="34"/>
      <c r="R315" s="76" t="s">
        <v>91</v>
      </c>
      <c r="S315" s="30"/>
    </row>
    <row r="316" spans="1:19" x14ac:dyDescent="0.35">
      <c r="A316" s="31" t="s">
        <v>919</v>
      </c>
      <c r="B316" s="528">
        <v>46167</v>
      </c>
      <c r="C316" s="65">
        <v>46167</v>
      </c>
      <c r="D316" s="248" t="s">
        <v>1401</v>
      </c>
      <c r="E316" s="61"/>
      <c r="F316" s="33" t="s">
        <v>94</v>
      </c>
      <c r="G316" s="20" t="s">
        <v>1405</v>
      </c>
      <c r="H316" s="68" t="s">
        <v>1407</v>
      </c>
      <c r="I316" s="62">
        <v>220</v>
      </c>
      <c r="J316" s="62">
        <v>220</v>
      </c>
      <c r="K316" s="70" t="s">
        <v>95</v>
      </c>
      <c r="L316" s="63" t="s">
        <v>256</v>
      </c>
      <c r="M316" s="29"/>
      <c r="N316" s="41">
        <v>2.75</v>
      </c>
      <c r="O316" s="85"/>
      <c r="P316" s="64"/>
      <c r="Q316" s="34"/>
      <c r="R316" s="76" t="s">
        <v>91</v>
      </c>
      <c r="S316" s="30"/>
    </row>
    <row r="317" spans="1:19" x14ac:dyDescent="0.35">
      <c r="A317" s="31" t="s">
        <v>741</v>
      </c>
      <c r="B317" s="528">
        <v>46170</v>
      </c>
      <c r="C317" s="65">
        <v>46171</v>
      </c>
      <c r="D317" s="248" t="s">
        <v>1412</v>
      </c>
      <c r="E317" s="61"/>
      <c r="F317" s="33" t="s">
        <v>94</v>
      </c>
      <c r="G317" s="276" t="s">
        <v>1411</v>
      </c>
      <c r="H317" s="390">
        <v>7511</v>
      </c>
      <c r="I317" s="62">
        <v>200</v>
      </c>
      <c r="J317" s="62">
        <v>220</v>
      </c>
      <c r="K317" s="70" t="s">
        <v>95</v>
      </c>
      <c r="L317" s="63" t="s">
        <v>420</v>
      </c>
      <c r="M317" s="29"/>
      <c r="N317" s="41">
        <v>2.77</v>
      </c>
      <c r="O317" s="85"/>
      <c r="P317" s="64"/>
      <c r="Q317" s="34"/>
      <c r="R317" s="76" t="s">
        <v>91</v>
      </c>
      <c r="S317" s="30"/>
    </row>
    <row r="318" spans="1:19" x14ac:dyDescent="0.35">
      <c r="A318" s="31" t="s">
        <v>919</v>
      </c>
      <c r="B318" s="528">
        <v>46170</v>
      </c>
      <c r="C318" s="65">
        <v>46171</v>
      </c>
      <c r="D318" s="248" t="s">
        <v>1418</v>
      </c>
      <c r="E318" s="61"/>
      <c r="F318" s="33" t="s">
        <v>94</v>
      </c>
      <c r="G318" s="20" t="s">
        <v>1414</v>
      </c>
      <c r="H318" s="68" t="s">
        <v>1419</v>
      </c>
      <c r="I318" s="62">
        <v>180</v>
      </c>
      <c r="J318" s="62">
        <v>220</v>
      </c>
      <c r="K318" s="70" t="s">
        <v>143</v>
      </c>
      <c r="L318" s="63" t="s">
        <v>1420</v>
      </c>
      <c r="M318" s="29"/>
      <c r="N318" s="41">
        <v>2.02</v>
      </c>
      <c r="O318" s="84" t="s">
        <v>1415</v>
      </c>
      <c r="P318" s="64"/>
      <c r="Q318" s="34"/>
      <c r="R318" s="76" t="s">
        <v>91</v>
      </c>
      <c r="S318" s="30"/>
    </row>
    <row r="319" spans="1:19" x14ac:dyDescent="0.35">
      <c r="A319" s="31" t="s">
        <v>89</v>
      </c>
      <c r="B319" s="528">
        <v>46174</v>
      </c>
      <c r="C319" s="65">
        <v>46174</v>
      </c>
      <c r="D319" s="56" t="s">
        <v>1422</v>
      </c>
      <c r="E319" s="61"/>
      <c r="F319" s="33" t="s">
        <v>94</v>
      </c>
      <c r="G319" s="20" t="s">
        <v>1421</v>
      </c>
      <c r="H319" s="68" t="s">
        <v>1430</v>
      </c>
      <c r="I319" s="62">
        <v>190</v>
      </c>
      <c r="J319" s="62">
        <v>220</v>
      </c>
      <c r="K319" s="70" t="s">
        <v>95</v>
      </c>
      <c r="L319" s="63" t="s">
        <v>133</v>
      </c>
      <c r="M319" s="29"/>
      <c r="N319" s="41">
        <v>2.34</v>
      </c>
      <c r="O319" s="278">
        <v>1.0493273542600896</v>
      </c>
      <c r="P319" s="64"/>
      <c r="Q319" s="277"/>
      <c r="R319" s="76" t="s">
        <v>91</v>
      </c>
      <c r="S319" s="30"/>
    </row>
    <row r="320" spans="1:19" x14ac:dyDescent="0.35">
      <c r="A320" s="31" t="s">
        <v>89</v>
      </c>
      <c r="B320" s="528">
        <v>46174</v>
      </c>
      <c r="C320" s="65">
        <v>46174</v>
      </c>
      <c r="D320" s="56" t="s">
        <v>1424</v>
      </c>
      <c r="E320" s="61"/>
      <c r="F320" s="33" t="s">
        <v>94</v>
      </c>
      <c r="G320" s="20" t="s">
        <v>1436</v>
      </c>
      <c r="H320" s="68" t="s">
        <v>1431</v>
      </c>
      <c r="I320" s="62">
        <v>180</v>
      </c>
      <c r="J320" s="62">
        <v>220</v>
      </c>
      <c r="K320" s="70" t="s">
        <v>95</v>
      </c>
      <c r="L320" s="63" t="s">
        <v>256</v>
      </c>
      <c r="M320" s="29"/>
      <c r="N320" s="41">
        <v>2.0699999999999998</v>
      </c>
      <c r="O320" s="278">
        <v>1.1373626373626373</v>
      </c>
      <c r="P320" s="64"/>
      <c r="Q320" s="277"/>
      <c r="R320" s="76" t="s">
        <v>91</v>
      </c>
      <c r="S320" s="30"/>
    </row>
    <row r="321" spans="1:19" x14ac:dyDescent="0.35">
      <c r="A321" s="31" t="s">
        <v>89</v>
      </c>
      <c r="B321" s="528">
        <v>46174</v>
      </c>
      <c r="C321" s="65">
        <v>46174</v>
      </c>
      <c r="D321" s="56" t="s">
        <v>1423</v>
      </c>
      <c r="E321" s="61"/>
      <c r="F321" s="33" t="s">
        <v>94</v>
      </c>
      <c r="G321" s="20" t="s">
        <v>1427</v>
      </c>
      <c r="H321" s="68" t="s">
        <v>1432</v>
      </c>
      <c r="I321" s="62">
        <v>190</v>
      </c>
      <c r="J321" s="62">
        <v>220</v>
      </c>
      <c r="K321" s="70" t="s">
        <v>95</v>
      </c>
      <c r="L321" s="63" t="s">
        <v>967</v>
      </c>
      <c r="M321" s="29"/>
      <c r="N321" s="41">
        <v>2.3199999999999998</v>
      </c>
      <c r="O321" s="278">
        <v>1.0497737556561086</v>
      </c>
      <c r="P321" s="64"/>
      <c r="Q321" s="179"/>
      <c r="R321" s="76" t="s">
        <v>91</v>
      </c>
      <c r="S321" s="30"/>
    </row>
    <row r="322" spans="1:19" x14ac:dyDescent="0.35">
      <c r="A322" s="31" t="s">
        <v>89</v>
      </c>
      <c r="B322" s="528">
        <v>46174</v>
      </c>
      <c r="C322" s="65">
        <v>46174</v>
      </c>
      <c r="D322" s="56" t="s">
        <v>1425</v>
      </c>
      <c r="E322" s="61"/>
      <c r="F322" s="33" t="s">
        <v>94</v>
      </c>
      <c r="G322" s="20" t="s">
        <v>1428</v>
      </c>
      <c r="H322" s="68" t="s">
        <v>1433</v>
      </c>
      <c r="I322" s="62">
        <v>330</v>
      </c>
      <c r="J322" s="62">
        <v>230</v>
      </c>
      <c r="K322" s="70" t="s">
        <v>774</v>
      </c>
      <c r="L322" s="63"/>
      <c r="M322" s="29" t="s">
        <v>1435</v>
      </c>
      <c r="N322" s="41">
        <v>5.68</v>
      </c>
      <c r="O322" s="278">
        <v>1.0499075785582255</v>
      </c>
      <c r="P322" s="64"/>
      <c r="Q322" s="277"/>
      <c r="R322" s="76" t="s">
        <v>91</v>
      </c>
      <c r="S322" s="30"/>
    </row>
    <row r="323" spans="1:19" x14ac:dyDescent="0.35">
      <c r="A323" s="31" t="s">
        <v>89</v>
      </c>
      <c r="B323" s="528">
        <v>46174</v>
      </c>
      <c r="C323" s="65">
        <v>46174</v>
      </c>
      <c r="D323" s="56" t="s">
        <v>1426</v>
      </c>
      <c r="E323" s="61"/>
      <c r="F323" s="33" t="s">
        <v>94</v>
      </c>
      <c r="G323" s="20" t="s">
        <v>1429</v>
      </c>
      <c r="H323" s="68" t="s">
        <v>1434</v>
      </c>
      <c r="I323" s="62">
        <v>180</v>
      </c>
      <c r="J323" s="62">
        <v>220</v>
      </c>
      <c r="K323" s="70" t="s">
        <v>95</v>
      </c>
      <c r="L323" s="63" t="s">
        <v>145</v>
      </c>
      <c r="M323" s="29"/>
      <c r="N323" s="41">
        <v>1.89</v>
      </c>
      <c r="O323" s="278">
        <v>1.1385542168674698</v>
      </c>
      <c r="P323" s="64"/>
      <c r="Q323" s="179"/>
      <c r="R323" s="76" t="s">
        <v>91</v>
      </c>
      <c r="S323" s="30"/>
    </row>
    <row r="324" spans="1:19" x14ac:dyDescent="0.35">
      <c r="A324" s="31" t="s">
        <v>129</v>
      </c>
      <c r="B324" s="528">
        <v>46176</v>
      </c>
      <c r="C324" s="65"/>
      <c r="D324" s="56" t="s">
        <v>1280</v>
      </c>
      <c r="E324" s="61"/>
      <c r="F324" s="33" t="s">
        <v>147</v>
      </c>
      <c r="G324" s="20" t="s">
        <v>1463</v>
      </c>
      <c r="H324" s="68"/>
      <c r="I324" s="62"/>
      <c r="J324" s="62"/>
      <c r="K324" s="70"/>
      <c r="L324" s="63"/>
      <c r="M324" s="29"/>
      <c r="N324" s="41"/>
      <c r="O324" s="84" t="s">
        <v>1462</v>
      </c>
      <c r="P324" s="64"/>
      <c r="Q324" s="34"/>
      <c r="R324" s="76" t="s">
        <v>66</v>
      </c>
      <c r="S324" s="30"/>
    </row>
    <row r="325" spans="1:19" x14ac:dyDescent="0.35">
      <c r="A325" s="31" t="s">
        <v>129</v>
      </c>
      <c r="B325" s="528">
        <v>46176</v>
      </c>
      <c r="C325" s="139">
        <v>46293</v>
      </c>
      <c r="D325" s="56" t="s">
        <v>1277</v>
      </c>
      <c r="E325" s="61"/>
      <c r="F325" s="334" t="s">
        <v>94</v>
      </c>
      <c r="G325" s="20" t="s">
        <v>1464</v>
      </c>
      <c r="H325" s="68" t="s">
        <v>2998</v>
      </c>
      <c r="I325" s="62">
        <v>230</v>
      </c>
      <c r="J325" s="62">
        <v>220</v>
      </c>
      <c r="K325" s="70" t="s">
        <v>95</v>
      </c>
      <c r="L325" s="63" t="s">
        <v>1000</v>
      </c>
      <c r="M325" s="29"/>
      <c r="N325" s="41">
        <v>5.35</v>
      </c>
      <c r="O325" s="84" t="s">
        <v>1462</v>
      </c>
      <c r="P325" s="64"/>
      <c r="Q325" s="34"/>
      <c r="R325" s="76" t="s">
        <v>66</v>
      </c>
      <c r="S325" s="30"/>
    </row>
    <row r="326" spans="1:19" x14ac:dyDescent="0.35">
      <c r="A326" s="31" t="s">
        <v>129</v>
      </c>
      <c r="B326" s="528">
        <v>46176</v>
      </c>
      <c r="C326" s="65"/>
      <c r="D326" s="56" t="s">
        <v>1274</v>
      </c>
      <c r="E326" s="61"/>
      <c r="F326" s="33" t="s">
        <v>147</v>
      </c>
      <c r="G326" s="282" t="s">
        <v>1465</v>
      </c>
      <c r="H326" s="68"/>
      <c r="I326" s="62"/>
      <c r="J326" s="62"/>
      <c r="K326" s="70"/>
      <c r="L326" s="63"/>
      <c r="M326" s="29"/>
      <c r="N326" s="41"/>
      <c r="O326" s="84" t="s">
        <v>1462</v>
      </c>
      <c r="P326" s="64"/>
      <c r="Q326" s="34"/>
      <c r="R326" s="76" t="s">
        <v>66</v>
      </c>
      <c r="S326" s="30"/>
    </row>
    <row r="327" spans="1:19" x14ac:dyDescent="0.35">
      <c r="A327" s="31" t="s">
        <v>89</v>
      </c>
      <c r="B327" s="528">
        <v>46178</v>
      </c>
      <c r="C327" s="65">
        <v>46178</v>
      </c>
      <c r="D327" s="285" t="s">
        <v>1573</v>
      </c>
      <c r="E327" s="61"/>
      <c r="F327" s="33" t="s">
        <v>94</v>
      </c>
      <c r="G327" s="282" t="s">
        <v>1572</v>
      </c>
      <c r="H327" s="68" t="s">
        <v>1574</v>
      </c>
      <c r="I327" s="62">
        <v>180</v>
      </c>
      <c r="J327" s="62">
        <v>220</v>
      </c>
      <c r="K327" s="70" t="s">
        <v>1578</v>
      </c>
      <c r="L327" s="63" t="s">
        <v>1724</v>
      </c>
      <c r="M327" s="29"/>
      <c r="N327" s="41">
        <v>1.89</v>
      </c>
      <c r="O327" s="85"/>
      <c r="P327" s="64"/>
      <c r="Q327" s="34"/>
      <c r="R327" s="76" t="s">
        <v>91</v>
      </c>
      <c r="S327" s="30"/>
    </row>
    <row r="328" spans="1:19" x14ac:dyDescent="0.35">
      <c r="A328" s="31" t="s">
        <v>89</v>
      </c>
      <c r="B328" s="528">
        <v>46178</v>
      </c>
      <c r="C328" s="65">
        <v>46183</v>
      </c>
      <c r="D328" s="286" t="s">
        <v>1580</v>
      </c>
      <c r="E328" s="61"/>
      <c r="F328" s="33" t="s">
        <v>94</v>
      </c>
      <c r="G328" s="287" t="s">
        <v>1581</v>
      </c>
      <c r="H328" s="68" t="s">
        <v>1703</v>
      </c>
      <c r="I328" s="62">
        <v>190</v>
      </c>
      <c r="J328" s="62">
        <v>220</v>
      </c>
      <c r="K328" s="70" t="s">
        <v>95</v>
      </c>
      <c r="L328" s="63" t="s">
        <v>133</v>
      </c>
      <c r="M328" s="29"/>
      <c r="N328" s="41">
        <v>2.15</v>
      </c>
      <c r="O328" s="85"/>
      <c r="P328" s="64"/>
      <c r="Q328" s="34"/>
      <c r="R328" s="76" t="s">
        <v>91</v>
      </c>
      <c r="S328" s="30"/>
    </row>
    <row r="329" spans="1:19" x14ac:dyDescent="0.35">
      <c r="A329" s="31" t="s">
        <v>89</v>
      </c>
      <c r="B329" s="528">
        <v>46178</v>
      </c>
      <c r="C329" s="65">
        <v>46183</v>
      </c>
      <c r="D329" s="286" t="s">
        <v>1579</v>
      </c>
      <c r="E329" s="61"/>
      <c r="F329" s="33" t="s">
        <v>94</v>
      </c>
      <c r="G329" s="287" t="s">
        <v>1581</v>
      </c>
      <c r="H329" s="68" t="s">
        <v>1704</v>
      </c>
      <c r="I329" s="62">
        <v>180</v>
      </c>
      <c r="J329" s="62">
        <v>220</v>
      </c>
      <c r="K329" s="70" t="s">
        <v>95</v>
      </c>
      <c r="L329" s="63" t="s">
        <v>1228</v>
      </c>
      <c r="M329" s="29"/>
      <c r="N329" s="41">
        <v>2</v>
      </c>
      <c r="O329" s="85"/>
      <c r="P329" s="64"/>
      <c r="Q329" s="34"/>
      <c r="R329" s="76" t="s">
        <v>91</v>
      </c>
      <c r="S329" s="30"/>
    </row>
    <row r="330" spans="1:19" x14ac:dyDescent="0.35">
      <c r="A330" s="31" t="s">
        <v>89</v>
      </c>
      <c r="B330" s="528">
        <v>46178</v>
      </c>
      <c r="C330" s="65">
        <v>46183</v>
      </c>
      <c r="D330" s="286" t="s">
        <v>1587</v>
      </c>
      <c r="E330" s="61"/>
      <c r="F330" s="33" t="s">
        <v>94</v>
      </c>
      <c r="G330" s="287" t="s">
        <v>1581</v>
      </c>
      <c r="H330" s="68" t="s">
        <v>1705</v>
      </c>
      <c r="I330" s="62">
        <v>180</v>
      </c>
      <c r="J330" s="62">
        <v>220</v>
      </c>
      <c r="K330" s="70" t="s">
        <v>95</v>
      </c>
      <c r="L330" s="63" t="s">
        <v>133</v>
      </c>
      <c r="M330" s="29"/>
      <c r="N330" s="41">
        <v>2.0099999999999998</v>
      </c>
      <c r="O330" s="85"/>
      <c r="P330" s="64"/>
      <c r="Q330" s="34"/>
      <c r="R330" s="76" t="s">
        <v>91</v>
      </c>
      <c r="S330" s="30"/>
    </row>
    <row r="331" spans="1:19" x14ac:dyDescent="0.35">
      <c r="A331" s="31" t="s">
        <v>89</v>
      </c>
      <c r="B331" s="528">
        <v>46178</v>
      </c>
      <c r="C331" s="65">
        <v>46183</v>
      </c>
      <c r="D331" s="56" t="s">
        <v>1582</v>
      </c>
      <c r="E331" s="61"/>
      <c r="F331" s="33" t="s">
        <v>94</v>
      </c>
      <c r="G331" s="287" t="s">
        <v>1581</v>
      </c>
      <c r="H331" s="68" t="s">
        <v>1706</v>
      </c>
      <c r="I331" s="62">
        <v>180</v>
      </c>
      <c r="J331" s="62">
        <v>220</v>
      </c>
      <c r="K331" s="70" t="s">
        <v>95</v>
      </c>
      <c r="L331" s="63" t="s">
        <v>133</v>
      </c>
      <c r="M331" s="29"/>
      <c r="N331" s="41">
        <v>1.95</v>
      </c>
      <c r="O331" s="85"/>
      <c r="P331" s="64"/>
      <c r="Q331" s="34"/>
      <c r="R331" s="76" t="s">
        <v>91</v>
      </c>
      <c r="S331" s="30"/>
    </row>
    <row r="332" spans="1:19" x14ac:dyDescent="0.35">
      <c r="A332" s="31" t="s">
        <v>89</v>
      </c>
      <c r="B332" s="528">
        <v>46178</v>
      </c>
      <c r="C332" s="65">
        <v>46183</v>
      </c>
      <c r="D332" s="56" t="s">
        <v>1583</v>
      </c>
      <c r="E332" s="61"/>
      <c r="F332" s="33" t="s">
        <v>94</v>
      </c>
      <c r="G332" s="287" t="s">
        <v>1581</v>
      </c>
      <c r="H332" s="68" t="s">
        <v>1707</v>
      </c>
      <c r="I332" s="62">
        <v>180</v>
      </c>
      <c r="J332" s="62">
        <v>220</v>
      </c>
      <c r="K332" s="70" t="s">
        <v>95</v>
      </c>
      <c r="L332" s="63" t="s">
        <v>420</v>
      </c>
      <c r="M332" s="29"/>
      <c r="N332" s="41">
        <v>1.86</v>
      </c>
      <c r="O332" s="85"/>
      <c r="P332" s="64"/>
      <c r="Q332" s="34"/>
      <c r="R332" s="76" t="s">
        <v>91</v>
      </c>
      <c r="S332" s="30"/>
    </row>
    <row r="333" spans="1:19" x14ac:dyDescent="0.35">
      <c r="A333" s="31" t="s">
        <v>89</v>
      </c>
      <c r="B333" s="528">
        <v>46178</v>
      </c>
      <c r="C333" s="65">
        <v>46183</v>
      </c>
      <c r="D333" s="56" t="s">
        <v>1584</v>
      </c>
      <c r="E333" s="61"/>
      <c r="F333" s="33" t="s">
        <v>94</v>
      </c>
      <c r="G333" s="541" t="s">
        <v>1581</v>
      </c>
      <c r="H333" s="68" t="s">
        <v>1708</v>
      </c>
      <c r="I333" s="62">
        <v>180</v>
      </c>
      <c r="J333" s="62">
        <v>220</v>
      </c>
      <c r="K333" s="70" t="s">
        <v>95</v>
      </c>
      <c r="L333" s="63" t="s">
        <v>1723</v>
      </c>
      <c r="M333" s="29"/>
      <c r="N333" s="41">
        <v>1.96</v>
      </c>
      <c r="O333" s="85"/>
      <c r="P333" s="64"/>
      <c r="Q333" s="34"/>
      <c r="R333" s="76" t="s">
        <v>91</v>
      </c>
      <c r="S333" s="30"/>
    </row>
    <row r="334" spans="1:19" x14ac:dyDescent="0.35">
      <c r="A334" s="31" t="s">
        <v>89</v>
      </c>
      <c r="B334" s="528">
        <v>46178</v>
      </c>
      <c r="C334" s="65">
        <v>46183</v>
      </c>
      <c r="D334" s="56" t="s">
        <v>1585</v>
      </c>
      <c r="E334" s="61"/>
      <c r="F334" s="33" t="s">
        <v>94</v>
      </c>
      <c r="G334" s="287" t="s">
        <v>1581</v>
      </c>
      <c r="H334" s="68" t="s">
        <v>1709</v>
      </c>
      <c r="I334" s="62">
        <v>180</v>
      </c>
      <c r="J334" s="62">
        <v>220</v>
      </c>
      <c r="K334" s="70" t="s">
        <v>95</v>
      </c>
      <c r="L334" s="63" t="s">
        <v>256</v>
      </c>
      <c r="M334" s="29"/>
      <c r="N334" s="41">
        <v>1.97</v>
      </c>
      <c r="O334" s="85"/>
      <c r="P334" s="64"/>
      <c r="Q334" s="34"/>
      <c r="R334" s="76" t="s">
        <v>91</v>
      </c>
      <c r="S334" s="30"/>
    </row>
    <row r="335" spans="1:19" x14ac:dyDescent="0.35">
      <c r="A335" s="31" t="s">
        <v>89</v>
      </c>
      <c r="B335" s="528">
        <v>46178</v>
      </c>
      <c r="C335" s="65">
        <v>46183</v>
      </c>
      <c r="D335" s="286" t="s">
        <v>1586</v>
      </c>
      <c r="E335" s="61"/>
      <c r="F335" s="33" t="s">
        <v>94</v>
      </c>
      <c r="G335" s="287" t="s">
        <v>1581</v>
      </c>
      <c r="H335" s="68" t="s">
        <v>1710</v>
      </c>
      <c r="I335" s="62">
        <v>180</v>
      </c>
      <c r="J335" s="62">
        <v>220</v>
      </c>
      <c r="K335" s="70" t="s">
        <v>95</v>
      </c>
      <c r="L335" s="63" t="s">
        <v>145</v>
      </c>
      <c r="M335" s="29"/>
      <c r="N335" s="41">
        <v>2.06</v>
      </c>
      <c r="O335" s="85"/>
      <c r="P335" s="64"/>
      <c r="Q335" s="34"/>
      <c r="R335" s="76" t="s">
        <v>91</v>
      </c>
      <c r="S335" s="30"/>
    </row>
    <row r="336" spans="1:19" x14ac:dyDescent="0.35">
      <c r="A336" s="31" t="s">
        <v>89</v>
      </c>
      <c r="B336" s="528">
        <v>46178</v>
      </c>
      <c r="C336" s="65">
        <v>46183</v>
      </c>
      <c r="D336" s="286" t="s">
        <v>1588</v>
      </c>
      <c r="E336" s="61"/>
      <c r="F336" s="33" t="s">
        <v>94</v>
      </c>
      <c r="G336" s="287" t="s">
        <v>1581</v>
      </c>
      <c r="H336" s="68" t="s">
        <v>1711</v>
      </c>
      <c r="I336" s="62">
        <v>180</v>
      </c>
      <c r="J336" s="62">
        <v>220</v>
      </c>
      <c r="K336" s="70" t="s">
        <v>95</v>
      </c>
      <c r="L336" s="63" t="s">
        <v>267</v>
      </c>
      <c r="M336" s="29"/>
      <c r="N336" s="41">
        <v>1.87</v>
      </c>
      <c r="O336" s="85"/>
      <c r="P336" s="64"/>
      <c r="Q336" s="34"/>
      <c r="R336" s="76" t="s">
        <v>91</v>
      </c>
      <c r="S336" s="30"/>
    </row>
    <row r="337" spans="1:19" x14ac:dyDescent="0.35">
      <c r="A337" s="31" t="s">
        <v>89</v>
      </c>
      <c r="B337" s="528">
        <v>46178</v>
      </c>
      <c r="C337" s="65">
        <v>46183</v>
      </c>
      <c r="D337" s="286" t="s">
        <v>1589</v>
      </c>
      <c r="E337" s="61"/>
      <c r="F337" s="33" t="s">
        <v>94</v>
      </c>
      <c r="G337" s="287" t="s">
        <v>1581</v>
      </c>
      <c r="H337" s="68" t="s">
        <v>1712</v>
      </c>
      <c r="I337" s="62">
        <v>180</v>
      </c>
      <c r="J337" s="62">
        <v>220</v>
      </c>
      <c r="K337" s="70" t="s">
        <v>95</v>
      </c>
      <c r="L337" s="63" t="s">
        <v>256</v>
      </c>
      <c r="M337" s="29"/>
      <c r="N337" s="41">
        <v>1.88</v>
      </c>
      <c r="O337" s="85"/>
      <c r="P337" s="64"/>
      <c r="Q337" s="34"/>
      <c r="R337" s="76" t="s">
        <v>91</v>
      </c>
      <c r="S337" s="30"/>
    </row>
    <row r="338" spans="1:19" x14ac:dyDescent="0.35">
      <c r="A338" s="31" t="s">
        <v>89</v>
      </c>
      <c r="B338" s="528">
        <v>46178</v>
      </c>
      <c r="C338" s="65">
        <v>46183</v>
      </c>
      <c r="D338" s="286" t="s">
        <v>1590</v>
      </c>
      <c r="E338" s="61"/>
      <c r="F338" s="33" t="s">
        <v>94</v>
      </c>
      <c r="G338" s="287" t="s">
        <v>1581</v>
      </c>
      <c r="H338" s="68" t="s">
        <v>1713</v>
      </c>
      <c r="I338" s="62">
        <v>180</v>
      </c>
      <c r="J338" s="62">
        <v>220</v>
      </c>
      <c r="K338" s="70" t="s">
        <v>95</v>
      </c>
      <c r="L338" s="300" t="s">
        <v>1722</v>
      </c>
      <c r="M338" s="29"/>
      <c r="N338" s="41">
        <v>2.2599999999999998</v>
      </c>
      <c r="O338" s="85"/>
      <c r="P338" s="64"/>
      <c r="Q338" s="34"/>
      <c r="R338" s="76" t="s">
        <v>91</v>
      </c>
      <c r="S338" s="30"/>
    </row>
    <row r="339" spans="1:19" x14ac:dyDescent="0.35">
      <c r="A339" s="31" t="s">
        <v>89</v>
      </c>
      <c r="B339" s="528">
        <v>46178</v>
      </c>
      <c r="C339" s="65">
        <v>46183</v>
      </c>
      <c r="D339" s="56" t="s">
        <v>1591</v>
      </c>
      <c r="E339" s="61"/>
      <c r="F339" s="33" t="s">
        <v>94</v>
      </c>
      <c r="G339" s="287" t="s">
        <v>1581</v>
      </c>
      <c r="H339" s="68" t="s">
        <v>1714</v>
      </c>
      <c r="I339" s="62">
        <v>180</v>
      </c>
      <c r="J339" s="62">
        <v>220</v>
      </c>
      <c r="K339" s="70" t="s">
        <v>95</v>
      </c>
      <c r="L339" s="300" t="s">
        <v>121</v>
      </c>
      <c r="M339" s="29"/>
      <c r="N339" s="41">
        <v>1.84</v>
      </c>
      <c r="O339" s="85"/>
      <c r="P339" s="64"/>
      <c r="Q339" s="34"/>
      <c r="R339" s="76" t="s">
        <v>91</v>
      </c>
      <c r="S339" s="30"/>
    </row>
    <row r="340" spans="1:19" x14ac:dyDescent="0.35">
      <c r="A340" s="31" t="s">
        <v>89</v>
      </c>
      <c r="B340" s="528">
        <v>46178</v>
      </c>
      <c r="C340" s="65">
        <v>46183</v>
      </c>
      <c r="D340" s="56" t="s">
        <v>1592</v>
      </c>
      <c r="E340" s="61"/>
      <c r="F340" s="33" t="s">
        <v>94</v>
      </c>
      <c r="G340" s="287" t="s">
        <v>1581</v>
      </c>
      <c r="H340" s="68" t="s">
        <v>1715</v>
      </c>
      <c r="I340" s="62">
        <v>180</v>
      </c>
      <c r="J340" s="62">
        <v>220</v>
      </c>
      <c r="K340" s="70" t="s">
        <v>95</v>
      </c>
      <c r="L340" s="300" t="s">
        <v>1721</v>
      </c>
      <c r="M340" s="29"/>
      <c r="N340" s="41">
        <v>1.87</v>
      </c>
      <c r="O340" s="85"/>
      <c r="P340" s="64"/>
      <c r="Q340" s="34"/>
      <c r="R340" s="76" t="s">
        <v>91</v>
      </c>
      <c r="S340" s="30"/>
    </row>
    <row r="341" spans="1:19" x14ac:dyDescent="0.35">
      <c r="A341" s="31" t="s">
        <v>89</v>
      </c>
      <c r="B341" s="528">
        <v>46178</v>
      </c>
      <c r="C341" s="65">
        <v>46183</v>
      </c>
      <c r="D341" s="56" t="s">
        <v>1593</v>
      </c>
      <c r="E341" s="61"/>
      <c r="F341" s="33" t="s">
        <v>94</v>
      </c>
      <c r="G341" s="287" t="s">
        <v>1581</v>
      </c>
      <c r="H341" s="68" t="s">
        <v>1716</v>
      </c>
      <c r="I341" s="62">
        <v>180</v>
      </c>
      <c r="J341" s="62">
        <v>220</v>
      </c>
      <c r="K341" s="70" t="s">
        <v>95</v>
      </c>
      <c r="L341" s="63" t="s">
        <v>807</v>
      </c>
      <c r="M341" s="29"/>
      <c r="N341" s="41">
        <v>1.95</v>
      </c>
      <c r="O341" s="85"/>
      <c r="P341" s="64"/>
      <c r="Q341" s="34"/>
      <c r="R341" s="76" t="s">
        <v>91</v>
      </c>
      <c r="S341" s="30"/>
    </row>
    <row r="342" spans="1:19" x14ac:dyDescent="0.35">
      <c r="A342" s="31" t="s">
        <v>89</v>
      </c>
      <c r="B342" s="528">
        <v>46178</v>
      </c>
      <c r="C342" s="65">
        <v>46183</v>
      </c>
      <c r="D342" s="286" t="s">
        <v>1594</v>
      </c>
      <c r="E342" s="61"/>
      <c r="F342" s="33" t="s">
        <v>94</v>
      </c>
      <c r="G342" s="287" t="s">
        <v>1581</v>
      </c>
      <c r="H342" s="68" t="s">
        <v>1717</v>
      </c>
      <c r="I342" s="62">
        <v>180</v>
      </c>
      <c r="J342" s="62">
        <v>220</v>
      </c>
      <c r="K342" s="70" t="s">
        <v>95</v>
      </c>
      <c r="L342" s="63" t="s">
        <v>145</v>
      </c>
      <c r="M342" s="29" t="s">
        <v>2934</v>
      </c>
      <c r="N342" s="41">
        <v>2.06</v>
      </c>
      <c r="O342" s="85"/>
      <c r="P342" s="64"/>
      <c r="Q342" s="34"/>
      <c r="R342" s="76" t="s">
        <v>91</v>
      </c>
      <c r="S342" s="30"/>
    </row>
    <row r="343" spans="1:19" x14ac:dyDescent="0.35">
      <c r="A343" s="31" t="s">
        <v>89</v>
      </c>
      <c r="B343" s="528">
        <v>46178</v>
      </c>
      <c r="C343" s="65">
        <v>46183</v>
      </c>
      <c r="D343" s="286" t="s">
        <v>1595</v>
      </c>
      <c r="E343" s="61"/>
      <c r="F343" s="33" t="s">
        <v>94</v>
      </c>
      <c r="G343" s="287" t="s">
        <v>1581</v>
      </c>
      <c r="H343" s="68" t="s">
        <v>1718</v>
      </c>
      <c r="I343" s="62">
        <v>180</v>
      </c>
      <c r="J343" s="62">
        <v>220</v>
      </c>
      <c r="K343" s="70" t="s">
        <v>95</v>
      </c>
      <c r="L343" s="63" t="s">
        <v>1720</v>
      </c>
      <c r="M343" s="29"/>
      <c r="N343" s="41">
        <v>1.98</v>
      </c>
      <c r="O343" s="85"/>
      <c r="P343" s="64"/>
      <c r="Q343" s="34"/>
      <c r="R343" s="76" t="s">
        <v>91</v>
      </c>
      <c r="S343" s="30"/>
    </row>
    <row r="344" spans="1:19" x14ac:dyDescent="0.35">
      <c r="A344" s="31" t="s">
        <v>89</v>
      </c>
      <c r="B344" s="528">
        <v>46178</v>
      </c>
      <c r="C344" s="65">
        <v>46183</v>
      </c>
      <c r="D344" s="286" t="s">
        <v>1725</v>
      </c>
      <c r="E344" s="61"/>
      <c r="F344" s="33" t="s">
        <v>94</v>
      </c>
      <c r="G344" s="287" t="s">
        <v>1596</v>
      </c>
      <c r="H344" s="68" t="s">
        <v>1719</v>
      </c>
      <c r="I344" s="62">
        <v>180</v>
      </c>
      <c r="J344" s="62">
        <v>220</v>
      </c>
      <c r="K344" s="70" t="s">
        <v>95</v>
      </c>
      <c r="L344" s="63" t="s">
        <v>256</v>
      </c>
      <c r="M344" s="29"/>
      <c r="N344" s="41">
        <v>1.8</v>
      </c>
      <c r="O344" s="85"/>
      <c r="P344" s="64"/>
      <c r="Q344" s="34"/>
      <c r="R344" s="76" t="s">
        <v>91</v>
      </c>
      <c r="S344" s="30"/>
    </row>
    <row r="345" spans="1:19" x14ac:dyDescent="0.35">
      <c r="A345" s="31" t="s">
        <v>1597</v>
      </c>
      <c r="B345" s="528">
        <v>46178</v>
      </c>
      <c r="C345" s="65">
        <v>46181</v>
      </c>
      <c r="D345" s="248" t="s">
        <v>1620</v>
      </c>
      <c r="E345" s="71" t="s">
        <v>1621</v>
      </c>
      <c r="F345" s="33" t="s">
        <v>74</v>
      </c>
      <c r="G345" s="20" t="s">
        <v>1603</v>
      </c>
      <c r="H345" s="195" t="s">
        <v>1619</v>
      </c>
      <c r="I345" s="62">
        <v>360</v>
      </c>
      <c r="J345" s="62">
        <v>220</v>
      </c>
      <c r="K345" s="70" t="s">
        <v>1622</v>
      </c>
      <c r="L345" s="63" t="s">
        <v>1623</v>
      </c>
      <c r="M345" s="29"/>
      <c r="N345" s="41">
        <v>4.84</v>
      </c>
      <c r="O345" s="84" t="s">
        <v>1607</v>
      </c>
      <c r="P345" s="64" t="s">
        <v>79</v>
      </c>
      <c r="Q345" s="34"/>
      <c r="R345" s="76" t="s">
        <v>66</v>
      </c>
      <c r="S345" s="30"/>
    </row>
    <row r="346" spans="1:19" x14ac:dyDescent="0.35">
      <c r="A346" s="31" t="s">
        <v>1597</v>
      </c>
      <c r="B346" s="528">
        <v>46178</v>
      </c>
      <c r="C346" s="65">
        <v>46181</v>
      </c>
      <c r="D346" s="248" t="s">
        <v>375</v>
      </c>
      <c r="E346" s="61"/>
      <c r="F346" s="33" t="s">
        <v>74</v>
      </c>
      <c r="G346" s="20" t="s">
        <v>1603</v>
      </c>
      <c r="H346" s="195" t="s">
        <v>1618</v>
      </c>
      <c r="I346" s="62">
        <v>300</v>
      </c>
      <c r="J346" s="62">
        <v>220</v>
      </c>
      <c r="K346" s="70" t="s">
        <v>1624</v>
      </c>
      <c r="L346" s="63"/>
      <c r="M346" s="29"/>
      <c r="N346" s="41">
        <v>3.89</v>
      </c>
      <c r="O346" s="84" t="s">
        <v>1607</v>
      </c>
      <c r="P346" s="64" t="s">
        <v>79</v>
      </c>
      <c r="Q346" s="34"/>
      <c r="R346" s="76" t="s">
        <v>66</v>
      </c>
      <c r="S346" s="30"/>
    </row>
    <row r="347" spans="1:19" x14ac:dyDescent="0.35">
      <c r="A347" s="31" t="s">
        <v>1597</v>
      </c>
      <c r="B347" s="528">
        <v>46178</v>
      </c>
      <c r="C347" s="65">
        <v>46181</v>
      </c>
      <c r="D347" s="248" t="s">
        <v>1488</v>
      </c>
      <c r="E347" s="61"/>
      <c r="F347" s="33" t="s">
        <v>74</v>
      </c>
      <c r="G347" s="20" t="s">
        <v>1603</v>
      </c>
      <c r="H347" s="195" t="s">
        <v>1616</v>
      </c>
      <c r="I347" s="62">
        <v>280</v>
      </c>
      <c r="J347" s="62">
        <v>220</v>
      </c>
      <c r="K347" s="70" t="s">
        <v>438</v>
      </c>
      <c r="L347" s="63"/>
      <c r="M347" s="29"/>
      <c r="N347" s="41">
        <v>2.78</v>
      </c>
      <c r="O347" s="84" t="s">
        <v>1607</v>
      </c>
      <c r="P347" s="64" t="s">
        <v>79</v>
      </c>
      <c r="Q347" s="34"/>
      <c r="R347" s="76" t="s">
        <v>66</v>
      </c>
      <c r="S347" s="30"/>
    </row>
    <row r="348" spans="1:19" x14ac:dyDescent="0.35">
      <c r="A348" s="31" t="s">
        <v>1597</v>
      </c>
      <c r="B348" s="528">
        <v>46178</v>
      </c>
      <c r="C348" s="65">
        <v>46181</v>
      </c>
      <c r="D348" s="248" t="s">
        <v>1598</v>
      </c>
      <c r="E348" s="61"/>
      <c r="F348" s="33" t="s">
        <v>74</v>
      </c>
      <c r="G348" s="20" t="s">
        <v>1603</v>
      </c>
      <c r="H348" s="195" t="s">
        <v>1615</v>
      </c>
      <c r="I348" s="62">
        <v>280</v>
      </c>
      <c r="J348" s="62">
        <v>220</v>
      </c>
      <c r="K348" t="s">
        <v>1625</v>
      </c>
      <c r="L348" s="63"/>
      <c r="M348" s="29"/>
      <c r="N348" s="41">
        <v>4.38</v>
      </c>
      <c r="O348" s="84" t="s">
        <v>1607</v>
      </c>
      <c r="P348" s="64" t="s">
        <v>79</v>
      </c>
      <c r="Q348" s="34"/>
      <c r="R348" s="76" t="s">
        <v>66</v>
      </c>
      <c r="S348" s="30"/>
    </row>
    <row r="349" spans="1:19" x14ac:dyDescent="0.35">
      <c r="A349" s="31" t="s">
        <v>1597</v>
      </c>
      <c r="B349" s="528">
        <v>46178</v>
      </c>
      <c r="C349" s="65">
        <v>46181</v>
      </c>
      <c r="D349" s="248" t="s">
        <v>1606</v>
      </c>
      <c r="E349" s="61"/>
      <c r="F349" s="33" t="s">
        <v>74</v>
      </c>
      <c r="G349" s="20" t="s">
        <v>1603</v>
      </c>
      <c r="H349" s="373" t="s">
        <v>1617</v>
      </c>
      <c r="I349" s="62">
        <v>280</v>
      </c>
      <c r="J349" s="62">
        <v>220</v>
      </c>
      <c r="K349" s="70" t="s">
        <v>438</v>
      </c>
      <c r="L349" s="63"/>
      <c r="M349" s="29"/>
      <c r="N349" s="41">
        <v>3.07</v>
      </c>
      <c r="O349" s="84" t="s">
        <v>1607</v>
      </c>
      <c r="P349" s="64" t="s">
        <v>79</v>
      </c>
      <c r="Q349" s="34"/>
      <c r="R349" s="76" t="s">
        <v>66</v>
      </c>
      <c r="S349" s="30" t="s">
        <v>2028</v>
      </c>
    </row>
    <row r="350" spans="1:19" x14ac:dyDescent="0.35">
      <c r="A350" s="31" t="s">
        <v>1597</v>
      </c>
      <c r="B350" s="528">
        <v>46178</v>
      </c>
      <c r="C350" s="65">
        <v>46181</v>
      </c>
      <c r="D350" s="56" t="s">
        <v>1599</v>
      </c>
      <c r="E350" s="61"/>
      <c r="F350" s="33" t="s">
        <v>74</v>
      </c>
      <c r="G350" s="33" t="s">
        <v>1605</v>
      </c>
      <c r="H350" s="373" t="s">
        <v>1614</v>
      </c>
      <c r="I350" s="62">
        <v>180</v>
      </c>
      <c r="J350" s="62">
        <v>210</v>
      </c>
      <c r="K350" s="70" t="s">
        <v>95</v>
      </c>
      <c r="L350" s="63" t="s">
        <v>256</v>
      </c>
      <c r="M350" s="29"/>
      <c r="N350" s="41">
        <v>1.53</v>
      </c>
      <c r="O350" s="84" t="s">
        <v>1607</v>
      </c>
      <c r="P350" s="64" t="s">
        <v>79</v>
      </c>
      <c r="Q350" s="34"/>
      <c r="R350" s="76" t="s">
        <v>66</v>
      </c>
      <c r="S350" s="30" t="s">
        <v>2028</v>
      </c>
    </row>
    <row r="351" spans="1:19" x14ac:dyDescent="0.35">
      <c r="A351" s="31" t="s">
        <v>1597</v>
      </c>
      <c r="B351" s="528">
        <v>46178</v>
      </c>
      <c r="C351" s="65">
        <v>46181</v>
      </c>
      <c r="D351" s="56" t="s">
        <v>1600</v>
      </c>
      <c r="E351" s="61"/>
      <c r="F351" s="33" t="s">
        <v>74</v>
      </c>
      <c r="G351" s="33" t="s">
        <v>1602</v>
      </c>
      <c r="H351" s="373" t="s">
        <v>1613</v>
      </c>
      <c r="I351" s="62">
        <v>180</v>
      </c>
      <c r="J351" s="62">
        <v>210</v>
      </c>
      <c r="K351" s="70" t="s">
        <v>95</v>
      </c>
      <c r="L351" s="63" t="s">
        <v>120</v>
      </c>
      <c r="M351" s="29"/>
      <c r="N351" s="41">
        <v>1.53</v>
      </c>
      <c r="O351" s="84" t="s">
        <v>1607</v>
      </c>
      <c r="P351" s="64" t="s">
        <v>79</v>
      </c>
      <c r="Q351" s="34"/>
      <c r="R351" s="76" t="s">
        <v>66</v>
      </c>
      <c r="S351" s="30" t="s">
        <v>2028</v>
      </c>
    </row>
    <row r="352" spans="1:19" x14ac:dyDescent="0.35">
      <c r="A352" s="31" t="s">
        <v>1597</v>
      </c>
      <c r="B352" s="528">
        <v>46178</v>
      </c>
      <c r="C352" s="65">
        <v>46181</v>
      </c>
      <c r="D352" s="56" t="s">
        <v>1601</v>
      </c>
      <c r="E352" s="61"/>
      <c r="F352" s="33" t="s">
        <v>74</v>
      </c>
      <c r="G352" s="33" t="s">
        <v>1604</v>
      </c>
      <c r="H352" s="373" t="s">
        <v>1635</v>
      </c>
      <c r="I352" s="62">
        <v>180</v>
      </c>
      <c r="J352" s="62">
        <v>210</v>
      </c>
      <c r="K352" s="70" t="s">
        <v>95</v>
      </c>
      <c r="L352" s="63" t="s">
        <v>1000</v>
      </c>
      <c r="M352" s="29"/>
      <c r="N352" s="41">
        <v>1.53</v>
      </c>
      <c r="O352" s="84" t="s">
        <v>1607</v>
      </c>
      <c r="P352" s="64" t="s">
        <v>79</v>
      </c>
      <c r="Q352" s="34"/>
      <c r="R352" s="76" t="s">
        <v>66</v>
      </c>
      <c r="S352" s="30" t="s">
        <v>2028</v>
      </c>
    </row>
    <row r="353" spans="1:19" x14ac:dyDescent="0.35">
      <c r="A353" s="329" t="s">
        <v>543</v>
      </c>
      <c r="B353" s="528">
        <v>46181</v>
      </c>
      <c r="C353" s="65">
        <v>46181</v>
      </c>
      <c r="D353" s="248" t="s">
        <v>1628</v>
      </c>
      <c r="E353" s="61"/>
      <c r="F353" s="337" t="s">
        <v>74</v>
      </c>
      <c r="G353" s="20" t="s">
        <v>1608</v>
      </c>
      <c r="H353" s="68" t="s">
        <v>1627</v>
      </c>
      <c r="I353" s="66">
        <v>280</v>
      </c>
      <c r="J353" s="62">
        <v>220</v>
      </c>
      <c r="K353" s="70" t="s">
        <v>78</v>
      </c>
      <c r="L353" s="63"/>
      <c r="M353" s="29"/>
      <c r="N353" s="41">
        <v>3.53</v>
      </c>
      <c r="O353" s="85"/>
      <c r="P353" s="64" t="s">
        <v>79</v>
      </c>
      <c r="Q353" s="34" t="s">
        <v>1782</v>
      </c>
      <c r="R353" s="76" t="s">
        <v>66</v>
      </c>
      <c r="S353" s="338" t="s">
        <v>1900</v>
      </c>
    </row>
    <row r="354" spans="1:19" x14ac:dyDescent="0.35">
      <c r="A354" s="329" t="s">
        <v>543</v>
      </c>
      <c r="B354" s="528">
        <v>46181</v>
      </c>
      <c r="C354" s="65">
        <v>46181</v>
      </c>
      <c r="D354" s="248" t="s">
        <v>1629</v>
      </c>
      <c r="E354" s="61"/>
      <c r="F354" s="337" t="s">
        <v>74</v>
      </c>
      <c r="G354" s="20" t="s">
        <v>1608</v>
      </c>
      <c r="H354" s="68" t="s">
        <v>1632</v>
      </c>
      <c r="I354" s="66">
        <v>280</v>
      </c>
      <c r="J354" s="62">
        <v>220</v>
      </c>
      <c r="K354" s="70" t="s">
        <v>78</v>
      </c>
      <c r="L354" s="63"/>
      <c r="M354" s="29"/>
      <c r="N354" s="41">
        <v>2.76</v>
      </c>
      <c r="O354" s="84" t="s">
        <v>1783</v>
      </c>
      <c r="P354" s="64" t="s">
        <v>79</v>
      </c>
      <c r="Q354" s="34" t="s">
        <v>1782</v>
      </c>
      <c r="R354" s="76" t="s">
        <v>66</v>
      </c>
      <c r="S354" s="338" t="s">
        <v>1897</v>
      </c>
    </row>
    <row r="355" spans="1:19" x14ac:dyDescent="0.35">
      <c r="A355" s="329" t="s">
        <v>543</v>
      </c>
      <c r="B355" s="528">
        <v>46181</v>
      </c>
      <c r="C355" s="65">
        <v>46181</v>
      </c>
      <c r="D355" s="248" t="s">
        <v>1611</v>
      </c>
      <c r="E355" s="61"/>
      <c r="F355" s="337" t="s">
        <v>74</v>
      </c>
      <c r="G355" s="20" t="s">
        <v>1608</v>
      </c>
      <c r="H355" s="68" t="s">
        <v>1631</v>
      </c>
      <c r="I355" s="62">
        <v>260</v>
      </c>
      <c r="J355" s="62">
        <v>220</v>
      </c>
      <c r="K355" s="70" t="s">
        <v>1634</v>
      </c>
      <c r="L355" s="63"/>
      <c r="M355" s="29"/>
      <c r="N355" s="41">
        <v>5.2</v>
      </c>
      <c r="O355" s="85"/>
      <c r="P355" s="64" t="s">
        <v>79</v>
      </c>
      <c r="Q355" s="34" t="s">
        <v>1782</v>
      </c>
      <c r="R355" s="76" t="s">
        <v>66</v>
      </c>
      <c r="S355" s="338" t="s">
        <v>1901</v>
      </c>
    </row>
    <row r="356" spans="1:19" x14ac:dyDescent="0.35">
      <c r="A356" s="329" t="s">
        <v>543</v>
      </c>
      <c r="B356" s="528">
        <v>46181</v>
      </c>
      <c r="C356" s="65">
        <v>46181</v>
      </c>
      <c r="D356" s="377" t="s">
        <v>1610</v>
      </c>
      <c r="E356" s="61"/>
      <c r="F356" s="337" t="s">
        <v>74</v>
      </c>
      <c r="G356" s="20" t="s">
        <v>1612</v>
      </c>
      <c r="H356" s="68" t="s">
        <v>1630</v>
      </c>
      <c r="I356" s="62">
        <v>420</v>
      </c>
      <c r="J356" s="62">
        <v>230</v>
      </c>
      <c r="K356" s="70" t="s">
        <v>1633</v>
      </c>
      <c r="L356" s="63" t="s">
        <v>256</v>
      </c>
      <c r="M356" s="29"/>
      <c r="N356" s="41">
        <v>8.69</v>
      </c>
      <c r="O356" s="85"/>
      <c r="P356" s="64" t="s">
        <v>79</v>
      </c>
      <c r="Q356" s="34" t="s">
        <v>1782</v>
      </c>
      <c r="R356" s="76" t="s">
        <v>66</v>
      </c>
      <c r="S356" s="338" t="s">
        <v>1902</v>
      </c>
    </row>
    <row r="357" spans="1:19" x14ac:dyDescent="0.35">
      <c r="A357" s="329" t="s">
        <v>543</v>
      </c>
      <c r="B357" s="528">
        <v>46181</v>
      </c>
      <c r="C357" s="65">
        <v>46181</v>
      </c>
      <c r="D357" s="56" t="s">
        <v>1898</v>
      </c>
      <c r="E357" s="61"/>
      <c r="F357" s="337" t="s">
        <v>74</v>
      </c>
      <c r="G357" s="20" t="s">
        <v>1609</v>
      </c>
      <c r="H357" s="68" t="s">
        <v>1626</v>
      </c>
      <c r="I357" s="62">
        <v>180</v>
      </c>
      <c r="J357" s="62">
        <v>210</v>
      </c>
      <c r="K357" s="70" t="s">
        <v>95</v>
      </c>
      <c r="L357" s="63"/>
      <c r="M357" s="29"/>
      <c r="N357" s="41">
        <v>1.55</v>
      </c>
      <c r="O357" s="85"/>
      <c r="P357" s="64" t="s">
        <v>79</v>
      </c>
      <c r="Q357" s="34" t="s">
        <v>1782</v>
      </c>
      <c r="R357" s="76" t="s">
        <v>66</v>
      </c>
      <c r="S357" s="338" t="s">
        <v>1899</v>
      </c>
    </row>
    <row r="358" spans="1:19" x14ac:dyDescent="0.35">
      <c r="A358" s="31" t="s">
        <v>335</v>
      </c>
      <c r="B358" s="528">
        <v>46182</v>
      </c>
      <c r="C358" s="65">
        <v>46185</v>
      </c>
      <c r="D358" s="56" t="s">
        <v>1727</v>
      </c>
      <c r="E358" s="61"/>
      <c r="F358" s="33" t="s">
        <v>94</v>
      </c>
      <c r="G358" s="20" t="s">
        <v>1636</v>
      </c>
      <c r="H358" s="68" t="s">
        <v>1726</v>
      </c>
      <c r="I358" s="62"/>
      <c r="J358" s="62"/>
      <c r="K358" s="70"/>
      <c r="L358" s="63"/>
      <c r="M358" s="29"/>
      <c r="N358" s="41">
        <v>2.0699999999999998</v>
      </c>
      <c r="O358" s="85" t="s">
        <v>1744</v>
      </c>
      <c r="P358" s="64"/>
      <c r="Q358" s="34"/>
      <c r="R358" s="76" t="s">
        <v>91</v>
      </c>
      <c r="S358" s="30"/>
    </row>
    <row r="359" spans="1:19" x14ac:dyDescent="0.35">
      <c r="A359" s="31" t="s">
        <v>106</v>
      </c>
      <c r="B359" s="528">
        <v>46184</v>
      </c>
      <c r="C359" s="65">
        <v>46184</v>
      </c>
      <c r="D359" s="56" t="s">
        <v>1741</v>
      </c>
      <c r="E359" s="61"/>
      <c r="F359" s="33" t="s">
        <v>176</v>
      </c>
      <c r="G359" s="20" t="s">
        <v>1740</v>
      </c>
      <c r="H359" s="68" t="s">
        <v>1743</v>
      </c>
      <c r="I359" s="62">
        <v>400</v>
      </c>
      <c r="J359" s="62">
        <v>220</v>
      </c>
      <c r="K359" s="70" t="s">
        <v>78</v>
      </c>
      <c r="L359" s="63" t="s">
        <v>1742</v>
      </c>
      <c r="M359" s="29"/>
      <c r="N359" s="319">
        <v>6.33</v>
      </c>
      <c r="O359" s="85"/>
      <c r="P359" s="64"/>
      <c r="Q359" s="34"/>
      <c r="R359" s="76" t="s">
        <v>66</v>
      </c>
      <c r="S359" s="30"/>
    </row>
    <row r="360" spans="1:19" x14ac:dyDescent="0.35">
      <c r="A360" s="31" t="s">
        <v>249</v>
      </c>
      <c r="B360" s="528">
        <v>46185</v>
      </c>
      <c r="C360" s="65">
        <v>46185</v>
      </c>
      <c r="D360" s="222" t="s">
        <v>248</v>
      </c>
      <c r="E360" s="61"/>
      <c r="F360" s="33" t="s">
        <v>94</v>
      </c>
      <c r="G360" s="20" t="s">
        <v>1728</v>
      </c>
      <c r="H360" s="320" t="s">
        <v>252</v>
      </c>
      <c r="I360" s="62">
        <v>180</v>
      </c>
      <c r="J360" s="62">
        <v>220</v>
      </c>
      <c r="K360" s="70" t="s">
        <v>95</v>
      </c>
      <c r="L360" s="63" t="s">
        <v>145</v>
      </c>
      <c r="M360" s="29"/>
      <c r="N360" s="41">
        <v>2.2000000000000002</v>
      </c>
      <c r="O360" s="318" t="s">
        <v>1745</v>
      </c>
      <c r="P360" s="64"/>
      <c r="Q360" s="34"/>
      <c r="R360" s="76" t="s">
        <v>91</v>
      </c>
      <c r="S360" s="30"/>
    </row>
    <row r="361" spans="1:19" x14ac:dyDescent="0.35">
      <c r="A361" s="31" t="s">
        <v>249</v>
      </c>
      <c r="B361" s="528">
        <v>46185</v>
      </c>
      <c r="C361" s="65">
        <v>46185</v>
      </c>
      <c r="D361" s="222" t="s">
        <v>1730</v>
      </c>
      <c r="E361" s="61"/>
      <c r="F361" s="33" t="s">
        <v>94</v>
      </c>
      <c r="G361" s="20" t="s">
        <v>1729</v>
      </c>
      <c r="H361" s="320" t="s">
        <v>254</v>
      </c>
      <c r="I361" s="62">
        <v>180</v>
      </c>
      <c r="J361" s="62">
        <v>220</v>
      </c>
      <c r="K361" s="70" t="s">
        <v>95</v>
      </c>
      <c r="L361" s="63" t="s">
        <v>255</v>
      </c>
      <c r="M361" s="29"/>
      <c r="N361" s="41">
        <v>2.08</v>
      </c>
      <c r="O361" s="318" t="s">
        <v>1745</v>
      </c>
      <c r="P361" s="64"/>
      <c r="Q361" s="34"/>
      <c r="R361" s="76" t="s">
        <v>91</v>
      </c>
      <c r="S361" s="30"/>
    </row>
    <row r="362" spans="1:19" x14ac:dyDescent="0.35">
      <c r="A362" s="31" t="s">
        <v>249</v>
      </c>
      <c r="B362" s="528">
        <v>46185</v>
      </c>
      <c r="C362" s="65">
        <v>46185</v>
      </c>
      <c r="D362" s="222" t="s">
        <v>1733</v>
      </c>
      <c r="E362" s="61"/>
      <c r="F362" s="33" t="s">
        <v>94</v>
      </c>
      <c r="G362" s="20" t="s">
        <v>1731</v>
      </c>
      <c r="H362" s="320" t="s">
        <v>534</v>
      </c>
      <c r="I362" s="62">
        <v>180</v>
      </c>
      <c r="J362" s="62">
        <v>220</v>
      </c>
      <c r="K362" s="70" t="s">
        <v>95</v>
      </c>
      <c r="L362" s="63" t="s">
        <v>133</v>
      </c>
      <c r="M362" s="29"/>
      <c r="N362" s="41">
        <v>2.14</v>
      </c>
      <c r="O362" s="318" t="s">
        <v>1745</v>
      </c>
      <c r="P362" s="64"/>
      <c r="Q362" s="34"/>
      <c r="R362" s="76" t="s">
        <v>91</v>
      </c>
      <c r="S362" s="30"/>
    </row>
    <row r="363" spans="1:19" x14ac:dyDescent="0.35">
      <c r="A363" s="31" t="s">
        <v>249</v>
      </c>
      <c r="B363" s="528">
        <v>46185</v>
      </c>
      <c r="C363" s="65">
        <v>46185</v>
      </c>
      <c r="D363" s="222" t="s">
        <v>1184</v>
      </c>
      <c r="E363" s="61"/>
      <c r="F363" s="33" t="s">
        <v>94</v>
      </c>
      <c r="G363" s="20" t="s">
        <v>1732</v>
      </c>
      <c r="H363" s="320" t="s">
        <v>1186</v>
      </c>
      <c r="I363" s="62">
        <v>180</v>
      </c>
      <c r="J363" s="62">
        <v>220</v>
      </c>
      <c r="K363" s="70" t="s">
        <v>95</v>
      </c>
      <c r="L363" s="63" t="s">
        <v>483</v>
      </c>
      <c r="M363" s="29"/>
      <c r="N363" s="41">
        <v>2.3199999999999998</v>
      </c>
      <c r="O363" s="318" t="s">
        <v>1745</v>
      </c>
      <c r="P363" s="64"/>
      <c r="Q363" s="34"/>
      <c r="R363" s="76" t="s">
        <v>91</v>
      </c>
      <c r="S363" s="30"/>
    </row>
    <row r="364" spans="1:19" x14ac:dyDescent="0.35">
      <c r="A364" s="31" t="s">
        <v>249</v>
      </c>
      <c r="B364" s="528">
        <v>46185</v>
      </c>
      <c r="C364" s="65">
        <v>46185</v>
      </c>
      <c r="D364" s="248" t="s">
        <v>1734</v>
      </c>
      <c r="E364" s="61"/>
      <c r="F364" s="33" t="s">
        <v>94</v>
      </c>
      <c r="G364" s="317" t="s">
        <v>1735</v>
      </c>
      <c r="H364" s="320" t="s">
        <v>1237</v>
      </c>
      <c r="I364" s="62">
        <v>180</v>
      </c>
      <c r="J364" s="62">
        <v>220</v>
      </c>
      <c r="K364" s="70" t="s">
        <v>95</v>
      </c>
      <c r="L364" s="63" t="s">
        <v>276</v>
      </c>
      <c r="M364" s="29"/>
      <c r="N364" s="41">
        <v>2.08</v>
      </c>
      <c r="O364" s="318" t="s">
        <v>1745</v>
      </c>
      <c r="P364" s="64"/>
      <c r="Q364" s="34"/>
      <c r="R364" s="76" t="s">
        <v>91</v>
      </c>
      <c r="S364" s="30"/>
    </row>
    <row r="365" spans="1:19" x14ac:dyDescent="0.35">
      <c r="A365" s="31" t="s">
        <v>249</v>
      </c>
      <c r="B365" s="528">
        <v>46185</v>
      </c>
      <c r="C365" s="65">
        <v>46185</v>
      </c>
      <c r="D365" s="283" t="s">
        <v>1736</v>
      </c>
      <c r="E365" s="61"/>
      <c r="F365" s="33" t="s">
        <v>94</v>
      </c>
      <c r="G365" s="2" t="s">
        <v>1737</v>
      </c>
      <c r="H365" s="320" t="s">
        <v>1238</v>
      </c>
      <c r="I365" s="62">
        <v>180</v>
      </c>
      <c r="J365" s="62">
        <v>220</v>
      </c>
      <c r="K365" s="70" t="s">
        <v>95</v>
      </c>
      <c r="L365" s="63" t="s">
        <v>276</v>
      </c>
      <c r="M365" s="29"/>
      <c r="N365" s="41">
        <v>1.94</v>
      </c>
      <c r="O365" s="318" t="s">
        <v>1745</v>
      </c>
      <c r="P365" s="64"/>
      <c r="Q365" s="34"/>
      <c r="R365" s="76" t="s">
        <v>91</v>
      </c>
      <c r="S365" s="30"/>
    </row>
    <row r="366" spans="1:19" x14ac:dyDescent="0.35">
      <c r="A366" s="31" t="s">
        <v>249</v>
      </c>
      <c r="B366" s="528">
        <v>46185</v>
      </c>
      <c r="C366" s="65">
        <v>46185</v>
      </c>
      <c r="D366" s="248" t="s">
        <v>1738</v>
      </c>
      <c r="E366" s="61"/>
      <c r="F366" s="33" t="s">
        <v>94</v>
      </c>
      <c r="G366" s="20" t="s">
        <v>1739</v>
      </c>
      <c r="H366" s="320" t="s">
        <v>1236</v>
      </c>
      <c r="I366" s="62">
        <v>180</v>
      </c>
      <c r="J366" s="62">
        <v>220</v>
      </c>
      <c r="K366" s="70" t="s">
        <v>95</v>
      </c>
      <c r="L366" s="63" t="s">
        <v>276</v>
      </c>
      <c r="M366" s="29"/>
      <c r="N366" s="41">
        <v>2.1800000000000002</v>
      </c>
      <c r="O366" s="318" t="s">
        <v>1745</v>
      </c>
      <c r="P366" s="64"/>
      <c r="Q366" s="34"/>
      <c r="R366" s="76" t="s">
        <v>91</v>
      </c>
      <c r="S366" s="30"/>
    </row>
    <row r="367" spans="1:19" x14ac:dyDescent="0.35">
      <c r="A367" s="31" t="s">
        <v>1292</v>
      </c>
      <c r="B367" s="528">
        <v>46185</v>
      </c>
      <c r="C367" s="185">
        <v>46188</v>
      </c>
      <c r="D367" s="327" t="s">
        <v>1746</v>
      </c>
      <c r="E367" s="61"/>
      <c r="F367" s="33" t="s">
        <v>94</v>
      </c>
      <c r="G367" s="20" t="s">
        <v>1748</v>
      </c>
      <c r="H367" s="68" t="s">
        <v>1747</v>
      </c>
      <c r="I367" s="62">
        <v>260</v>
      </c>
      <c r="J367" s="62">
        <v>220</v>
      </c>
      <c r="K367" s="70" t="s">
        <v>95</v>
      </c>
      <c r="L367" s="63" t="s">
        <v>1771</v>
      </c>
      <c r="M367" s="29"/>
      <c r="N367" s="321">
        <v>3.92</v>
      </c>
      <c r="O367" s="84" t="s">
        <v>1800</v>
      </c>
      <c r="P367" s="64"/>
      <c r="Q367" s="328">
        <f>4.53/3.92</f>
        <v>1.1556122448979593</v>
      </c>
      <c r="R367" s="76" t="s">
        <v>66</v>
      </c>
      <c r="S367" s="30"/>
    </row>
    <row r="368" spans="1:19" x14ac:dyDescent="0.35">
      <c r="A368" s="31" t="s">
        <v>363</v>
      </c>
      <c r="B368" s="528">
        <v>46188</v>
      </c>
      <c r="C368" s="65">
        <v>46189</v>
      </c>
      <c r="D368" s="57" t="s">
        <v>1789</v>
      </c>
      <c r="E368" s="61"/>
      <c r="F368" s="33" t="s">
        <v>94</v>
      </c>
      <c r="G368" s="20" t="s">
        <v>1750</v>
      </c>
      <c r="H368" s="68" t="s">
        <v>1791</v>
      </c>
      <c r="I368" s="62">
        <v>180</v>
      </c>
      <c r="J368" s="62">
        <v>210</v>
      </c>
      <c r="K368" s="70" t="s">
        <v>143</v>
      </c>
      <c r="L368" t="s">
        <v>1790</v>
      </c>
      <c r="M368" s="29"/>
      <c r="N368" s="41">
        <v>1.86</v>
      </c>
      <c r="O368" s="85"/>
      <c r="P368" s="64"/>
      <c r="Q368" s="34"/>
      <c r="R368" s="76" t="s">
        <v>66</v>
      </c>
      <c r="S368" s="30"/>
    </row>
    <row r="369" spans="1:19" x14ac:dyDescent="0.35">
      <c r="A369" s="31" t="s">
        <v>1749</v>
      </c>
      <c r="B369" s="528">
        <v>46188</v>
      </c>
      <c r="C369" s="65">
        <v>46189</v>
      </c>
      <c r="D369" s="248" t="s">
        <v>2442</v>
      </c>
      <c r="E369" s="61" t="s">
        <v>2443</v>
      </c>
      <c r="F369" s="33" t="s">
        <v>74</v>
      </c>
      <c r="G369" s="20" t="s">
        <v>1751</v>
      </c>
      <c r="H369" s="68" t="s">
        <v>1810</v>
      </c>
      <c r="I369" s="62">
        <v>220</v>
      </c>
      <c r="J369" s="62">
        <v>220</v>
      </c>
      <c r="K369" s="70" t="s">
        <v>95</v>
      </c>
      <c r="L369" s="63" t="s">
        <v>1811</v>
      </c>
      <c r="M369" s="29"/>
      <c r="N369" s="41">
        <v>2.75</v>
      </c>
      <c r="O369" s="86" t="s">
        <v>1908</v>
      </c>
      <c r="P369" s="64" t="s">
        <v>79</v>
      </c>
      <c r="Q369" s="34" t="s">
        <v>2448</v>
      </c>
      <c r="R369" s="76" t="s">
        <v>66</v>
      </c>
      <c r="S369" s="30" t="s">
        <v>2225</v>
      </c>
    </row>
    <row r="370" spans="1:19" x14ac:dyDescent="0.35">
      <c r="A370" s="31" t="s">
        <v>1749</v>
      </c>
      <c r="B370" s="528">
        <v>46188</v>
      </c>
      <c r="C370" s="65">
        <v>46189</v>
      </c>
      <c r="D370" s="248" t="s">
        <v>2444</v>
      </c>
      <c r="E370" s="61" t="s">
        <v>2445</v>
      </c>
      <c r="F370" s="33" t="s">
        <v>74</v>
      </c>
      <c r="G370" s="20" t="s">
        <v>1752</v>
      </c>
      <c r="H370" s="68" t="s">
        <v>1809</v>
      </c>
      <c r="I370" s="62">
        <v>220</v>
      </c>
      <c r="J370" s="62">
        <v>220</v>
      </c>
      <c r="K370" s="70" t="s">
        <v>95</v>
      </c>
      <c r="L370" s="63" t="s">
        <v>420</v>
      </c>
      <c r="M370" s="29"/>
      <c r="N370" s="41">
        <v>2.15</v>
      </c>
      <c r="O370" s="86" t="s">
        <v>1908</v>
      </c>
      <c r="P370" s="64" t="s">
        <v>79</v>
      </c>
      <c r="Q370" s="34" t="s">
        <v>2448</v>
      </c>
      <c r="R370" s="76" t="s">
        <v>66</v>
      </c>
      <c r="S370" s="30" t="s">
        <v>2225</v>
      </c>
    </row>
    <row r="371" spans="1:19" x14ac:dyDescent="0.35">
      <c r="A371" s="31" t="s">
        <v>1749</v>
      </c>
      <c r="B371" s="528">
        <v>46188</v>
      </c>
      <c r="C371" s="65">
        <v>46189</v>
      </c>
      <c r="D371" s="248" t="s">
        <v>2446</v>
      </c>
      <c r="E371" s="61" t="s">
        <v>2447</v>
      </c>
      <c r="F371" s="33" t="s">
        <v>74</v>
      </c>
      <c r="G371" s="20" t="s">
        <v>1753</v>
      </c>
      <c r="H371" s="68" t="s">
        <v>1808</v>
      </c>
      <c r="I371" s="62">
        <v>220</v>
      </c>
      <c r="J371" s="62">
        <v>220</v>
      </c>
      <c r="K371" s="70" t="s">
        <v>95</v>
      </c>
      <c r="L371" s="63" t="s">
        <v>1807</v>
      </c>
      <c r="M371" s="29"/>
      <c r="N371" s="41">
        <v>2</v>
      </c>
      <c r="O371" s="86" t="s">
        <v>1908</v>
      </c>
      <c r="P371" s="64" t="s">
        <v>79</v>
      </c>
      <c r="Q371" s="34" t="s">
        <v>2448</v>
      </c>
      <c r="R371" s="76" t="s">
        <v>66</v>
      </c>
      <c r="S371" s="30" t="s">
        <v>2225</v>
      </c>
    </row>
    <row r="372" spans="1:19" x14ac:dyDescent="0.35">
      <c r="A372" s="31" t="s">
        <v>129</v>
      </c>
      <c r="B372" s="528">
        <v>46188</v>
      </c>
      <c r="C372" s="65">
        <v>46188</v>
      </c>
      <c r="D372" s="56" t="s">
        <v>1760</v>
      </c>
      <c r="E372" s="61"/>
      <c r="F372" s="33" t="s">
        <v>1774</v>
      </c>
      <c r="G372" s="20" t="s">
        <v>1754</v>
      </c>
      <c r="H372" s="68"/>
      <c r="I372" s="62"/>
      <c r="J372" s="62"/>
      <c r="K372" s="70"/>
      <c r="L372" s="63"/>
      <c r="M372" s="29"/>
      <c r="N372" s="41"/>
      <c r="O372" s="84" t="s">
        <v>1775</v>
      </c>
      <c r="P372" s="64"/>
      <c r="Q372" s="34"/>
      <c r="R372" s="76" t="s">
        <v>66</v>
      </c>
      <c r="S372" s="30"/>
    </row>
    <row r="373" spans="1:19" x14ac:dyDescent="0.35">
      <c r="A373" s="31" t="s">
        <v>129</v>
      </c>
      <c r="B373" s="528">
        <v>46188</v>
      </c>
      <c r="C373" s="65">
        <v>46188</v>
      </c>
      <c r="D373" s="56" t="s">
        <v>1761</v>
      </c>
      <c r="E373" s="61"/>
      <c r="F373" s="33" t="s">
        <v>1774</v>
      </c>
      <c r="G373" s="20" t="s">
        <v>1755</v>
      </c>
      <c r="H373" s="68"/>
      <c r="I373" s="62"/>
      <c r="J373" s="62"/>
      <c r="K373" s="70"/>
      <c r="L373" s="63"/>
      <c r="M373" s="29"/>
      <c r="N373" s="41"/>
      <c r="O373" s="84" t="s">
        <v>1775</v>
      </c>
      <c r="P373" s="64"/>
      <c r="Q373" s="34"/>
      <c r="R373" s="76" t="s">
        <v>66</v>
      </c>
      <c r="S373" s="30"/>
    </row>
    <row r="374" spans="1:19" x14ac:dyDescent="0.35">
      <c r="A374" s="31" t="s">
        <v>129</v>
      </c>
      <c r="B374" s="528">
        <v>46188</v>
      </c>
      <c r="C374" s="65">
        <v>46188</v>
      </c>
      <c r="D374" s="56" t="s">
        <v>1762</v>
      </c>
      <c r="E374" s="61"/>
      <c r="F374" s="33" t="s">
        <v>1774</v>
      </c>
      <c r="G374" s="20" t="s">
        <v>1756</v>
      </c>
      <c r="H374" s="68"/>
      <c r="I374" s="62"/>
      <c r="J374" s="62"/>
      <c r="K374" s="70"/>
      <c r="L374" s="63"/>
      <c r="M374" s="29"/>
      <c r="N374" s="41"/>
      <c r="O374" s="84" t="s">
        <v>1775</v>
      </c>
      <c r="P374" s="64"/>
      <c r="Q374" s="34"/>
      <c r="R374" s="76" t="s">
        <v>66</v>
      </c>
      <c r="S374" s="30"/>
    </row>
    <row r="375" spans="1:19" x14ac:dyDescent="0.35">
      <c r="A375" s="31" t="s">
        <v>129</v>
      </c>
      <c r="B375" s="528">
        <v>46188</v>
      </c>
      <c r="C375" s="65"/>
      <c r="D375" s="327" t="s">
        <v>1773</v>
      </c>
      <c r="E375" s="61"/>
      <c r="F375" s="33" t="s">
        <v>94</v>
      </c>
      <c r="G375" s="20" t="s">
        <v>1757</v>
      </c>
      <c r="H375" s="68" t="s">
        <v>2491</v>
      </c>
      <c r="I375" s="62">
        <v>220</v>
      </c>
      <c r="J375" s="62">
        <v>220</v>
      </c>
      <c r="K375" s="70" t="s">
        <v>95</v>
      </c>
      <c r="L375" s="63" t="s">
        <v>133</v>
      </c>
      <c r="M375" s="29"/>
      <c r="N375" s="41">
        <v>2.34</v>
      </c>
      <c r="O375" s="85"/>
      <c r="P375" s="64" t="s">
        <v>79</v>
      </c>
      <c r="Q375" s="75" t="s">
        <v>2492</v>
      </c>
      <c r="R375" s="76" t="s">
        <v>66</v>
      </c>
      <c r="S375" s="30" t="s">
        <v>2653</v>
      </c>
    </row>
    <row r="376" spans="1:19" x14ac:dyDescent="0.35">
      <c r="A376" s="31" t="s">
        <v>129</v>
      </c>
      <c r="B376" s="528">
        <v>46188</v>
      </c>
      <c r="C376" s="65"/>
      <c r="D376" s="327" t="s">
        <v>1763</v>
      </c>
      <c r="E376" s="61"/>
      <c r="F376" s="33" t="s">
        <v>147</v>
      </c>
      <c r="G376" s="20" t="s">
        <v>1758</v>
      </c>
      <c r="H376" s="68"/>
      <c r="I376" s="62"/>
      <c r="J376" s="62"/>
      <c r="K376" s="70"/>
      <c r="L376" s="63"/>
      <c r="M376" s="29"/>
      <c r="N376" s="41"/>
      <c r="O376" s="85"/>
      <c r="P376" s="64"/>
      <c r="Q376" s="34"/>
      <c r="R376" s="76" t="s">
        <v>66</v>
      </c>
      <c r="S376" s="30"/>
    </row>
    <row r="377" spans="1:19" x14ac:dyDescent="0.35">
      <c r="A377" s="31" t="s">
        <v>129</v>
      </c>
      <c r="B377" s="528">
        <v>46188</v>
      </c>
      <c r="C377" s="65"/>
      <c r="D377" s="327" t="s">
        <v>1764</v>
      </c>
      <c r="E377" s="61"/>
      <c r="F377" s="33" t="s">
        <v>147</v>
      </c>
      <c r="G377" s="20" t="s">
        <v>2550</v>
      </c>
      <c r="H377" s="68"/>
      <c r="I377" s="62"/>
      <c r="J377" s="62"/>
      <c r="K377" s="70"/>
      <c r="L377" s="63"/>
      <c r="M377" s="29"/>
      <c r="N377" s="41"/>
      <c r="O377" s="85"/>
      <c r="P377" s="64"/>
      <c r="Q377" s="34"/>
      <c r="R377" s="76" t="s">
        <v>66</v>
      </c>
      <c r="S377" s="30"/>
    </row>
    <row r="378" spans="1:19" x14ac:dyDescent="0.35">
      <c r="A378" s="31" t="s">
        <v>1765</v>
      </c>
      <c r="B378" s="528">
        <v>46188</v>
      </c>
      <c r="C378" s="65">
        <v>46188</v>
      </c>
      <c r="D378" s="56" t="s">
        <v>1767</v>
      </c>
      <c r="E378" s="61" t="s">
        <v>1768</v>
      </c>
      <c r="F378" s="33" t="s">
        <v>176</v>
      </c>
      <c r="G378" s="198" t="s">
        <v>1766</v>
      </c>
      <c r="H378" s="68" t="s">
        <v>1769</v>
      </c>
      <c r="I378" s="62">
        <v>460</v>
      </c>
      <c r="J378" s="62">
        <v>220</v>
      </c>
      <c r="K378" t="s">
        <v>1770</v>
      </c>
      <c r="L378" s="63" t="s">
        <v>133</v>
      </c>
      <c r="M378" t="s">
        <v>138</v>
      </c>
      <c r="N378" s="41">
        <v>7.91</v>
      </c>
      <c r="O378" s="85"/>
      <c r="P378" s="64"/>
      <c r="Q378" s="34"/>
      <c r="R378" s="76" t="s">
        <v>66</v>
      </c>
      <c r="S378" s="30"/>
    </row>
    <row r="379" spans="1:19" x14ac:dyDescent="0.35">
      <c r="A379" s="31" t="s">
        <v>129</v>
      </c>
      <c r="B379" s="528">
        <v>46188</v>
      </c>
      <c r="C379" s="65"/>
      <c r="D379" s="56" t="s">
        <v>890</v>
      </c>
      <c r="E379" s="61"/>
      <c r="F379" s="33" t="s">
        <v>147</v>
      </c>
      <c r="G379" s="20" t="s">
        <v>2440</v>
      </c>
      <c r="H379" s="68"/>
      <c r="I379" s="62"/>
      <c r="J379" s="62"/>
      <c r="K379" s="70"/>
      <c r="L379" s="63"/>
      <c r="M379" s="29"/>
      <c r="N379" s="41"/>
      <c r="O379" s="85"/>
      <c r="P379" s="64"/>
      <c r="Q379" s="34"/>
      <c r="R379" s="76" t="s">
        <v>66</v>
      </c>
      <c r="S379" s="30"/>
    </row>
    <row r="380" spans="1:19" x14ac:dyDescent="0.35">
      <c r="A380" s="31" t="s">
        <v>125</v>
      </c>
      <c r="B380" s="528">
        <v>46188</v>
      </c>
      <c r="C380" s="528">
        <v>46189</v>
      </c>
      <c r="D380" t="s">
        <v>1785</v>
      </c>
      <c r="E380" s="61"/>
      <c r="F380" s="337" t="s">
        <v>74</v>
      </c>
      <c r="G380" s="20" t="s">
        <v>1776</v>
      </c>
      <c r="H380" s="68" t="s">
        <v>1786</v>
      </c>
      <c r="I380" s="62">
        <v>160</v>
      </c>
      <c r="J380" s="62">
        <v>210</v>
      </c>
      <c r="K380" s="70" t="s">
        <v>143</v>
      </c>
      <c r="L380" s="63" t="s">
        <v>475</v>
      </c>
      <c r="M380" s="29"/>
      <c r="N380" s="41">
        <v>1.52</v>
      </c>
      <c r="O380" s="339" t="s">
        <v>719</v>
      </c>
      <c r="P380" s="64"/>
      <c r="Q380" s="34"/>
      <c r="R380" s="76" t="s">
        <v>66</v>
      </c>
      <c r="S380" s="30"/>
    </row>
    <row r="381" spans="1:19" x14ac:dyDescent="0.35">
      <c r="A381" s="31" t="s">
        <v>125</v>
      </c>
      <c r="B381" s="528">
        <v>46188</v>
      </c>
      <c r="C381" s="528">
        <v>46189</v>
      </c>
      <c r="D381" t="s">
        <v>1784</v>
      </c>
      <c r="E381" s="61"/>
      <c r="F381" s="337" t="s">
        <v>74</v>
      </c>
      <c r="G381" s="20" t="s">
        <v>1777</v>
      </c>
      <c r="H381" s="68" t="s">
        <v>1787</v>
      </c>
      <c r="I381" s="62">
        <v>160</v>
      </c>
      <c r="J381" s="62">
        <v>210</v>
      </c>
      <c r="K381" s="70" t="s">
        <v>143</v>
      </c>
      <c r="L381" t="s">
        <v>1788</v>
      </c>
      <c r="M381" s="29"/>
      <c r="N381" s="41">
        <v>1.57</v>
      </c>
      <c r="O381" s="64" t="s">
        <v>1907</v>
      </c>
      <c r="P381" s="64"/>
      <c r="Q381" s="34"/>
      <c r="R381" s="76" t="s">
        <v>66</v>
      </c>
      <c r="S381" s="30"/>
    </row>
    <row r="382" spans="1:19" x14ac:dyDescent="0.35">
      <c r="A382" s="31" t="s">
        <v>1749</v>
      </c>
      <c r="B382" s="528">
        <v>46188</v>
      </c>
      <c r="C382" s="65">
        <v>46189</v>
      </c>
      <c r="D382" s="248" t="s">
        <v>1805</v>
      </c>
      <c r="E382" s="61"/>
      <c r="F382" s="33" t="s">
        <v>74</v>
      </c>
      <c r="G382" s="512" t="s">
        <v>1779</v>
      </c>
      <c r="H382" s="68" t="s">
        <v>1806</v>
      </c>
      <c r="I382" s="62">
        <v>180</v>
      </c>
      <c r="J382" s="62">
        <v>210</v>
      </c>
      <c r="K382" s="70" t="s">
        <v>95</v>
      </c>
      <c r="L382" s="63" t="s">
        <v>775</v>
      </c>
      <c r="M382" s="29"/>
      <c r="N382" s="41">
        <v>1.86</v>
      </c>
      <c r="O382" s="86" t="s">
        <v>1908</v>
      </c>
      <c r="P382" s="64" t="s">
        <v>79</v>
      </c>
      <c r="Q382" s="34"/>
      <c r="R382" s="76" t="s">
        <v>66</v>
      </c>
      <c r="S382" s="30" t="s">
        <v>2225</v>
      </c>
    </row>
    <row r="383" spans="1:19" x14ac:dyDescent="0.35">
      <c r="A383" s="31" t="s">
        <v>1749</v>
      </c>
      <c r="B383" s="528">
        <v>46188</v>
      </c>
      <c r="C383" s="65">
        <v>46189</v>
      </c>
      <c r="D383" s="248" t="s">
        <v>2461</v>
      </c>
      <c r="E383" s="283" t="s">
        <v>2462</v>
      </c>
      <c r="F383" s="33" t="s">
        <v>74</v>
      </c>
      <c r="G383" s="512" t="s">
        <v>1780</v>
      </c>
      <c r="H383" s="68" t="s">
        <v>1804</v>
      </c>
      <c r="I383" s="62">
        <v>180</v>
      </c>
      <c r="J383" s="62">
        <v>210</v>
      </c>
      <c r="K383" s="70" t="s">
        <v>95</v>
      </c>
      <c r="L383" s="63" t="s">
        <v>1030</v>
      </c>
      <c r="M383" s="29"/>
      <c r="N383" s="41">
        <v>1.76</v>
      </c>
      <c r="O383" s="86" t="s">
        <v>1908</v>
      </c>
      <c r="P383" s="64" t="s">
        <v>79</v>
      </c>
      <c r="Q383" s="34" t="s">
        <v>2448</v>
      </c>
      <c r="R383" s="76" t="s">
        <v>66</v>
      </c>
      <c r="S383" s="30" t="s">
        <v>2225</v>
      </c>
    </row>
    <row r="384" spans="1:19" x14ac:dyDescent="0.35">
      <c r="A384" s="31" t="s">
        <v>1749</v>
      </c>
      <c r="B384" s="528">
        <v>46188</v>
      </c>
      <c r="C384" s="65">
        <v>46189</v>
      </c>
      <c r="D384" s="248" t="s">
        <v>2464</v>
      </c>
      <c r="E384" s="283" t="s">
        <v>2463</v>
      </c>
      <c r="F384" s="33" t="s">
        <v>74</v>
      </c>
      <c r="G384" s="20" t="s">
        <v>1781</v>
      </c>
      <c r="H384" s="68" t="s">
        <v>1803</v>
      </c>
      <c r="I384" s="62">
        <v>200</v>
      </c>
      <c r="J384" s="62">
        <v>220</v>
      </c>
      <c r="K384" s="70" t="s">
        <v>95</v>
      </c>
      <c r="L384" s="63" t="s">
        <v>144</v>
      </c>
      <c r="M384" s="29"/>
      <c r="N384" s="41">
        <v>1.83</v>
      </c>
      <c r="O384" s="86" t="s">
        <v>1908</v>
      </c>
      <c r="P384" s="64" t="s">
        <v>79</v>
      </c>
      <c r="Q384" s="34" t="s">
        <v>2448</v>
      </c>
      <c r="R384" s="76" t="s">
        <v>66</v>
      </c>
      <c r="S384" s="30" t="s">
        <v>2225</v>
      </c>
    </row>
    <row r="385" spans="1:19" x14ac:dyDescent="0.35">
      <c r="A385" s="31" t="s">
        <v>1749</v>
      </c>
      <c r="B385" s="528">
        <v>46188</v>
      </c>
      <c r="C385" s="65">
        <v>46189</v>
      </c>
      <c r="D385" s="248" t="s">
        <v>1801</v>
      </c>
      <c r="E385" s="61"/>
      <c r="F385" s="33" t="s">
        <v>74</v>
      </c>
      <c r="G385" s="512" t="s">
        <v>1778</v>
      </c>
      <c r="H385" s="68" t="s">
        <v>1802</v>
      </c>
      <c r="I385" s="62">
        <v>160</v>
      </c>
      <c r="J385" s="62">
        <v>210</v>
      </c>
      <c r="K385" s="70" t="s">
        <v>143</v>
      </c>
      <c r="L385" s="63" t="s">
        <v>121</v>
      </c>
      <c r="M385" s="29"/>
      <c r="N385" s="41">
        <v>1.54</v>
      </c>
      <c r="O385" s="86" t="s">
        <v>1908</v>
      </c>
      <c r="P385" s="64" t="s">
        <v>79</v>
      </c>
      <c r="Q385" s="34"/>
      <c r="R385" s="76" t="s">
        <v>66</v>
      </c>
      <c r="S385" s="30" t="s">
        <v>2225</v>
      </c>
    </row>
    <row r="386" spans="1:19" x14ac:dyDescent="0.35">
      <c r="A386" s="31" t="s">
        <v>363</v>
      </c>
      <c r="B386" s="528">
        <v>46189</v>
      </c>
      <c r="C386" s="65">
        <v>46189</v>
      </c>
      <c r="D386" s="248" t="s">
        <v>1792</v>
      </c>
      <c r="E386" s="61"/>
      <c r="F386" s="33" t="s">
        <v>94</v>
      </c>
      <c r="G386" s="20" t="s">
        <v>1793</v>
      </c>
      <c r="H386" s="68" t="s">
        <v>1794</v>
      </c>
      <c r="I386" s="62">
        <v>220</v>
      </c>
      <c r="J386" s="62">
        <v>220</v>
      </c>
      <c r="K386" s="70" t="s">
        <v>95</v>
      </c>
      <c r="L386" s="63" t="s">
        <v>133</v>
      </c>
      <c r="M386" s="29"/>
      <c r="N386" s="41">
        <v>2</v>
      </c>
      <c r="O386" s="29" t="s">
        <v>1795</v>
      </c>
      <c r="P386" s="64" t="s">
        <v>79</v>
      </c>
      <c r="Q386" s="34"/>
      <c r="R386" s="76" t="s">
        <v>66</v>
      </c>
      <c r="S386" s="30"/>
    </row>
    <row r="387" spans="1:19" x14ac:dyDescent="0.35">
      <c r="A387" s="31" t="s">
        <v>363</v>
      </c>
      <c r="B387" s="528">
        <v>46189</v>
      </c>
      <c r="C387" s="65"/>
      <c r="D387" s="56" t="s">
        <v>799</v>
      </c>
      <c r="E387" s="61"/>
      <c r="F387" s="33" t="s">
        <v>799</v>
      </c>
      <c r="G387" s="20" t="s">
        <v>1796</v>
      </c>
      <c r="H387" s="68"/>
      <c r="I387" s="62"/>
      <c r="J387" s="62"/>
      <c r="K387" s="70"/>
      <c r="L387" s="63"/>
      <c r="M387" s="29"/>
      <c r="N387" s="41"/>
      <c r="O387" s="85"/>
      <c r="P387" s="64"/>
      <c r="Q387" s="34"/>
      <c r="R387" s="76" t="s">
        <v>66</v>
      </c>
      <c r="S387" s="30"/>
    </row>
    <row r="388" spans="1:19" x14ac:dyDescent="0.35">
      <c r="A388" s="31" t="s">
        <v>335</v>
      </c>
      <c r="B388" s="528">
        <v>46190</v>
      </c>
      <c r="C388" s="65">
        <v>46191</v>
      </c>
      <c r="D388" s="336" t="s">
        <v>1812</v>
      </c>
      <c r="E388" s="61"/>
      <c r="F388" s="33" t="s">
        <v>94</v>
      </c>
      <c r="G388" s="20" t="s">
        <v>1813</v>
      </c>
      <c r="H388" s="68" t="s">
        <v>1818</v>
      </c>
      <c r="I388" s="62">
        <v>300</v>
      </c>
      <c r="J388" s="62">
        <v>220</v>
      </c>
      <c r="K388" t="s">
        <v>1821</v>
      </c>
      <c r="L388" s="63" t="s">
        <v>1030</v>
      </c>
      <c r="M388" t="s">
        <v>138</v>
      </c>
      <c r="N388" s="41">
        <v>5.2</v>
      </c>
      <c r="O388" s="85"/>
      <c r="P388" s="64"/>
      <c r="Q388" s="34"/>
      <c r="R388" s="76" t="s">
        <v>91</v>
      </c>
      <c r="S388" s="30"/>
    </row>
    <row r="389" spans="1:19" x14ac:dyDescent="0.35">
      <c r="A389" s="31" t="s">
        <v>335</v>
      </c>
      <c r="B389" s="528">
        <v>46190</v>
      </c>
      <c r="C389" s="65">
        <v>46191</v>
      </c>
      <c r="D389" s="252" t="s">
        <v>1814</v>
      </c>
      <c r="E389" s="61"/>
      <c r="F389" s="33" t="s">
        <v>94</v>
      </c>
      <c r="G389" s="20" t="s">
        <v>1815</v>
      </c>
      <c r="H389" s="68" t="s">
        <v>1819</v>
      </c>
      <c r="I389" s="62">
        <v>240</v>
      </c>
      <c r="J389" s="62">
        <v>220</v>
      </c>
      <c r="K389" s="70" t="s">
        <v>95</v>
      </c>
      <c r="L389" s="63" t="s">
        <v>653</v>
      </c>
      <c r="M389" s="29"/>
      <c r="N389" s="41">
        <v>2.88</v>
      </c>
      <c r="O389" s="85"/>
      <c r="P389" s="64"/>
      <c r="Q389" s="34"/>
      <c r="R389" s="76" t="s">
        <v>91</v>
      </c>
      <c r="S389" s="30"/>
    </row>
    <row r="390" spans="1:19" x14ac:dyDescent="0.35">
      <c r="A390" s="31" t="s">
        <v>249</v>
      </c>
      <c r="B390" s="528">
        <v>46192</v>
      </c>
      <c r="C390" s="65">
        <v>46192</v>
      </c>
      <c r="D390" s="56" t="s">
        <v>248</v>
      </c>
      <c r="E390" s="61"/>
      <c r="F390" s="33" t="s">
        <v>94</v>
      </c>
      <c r="G390" s="20" t="s">
        <v>1820</v>
      </c>
      <c r="H390" s="68" t="s">
        <v>252</v>
      </c>
      <c r="I390" s="62">
        <v>180</v>
      </c>
      <c r="J390" s="62">
        <v>220</v>
      </c>
      <c r="K390" s="70" t="s">
        <v>95</v>
      </c>
      <c r="L390" s="63" t="s">
        <v>145</v>
      </c>
      <c r="M390" s="29"/>
      <c r="N390" s="41">
        <v>2.23</v>
      </c>
      <c r="O390" s="85"/>
      <c r="P390" s="64"/>
      <c r="Q390" s="34"/>
      <c r="R390" s="76" t="s">
        <v>91</v>
      </c>
      <c r="S390" s="30"/>
    </row>
    <row r="391" spans="1:19" x14ac:dyDescent="0.35">
      <c r="A391" s="31" t="s">
        <v>249</v>
      </c>
      <c r="B391" s="528">
        <v>46192</v>
      </c>
      <c r="C391" s="65">
        <v>46192</v>
      </c>
      <c r="D391" s="56" t="s">
        <v>1730</v>
      </c>
      <c r="E391" s="61"/>
      <c r="F391" s="33" t="s">
        <v>94</v>
      </c>
      <c r="G391" s="20" t="s">
        <v>1820</v>
      </c>
      <c r="H391" s="68" t="s">
        <v>254</v>
      </c>
      <c r="I391" s="62">
        <v>180</v>
      </c>
      <c r="J391" s="62">
        <v>220</v>
      </c>
      <c r="K391" s="70" t="s">
        <v>95</v>
      </c>
      <c r="L391" s="63" t="s">
        <v>255</v>
      </c>
      <c r="M391" s="29"/>
      <c r="N391" s="41">
        <v>2.11</v>
      </c>
      <c r="O391" s="85"/>
      <c r="P391" s="64"/>
      <c r="Q391" s="34"/>
      <c r="R391" s="76" t="s">
        <v>91</v>
      </c>
      <c r="S391" s="30"/>
    </row>
    <row r="392" spans="1:19" x14ac:dyDescent="0.35">
      <c r="A392" s="31" t="s">
        <v>249</v>
      </c>
      <c r="B392" s="528">
        <v>46192</v>
      </c>
      <c r="C392" s="65">
        <v>46192</v>
      </c>
      <c r="D392" s="56" t="s">
        <v>1891</v>
      </c>
      <c r="E392" s="71" t="s">
        <v>1893</v>
      </c>
      <c r="F392" s="33" t="s">
        <v>94</v>
      </c>
      <c r="G392" s="20" t="s">
        <v>1820</v>
      </c>
      <c r="H392" s="68" t="s">
        <v>534</v>
      </c>
      <c r="I392" s="62">
        <v>180</v>
      </c>
      <c r="J392" s="62">
        <v>220</v>
      </c>
      <c r="K392" s="70" t="s">
        <v>95</v>
      </c>
      <c r="L392" s="63" t="s">
        <v>133</v>
      </c>
      <c r="M392" s="29"/>
      <c r="N392" s="41">
        <v>2.17</v>
      </c>
      <c r="O392" s="85"/>
      <c r="P392" s="64"/>
      <c r="Q392" s="34"/>
      <c r="R392" s="76" t="s">
        <v>91</v>
      </c>
      <c r="S392" s="30"/>
    </row>
    <row r="393" spans="1:19" x14ac:dyDescent="0.35">
      <c r="A393" s="31" t="s">
        <v>249</v>
      </c>
      <c r="B393" s="528">
        <v>46192</v>
      </c>
      <c r="C393" s="65">
        <v>46192</v>
      </c>
      <c r="D393" s="268" t="s">
        <v>1892</v>
      </c>
      <c r="E393" s="61"/>
      <c r="F393" s="33" t="s">
        <v>94</v>
      </c>
      <c r="G393" s="20" t="s">
        <v>1820</v>
      </c>
      <c r="H393" s="68" t="s">
        <v>1186</v>
      </c>
      <c r="I393" s="62">
        <v>180</v>
      </c>
      <c r="J393" s="62">
        <v>220</v>
      </c>
      <c r="K393" s="70" t="s">
        <v>95</v>
      </c>
      <c r="L393" s="63" t="s">
        <v>483</v>
      </c>
      <c r="M393" s="29"/>
      <c r="N393" s="41">
        <v>2.36</v>
      </c>
      <c r="O393" s="85"/>
      <c r="P393" s="64"/>
      <c r="Q393" s="34"/>
      <c r="R393" s="76" t="s">
        <v>91</v>
      </c>
      <c r="S393" s="30"/>
    </row>
    <row r="394" spans="1:19" x14ac:dyDescent="0.35">
      <c r="A394" s="31" t="s">
        <v>249</v>
      </c>
      <c r="B394" s="528">
        <v>46192</v>
      </c>
      <c r="C394" s="65">
        <v>46192</v>
      </c>
      <c r="D394" s="56" t="s">
        <v>1734</v>
      </c>
      <c r="E394" s="61"/>
      <c r="F394" s="33" t="s">
        <v>94</v>
      </c>
      <c r="G394" s="20" t="s">
        <v>1820</v>
      </c>
      <c r="H394" s="68" t="s">
        <v>1237</v>
      </c>
      <c r="I394" s="62">
        <v>180</v>
      </c>
      <c r="J394" s="62">
        <v>220</v>
      </c>
      <c r="K394" s="70" t="s">
        <v>95</v>
      </c>
      <c r="L394" s="63" t="s">
        <v>276</v>
      </c>
      <c r="M394" s="29"/>
      <c r="N394" s="41">
        <v>2.11</v>
      </c>
      <c r="O394" s="85"/>
      <c r="P394" s="64"/>
      <c r="Q394" s="34"/>
      <c r="R394" s="76" t="s">
        <v>91</v>
      </c>
      <c r="S394" s="30"/>
    </row>
    <row r="395" spans="1:19" x14ac:dyDescent="0.35">
      <c r="A395" s="31" t="s">
        <v>249</v>
      </c>
      <c r="B395" s="528">
        <v>46192</v>
      </c>
      <c r="C395" s="65">
        <v>46192</v>
      </c>
      <c r="D395" s="56" t="s">
        <v>1736</v>
      </c>
      <c r="E395" s="61"/>
      <c r="F395" s="33" t="s">
        <v>94</v>
      </c>
      <c r="G395" s="20" t="s">
        <v>1820</v>
      </c>
      <c r="H395" s="68" t="s">
        <v>1238</v>
      </c>
      <c r="I395" s="62">
        <v>180</v>
      </c>
      <c r="J395" s="62">
        <v>220</v>
      </c>
      <c r="K395" s="70" t="s">
        <v>95</v>
      </c>
      <c r="L395" s="63" t="s">
        <v>276</v>
      </c>
      <c r="M395" s="29"/>
      <c r="N395" s="41">
        <v>1.97</v>
      </c>
      <c r="O395" s="85"/>
      <c r="P395" s="64"/>
      <c r="Q395" s="34"/>
      <c r="R395" s="76" t="s">
        <v>91</v>
      </c>
      <c r="S395" s="30"/>
    </row>
    <row r="396" spans="1:19" x14ac:dyDescent="0.35">
      <c r="A396" s="31" t="s">
        <v>249</v>
      </c>
      <c r="B396" s="528">
        <v>46192</v>
      </c>
      <c r="C396" s="65">
        <v>46192</v>
      </c>
      <c r="D396" s="56" t="s">
        <v>1738</v>
      </c>
      <c r="E396" s="61"/>
      <c r="F396" s="33" t="s">
        <v>94</v>
      </c>
      <c r="G396" s="20" t="s">
        <v>1820</v>
      </c>
      <c r="H396" s="68" t="s">
        <v>1236</v>
      </c>
      <c r="I396" s="62">
        <v>180</v>
      </c>
      <c r="J396" s="62">
        <v>220</v>
      </c>
      <c r="K396" s="70" t="s">
        <v>95</v>
      </c>
      <c r="L396" s="63" t="s">
        <v>276</v>
      </c>
      <c r="M396" s="29"/>
      <c r="N396" s="41">
        <v>2.2200000000000002</v>
      </c>
      <c r="O396" s="85"/>
      <c r="P396" s="64"/>
      <c r="Q396" s="34"/>
      <c r="R396" s="76" t="s">
        <v>91</v>
      </c>
      <c r="S396" s="30"/>
    </row>
    <row r="397" spans="1:19" x14ac:dyDescent="0.35">
      <c r="A397" s="31" t="s">
        <v>1823</v>
      </c>
      <c r="B397" s="528">
        <v>46192</v>
      </c>
      <c r="C397" s="65">
        <v>46195</v>
      </c>
      <c r="D397" s="56" t="s">
        <v>1914</v>
      </c>
      <c r="E397" s="71" t="s">
        <v>1610</v>
      </c>
      <c r="F397" s="33" t="s">
        <v>94</v>
      </c>
      <c r="G397" s="20" t="s">
        <v>1831</v>
      </c>
      <c r="H397" s="68" t="s">
        <v>1915</v>
      </c>
      <c r="I397" s="62">
        <v>480</v>
      </c>
      <c r="J397" s="62">
        <v>230</v>
      </c>
      <c r="K397" s="70" t="s">
        <v>1916</v>
      </c>
      <c r="L397" s="63" t="s">
        <v>133</v>
      </c>
      <c r="M397" s="29"/>
      <c r="N397" s="41">
        <v>8.14</v>
      </c>
      <c r="O397" s="85"/>
      <c r="P397" s="64"/>
      <c r="Q397" s="34"/>
      <c r="R397" s="76" t="s">
        <v>66</v>
      </c>
      <c r="S397" s="30"/>
    </row>
    <row r="398" spans="1:19" x14ac:dyDescent="0.35">
      <c r="A398" s="31" t="s">
        <v>1823</v>
      </c>
      <c r="B398" s="528">
        <v>46192</v>
      </c>
      <c r="C398" s="65">
        <v>46195</v>
      </c>
      <c r="D398" s="248" t="s">
        <v>1822</v>
      </c>
      <c r="E398" s="61"/>
      <c r="F398" s="33" t="s">
        <v>94</v>
      </c>
      <c r="G398" s="20" t="s">
        <v>1827</v>
      </c>
      <c r="H398" s="68" t="s">
        <v>1913</v>
      </c>
      <c r="I398" s="62">
        <v>280</v>
      </c>
      <c r="J398" s="62">
        <v>220</v>
      </c>
      <c r="K398" s="70" t="s">
        <v>95</v>
      </c>
      <c r="L398" s="63"/>
      <c r="M398" s="29"/>
      <c r="N398" s="41">
        <v>2.34</v>
      </c>
      <c r="O398" s="85"/>
      <c r="P398" s="64"/>
      <c r="Q398" s="34"/>
      <c r="R398" s="76" t="s">
        <v>66</v>
      </c>
      <c r="S398" s="30"/>
    </row>
    <row r="399" spans="1:19" x14ac:dyDescent="0.35">
      <c r="A399" s="31" t="s">
        <v>1823</v>
      </c>
      <c r="B399" s="528">
        <v>46192</v>
      </c>
      <c r="C399" s="65">
        <v>46195</v>
      </c>
      <c r="D399" s="248" t="s">
        <v>1824</v>
      </c>
      <c r="E399" s="61"/>
      <c r="F399" s="33" t="s">
        <v>94</v>
      </c>
      <c r="G399" s="20" t="s">
        <v>1832</v>
      </c>
      <c r="H399" s="68" t="s">
        <v>1912</v>
      </c>
      <c r="I399" s="62">
        <v>280</v>
      </c>
      <c r="J399" s="62">
        <v>220</v>
      </c>
      <c r="K399" s="70" t="s">
        <v>95</v>
      </c>
      <c r="L399" s="63" t="s">
        <v>483</v>
      </c>
      <c r="M399" s="29"/>
      <c r="N399" s="41">
        <v>2.44</v>
      </c>
      <c r="O399" s="85"/>
      <c r="P399" s="64"/>
      <c r="Q399" s="34"/>
      <c r="R399" s="76" t="s">
        <v>66</v>
      </c>
      <c r="S399" s="30"/>
    </row>
    <row r="400" spans="1:19" x14ac:dyDescent="0.35">
      <c r="A400" s="31" t="s">
        <v>1823</v>
      </c>
      <c r="B400" s="528">
        <v>46192</v>
      </c>
      <c r="C400" s="65">
        <v>46195</v>
      </c>
      <c r="D400" s="248" t="s">
        <v>1825</v>
      </c>
      <c r="E400" s="61"/>
      <c r="F400" s="33" t="s">
        <v>94</v>
      </c>
      <c r="G400" s="20" t="s">
        <v>1830</v>
      </c>
      <c r="H400" s="68" t="s">
        <v>1911</v>
      </c>
      <c r="I400" s="62">
        <v>400</v>
      </c>
      <c r="J400" s="62">
        <v>220</v>
      </c>
      <c r="K400" s="70"/>
      <c r="L400" s="63"/>
      <c r="M400" s="29"/>
      <c r="N400" s="41">
        <v>3.73</v>
      </c>
      <c r="O400" s="85"/>
      <c r="P400" s="64"/>
      <c r="Q400" s="34"/>
      <c r="R400" s="76" t="s">
        <v>66</v>
      </c>
      <c r="S400" s="30"/>
    </row>
    <row r="401" spans="1:19" x14ac:dyDescent="0.35">
      <c r="A401" s="31" t="s">
        <v>1823</v>
      </c>
      <c r="B401" s="528">
        <v>46192</v>
      </c>
      <c r="C401" s="65">
        <v>46195</v>
      </c>
      <c r="D401" s="248" t="s">
        <v>1826</v>
      </c>
      <c r="E401" s="61"/>
      <c r="F401" s="33" t="s">
        <v>94</v>
      </c>
      <c r="G401" s="20" t="s">
        <v>1829</v>
      </c>
      <c r="H401" s="68" t="s">
        <v>1910</v>
      </c>
      <c r="I401" s="62">
        <v>360</v>
      </c>
      <c r="J401" s="62">
        <v>220</v>
      </c>
      <c r="K401" s="70"/>
      <c r="L401" s="63"/>
      <c r="M401" s="29"/>
      <c r="N401" s="41">
        <v>3.29</v>
      </c>
      <c r="O401" s="85"/>
      <c r="P401" s="64"/>
      <c r="Q401" s="34"/>
      <c r="R401" s="76" t="s">
        <v>66</v>
      </c>
      <c r="S401" s="30"/>
    </row>
    <row r="402" spans="1:19" x14ac:dyDescent="0.35">
      <c r="A402" s="31" t="s">
        <v>1823</v>
      </c>
      <c r="B402" s="528">
        <v>46192</v>
      </c>
      <c r="C402" s="65">
        <v>46195</v>
      </c>
      <c r="D402" s="248" t="s">
        <v>1526</v>
      </c>
      <c r="E402" s="61"/>
      <c r="F402" s="33" t="s">
        <v>94</v>
      </c>
      <c r="G402" s="20" t="s">
        <v>1828</v>
      </c>
      <c r="H402" s="68" t="s">
        <v>1909</v>
      </c>
      <c r="I402" s="62">
        <v>480</v>
      </c>
      <c r="J402" s="62">
        <v>230</v>
      </c>
      <c r="K402" s="70"/>
      <c r="L402" s="63"/>
      <c r="M402" s="29"/>
      <c r="N402" s="41">
        <v>3.52</v>
      </c>
      <c r="O402" s="85"/>
      <c r="P402" s="64"/>
      <c r="Q402" s="34"/>
      <c r="R402" s="76" t="s">
        <v>66</v>
      </c>
      <c r="S402" s="30"/>
    </row>
    <row r="403" spans="1:19" x14ac:dyDescent="0.35">
      <c r="A403" s="31" t="s">
        <v>1833</v>
      </c>
      <c r="B403" s="528">
        <v>46192</v>
      </c>
      <c r="C403" s="65">
        <v>46196</v>
      </c>
      <c r="D403" s="252" t="s">
        <v>1472</v>
      </c>
      <c r="E403" s="61"/>
      <c r="F403" s="33" t="s">
        <v>74</v>
      </c>
      <c r="G403" s="20" t="s">
        <v>1858</v>
      </c>
      <c r="H403" s="68" t="s">
        <v>1974</v>
      </c>
      <c r="I403" s="62">
        <v>180</v>
      </c>
      <c r="J403" s="62">
        <v>220</v>
      </c>
      <c r="K403" s="70" t="s">
        <v>95</v>
      </c>
      <c r="L403" s="63" t="s">
        <v>420</v>
      </c>
      <c r="M403" s="29"/>
      <c r="N403" s="41">
        <v>1.76</v>
      </c>
      <c r="O403" s="85"/>
      <c r="P403" s="64" t="s">
        <v>347</v>
      </c>
      <c r="Q403" s="34"/>
      <c r="R403" s="76" t="s">
        <v>66</v>
      </c>
      <c r="S403" s="30"/>
    </row>
    <row r="404" spans="1:19" x14ac:dyDescent="0.35">
      <c r="A404" s="31" t="s">
        <v>1833</v>
      </c>
      <c r="B404" s="528">
        <v>46192</v>
      </c>
      <c r="C404" s="65">
        <v>46196</v>
      </c>
      <c r="D404" s="248" t="s">
        <v>1472</v>
      </c>
      <c r="E404" s="61"/>
      <c r="F404" s="33" t="s">
        <v>74</v>
      </c>
      <c r="G404" s="20" t="s">
        <v>1859</v>
      </c>
      <c r="H404" s="68" t="s">
        <v>1973</v>
      </c>
      <c r="I404" s="62">
        <v>180</v>
      </c>
      <c r="J404" s="62">
        <v>220</v>
      </c>
      <c r="K404" s="70" t="s">
        <v>95</v>
      </c>
      <c r="L404" s="63" t="s">
        <v>137</v>
      </c>
      <c r="M404" s="29"/>
      <c r="N404" s="41">
        <v>1.73</v>
      </c>
      <c r="O404" s="85"/>
      <c r="P404" s="64" t="s">
        <v>347</v>
      </c>
      <c r="Q404" s="34"/>
      <c r="R404" s="76" t="s">
        <v>66</v>
      </c>
      <c r="S404" s="30"/>
    </row>
    <row r="405" spans="1:19" x14ac:dyDescent="0.35">
      <c r="A405" s="31" t="s">
        <v>1833</v>
      </c>
      <c r="B405" s="528">
        <v>46192</v>
      </c>
      <c r="C405" s="65">
        <v>46196</v>
      </c>
      <c r="D405" s="248" t="s">
        <v>1472</v>
      </c>
      <c r="E405" s="61"/>
      <c r="F405" s="33" t="s">
        <v>74</v>
      </c>
      <c r="G405" s="20" t="s">
        <v>1860</v>
      </c>
      <c r="H405" s="68" t="s">
        <v>1972</v>
      </c>
      <c r="I405" s="62">
        <v>180</v>
      </c>
      <c r="J405" s="62">
        <v>220</v>
      </c>
      <c r="K405" s="70" t="s">
        <v>95</v>
      </c>
      <c r="L405" s="63" t="s">
        <v>120</v>
      </c>
      <c r="M405" s="29"/>
      <c r="N405" s="41">
        <v>1.66</v>
      </c>
      <c r="O405" s="85"/>
      <c r="P405" s="64" t="s">
        <v>347</v>
      </c>
      <c r="Q405" s="34"/>
      <c r="R405" s="76" t="s">
        <v>66</v>
      </c>
      <c r="S405" s="30"/>
    </row>
    <row r="406" spans="1:19" x14ac:dyDescent="0.35">
      <c r="A406" s="31" t="s">
        <v>1833</v>
      </c>
      <c r="B406" s="528">
        <v>46192</v>
      </c>
      <c r="C406" s="65">
        <v>46196</v>
      </c>
      <c r="D406" s="248" t="s">
        <v>1472</v>
      </c>
      <c r="E406" s="61"/>
      <c r="F406" s="33" t="s">
        <v>74</v>
      </c>
      <c r="G406" s="20" t="s">
        <v>1861</v>
      </c>
      <c r="H406" s="68" t="s">
        <v>1971</v>
      </c>
      <c r="I406" s="62">
        <v>180</v>
      </c>
      <c r="J406" s="62">
        <v>220</v>
      </c>
      <c r="K406" s="70" t="s">
        <v>95</v>
      </c>
      <c r="L406" s="63" t="s">
        <v>1390</v>
      </c>
      <c r="M406" s="29"/>
      <c r="N406" s="41">
        <v>1.84</v>
      </c>
      <c r="O406" s="85"/>
      <c r="P406" s="64" t="s">
        <v>347</v>
      </c>
      <c r="Q406" s="34"/>
      <c r="R406" s="76" t="s">
        <v>66</v>
      </c>
      <c r="S406" s="30"/>
    </row>
    <row r="407" spans="1:19" x14ac:dyDescent="0.35">
      <c r="A407" s="31" t="s">
        <v>1833</v>
      </c>
      <c r="B407" s="528">
        <v>46192</v>
      </c>
      <c r="C407" s="65">
        <v>46196</v>
      </c>
      <c r="D407" s="252" t="s">
        <v>1477</v>
      </c>
      <c r="E407" s="61"/>
      <c r="F407" s="33" t="s">
        <v>74</v>
      </c>
      <c r="G407" s="20" t="s">
        <v>1862</v>
      </c>
      <c r="H407" s="68" t="s">
        <v>1967</v>
      </c>
      <c r="I407" s="62">
        <v>180</v>
      </c>
      <c r="J407" s="62">
        <v>220</v>
      </c>
      <c r="K407" s="70" t="s">
        <v>95</v>
      </c>
      <c r="L407" s="63" t="s">
        <v>420</v>
      </c>
      <c r="M407" s="29"/>
      <c r="N407" s="41">
        <v>1.76</v>
      </c>
      <c r="O407" s="85"/>
      <c r="P407" s="64" t="s">
        <v>347</v>
      </c>
      <c r="Q407" s="34"/>
      <c r="R407" s="76" t="s">
        <v>66</v>
      </c>
      <c r="S407" s="30"/>
    </row>
    <row r="408" spans="1:19" x14ac:dyDescent="0.35">
      <c r="A408" s="31" t="s">
        <v>1833</v>
      </c>
      <c r="B408" s="528">
        <v>46192</v>
      </c>
      <c r="C408" s="65">
        <v>46196</v>
      </c>
      <c r="D408" s="248" t="s">
        <v>1477</v>
      </c>
      <c r="E408" s="61"/>
      <c r="F408" s="33" t="s">
        <v>74</v>
      </c>
      <c r="G408" s="20" t="s">
        <v>1863</v>
      </c>
      <c r="H408" s="68" t="s">
        <v>1968</v>
      </c>
      <c r="I408" s="62">
        <v>180</v>
      </c>
      <c r="J408" s="62">
        <v>220</v>
      </c>
      <c r="K408" s="70" t="s">
        <v>95</v>
      </c>
      <c r="L408" s="63" t="s">
        <v>137</v>
      </c>
      <c r="M408" s="29"/>
      <c r="N408" s="41">
        <v>1.73</v>
      </c>
      <c r="O408" s="85"/>
      <c r="P408" s="64" t="s">
        <v>347</v>
      </c>
      <c r="Q408" s="34"/>
      <c r="R408" s="76" t="s">
        <v>66</v>
      </c>
      <c r="S408" s="30"/>
    </row>
    <row r="409" spans="1:19" x14ac:dyDescent="0.35">
      <c r="A409" s="31" t="s">
        <v>1833</v>
      </c>
      <c r="B409" s="528">
        <v>46192</v>
      </c>
      <c r="C409" s="65">
        <v>46196</v>
      </c>
      <c r="D409" s="248" t="s">
        <v>1477</v>
      </c>
      <c r="E409" s="61"/>
      <c r="F409" s="33" t="s">
        <v>74</v>
      </c>
      <c r="G409" s="20" t="s">
        <v>1864</v>
      </c>
      <c r="H409" s="68" t="s">
        <v>1969</v>
      </c>
      <c r="I409" s="62">
        <v>180</v>
      </c>
      <c r="J409" s="62">
        <v>220</v>
      </c>
      <c r="K409" s="70" t="s">
        <v>95</v>
      </c>
      <c r="L409" s="63" t="s">
        <v>120</v>
      </c>
      <c r="M409" s="29"/>
      <c r="N409" s="41">
        <v>1.66</v>
      </c>
      <c r="O409" s="85"/>
      <c r="P409" s="64" t="s">
        <v>347</v>
      </c>
      <c r="Q409" s="34"/>
      <c r="R409" s="76" t="s">
        <v>66</v>
      </c>
      <c r="S409" s="30"/>
    </row>
    <row r="410" spans="1:19" x14ac:dyDescent="0.35">
      <c r="A410" s="31" t="s">
        <v>1833</v>
      </c>
      <c r="B410" s="528">
        <v>46192</v>
      </c>
      <c r="C410" s="65">
        <v>46196</v>
      </c>
      <c r="D410" s="248" t="s">
        <v>1477</v>
      </c>
      <c r="E410" s="61"/>
      <c r="F410" s="33" t="s">
        <v>74</v>
      </c>
      <c r="G410" s="20" t="s">
        <v>1865</v>
      </c>
      <c r="H410" s="68" t="s">
        <v>1970</v>
      </c>
      <c r="I410" s="62">
        <v>180</v>
      </c>
      <c r="J410" s="62">
        <v>220</v>
      </c>
      <c r="K410" s="70" t="s">
        <v>95</v>
      </c>
      <c r="L410" s="63" t="s">
        <v>1390</v>
      </c>
      <c r="M410" s="29"/>
      <c r="N410" s="41">
        <v>1.84</v>
      </c>
      <c r="O410" s="85"/>
      <c r="P410" s="64" t="s">
        <v>347</v>
      </c>
      <c r="Q410" s="34"/>
      <c r="R410" s="76" t="s">
        <v>66</v>
      </c>
      <c r="S410" s="30"/>
    </row>
    <row r="411" spans="1:19" x14ac:dyDescent="0.35">
      <c r="A411" s="31" t="s">
        <v>1833</v>
      </c>
      <c r="B411" s="528">
        <v>46192</v>
      </c>
      <c r="C411" s="65">
        <v>46196</v>
      </c>
      <c r="D411" s="252" t="s">
        <v>1488</v>
      </c>
      <c r="E411" s="61"/>
      <c r="F411" s="33" t="s">
        <v>74</v>
      </c>
      <c r="G411" s="20" t="s">
        <v>1866</v>
      </c>
      <c r="H411" s="68" t="s">
        <v>1963</v>
      </c>
      <c r="I411" s="62">
        <v>180</v>
      </c>
      <c r="J411" s="62">
        <v>220</v>
      </c>
      <c r="K411" s="70" t="s">
        <v>95</v>
      </c>
      <c r="L411" s="63" t="s">
        <v>420</v>
      </c>
      <c r="M411" s="29"/>
      <c r="N411" s="41">
        <v>1.76</v>
      </c>
      <c r="O411" s="85"/>
      <c r="P411" s="64" t="s">
        <v>347</v>
      </c>
      <c r="Q411" s="34"/>
      <c r="R411" s="76" t="s">
        <v>66</v>
      </c>
      <c r="S411" s="30"/>
    </row>
    <row r="412" spans="1:19" x14ac:dyDescent="0.35">
      <c r="A412" s="31" t="s">
        <v>1833</v>
      </c>
      <c r="B412" s="528">
        <v>46192</v>
      </c>
      <c r="C412" s="65">
        <v>46196</v>
      </c>
      <c r="D412" s="248" t="s">
        <v>1488</v>
      </c>
      <c r="E412" s="61"/>
      <c r="F412" s="33" t="s">
        <v>74</v>
      </c>
      <c r="G412" s="20" t="s">
        <v>1867</v>
      </c>
      <c r="H412" s="68" t="s">
        <v>1964</v>
      </c>
      <c r="I412" s="62">
        <v>180</v>
      </c>
      <c r="J412" s="62">
        <v>220</v>
      </c>
      <c r="K412" s="70" t="s">
        <v>95</v>
      </c>
      <c r="L412" s="63" t="s">
        <v>137</v>
      </c>
      <c r="M412" s="29"/>
      <c r="N412" s="41">
        <v>1.73</v>
      </c>
      <c r="O412" s="85"/>
      <c r="P412" s="64" t="s">
        <v>347</v>
      </c>
      <c r="Q412" s="34"/>
      <c r="R412" s="76" t="s">
        <v>66</v>
      </c>
      <c r="S412" s="30"/>
    </row>
    <row r="413" spans="1:19" x14ac:dyDescent="0.35">
      <c r="A413" s="31" t="s">
        <v>1833</v>
      </c>
      <c r="B413" s="528">
        <v>46192</v>
      </c>
      <c r="C413" s="65">
        <v>46196</v>
      </c>
      <c r="D413" s="248" t="s">
        <v>1488</v>
      </c>
      <c r="E413" s="61"/>
      <c r="F413" s="33" t="s">
        <v>74</v>
      </c>
      <c r="G413" s="20" t="s">
        <v>1868</v>
      </c>
      <c r="H413" s="68" t="s">
        <v>1965</v>
      </c>
      <c r="I413" s="62">
        <v>180</v>
      </c>
      <c r="J413" s="62">
        <v>220</v>
      </c>
      <c r="K413" s="70" t="s">
        <v>95</v>
      </c>
      <c r="L413" s="63" t="s">
        <v>120</v>
      </c>
      <c r="M413" s="29"/>
      <c r="N413" s="41">
        <v>1.66</v>
      </c>
      <c r="O413" s="85"/>
      <c r="P413" s="64" t="s">
        <v>347</v>
      </c>
      <c r="Q413" s="34"/>
      <c r="R413" s="76" t="s">
        <v>66</v>
      </c>
      <c r="S413" s="30"/>
    </row>
    <row r="414" spans="1:19" x14ac:dyDescent="0.35">
      <c r="A414" s="31" t="s">
        <v>1833</v>
      </c>
      <c r="B414" s="528">
        <v>46192</v>
      </c>
      <c r="C414" s="65">
        <v>46196</v>
      </c>
      <c r="D414" s="248" t="s">
        <v>1488</v>
      </c>
      <c r="E414" s="61"/>
      <c r="F414" s="33" t="s">
        <v>74</v>
      </c>
      <c r="G414" s="20" t="s">
        <v>1869</v>
      </c>
      <c r="H414" s="68" t="s">
        <v>1966</v>
      </c>
      <c r="I414" s="62">
        <v>180</v>
      </c>
      <c r="J414" s="62">
        <v>220</v>
      </c>
      <c r="K414" s="70" t="s">
        <v>95</v>
      </c>
      <c r="L414" s="63" t="s">
        <v>1390</v>
      </c>
      <c r="M414" s="29"/>
      <c r="N414" s="41">
        <v>1.84</v>
      </c>
      <c r="O414" s="85"/>
      <c r="P414" s="64" t="s">
        <v>347</v>
      </c>
      <c r="Q414" s="34"/>
      <c r="R414" s="76" t="s">
        <v>66</v>
      </c>
      <c r="S414" s="30"/>
    </row>
    <row r="415" spans="1:19" x14ac:dyDescent="0.35">
      <c r="A415" s="31" t="s">
        <v>1833</v>
      </c>
      <c r="B415" s="528">
        <v>46192</v>
      </c>
      <c r="C415" s="65">
        <v>46196</v>
      </c>
      <c r="D415" s="252" t="s">
        <v>1491</v>
      </c>
      <c r="E415" s="61"/>
      <c r="F415" s="33" t="s">
        <v>74</v>
      </c>
      <c r="G415" s="20" t="s">
        <v>1870</v>
      </c>
      <c r="H415" s="68" t="s">
        <v>1959</v>
      </c>
      <c r="I415" s="62">
        <v>180</v>
      </c>
      <c r="J415" s="62">
        <v>220</v>
      </c>
      <c r="K415" s="70" t="s">
        <v>95</v>
      </c>
      <c r="L415" s="63" t="s">
        <v>420</v>
      </c>
      <c r="M415" s="29"/>
      <c r="N415" s="41">
        <v>1.76</v>
      </c>
      <c r="O415" s="85"/>
      <c r="P415" s="64" t="s">
        <v>347</v>
      </c>
      <c r="Q415" s="34"/>
      <c r="R415" s="76" t="s">
        <v>66</v>
      </c>
      <c r="S415" s="30"/>
    </row>
    <row r="416" spans="1:19" x14ac:dyDescent="0.35">
      <c r="A416" s="31" t="s">
        <v>1833</v>
      </c>
      <c r="B416" s="528">
        <v>46192</v>
      </c>
      <c r="C416" s="65">
        <v>46196</v>
      </c>
      <c r="D416" s="248" t="s">
        <v>1491</v>
      </c>
      <c r="E416" s="61"/>
      <c r="F416" s="33" t="s">
        <v>74</v>
      </c>
      <c r="G416" s="20" t="s">
        <v>1871</v>
      </c>
      <c r="H416" s="68" t="s">
        <v>1960</v>
      </c>
      <c r="I416" s="62">
        <v>180</v>
      </c>
      <c r="J416" s="62">
        <v>220</v>
      </c>
      <c r="K416" s="70" t="s">
        <v>95</v>
      </c>
      <c r="L416" s="63" t="s">
        <v>137</v>
      </c>
      <c r="M416" s="29"/>
      <c r="N416" s="41">
        <v>1.73</v>
      </c>
      <c r="O416" s="85"/>
      <c r="P416" s="64" t="s">
        <v>347</v>
      </c>
      <c r="Q416" s="34"/>
      <c r="R416" s="76" t="s">
        <v>66</v>
      </c>
      <c r="S416" s="30"/>
    </row>
    <row r="417" spans="1:19" x14ac:dyDescent="0.35">
      <c r="A417" s="31" t="s">
        <v>1833</v>
      </c>
      <c r="B417" s="528">
        <v>46192</v>
      </c>
      <c r="C417" s="65">
        <v>46196</v>
      </c>
      <c r="D417" s="248" t="s">
        <v>1491</v>
      </c>
      <c r="E417" s="61"/>
      <c r="F417" s="33" t="s">
        <v>74</v>
      </c>
      <c r="G417" s="20" t="s">
        <v>1872</v>
      </c>
      <c r="H417" s="68" t="s">
        <v>1961</v>
      </c>
      <c r="I417" s="62">
        <v>180</v>
      </c>
      <c r="J417" s="62">
        <v>220</v>
      </c>
      <c r="K417" s="70" t="s">
        <v>95</v>
      </c>
      <c r="L417" s="63" t="s">
        <v>120</v>
      </c>
      <c r="M417" s="29"/>
      <c r="N417" s="41">
        <v>1.66</v>
      </c>
      <c r="O417" s="85"/>
      <c r="P417" s="64" t="s">
        <v>347</v>
      </c>
      <c r="Q417" s="34"/>
      <c r="R417" s="76" t="s">
        <v>66</v>
      </c>
      <c r="S417" s="30"/>
    </row>
    <row r="418" spans="1:19" x14ac:dyDescent="0.35">
      <c r="A418" s="31" t="s">
        <v>1833</v>
      </c>
      <c r="B418" s="528">
        <v>46192</v>
      </c>
      <c r="C418" s="65">
        <v>46196</v>
      </c>
      <c r="D418" s="248" t="s">
        <v>1491</v>
      </c>
      <c r="E418" s="61"/>
      <c r="F418" s="33" t="s">
        <v>74</v>
      </c>
      <c r="G418" s="20" t="s">
        <v>1873</v>
      </c>
      <c r="H418" s="68" t="s">
        <v>1962</v>
      </c>
      <c r="I418" s="62">
        <v>180</v>
      </c>
      <c r="J418" s="62">
        <v>220</v>
      </c>
      <c r="K418" s="70" t="s">
        <v>95</v>
      </c>
      <c r="L418" s="63" t="s">
        <v>1390</v>
      </c>
      <c r="M418" s="29"/>
      <c r="N418" s="41">
        <v>1.84</v>
      </c>
      <c r="O418" s="85"/>
      <c r="P418" s="64" t="s">
        <v>347</v>
      </c>
      <c r="Q418" s="34"/>
      <c r="R418" s="76" t="s">
        <v>66</v>
      </c>
      <c r="S418" s="30"/>
    </row>
    <row r="419" spans="1:19" x14ac:dyDescent="0.35">
      <c r="A419" s="31" t="s">
        <v>1833</v>
      </c>
      <c r="B419" s="528">
        <v>46192</v>
      </c>
      <c r="C419" s="65">
        <v>46196</v>
      </c>
      <c r="D419" s="252" t="s">
        <v>1471</v>
      </c>
      <c r="E419" s="61"/>
      <c r="F419" s="33" t="s">
        <v>74</v>
      </c>
      <c r="G419" s="20" t="s">
        <v>1874</v>
      </c>
      <c r="H419" s="68" t="s">
        <v>1955</v>
      </c>
      <c r="I419" s="62">
        <v>180</v>
      </c>
      <c r="J419" s="62">
        <v>220</v>
      </c>
      <c r="K419" s="70" t="s">
        <v>95</v>
      </c>
      <c r="L419" s="63" t="s">
        <v>420</v>
      </c>
      <c r="M419" s="29"/>
      <c r="N419" s="41">
        <v>1.76</v>
      </c>
      <c r="O419" s="85"/>
      <c r="P419" s="64" t="s">
        <v>347</v>
      </c>
      <c r="Q419" s="34"/>
      <c r="R419" s="76" t="s">
        <v>66</v>
      </c>
      <c r="S419" s="30"/>
    </row>
    <row r="420" spans="1:19" x14ac:dyDescent="0.35">
      <c r="A420" s="31" t="s">
        <v>1833</v>
      </c>
      <c r="B420" s="528">
        <v>46192</v>
      </c>
      <c r="C420" s="65">
        <v>46196</v>
      </c>
      <c r="D420" s="248" t="s">
        <v>1471</v>
      </c>
      <c r="E420" s="61"/>
      <c r="F420" s="33" t="s">
        <v>74</v>
      </c>
      <c r="G420" s="20" t="s">
        <v>1875</v>
      </c>
      <c r="H420" s="68" t="s">
        <v>1956</v>
      </c>
      <c r="I420" s="62">
        <v>180</v>
      </c>
      <c r="J420" s="62">
        <v>220</v>
      </c>
      <c r="K420" s="70" t="s">
        <v>95</v>
      </c>
      <c r="L420" s="63" t="s">
        <v>137</v>
      </c>
      <c r="M420" s="29"/>
      <c r="N420" s="41">
        <v>1.73</v>
      </c>
      <c r="O420" s="85"/>
      <c r="P420" s="64" t="s">
        <v>347</v>
      </c>
      <c r="Q420" s="34"/>
      <c r="R420" s="76" t="s">
        <v>66</v>
      </c>
      <c r="S420" s="30"/>
    </row>
    <row r="421" spans="1:19" x14ac:dyDescent="0.35">
      <c r="A421" s="31" t="s">
        <v>1833</v>
      </c>
      <c r="B421" s="528">
        <v>46192</v>
      </c>
      <c r="C421" s="65">
        <v>46196</v>
      </c>
      <c r="D421" s="248" t="s">
        <v>1471</v>
      </c>
      <c r="E421" s="61"/>
      <c r="F421" s="33" t="s">
        <v>74</v>
      </c>
      <c r="G421" s="20" t="s">
        <v>1876</v>
      </c>
      <c r="H421" s="68" t="s">
        <v>1957</v>
      </c>
      <c r="I421" s="62">
        <v>180</v>
      </c>
      <c r="J421" s="62">
        <v>220</v>
      </c>
      <c r="K421" s="70" t="s">
        <v>95</v>
      </c>
      <c r="L421" s="63" t="s">
        <v>120</v>
      </c>
      <c r="M421" s="29"/>
      <c r="N421" s="41">
        <v>1.66</v>
      </c>
      <c r="O421" s="85"/>
      <c r="P421" s="64" t="s">
        <v>347</v>
      </c>
      <c r="Q421" s="34"/>
      <c r="R421" s="76" t="s">
        <v>66</v>
      </c>
      <c r="S421" s="30"/>
    </row>
    <row r="422" spans="1:19" x14ac:dyDescent="0.35">
      <c r="A422" s="31" t="s">
        <v>1833</v>
      </c>
      <c r="B422" s="528">
        <v>46192</v>
      </c>
      <c r="C422" s="65">
        <v>46196</v>
      </c>
      <c r="D422" s="248" t="s">
        <v>1471</v>
      </c>
      <c r="E422" s="61"/>
      <c r="F422" s="33" t="s">
        <v>74</v>
      </c>
      <c r="G422" s="20" t="s">
        <v>1877</v>
      </c>
      <c r="H422" s="68" t="s">
        <v>1958</v>
      </c>
      <c r="I422" s="62">
        <v>180</v>
      </c>
      <c r="J422" s="62">
        <v>220</v>
      </c>
      <c r="K422" s="70" t="s">
        <v>95</v>
      </c>
      <c r="L422" s="63" t="s">
        <v>1390</v>
      </c>
      <c r="M422" s="29"/>
      <c r="N422" s="41">
        <v>1.84</v>
      </c>
      <c r="O422" s="85"/>
      <c r="P422" s="64" t="s">
        <v>347</v>
      </c>
      <c r="Q422" s="34"/>
      <c r="R422" s="76" t="s">
        <v>66</v>
      </c>
      <c r="S422" s="30"/>
    </row>
    <row r="423" spans="1:19" x14ac:dyDescent="0.35">
      <c r="A423" s="31" t="s">
        <v>1833</v>
      </c>
      <c r="B423" s="528">
        <v>46192</v>
      </c>
      <c r="C423" s="65">
        <v>46196</v>
      </c>
      <c r="D423" s="252" t="s">
        <v>1510</v>
      </c>
      <c r="E423" s="61"/>
      <c r="F423" s="33" t="s">
        <v>74</v>
      </c>
      <c r="G423" s="20" t="s">
        <v>1878</v>
      </c>
      <c r="H423" s="68" t="s">
        <v>1951</v>
      </c>
      <c r="I423" s="62">
        <v>180</v>
      </c>
      <c r="J423" s="62">
        <v>220</v>
      </c>
      <c r="K423" s="70" t="s">
        <v>95</v>
      </c>
      <c r="L423" s="63" t="s">
        <v>420</v>
      </c>
      <c r="M423" s="29"/>
      <c r="N423" s="41">
        <v>1.76</v>
      </c>
      <c r="O423" s="85"/>
      <c r="P423" s="64" t="s">
        <v>347</v>
      </c>
      <c r="Q423" s="34"/>
      <c r="R423" s="76" t="s">
        <v>66</v>
      </c>
      <c r="S423" s="30"/>
    </row>
    <row r="424" spans="1:19" x14ac:dyDescent="0.35">
      <c r="A424" s="31" t="s">
        <v>1833</v>
      </c>
      <c r="B424" s="528">
        <v>46192</v>
      </c>
      <c r="C424" s="65">
        <v>46196</v>
      </c>
      <c r="D424" s="248" t="s">
        <v>1510</v>
      </c>
      <c r="E424" s="61"/>
      <c r="F424" s="33" t="s">
        <v>74</v>
      </c>
      <c r="G424" s="20" t="s">
        <v>1879</v>
      </c>
      <c r="H424" s="68" t="s">
        <v>1952</v>
      </c>
      <c r="I424" s="62">
        <v>180</v>
      </c>
      <c r="J424" s="62">
        <v>220</v>
      </c>
      <c r="K424" s="70" t="s">
        <v>95</v>
      </c>
      <c r="L424" s="63" t="s">
        <v>137</v>
      </c>
      <c r="M424" s="29"/>
      <c r="N424" s="41">
        <v>1.73</v>
      </c>
      <c r="O424" s="85"/>
      <c r="P424" s="64" t="s">
        <v>347</v>
      </c>
      <c r="Q424" s="34"/>
      <c r="R424" s="76" t="s">
        <v>66</v>
      </c>
      <c r="S424" s="30"/>
    </row>
    <row r="425" spans="1:19" x14ac:dyDescent="0.35">
      <c r="A425" s="31" t="s">
        <v>1833</v>
      </c>
      <c r="B425" s="528">
        <v>46192</v>
      </c>
      <c r="C425" s="65">
        <v>46196</v>
      </c>
      <c r="D425" s="248" t="s">
        <v>1510</v>
      </c>
      <c r="E425" s="61"/>
      <c r="F425" s="33" t="s">
        <v>74</v>
      </c>
      <c r="G425" s="20" t="s">
        <v>1880</v>
      </c>
      <c r="H425" s="68" t="s">
        <v>1953</v>
      </c>
      <c r="I425" s="62">
        <v>180</v>
      </c>
      <c r="J425" s="62">
        <v>220</v>
      </c>
      <c r="K425" s="70" t="s">
        <v>95</v>
      </c>
      <c r="L425" s="63" t="s">
        <v>120</v>
      </c>
      <c r="M425" s="29"/>
      <c r="N425" s="41">
        <v>1.66</v>
      </c>
      <c r="O425" s="85"/>
      <c r="P425" s="64" t="s">
        <v>347</v>
      </c>
      <c r="Q425" s="34"/>
      <c r="R425" s="76" t="s">
        <v>66</v>
      </c>
      <c r="S425" s="30"/>
    </row>
    <row r="426" spans="1:19" x14ac:dyDescent="0.35">
      <c r="A426" s="31" t="s">
        <v>1833</v>
      </c>
      <c r="B426" s="528">
        <v>46192</v>
      </c>
      <c r="C426" s="65">
        <v>46196</v>
      </c>
      <c r="D426" s="248" t="s">
        <v>1510</v>
      </c>
      <c r="E426" s="61"/>
      <c r="F426" s="33" t="s">
        <v>74</v>
      </c>
      <c r="G426" s="20" t="s">
        <v>1881</v>
      </c>
      <c r="H426" s="68" t="s">
        <v>1954</v>
      </c>
      <c r="I426" s="62">
        <v>180</v>
      </c>
      <c r="J426" s="62">
        <v>220</v>
      </c>
      <c r="K426" s="70" t="s">
        <v>95</v>
      </c>
      <c r="L426" s="63" t="s">
        <v>1390</v>
      </c>
      <c r="M426" s="29"/>
      <c r="N426" s="41">
        <v>1.84</v>
      </c>
      <c r="O426" s="85"/>
      <c r="P426" s="64" t="s">
        <v>347</v>
      </c>
      <c r="Q426" s="34"/>
      <c r="R426" s="76" t="s">
        <v>66</v>
      </c>
      <c r="S426" s="30"/>
    </row>
    <row r="427" spans="1:19" x14ac:dyDescent="0.35">
      <c r="A427" s="31" t="s">
        <v>1833</v>
      </c>
      <c r="B427" s="528">
        <v>46192</v>
      </c>
      <c r="C427" s="65">
        <v>46196</v>
      </c>
      <c r="D427" s="252" t="s">
        <v>1513</v>
      </c>
      <c r="E427" s="61"/>
      <c r="F427" s="33" t="s">
        <v>74</v>
      </c>
      <c r="G427" s="20" t="s">
        <v>1882</v>
      </c>
      <c r="H427" s="68" t="s">
        <v>1947</v>
      </c>
      <c r="I427" s="62">
        <v>180</v>
      </c>
      <c r="J427" s="62">
        <v>220</v>
      </c>
      <c r="K427" s="70" t="s">
        <v>95</v>
      </c>
      <c r="L427" s="63" t="s">
        <v>420</v>
      </c>
      <c r="M427" s="29"/>
      <c r="N427" s="41">
        <v>1.76</v>
      </c>
      <c r="O427" s="85"/>
      <c r="P427" s="64" t="s">
        <v>347</v>
      </c>
      <c r="Q427" s="34"/>
      <c r="R427" s="76" t="s">
        <v>66</v>
      </c>
      <c r="S427" s="30"/>
    </row>
    <row r="428" spans="1:19" x14ac:dyDescent="0.35">
      <c r="A428" s="31" t="s">
        <v>1833</v>
      </c>
      <c r="B428" s="528">
        <v>46192</v>
      </c>
      <c r="C428" s="65">
        <v>46196</v>
      </c>
      <c r="D428" s="248" t="s">
        <v>1513</v>
      </c>
      <c r="E428" s="61"/>
      <c r="F428" s="33" t="s">
        <v>74</v>
      </c>
      <c r="G428" s="20" t="s">
        <v>1883</v>
      </c>
      <c r="H428" s="68" t="s">
        <v>1948</v>
      </c>
      <c r="I428" s="62">
        <v>180</v>
      </c>
      <c r="J428" s="62">
        <v>220</v>
      </c>
      <c r="K428" s="70" t="s">
        <v>95</v>
      </c>
      <c r="L428" s="63" t="s">
        <v>137</v>
      </c>
      <c r="M428" s="29"/>
      <c r="N428" s="41">
        <v>1.73</v>
      </c>
      <c r="O428" s="85"/>
      <c r="P428" s="64" t="s">
        <v>347</v>
      </c>
      <c r="Q428" s="34"/>
      <c r="R428" s="76" t="s">
        <v>66</v>
      </c>
      <c r="S428" s="30"/>
    </row>
    <row r="429" spans="1:19" x14ac:dyDescent="0.35">
      <c r="A429" s="31" t="s">
        <v>1833</v>
      </c>
      <c r="B429" s="528">
        <v>46192</v>
      </c>
      <c r="C429" s="65">
        <v>46196</v>
      </c>
      <c r="D429" s="248" t="s">
        <v>1513</v>
      </c>
      <c r="E429" s="61"/>
      <c r="F429" s="33" t="s">
        <v>74</v>
      </c>
      <c r="G429" s="20" t="s">
        <v>1884</v>
      </c>
      <c r="H429" s="68" t="s">
        <v>1949</v>
      </c>
      <c r="I429" s="62">
        <v>180</v>
      </c>
      <c r="J429" s="62">
        <v>220</v>
      </c>
      <c r="K429" s="70" t="s">
        <v>95</v>
      </c>
      <c r="L429" s="63" t="s">
        <v>120</v>
      </c>
      <c r="M429" s="29"/>
      <c r="N429" s="41">
        <v>1.66</v>
      </c>
      <c r="O429" s="85"/>
      <c r="P429" s="64" t="s">
        <v>347</v>
      </c>
      <c r="Q429" s="34"/>
      <c r="R429" s="76" t="s">
        <v>66</v>
      </c>
      <c r="S429" s="30"/>
    </row>
    <row r="430" spans="1:19" x14ac:dyDescent="0.35">
      <c r="A430" s="31" t="s">
        <v>1833</v>
      </c>
      <c r="B430" s="528">
        <v>46192</v>
      </c>
      <c r="C430" s="65">
        <v>46196</v>
      </c>
      <c r="D430" s="248" t="s">
        <v>1513</v>
      </c>
      <c r="E430" s="61"/>
      <c r="F430" s="33" t="s">
        <v>74</v>
      </c>
      <c r="G430" s="20" t="s">
        <v>1885</v>
      </c>
      <c r="H430" s="68" t="s">
        <v>1950</v>
      </c>
      <c r="I430" s="62">
        <v>180</v>
      </c>
      <c r="J430" s="62">
        <v>220</v>
      </c>
      <c r="K430" s="70" t="s">
        <v>95</v>
      </c>
      <c r="L430" s="63" t="s">
        <v>1390</v>
      </c>
      <c r="M430" s="29"/>
      <c r="N430" s="41">
        <v>1.84</v>
      </c>
      <c r="O430" s="85"/>
      <c r="P430" s="64" t="s">
        <v>347</v>
      </c>
      <c r="Q430" s="34"/>
      <c r="R430" s="76" t="s">
        <v>66</v>
      </c>
      <c r="S430" s="30"/>
    </row>
    <row r="431" spans="1:19" x14ac:dyDescent="0.35">
      <c r="A431" s="31" t="s">
        <v>1833</v>
      </c>
      <c r="B431" s="528">
        <v>46192</v>
      </c>
      <c r="C431" s="65">
        <v>46196</v>
      </c>
      <c r="D431" s="252" t="s">
        <v>1532</v>
      </c>
      <c r="E431" s="61"/>
      <c r="F431" s="33" t="s">
        <v>74</v>
      </c>
      <c r="G431" s="20" t="s">
        <v>1886</v>
      </c>
      <c r="H431" s="68" t="s">
        <v>1943</v>
      </c>
      <c r="I431" s="62">
        <v>180</v>
      </c>
      <c r="J431" s="62">
        <v>220</v>
      </c>
      <c r="K431" s="70" t="s">
        <v>95</v>
      </c>
      <c r="L431" s="63" t="s">
        <v>420</v>
      </c>
      <c r="M431" s="29"/>
      <c r="N431" s="41">
        <v>1.76</v>
      </c>
      <c r="O431" s="85"/>
      <c r="P431" s="64" t="s">
        <v>347</v>
      </c>
      <c r="Q431" s="34"/>
      <c r="R431" s="76" t="s">
        <v>66</v>
      </c>
      <c r="S431" s="30"/>
    </row>
    <row r="432" spans="1:19" x14ac:dyDescent="0.35">
      <c r="A432" s="31" t="s">
        <v>1833</v>
      </c>
      <c r="B432" s="528">
        <v>46192</v>
      </c>
      <c r="C432" s="65">
        <v>46196</v>
      </c>
      <c r="D432" s="248" t="s">
        <v>1532</v>
      </c>
      <c r="E432" s="61"/>
      <c r="F432" s="33" t="s">
        <v>74</v>
      </c>
      <c r="G432" s="20" t="s">
        <v>1887</v>
      </c>
      <c r="H432" s="68" t="s">
        <v>1944</v>
      </c>
      <c r="I432" s="62">
        <v>180</v>
      </c>
      <c r="J432" s="62">
        <v>220</v>
      </c>
      <c r="K432" s="70" t="s">
        <v>95</v>
      </c>
      <c r="L432" s="63" t="s">
        <v>137</v>
      </c>
      <c r="M432" s="29"/>
      <c r="N432" s="41">
        <v>1.73</v>
      </c>
      <c r="O432" s="85"/>
      <c r="P432" s="64" t="s">
        <v>347</v>
      </c>
      <c r="Q432" s="34"/>
      <c r="R432" s="76" t="s">
        <v>66</v>
      </c>
      <c r="S432" s="30"/>
    </row>
    <row r="433" spans="1:19" x14ac:dyDescent="0.35">
      <c r="A433" s="31" t="s">
        <v>1833</v>
      </c>
      <c r="B433" s="528">
        <v>46192</v>
      </c>
      <c r="C433" s="65">
        <v>46196</v>
      </c>
      <c r="D433" s="248" t="s">
        <v>1532</v>
      </c>
      <c r="E433" s="61"/>
      <c r="F433" s="33" t="s">
        <v>74</v>
      </c>
      <c r="G433" s="20" t="s">
        <v>1888</v>
      </c>
      <c r="H433" s="68" t="s">
        <v>1945</v>
      </c>
      <c r="I433" s="62">
        <v>180</v>
      </c>
      <c r="J433" s="62">
        <v>220</v>
      </c>
      <c r="K433" s="70" t="s">
        <v>95</v>
      </c>
      <c r="L433" s="63" t="s">
        <v>120</v>
      </c>
      <c r="M433" s="29"/>
      <c r="N433" s="41">
        <v>1.66</v>
      </c>
      <c r="O433" s="85"/>
      <c r="P433" s="64" t="s">
        <v>347</v>
      </c>
      <c r="Q433" s="34"/>
      <c r="R433" s="76" t="s">
        <v>66</v>
      </c>
      <c r="S433" s="30"/>
    </row>
    <row r="434" spans="1:19" x14ac:dyDescent="0.35">
      <c r="A434" s="31" t="s">
        <v>1833</v>
      </c>
      <c r="B434" s="528">
        <v>46192</v>
      </c>
      <c r="C434" s="65">
        <v>46196</v>
      </c>
      <c r="D434" s="248" t="s">
        <v>1532</v>
      </c>
      <c r="E434" s="61"/>
      <c r="F434" s="33" t="s">
        <v>74</v>
      </c>
      <c r="G434" s="20" t="s">
        <v>1889</v>
      </c>
      <c r="H434" s="68" t="s">
        <v>1946</v>
      </c>
      <c r="I434" s="62">
        <v>180</v>
      </c>
      <c r="J434" s="62">
        <v>220</v>
      </c>
      <c r="K434" s="70" t="s">
        <v>95</v>
      </c>
      <c r="L434" s="63" t="s">
        <v>1390</v>
      </c>
      <c r="M434" s="29"/>
      <c r="N434" s="41">
        <v>1.84</v>
      </c>
      <c r="O434" s="85"/>
      <c r="P434" s="64" t="s">
        <v>347</v>
      </c>
      <c r="Q434" s="34"/>
      <c r="R434" s="76" t="s">
        <v>66</v>
      </c>
      <c r="S434" s="30"/>
    </row>
    <row r="435" spans="1:19" x14ac:dyDescent="0.35">
      <c r="A435" s="31" t="s">
        <v>1833</v>
      </c>
      <c r="B435" s="528">
        <v>46192</v>
      </c>
      <c r="C435" s="65">
        <v>46196</v>
      </c>
      <c r="D435" s="252" t="s">
        <v>1542</v>
      </c>
      <c r="E435" s="61"/>
      <c r="F435" s="33" t="s">
        <v>74</v>
      </c>
      <c r="G435" s="20" t="s">
        <v>1834</v>
      </c>
      <c r="H435" s="68" t="s">
        <v>1942</v>
      </c>
      <c r="I435" s="62">
        <v>180</v>
      </c>
      <c r="J435" s="62">
        <v>220</v>
      </c>
      <c r="K435" s="70" t="s">
        <v>95</v>
      </c>
      <c r="L435" s="63" t="s">
        <v>420</v>
      </c>
      <c r="M435" s="29"/>
      <c r="N435" s="41">
        <v>1.76</v>
      </c>
      <c r="O435" s="85"/>
      <c r="P435" s="64" t="s">
        <v>347</v>
      </c>
      <c r="Q435" s="34"/>
      <c r="R435" s="76" t="s">
        <v>66</v>
      </c>
      <c r="S435" s="30"/>
    </row>
    <row r="436" spans="1:19" x14ac:dyDescent="0.35">
      <c r="A436" s="31" t="s">
        <v>1833</v>
      </c>
      <c r="B436" s="528">
        <v>46192</v>
      </c>
      <c r="C436" s="65">
        <v>46196</v>
      </c>
      <c r="D436" s="248" t="s">
        <v>1542</v>
      </c>
      <c r="E436" s="61"/>
      <c r="F436" s="33" t="s">
        <v>74</v>
      </c>
      <c r="G436" s="20" t="s">
        <v>1835</v>
      </c>
      <c r="H436" s="68" t="s">
        <v>1941</v>
      </c>
      <c r="I436" s="62">
        <v>180</v>
      </c>
      <c r="J436" s="62">
        <v>220</v>
      </c>
      <c r="K436" s="70" t="s">
        <v>95</v>
      </c>
      <c r="L436" s="63" t="s">
        <v>137</v>
      </c>
      <c r="M436" s="29"/>
      <c r="N436" s="41">
        <v>1.73</v>
      </c>
      <c r="O436" s="85"/>
      <c r="P436" s="64" t="s">
        <v>347</v>
      </c>
      <c r="Q436" s="34"/>
      <c r="R436" s="76" t="s">
        <v>66</v>
      </c>
      <c r="S436" s="30"/>
    </row>
    <row r="437" spans="1:19" x14ac:dyDescent="0.35">
      <c r="A437" s="31" t="s">
        <v>1833</v>
      </c>
      <c r="B437" s="528">
        <v>46192</v>
      </c>
      <c r="C437" s="65">
        <v>46196</v>
      </c>
      <c r="D437" s="248" t="s">
        <v>1542</v>
      </c>
      <c r="E437" s="61"/>
      <c r="F437" s="33" t="s">
        <v>74</v>
      </c>
      <c r="G437" s="20" t="s">
        <v>1836</v>
      </c>
      <c r="H437" s="68" t="s">
        <v>1940</v>
      </c>
      <c r="I437" s="62">
        <v>180</v>
      </c>
      <c r="J437" s="62">
        <v>220</v>
      </c>
      <c r="K437" s="70" t="s">
        <v>95</v>
      </c>
      <c r="L437" s="63" t="s">
        <v>120</v>
      </c>
      <c r="M437" s="29"/>
      <c r="N437" s="41">
        <v>1.66</v>
      </c>
      <c r="O437" s="85"/>
      <c r="P437" s="64" t="s">
        <v>347</v>
      </c>
      <c r="Q437" s="34"/>
      <c r="R437" s="76" t="s">
        <v>66</v>
      </c>
      <c r="S437" s="30"/>
    </row>
    <row r="438" spans="1:19" x14ac:dyDescent="0.35">
      <c r="A438" s="31" t="s">
        <v>1833</v>
      </c>
      <c r="B438" s="528">
        <v>46192</v>
      </c>
      <c r="C438" s="65">
        <v>46196</v>
      </c>
      <c r="D438" s="248" t="s">
        <v>1542</v>
      </c>
      <c r="E438" s="61"/>
      <c r="F438" s="33" t="s">
        <v>74</v>
      </c>
      <c r="G438" s="20" t="s">
        <v>1837</v>
      </c>
      <c r="H438" s="68" t="s">
        <v>1939</v>
      </c>
      <c r="I438" s="62">
        <v>180</v>
      </c>
      <c r="J438" s="62">
        <v>220</v>
      </c>
      <c r="K438" s="70" t="s">
        <v>95</v>
      </c>
      <c r="L438" s="63" t="s">
        <v>1390</v>
      </c>
      <c r="M438" s="29"/>
      <c r="N438" s="41">
        <v>1.84</v>
      </c>
      <c r="O438" s="85"/>
      <c r="P438" s="64" t="s">
        <v>347</v>
      </c>
      <c r="Q438" s="34"/>
      <c r="R438" s="76" t="s">
        <v>66</v>
      </c>
      <c r="S438" s="30"/>
    </row>
    <row r="439" spans="1:19" x14ac:dyDescent="0.35">
      <c r="A439" s="31" t="s">
        <v>1833</v>
      </c>
      <c r="B439" s="528">
        <v>46192</v>
      </c>
      <c r="C439" s="65">
        <v>46196</v>
      </c>
      <c r="D439" s="252" t="s">
        <v>292</v>
      </c>
      <c r="E439" s="61"/>
      <c r="F439" s="33" t="s">
        <v>74</v>
      </c>
      <c r="G439" s="20" t="s">
        <v>1838</v>
      </c>
      <c r="H439" s="68" t="s">
        <v>1935</v>
      </c>
      <c r="I439" s="62">
        <v>180</v>
      </c>
      <c r="J439" s="62">
        <v>220</v>
      </c>
      <c r="K439" s="70" t="s">
        <v>95</v>
      </c>
      <c r="L439" s="63" t="s">
        <v>420</v>
      </c>
      <c r="M439" s="29"/>
      <c r="N439" s="41">
        <v>1.76</v>
      </c>
      <c r="O439" s="85"/>
      <c r="P439" s="64" t="s">
        <v>347</v>
      </c>
      <c r="Q439" s="34"/>
      <c r="R439" s="76" t="s">
        <v>66</v>
      </c>
      <c r="S439" s="30"/>
    </row>
    <row r="440" spans="1:19" x14ac:dyDescent="0.35">
      <c r="A440" s="31" t="s">
        <v>1833</v>
      </c>
      <c r="B440" s="528">
        <v>46192</v>
      </c>
      <c r="C440" s="65">
        <v>46196</v>
      </c>
      <c r="D440" s="248" t="s">
        <v>292</v>
      </c>
      <c r="E440" s="61"/>
      <c r="F440" s="33" t="s">
        <v>74</v>
      </c>
      <c r="G440" s="20" t="s">
        <v>1839</v>
      </c>
      <c r="H440" s="68" t="s">
        <v>1936</v>
      </c>
      <c r="I440" s="62">
        <v>180</v>
      </c>
      <c r="J440" s="62">
        <v>220</v>
      </c>
      <c r="K440" s="70" t="s">
        <v>95</v>
      </c>
      <c r="L440" s="63" t="s">
        <v>137</v>
      </c>
      <c r="M440" s="29"/>
      <c r="N440" s="41">
        <v>1.73</v>
      </c>
      <c r="O440" s="85"/>
      <c r="P440" s="64" t="s">
        <v>347</v>
      </c>
      <c r="Q440" s="34"/>
      <c r="R440" s="76" t="s">
        <v>66</v>
      </c>
      <c r="S440" s="30"/>
    </row>
    <row r="441" spans="1:19" x14ac:dyDescent="0.35">
      <c r="A441" s="31" t="s">
        <v>1833</v>
      </c>
      <c r="B441" s="528">
        <v>46192</v>
      </c>
      <c r="C441" s="65">
        <v>46196</v>
      </c>
      <c r="D441" s="248" t="s">
        <v>292</v>
      </c>
      <c r="E441" s="61"/>
      <c r="F441" s="33" t="s">
        <v>74</v>
      </c>
      <c r="G441" s="20" t="s">
        <v>1840</v>
      </c>
      <c r="H441" s="68" t="s">
        <v>1937</v>
      </c>
      <c r="I441" s="62">
        <v>180</v>
      </c>
      <c r="J441" s="62">
        <v>220</v>
      </c>
      <c r="K441" s="70" t="s">
        <v>95</v>
      </c>
      <c r="L441" s="63" t="s">
        <v>120</v>
      </c>
      <c r="M441" s="29"/>
      <c r="N441" s="41">
        <v>1.66</v>
      </c>
      <c r="O441" s="85"/>
      <c r="P441" s="64" t="s">
        <v>347</v>
      </c>
      <c r="Q441" s="34"/>
      <c r="R441" s="76" t="s">
        <v>66</v>
      </c>
      <c r="S441" s="30"/>
    </row>
    <row r="442" spans="1:19" x14ac:dyDescent="0.35">
      <c r="A442" s="31" t="s">
        <v>1833</v>
      </c>
      <c r="B442" s="528">
        <v>46192</v>
      </c>
      <c r="C442" s="65">
        <v>46196</v>
      </c>
      <c r="D442" s="248" t="s">
        <v>292</v>
      </c>
      <c r="E442" s="61"/>
      <c r="F442" s="33" t="s">
        <v>74</v>
      </c>
      <c r="G442" s="20" t="s">
        <v>1841</v>
      </c>
      <c r="H442" s="68" t="s">
        <v>1938</v>
      </c>
      <c r="I442" s="62">
        <v>180</v>
      </c>
      <c r="J442" s="62">
        <v>220</v>
      </c>
      <c r="K442" s="70" t="s">
        <v>95</v>
      </c>
      <c r="L442" s="63" t="s">
        <v>1390</v>
      </c>
      <c r="M442" s="29"/>
      <c r="N442" s="41">
        <v>1.84</v>
      </c>
      <c r="O442" s="85"/>
      <c r="P442" s="64" t="s">
        <v>347</v>
      </c>
      <c r="Q442" s="34"/>
      <c r="R442" s="76" t="s">
        <v>66</v>
      </c>
      <c r="S442" s="30"/>
    </row>
    <row r="443" spans="1:19" x14ac:dyDescent="0.35">
      <c r="A443" s="31" t="s">
        <v>1833</v>
      </c>
      <c r="B443" s="528">
        <v>46192</v>
      </c>
      <c r="C443" s="65">
        <v>46196</v>
      </c>
      <c r="D443" s="252" t="s">
        <v>1553</v>
      </c>
      <c r="E443" s="61"/>
      <c r="F443" s="33" t="s">
        <v>74</v>
      </c>
      <c r="G443" s="20" t="s">
        <v>1842</v>
      </c>
      <c r="H443" s="68" t="s">
        <v>1931</v>
      </c>
      <c r="I443" s="62">
        <v>180</v>
      </c>
      <c r="J443" s="62">
        <v>220</v>
      </c>
      <c r="K443" s="70" t="s">
        <v>95</v>
      </c>
      <c r="L443" s="63" t="s">
        <v>420</v>
      </c>
      <c r="M443" s="29"/>
      <c r="N443" s="41">
        <v>1.76</v>
      </c>
      <c r="O443" s="85"/>
      <c r="P443" s="64" t="s">
        <v>347</v>
      </c>
      <c r="Q443" s="34"/>
      <c r="R443" s="76" t="s">
        <v>66</v>
      </c>
      <c r="S443" s="30"/>
    </row>
    <row r="444" spans="1:19" x14ac:dyDescent="0.35">
      <c r="A444" s="31" t="s">
        <v>1833</v>
      </c>
      <c r="B444" s="528">
        <v>46192</v>
      </c>
      <c r="C444" s="65">
        <v>46196</v>
      </c>
      <c r="D444" s="248" t="s">
        <v>1553</v>
      </c>
      <c r="E444" s="61"/>
      <c r="F444" s="33" t="s">
        <v>74</v>
      </c>
      <c r="G444" s="20" t="s">
        <v>1843</v>
      </c>
      <c r="H444" s="68" t="s">
        <v>1932</v>
      </c>
      <c r="I444" s="62">
        <v>180</v>
      </c>
      <c r="J444" s="62">
        <v>220</v>
      </c>
      <c r="K444" s="70" t="s">
        <v>95</v>
      </c>
      <c r="L444" s="63" t="s">
        <v>137</v>
      </c>
      <c r="M444" s="29"/>
      <c r="N444" s="41">
        <v>1.73</v>
      </c>
      <c r="O444" s="85"/>
      <c r="P444" s="64" t="s">
        <v>347</v>
      </c>
      <c r="Q444" s="34"/>
      <c r="R444" s="76" t="s">
        <v>66</v>
      </c>
      <c r="S444" s="30"/>
    </row>
    <row r="445" spans="1:19" x14ac:dyDescent="0.35">
      <c r="A445" s="31" t="s">
        <v>1833</v>
      </c>
      <c r="B445" s="528">
        <v>46192</v>
      </c>
      <c r="C445" s="65">
        <v>46196</v>
      </c>
      <c r="D445" s="248" t="s">
        <v>1553</v>
      </c>
      <c r="E445" s="61"/>
      <c r="F445" s="33" t="s">
        <v>74</v>
      </c>
      <c r="G445" s="20" t="s">
        <v>1844</v>
      </c>
      <c r="H445" s="68" t="s">
        <v>1933</v>
      </c>
      <c r="I445" s="62">
        <v>180</v>
      </c>
      <c r="J445" s="62">
        <v>220</v>
      </c>
      <c r="K445" s="70" t="s">
        <v>95</v>
      </c>
      <c r="L445" s="63" t="s">
        <v>120</v>
      </c>
      <c r="M445" s="29"/>
      <c r="N445" s="41">
        <v>1.66</v>
      </c>
      <c r="O445" s="85"/>
      <c r="P445" s="64" t="s">
        <v>347</v>
      </c>
      <c r="Q445" s="34"/>
      <c r="R445" s="76" t="s">
        <v>66</v>
      </c>
      <c r="S445" s="30"/>
    </row>
    <row r="446" spans="1:19" x14ac:dyDescent="0.35">
      <c r="A446" s="31" t="s">
        <v>1833</v>
      </c>
      <c r="B446" s="528">
        <v>46192</v>
      </c>
      <c r="C446" s="65">
        <v>46196</v>
      </c>
      <c r="D446" s="248" t="s">
        <v>1553</v>
      </c>
      <c r="E446" s="61"/>
      <c r="F446" s="33" t="s">
        <v>74</v>
      </c>
      <c r="G446" s="20" t="s">
        <v>1845</v>
      </c>
      <c r="H446" s="68" t="s">
        <v>1934</v>
      </c>
      <c r="I446" s="62">
        <v>180</v>
      </c>
      <c r="J446" s="62">
        <v>220</v>
      </c>
      <c r="K446" s="70" t="s">
        <v>95</v>
      </c>
      <c r="L446" s="63" t="s">
        <v>1390</v>
      </c>
      <c r="M446" s="29"/>
      <c r="N446" s="41">
        <v>1.84</v>
      </c>
      <c r="O446" s="85"/>
      <c r="P446" s="64" t="s">
        <v>347</v>
      </c>
      <c r="Q446" s="34"/>
      <c r="R446" s="76" t="s">
        <v>66</v>
      </c>
      <c r="S446" s="30"/>
    </row>
    <row r="447" spans="1:19" x14ac:dyDescent="0.35">
      <c r="A447" s="31" t="s">
        <v>1833</v>
      </c>
      <c r="B447" s="528">
        <v>46192</v>
      </c>
      <c r="C447" s="65">
        <v>46196</v>
      </c>
      <c r="D447" s="252" t="s">
        <v>1546</v>
      </c>
      <c r="E447" s="61"/>
      <c r="F447" s="33" t="s">
        <v>74</v>
      </c>
      <c r="G447" s="20" t="s">
        <v>1846</v>
      </c>
      <c r="H447" s="68" t="s">
        <v>1930</v>
      </c>
      <c r="I447" s="62">
        <v>180</v>
      </c>
      <c r="J447" s="62">
        <v>220</v>
      </c>
      <c r="K447" s="70" t="s">
        <v>95</v>
      </c>
      <c r="L447" s="63" t="s">
        <v>420</v>
      </c>
      <c r="M447" s="29"/>
      <c r="N447" s="41">
        <v>1.76</v>
      </c>
      <c r="O447" s="85"/>
      <c r="P447" s="64" t="s">
        <v>347</v>
      </c>
      <c r="Q447" s="34"/>
      <c r="R447" s="76" t="s">
        <v>66</v>
      </c>
      <c r="S447" s="30"/>
    </row>
    <row r="448" spans="1:19" x14ac:dyDescent="0.35">
      <c r="A448" s="31" t="s">
        <v>1833</v>
      </c>
      <c r="B448" s="528">
        <v>46192</v>
      </c>
      <c r="C448" s="65">
        <v>46196</v>
      </c>
      <c r="D448" s="248" t="s">
        <v>1546</v>
      </c>
      <c r="E448" s="61"/>
      <c r="F448" s="33" t="s">
        <v>74</v>
      </c>
      <c r="G448" s="20" t="s">
        <v>1847</v>
      </c>
      <c r="H448" s="68" t="s">
        <v>1929</v>
      </c>
      <c r="I448" s="62">
        <v>180</v>
      </c>
      <c r="J448" s="62">
        <v>220</v>
      </c>
      <c r="K448" s="70" t="s">
        <v>95</v>
      </c>
      <c r="L448" s="63" t="s">
        <v>137</v>
      </c>
      <c r="M448" s="29"/>
      <c r="N448" s="41">
        <v>1.73</v>
      </c>
      <c r="O448" s="85"/>
      <c r="P448" s="64" t="s">
        <v>347</v>
      </c>
      <c r="Q448" s="34"/>
      <c r="R448" s="76" t="s">
        <v>66</v>
      </c>
      <c r="S448" s="30"/>
    </row>
    <row r="449" spans="1:19" x14ac:dyDescent="0.35">
      <c r="A449" s="31" t="s">
        <v>1833</v>
      </c>
      <c r="B449" s="528">
        <v>46192</v>
      </c>
      <c r="C449" s="65">
        <v>46196</v>
      </c>
      <c r="D449" s="248" t="s">
        <v>1546</v>
      </c>
      <c r="E449" s="61"/>
      <c r="F449" s="33" t="s">
        <v>74</v>
      </c>
      <c r="G449" s="20" t="s">
        <v>1848</v>
      </c>
      <c r="H449" s="68" t="s">
        <v>1928</v>
      </c>
      <c r="I449" s="62">
        <v>180</v>
      </c>
      <c r="J449" s="62">
        <v>220</v>
      </c>
      <c r="K449" s="70" t="s">
        <v>95</v>
      </c>
      <c r="L449" s="63" t="s">
        <v>120</v>
      </c>
      <c r="M449" s="29"/>
      <c r="N449" s="41">
        <v>1.66</v>
      </c>
      <c r="O449" s="85"/>
      <c r="P449" s="64" t="s">
        <v>347</v>
      </c>
      <c r="Q449" s="34"/>
      <c r="R449" s="76" t="s">
        <v>66</v>
      </c>
      <c r="S449" s="30"/>
    </row>
    <row r="450" spans="1:19" x14ac:dyDescent="0.35">
      <c r="A450" s="31" t="s">
        <v>1833</v>
      </c>
      <c r="B450" s="528">
        <v>46192</v>
      </c>
      <c r="C450" s="65">
        <v>46196</v>
      </c>
      <c r="D450" s="248" t="s">
        <v>1546</v>
      </c>
      <c r="E450" s="61"/>
      <c r="F450" s="33" t="s">
        <v>74</v>
      </c>
      <c r="G450" s="20" t="s">
        <v>1849</v>
      </c>
      <c r="H450" s="68" t="s">
        <v>1927</v>
      </c>
      <c r="I450" s="62">
        <v>180</v>
      </c>
      <c r="J450" s="62">
        <v>220</v>
      </c>
      <c r="K450" s="70" t="s">
        <v>95</v>
      </c>
      <c r="L450" s="63" t="s">
        <v>1390</v>
      </c>
      <c r="M450" s="29"/>
      <c r="N450" s="41">
        <v>1.84</v>
      </c>
      <c r="O450" s="85"/>
      <c r="P450" s="64" t="s">
        <v>347</v>
      </c>
      <c r="Q450" s="34"/>
      <c r="R450" s="76" t="s">
        <v>66</v>
      </c>
      <c r="S450" s="30"/>
    </row>
    <row r="451" spans="1:19" x14ac:dyDescent="0.35">
      <c r="A451" s="31" t="s">
        <v>1833</v>
      </c>
      <c r="B451" s="528">
        <v>46192</v>
      </c>
      <c r="C451" s="65">
        <v>46196</v>
      </c>
      <c r="D451" s="56" t="s">
        <v>1850</v>
      </c>
      <c r="E451" s="61"/>
      <c r="F451" s="33" t="s">
        <v>74</v>
      </c>
      <c r="G451" s="20" t="s">
        <v>1854</v>
      </c>
      <c r="H451" s="68" t="s">
        <v>1926</v>
      </c>
      <c r="I451" s="62">
        <v>180</v>
      </c>
      <c r="J451" s="62">
        <v>210</v>
      </c>
      <c r="K451" s="70" t="s">
        <v>160</v>
      </c>
      <c r="L451" s="63" t="s">
        <v>420</v>
      </c>
      <c r="M451" s="29"/>
      <c r="N451" s="41">
        <v>1.76</v>
      </c>
      <c r="O451" s="85"/>
      <c r="P451" s="64" t="s">
        <v>347</v>
      </c>
      <c r="Q451" s="34"/>
      <c r="R451" s="76" t="s">
        <v>66</v>
      </c>
      <c r="S451" s="30"/>
    </row>
    <row r="452" spans="1:19" x14ac:dyDescent="0.35">
      <c r="A452" s="31" t="s">
        <v>1833</v>
      </c>
      <c r="B452" s="528">
        <v>46192</v>
      </c>
      <c r="C452" s="65">
        <v>46196</v>
      </c>
      <c r="D452" s="56" t="s">
        <v>1851</v>
      </c>
      <c r="E452" s="61"/>
      <c r="F452" s="33" t="s">
        <v>74</v>
      </c>
      <c r="G452" s="20" t="s">
        <v>1856</v>
      </c>
      <c r="H452" s="68" t="s">
        <v>1925</v>
      </c>
      <c r="I452" s="62">
        <v>180</v>
      </c>
      <c r="J452" s="62">
        <v>210</v>
      </c>
      <c r="K452" s="70" t="s">
        <v>160</v>
      </c>
      <c r="L452" s="63" t="s">
        <v>137</v>
      </c>
      <c r="M452" s="29"/>
      <c r="N452" s="41">
        <v>1.75</v>
      </c>
      <c r="O452" s="85"/>
      <c r="P452" s="64" t="s">
        <v>347</v>
      </c>
      <c r="Q452" s="34"/>
      <c r="R452" s="76" t="s">
        <v>66</v>
      </c>
      <c r="S452" s="30"/>
    </row>
    <row r="453" spans="1:19" x14ac:dyDescent="0.35">
      <c r="A453" s="31" t="s">
        <v>1833</v>
      </c>
      <c r="B453" s="528">
        <v>46192</v>
      </c>
      <c r="C453" s="65">
        <v>46196</v>
      </c>
      <c r="D453" s="56" t="s">
        <v>1852</v>
      </c>
      <c r="E453" s="61"/>
      <c r="F453" s="33" t="s">
        <v>74</v>
      </c>
      <c r="G453" s="20" t="s">
        <v>1855</v>
      </c>
      <c r="H453" s="68" t="s">
        <v>1924</v>
      </c>
      <c r="I453" s="62">
        <v>180</v>
      </c>
      <c r="J453" s="62">
        <v>210</v>
      </c>
      <c r="K453" s="70" t="s">
        <v>160</v>
      </c>
      <c r="L453" s="63" t="s">
        <v>120</v>
      </c>
      <c r="M453" s="29"/>
      <c r="N453" s="41">
        <v>1.58</v>
      </c>
      <c r="O453" s="85"/>
      <c r="P453" s="64" t="s">
        <v>347</v>
      </c>
      <c r="Q453" s="34"/>
      <c r="R453" s="76" t="s">
        <v>66</v>
      </c>
      <c r="S453" s="30"/>
    </row>
    <row r="454" spans="1:19" x14ac:dyDescent="0.35">
      <c r="A454" s="31" t="s">
        <v>1833</v>
      </c>
      <c r="B454" s="528">
        <v>46192</v>
      </c>
      <c r="C454" s="65">
        <v>46196</v>
      </c>
      <c r="D454" s="56" t="s">
        <v>1853</v>
      </c>
      <c r="E454" s="61"/>
      <c r="F454" s="33" t="s">
        <v>74</v>
      </c>
      <c r="G454" s="20" t="s">
        <v>1857</v>
      </c>
      <c r="H454" s="68" t="s">
        <v>1923</v>
      </c>
      <c r="I454" s="62">
        <v>180</v>
      </c>
      <c r="J454" s="62">
        <v>210</v>
      </c>
      <c r="K454" s="70" t="s">
        <v>160</v>
      </c>
      <c r="L454" s="63" t="s">
        <v>1390</v>
      </c>
      <c r="M454" s="29"/>
      <c r="N454" s="41">
        <v>1.88</v>
      </c>
      <c r="O454" s="85"/>
      <c r="P454" s="64" t="s">
        <v>347</v>
      </c>
      <c r="Q454" s="34"/>
      <c r="R454" s="76" t="s">
        <v>66</v>
      </c>
      <c r="S454" s="30"/>
    </row>
    <row r="455" spans="1:19" x14ac:dyDescent="0.35">
      <c r="A455" s="31" t="s">
        <v>106</v>
      </c>
      <c r="B455" s="528">
        <v>46192</v>
      </c>
      <c r="C455" s="65">
        <v>46195</v>
      </c>
      <c r="D455" s="377" t="s">
        <v>2168</v>
      </c>
      <c r="E455" s="400" t="s">
        <v>2155</v>
      </c>
      <c r="F455" s="401" t="s">
        <v>176</v>
      </c>
      <c r="G455" s="20" t="s">
        <v>1890</v>
      </c>
      <c r="H455" s="68" t="s">
        <v>1894</v>
      </c>
      <c r="I455" s="62">
        <v>420</v>
      </c>
      <c r="J455" s="62">
        <v>230</v>
      </c>
      <c r="K455" t="s">
        <v>1896</v>
      </c>
      <c r="L455" s="63" t="s">
        <v>133</v>
      </c>
      <c r="M455" s="29" t="s">
        <v>138</v>
      </c>
      <c r="N455" s="41">
        <v>8.5</v>
      </c>
      <c r="O455" s="84" t="s">
        <v>1895</v>
      </c>
      <c r="P455" s="64" t="s">
        <v>79</v>
      </c>
      <c r="Q455" s="34" t="s">
        <v>1388</v>
      </c>
      <c r="R455" s="76" t="s">
        <v>66</v>
      </c>
      <c r="S455" s="399"/>
    </row>
    <row r="456" spans="1:19" x14ac:dyDescent="0.35">
      <c r="A456" s="31" t="s">
        <v>106</v>
      </c>
      <c r="B456" s="528">
        <v>46192</v>
      </c>
      <c r="C456" s="405">
        <v>46216</v>
      </c>
      <c r="D456" s="377" t="s">
        <v>2168</v>
      </c>
      <c r="E456" s="404"/>
      <c r="F456" s="401" t="s">
        <v>176</v>
      </c>
      <c r="G456" s="20" t="s">
        <v>2170</v>
      </c>
      <c r="H456" s="68" t="s">
        <v>1894</v>
      </c>
      <c r="I456" s="258">
        <v>580</v>
      </c>
      <c r="J456" s="62">
        <v>230</v>
      </c>
      <c r="K456" t="s">
        <v>1896</v>
      </c>
      <c r="L456" s="63" t="s">
        <v>133</v>
      </c>
      <c r="M456" s="29" t="s">
        <v>138</v>
      </c>
      <c r="N456" s="321">
        <v>16.579999999999998</v>
      </c>
      <c r="O456" s="85"/>
      <c r="P456" s="64" t="s">
        <v>79</v>
      </c>
      <c r="Q456" s="34">
        <v>14.08</v>
      </c>
      <c r="R456" s="76" t="s">
        <v>66</v>
      </c>
      <c r="S456" s="399" t="s">
        <v>2169</v>
      </c>
    </row>
    <row r="457" spans="1:19" x14ac:dyDescent="0.35">
      <c r="A457" s="31" t="s">
        <v>543</v>
      </c>
      <c r="B457" s="528">
        <v>46195</v>
      </c>
      <c r="C457" s="65">
        <v>46195</v>
      </c>
      <c r="D457" s="378" t="s">
        <v>1904</v>
      </c>
      <c r="E457" s="61"/>
      <c r="F457" s="33" t="s">
        <v>74</v>
      </c>
      <c r="G457" s="20" t="s">
        <v>1903</v>
      </c>
      <c r="H457" s="68" t="s">
        <v>1906</v>
      </c>
      <c r="I457" s="62">
        <v>260</v>
      </c>
      <c r="J457" s="62">
        <v>220</v>
      </c>
      <c r="K457" s="70" t="s">
        <v>95</v>
      </c>
      <c r="L457" s="63" t="s">
        <v>256</v>
      </c>
      <c r="M457" s="29"/>
      <c r="N457" s="41">
        <v>3.59</v>
      </c>
      <c r="O457" s="84" t="s">
        <v>1905</v>
      </c>
      <c r="P457" s="64" t="s">
        <v>79</v>
      </c>
      <c r="Q457" s="34"/>
      <c r="R457" s="76" t="s">
        <v>66</v>
      </c>
      <c r="S457" s="30"/>
    </row>
    <row r="458" spans="1:19" x14ac:dyDescent="0.35">
      <c r="A458" s="31" t="s">
        <v>1921</v>
      </c>
      <c r="B458" s="528">
        <v>46195</v>
      </c>
      <c r="C458" s="65">
        <v>46196</v>
      </c>
      <c r="D458" s="248" t="s">
        <v>1975</v>
      </c>
      <c r="E458" s="61"/>
      <c r="F458" s="33" t="s">
        <v>94</v>
      </c>
      <c r="G458" s="20" t="s">
        <v>1976</v>
      </c>
      <c r="H458" s="68" t="s">
        <v>1920</v>
      </c>
      <c r="I458" s="62">
        <v>220</v>
      </c>
      <c r="J458" s="62">
        <v>220</v>
      </c>
      <c r="K458" t="s">
        <v>95</v>
      </c>
      <c r="L458" s="63" t="s">
        <v>1919</v>
      </c>
      <c r="M458" s="29"/>
      <c r="N458" s="41">
        <v>2</v>
      </c>
      <c r="O458" s="85"/>
      <c r="P458" s="64"/>
      <c r="Q458" s="34"/>
      <c r="R458" s="76" t="s">
        <v>66</v>
      </c>
      <c r="S458" s="30"/>
    </row>
    <row r="459" spans="1:19" x14ac:dyDescent="0.35">
      <c r="A459" s="31" t="s">
        <v>1917</v>
      </c>
      <c r="B459" s="528">
        <v>46196</v>
      </c>
      <c r="C459" s="65">
        <v>46196</v>
      </c>
      <c r="D459" s="248" t="s">
        <v>2789</v>
      </c>
      <c r="E459" s="71" t="s">
        <v>2790</v>
      </c>
      <c r="F459" s="33" t="s">
        <v>74</v>
      </c>
      <c r="G459" s="20" t="s">
        <v>1918</v>
      </c>
      <c r="H459" s="68" t="s">
        <v>1981</v>
      </c>
      <c r="I459" s="62">
        <v>400</v>
      </c>
      <c r="J459" s="62">
        <v>220</v>
      </c>
      <c r="K459" s="70" t="s">
        <v>78</v>
      </c>
      <c r="L459" s="63" t="s">
        <v>1984</v>
      </c>
      <c r="M459" s="29"/>
      <c r="N459" s="41">
        <v>6.49</v>
      </c>
      <c r="O459" s="85"/>
      <c r="P459" s="534" t="s">
        <v>347</v>
      </c>
      <c r="Q459" s="34"/>
      <c r="R459" s="76" t="s">
        <v>91</v>
      </c>
      <c r="S459" s="30" t="s">
        <v>2226</v>
      </c>
    </row>
    <row r="460" spans="1:19" x14ac:dyDescent="0.35">
      <c r="A460" s="31" t="s">
        <v>1917</v>
      </c>
      <c r="B460" s="528">
        <v>46196</v>
      </c>
      <c r="C460" s="65">
        <v>46196</v>
      </c>
      <c r="D460" s="248" t="s">
        <v>2791</v>
      </c>
      <c r="E460" s="71" t="s">
        <v>2792</v>
      </c>
      <c r="F460" s="33" t="s">
        <v>74</v>
      </c>
      <c r="G460" s="20" t="s">
        <v>1918</v>
      </c>
      <c r="H460" s="68" t="s">
        <v>1982</v>
      </c>
      <c r="I460" s="62">
        <v>400</v>
      </c>
      <c r="J460" s="62">
        <v>220</v>
      </c>
      <c r="K460" s="70" t="s">
        <v>78</v>
      </c>
      <c r="L460" s="63" t="s">
        <v>1984</v>
      </c>
      <c r="M460" s="29"/>
      <c r="N460" s="41">
        <v>6.49</v>
      </c>
      <c r="O460" s="85"/>
      <c r="P460" s="534" t="s">
        <v>347</v>
      </c>
      <c r="Q460" s="34"/>
      <c r="R460" s="76" t="s">
        <v>91</v>
      </c>
      <c r="S460" s="30" t="s">
        <v>2226</v>
      </c>
    </row>
    <row r="461" spans="1:19" x14ac:dyDescent="0.35">
      <c r="A461" s="31" t="s">
        <v>1917</v>
      </c>
      <c r="B461" s="528">
        <v>46196</v>
      </c>
      <c r="C461" s="65">
        <v>46196</v>
      </c>
      <c r="D461" s="248" t="s">
        <v>2793</v>
      </c>
      <c r="E461" s="71" t="s">
        <v>2794</v>
      </c>
      <c r="F461" s="33" t="s">
        <v>74</v>
      </c>
      <c r="G461" s="20" t="s">
        <v>1918</v>
      </c>
      <c r="H461" s="68" t="s">
        <v>1983</v>
      </c>
      <c r="I461" s="62">
        <v>400</v>
      </c>
      <c r="J461" s="62">
        <v>220</v>
      </c>
      <c r="K461" s="70" t="s">
        <v>78</v>
      </c>
      <c r="L461" s="63" t="s">
        <v>1984</v>
      </c>
      <c r="M461" s="29"/>
      <c r="N461" s="41">
        <v>6.49</v>
      </c>
      <c r="O461" s="85"/>
      <c r="P461" s="534" t="s">
        <v>347</v>
      </c>
      <c r="Q461" s="34"/>
      <c r="R461" s="76" t="s">
        <v>91</v>
      </c>
      <c r="S461" s="30" t="s">
        <v>2226</v>
      </c>
    </row>
    <row r="462" spans="1:19" x14ac:dyDescent="0.35">
      <c r="A462" s="31" t="s">
        <v>1922</v>
      </c>
      <c r="B462" s="528">
        <v>46196</v>
      </c>
      <c r="C462" s="65">
        <v>46196</v>
      </c>
      <c r="D462" s="248" t="s">
        <v>1995</v>
      </c>
      <c r="E462" s="61"/>
      <c r="F462" s="33" t="s">
        <v>94</v>
      </c>
      <c r="G462" s="20" t="s">
        <v>1993</v>
      </c>
      <c r="H462" s="68" t="s">
        <v>2003</v>
      </c>
      <c r="I462" s="62">
        <v>180</v>
      </c>
      <c r="J462" s="62">
        <v>220</v>
      </c>
      <c r="K462" s="70" t="s">
        <v>95</v>
      </c>
      <c r="L462" s="63" t="s">
        <v>133</v>
      </c>
      <c r="M462" s="29"/>
      <c r="N462" s="41">
        <v>1.68</v>
      </c>
      <c r="O462" s="85"/>
      <c r="P462" s="64"/>
      <c r="Q462" s="34"/>
      <c r="R462" s="76" t="s">
        <v>66</v>
      </c>
      <c r="S462" s="30"/>
    </row>
    <row r="463" spans="1:19" x14ac:dyDescent="0.35">
      <c r="A463" s="31" t="s">
        <v>1922</v>
      </c>
      <c r="B463" s="528">
        <v>46196</v>
      </c>
      <c r="C463" s="65">
        <v>46196</v>
      </c>
      <c r="D463" s="248" t="s">
        <v>1996</v>
      </c>
      <c r="E463" s="61"/>
      <c r="F463" s="33" t="s">
        <v>94</v>
      </c>
      <c r="G463" s="20" t="s">
        <v>1994</v>
      </c>
      <c r="H463" s="68" t="s">
        <v>2004</v>
      </c>
      <c r="I463" s="62">
        <v>200</v>
      </c>
      <c r="J463" s="62">
        <v>220</v>
      </c>
      <c r="K463" s="70" t="s">
        <v>95</v>
      </c>
      <c r="L463" s="63" t="s">
        <v>133</v>
      </c>
      <c r="M463" s="29"/>
      <c r="N463" s="41">
        <v>1.8</v>
      </c>
      <c r="O463" s="85"/>
      <c r="P463" s="64"/>
      <c r="Q463" s="34"/>
      <c r="R463" s="76" t="s">
        <v>66</v>
      </c>
      <c r="S463" s="30"/>
    </row>
    <row r="464" spans="1:19" x14ac:dyDescent="0.35">
      <c r="A464" s="31" t="s">
        <v>1922</v>
      </c>
      <c r="B464" s="528">
        <v>46196</v>
      </c>
      <c r="C464" s="65">
        <v>46196</v>
      </c>
      <c r="D464" s="248" t="s">
        <v>1997</v>
      </c>
      <c r="E464" s="61"/>
      <c r="F464" s="33" t="s">
        <v>94</v>
      </c>
      <c r="G464" s="20" t="s">
        <v>1994</v>
      </c>
      <c r="H464" s="68" t="s">
        <v>2005</v>
      </c>
      <c r="I464" s="62">
        <v>260</v>
      </c>
      <c r="J464" s="62">
        <v>220</v>
      </c>
      <c r="K464" s="70" t="s">
        <v>95</v>
      </c>
      <c r="L464" s="63" t="s">
        <v>2011</v>
      </c>
      <c r="M464" s="29"/>
      <c r="N464" s="41">
        <v>2.25</v>
      </c>
      <c r="O464" s="85"/>
      <c r="P464" s="64"/>
      <c r="Q464" s="34"/>
      <c r="R464" s="76" t="s">
        <v>66</v>
      </c>
      <c r="S464" s="30"/>
    </row>
    <row r="465" spans="1:19" x14ac:dyDescent="0.35">
      <c r="A465" s="31" t="s">
        <v>1922</v>
      </c>
      <c r="B465" s="528">
        <v>46196</v>
      </c>
      <c r="C465" s="65">
        <v>46196</v>
      </c>
      <c r="D465" s="248" t="s">
        <v>1998</v>
      </c>
      <c r="E465" s="61"/>
      <c r="F465" s="33" t="s">
        <v>94</v>
      </c>
      <c r="G465" s="20" t="s">
        <v>1994</v>
      </c>
      <c r="H465" s="68" t="s">
        <v>2006</v>
      </c>
      <c r="I465" s="62">
        <v>280</v>
      </c>
      <c r="J465" s="62">
        <v>220</v>
      </c>
      <c r="K465" s="70" t="s">
        <v>95</v>
      </c>
      <c r="L465" s="63" t="s">
        <v>144</v>
      </c>
      <c r="M465" s="29"/>
      <c r="N465" s="41">
        <v>2.41</v>
      </c>
      <c r="O465" s="85"/>
      <c r="P465" s="64"/>
      <c r="Q465" s="34"/>
      <c r="R465" s="76" t="s">
        <v>66</v>
      </c>
      <c r="S465" s="30"/>
    </row>
    <row r="466" spans="1:19" x14ac:dyDescent="0.35">
      <c r="A466" s="31" t="s">
        <v>1922</v>
      </c>
      <c r="B466" s="528">
        <v>46196</v>
      </c>
      <c r="C466" s="65">
        <v>46196</v>
      </c>
      <c r="D466" s="248" t="s">
        <v>1999</v>
      </c>
      <c r="E466" s="61"/>
      <c r="F466" s="33" t="s">
        <v>94</v>
      </c>
      <c r="G466" s="20" t="s">
        <v>1994</v>
      </c>
      <c r="H466" s="68" t="s">
        <v>2007</v>
      </c>
      <c r="I466" s="62">
        <v>300</v>
      </c>
      <c r="J466" s="62">
        <v>220</v>
      </c>
      <c r="K466" s="70" t="s">
        <v>95</v>
      </c>
      <c r="L466" s="63" t="s">
        <v>2012</v>
      </c>
      <c r="M466" s="29"/>
      <c r="N466" s="41">
        <v>2.62</v>
      </c>
      <c r="O466" s="85"/>
      <c r="P466" s="64"/>
      <c r="Q466" s="34"/>
      <c r="R466" s="76" t="s">
        <v>66</v>
      </c>
      <c r="S466" s="30"/>
    </row>
    <row r="467" spans="1:19" x14ac:dyDescent="0.35">
      <c r="A467" s="31" t="s">
        <v>1922</v>
      </c>
      <c r="B467" s="528">
        <v>46196</v>
      </c>
      <c r="C467" s="65">
        <v>46196</v>
      </c>
      <c r="D467" s="248" t="s">
        <v>2000</v>
      </c>
      <c r="E467" s="61"/>
      <c r="F467" s="33" t="s">
        <v>94</v>
      </c>
      <c r="G467" s="20" t="s">
        <v>1994</v>
      </c>
      <c r="H467" s="68" t="s">
        <v>2008</v>
      </c>
      <c r="I467" s="62">
        <v>360</v>
      </c>
      <c r="J467" s="62">
        <v>220</v>
      </c>
      <c r="K467" s="70" t="s">
        <v>78</v>
      </c>
      <c r="L467" s="63" t="s">
        <v>2013</v>
      </c>
      <c r="M467" s="29"/>
      <c r="N467" s="41">
        <v>3.76</v>
      </c>
      <c r="O467" s="85"/>
      <c r="P467" s="64"/>
      <c r="Q467" s="34"/>
      <c r="R467" s="76" t="s">
        <v>66</v>
      </c>
      <c r="S467" s="30"/>
    </row>
    <row r="468" spans="1:19" x14ac:dyDescent="0.35">
      <c r="A468" s="31" t="s">
        <v>1922</v>
      </c>
      <c r="B468" s="528">
        <v>46196</v>
      </c>
      <c r="C468" s="65">
        <v>46196</v>
      </c>
      <c r="D468" s="248" t="s">
        <v>2002</v>
      </c>
      <c r="E468" s="61"/>
      <c r="F468" s="33" t="s">
        <v>94</v>
      </c>
      <c r="G468" s="20" t="s">
        <v>1994</v>
      </c>
      <c r="H468" s="68" t="s">
        <v>2009</v>
      </c>
      <c r="I468" s="62">
        <v>380</v>
      </c>
      <c r="J468" s="62">
        <v>220</v>
      </c>
      <c r="K468" s="70" t="s">
        <v>78</v>
      </c>
      <c r="L468" s="63" t="s">
        <v>2012</v>
      </c>
      <c r="M468" s="29"/>
      <c r="N468" s="41">
        <v>4.03</v>
      </c>
      <c r="O468" s="85"/>
      <c r="P468" s="64"/>
      <c r="Q468" s="34"/>
      <c r="R468" s="76" t="s">
        <v>66</v>
      </c>
      <c r="S468" s="30"/>
    </row>
    <row r="469" spans="1:19" x14ac:dyDescent="0.35">
      <c r="A469" s="31" t="s">
        <v>1922</v>
      </c>
      <c r="B469" s="528">
        <v>46196</v>
      </c>
      <c r="C469" s="65">
        <v>46196</v>
      </c>
      <c r="D469" s="248" t="s">
        <v>2001</v>
      </c>
      <c r="E469" s="61"/>
      <c r="F469" s="33" t="s">
        <v>94</v>
      </c>
      <c r="G469" s="20" t="s">
        <v>1994</v>
      </c>
      <c r="H469" s="68" t="s">
        <v>2010</v>
      </c>
      <c r="I469" s="62">
        <v>400</v>
      </c>
      <c r="J469" s="62">
        <v>220</v>
      </c>
      <c r="K469" s="70" t="s">
        <v>95</v>
      </c>
      <c r="L469" s="63" t="s">
        <v>133</v>
      </c>
      <c r="M469" s="29"/>
      <c r="N469" s="41">
        <v>3.59</v>
      </c>
      <c r="O469" s="85"/>
      <c r="P469" s="64"/>
      <c r="Q469" s="34"/>
      <c r="R469" s="76" t="s">
        <v>66</v>
      </c>
      <c r="S469" s="30"/>
    </row>
    <row r="470" spans="1:19" x14ac:dyDescent="0.35">
      <c r="A470" s="31" t="s">
        <v>1921</v>
      </c>
      <c r="B470" s="528">
        <v>46196</v>
      </c>
      <c r="C470" s="65">
        <v>46196</v>
      </c>
      <c r="D470" s="56" t="s">
        <v>1978</v>
      </c>
      <c r="E470" s="61"/>
      <c r="F470" s="33" t="s">
        <v>94</v>
      </c>
      <c r="G470" s="20" t="s">
        <v>1979</v>
      </c>
      <c r="H470" s="68" t="s">
        <v>1977</v>
      </c>
      <c r="I470" s="62">
        <v>180</v>
      </c>
      <c r="J470" s="62">
        <v>210</v>
      </c>
      <c r="K470" s="70" t="s">
        <v>95</v>
      </c>
      <c r="L470" s="63" t="s">
        <v>1980</v>
      </c>
      <c r="M470" s="29"/>
      <c r="N470" s="41">
        <v>1.77</v>
      </c>
      <c r="O470" s="85"/>
      <c r="P470" s="64"/>
      <c r="Q470" s="34"/>
      <c r="R470" s="76" t="s">
        <v>66</v>
      </c>
      <c r="S470" s="30"/>
    </row>
    <row r="471" spans="1:19" x14ac:dyDescent="0.35">
      <c r="A471" s="31" t="s">
        <v>1597</v>
      </c>
      <c r="B471" s="528">
        <v>46197</v>
      </c>
      <c r="C471" s="65">
        <v>46197</v>
      </c>
      <c r="D471" s="248" t="s">
        <v>1507</v>
      </c>
      <c r="E471" s="61"/>
      <c r="F471" s="33" t="s">
        <v>74</v>
      </c>
      <c r="G471" s="20" t="s">
        <v>1986</v>
      </c>
      <c r="H471" s="373" t="s">
        <v>2019</v>
      </c>
      <c r="I471" s="62">
        <v>340</v>
      </c>
      <c r="J471" s="62">
        <v>220</v>
      </c>
      <c r="K471" t="s">
        <v>2020</v>
      </c>
      <c r="L471" s="63"/>
      <c r="M471" s="29" t="s">
        <v>138</v>
      </c>
      <c r="N471" s="41">
        <v>7.34</v>
      </c>
      <c r="O471" s="85"/>
      <c r="P471" s="64"/>
      <c r="Q471" s="34"/>
      <c r="R471" s="76" t="s">
        <v>66</v>
      </c>
      <c r="S471" s="30" t="s">
        <v>2028</v>
      </c>
    </row>
    <row r="472" spans="1:19" x14ac:dyDescent="0.35">
      <c r="A472" s="31" t="s">
        <v>1597</v>
      </c>
      <c r="B472" s="528">
        <v>46197</v>
      </c>
      <c r="C472" s="65">
        <v>46197</v>
      </c>
      <c r="D472" s="248" t="s">
        <v>1507</v>
      </c>
      <c r="E472" s="61"/>
      <c r="F472" s="33" t="s">
        <v>94</v>
      </c>
      <c r="G472" s="20" t="s">
        <v>1985</v>
      </c>
      <c r="H472" s="374" t="s">
        <v>2021</v>
      </c>
      <c r="I472" s="62">
        <v>280</v>
      </c>
      <c r="J472" s="62">
        <v>220</v>
      </c>
      <c r="K472" s="70" t="s">
        <v>95</v>
      </c>
      <c r="L472" s="63"/>
      <c r="M472" s="29"/>
      <c r="N472" s="41">
        <v>3.5</v>
      </c>
      <c r="O472" s="85"/>
      <c r="P472" s="64"/>
      <c r="Q472" s="34"/>
      <c r="R472" s="76" t="s">
        <v>66</v>
      </c>
      <c r="S472" s="30"/>
    </row>
    <row r="473" spans="1:19" x14ac:dyDescent="0.35">
      <c r="A473" s="31" t="s">
        <v>1597</v>
      </c>
      <c r="B473" s="528">
        <v>46197</v>
      </c>
      <c r="C473" s="65">
        <v>46197</v>
      </c>
      <c r="D473" s="248" t="s">
        <v>1987</v>
      </c>
      <c r="E473" s="61"/>
      <c r="F473" s="33" t="s">
        <v>74</v>
      </c>
      <c r="G473" s="20" t="s">
        <v>1990</v>
      </c>
      <c r="H473" s="373" t="s">
        <v>2022</v>
      </c>
      <c r="I473" s="62">
        <v>280</v>
      </c>
      <c r="J473" s="62">
        <v>220</v>
      </c>
      <c r="K473" s="70" t="s">
        <v>438</v>
      </c>
      <c r="L473" s="63"/>
      <c r="M473" s="29"/>
      <c r="N473" s="41">
        <v>3.25</v>
      </c>
      <c r="O473" s="85"/>
      <c r="P473" s="64"/>
      <c r="Q473" s="34"/>
      <c r="R473" s="76" t="s">
        <v>66</v>
      </c>
      <c r="S473" s="30" t="s">
        <v>2028</v>
      </c>
    </row>
    <row r="474" spans="1:19" x14ac:dyDescent="0.35">
      <c r="A474" s="31" t="s">
        <v>1597</v>
      </c>
      <c r="B474" s="528">
        <v>46197</v>
      </c>
      <c r="C474" s="65">
        <v>46197</v>
      </c>
      <c r="D474" s="248" t="s">
        <v>1988</v>
      </c>
      <c r="E474" s="61"/>
      <c r="F474" s="33" t="s">
        <v>74</v>
      </c>
      <c r="G474" s="20" t="s">
        <v>1991</v>
      </c>
      <c r="H474" s="373" t="s">
        <v>2023</v>
      </c>
      <c r="I474" s="62">
        <v>360</v>
      </c>
      <c r="J474" s="62">
        <v>220</v>
      </c>
      <c r="K474" t="s">
        <v>2025</v>
      </c>
      <c r="L474" s="63"/>
      <c r="M474" s="29"/>
      <c r="N474" s="41">
        <v>4.75</v>
      </c>
      <c r="O474" s="85"/>
      <c r="P474" s="64"/>
      <c r="Q474" s="34"/>
      <c r="R474" s="76" t="s">
        <v>66</v>
      </c>
      <c r="S474" s="30" t="s">
        <v>2028</v>
      </c>
    </row>
    <row r="475" spans="1:19" x14ac:dyDescent="0.35">
      <c r="A475" s="31" t="s">
        <v>1597</v>
      </c>
      <c r="B475" s="528">
        <v>46197</v>
      </c>
      <c r="C475" s="65">
        <v>46197</v>
      </c>
      <c r="D475" s="248" t="s">
        <v>1989</v>
      </c>
      <c r="E475" s="61"/>
      <c r="F475" s="33" t="s">
        <v>74</v>
      </c>
      <c r="G475" s="20" t="s">
        <v>1992</v>
      </c>
      <c r="H475" s="373" t="s">
        <v>2024</v>
      </c>
      <c r="I475" s="62">
        <v>340</v>
      </c>
      <c r="J475" s="62">
        <v>220</v>
      </c>
      <c r="K475" s="70" t="s">
        <v>78</v>
      </c>
      <c r="L475" s="63" t="s">
        <v>120</v>
      </c>
      <c r="M475" s="29"/>
      <c r="N475" s="41">
        <v>3.01</v>
      </c>
      <c r="O475" s="85"/>
      <c r="P475" s="64"/>
      <c r="Q475" s="34"/>
      <c r="R475" s="76" t="s">
        <v>66</v>
      </c>
      <c r="S475" s="30" t="s">
        <v>2028</v>
      </c>
    </row>
    <row r="476" spans="1:19" x14ac:dyDescent="0.35">
      <c r="A476" s="31" t="s">
        <v>543</v>
      </c>
      <c r="B476" s="528">
        <v>46197</v>
      </c>
      <c r="C476" s="65">
        <v>46209</v>
      </c>
      <c r="D476" s="252" t="s">
        <v>2095</v>
      </c>
      <c r="E476" s="71" t="s">
        <v>2095</v>
      </c>
      <c r="F476" s="33" t="s">
        <v>94</v>
      </c>
      <c r="G476" s="20" t="s">
        <v>2030</v>
      </c>
      <c r="H476" s="68" t="s">
        <v>2096</v>
      </c>
      <c r="I476" s="62">
        <v>220</v>
      </c>
      <c r="J476" s="62">
        <v>220</v>
      </c>
      <c r="K476" s="2" t="s">
        <v>2097</v>
      </c>
      <c r="L476" t="s">
        <v>1316</v>
      </c>
      <c r="M476" s="29"/>
      <c r="N476" s="41">
        <v>3.04</v>
      </c>
      <c r="O476" s="395" t="s">
        <v>2098</v>
      </c>
      <c r="P476" s="64"/>
      <c r="Q476" s="34"/>
      <c r="R476" s="76" t="s">
        <v>66</v>
      </c>
      <c r="S476" s="30"/>
    </row>
    <row r="477" spans="1:19" x14ac:dyDescent="0.35">
      <c r="A477" s="31" t="s">
        <v>335</v>
      </c>
      <c r="B477" s="528">
        <v>46197</v>
      </c>
      <c r="C477" s="65">
        <v>46198</v>
      </c>
      <c r="D477" s="56" t="s">
        <v>2016</v>
      </c>
      <c r="E477" s="61"/>
      <c r="F477" s="33" t="s">
        <v>94</v>
      </c>
      <c r="G477" s="20" t="s">
        <v>2017</v>
      </c>
      <c r="H477" s="68" t="s">
        <v>2029</v>
      </c>
      <c r="I477" s="62">
        <v>180</v>
      </c>
      <c r="J477" s="62">
        <v>220</v>
      </c>
      <c r="K477" t="s">
        <v>95</v>
      </c>
      <c r="L477" t="s">
        <v>145</v>
      </c>
      <c r="M477" s="29"/>
      <c r="N477" s="41">
        <v>2.16</v>
      </c>
      <c r="O477" s="85"/>
      <c r="P477" s="64"/>
      <c r="Q477" s="34"/>
      <c r="R477" s="76" t="s">
        <v>91</v>
      </c>
      <c r="S477" s="30"/>
    </row>
    <row r="478" spans="1:19" x14ac:dyDescent="0.35">
      <c r="A478" s="31" t="s">
        <v>701</v>
      </c>
      <c r="B478" s="528">
        <v>46197</v>
      </c>
      <c r="C478" s="65">
        <v>46198</v>
      </c>
      <c r="D478" s="248" t="s">
        <v>753</v>
      </c>
      <c r="E478" s="61"/>
      <c r="F478" s="33" t="s">
        <v>94</v>
      </c>
      <c r="G478" s="20" t="s">
        <v>2018</v>
      </c>
      <c r="H478" s="68" t="s">
        <v>2032</v>
      </c>
      <c r="I478" s="62">
        <v>180</v>
      </c>
      <c r="J478" s="62">
        <v>220</v>
      </c>
      <c r="K478" t="s">
        <v>95</v>
      </c>
      <c r="L478" s="63" t="s">
        <v>475</v>
      </c>
      <c r="M478" s="29"/>
      <c r="N478" s="41">
        <v>1.71</v>
      </c>
      <c r="O478" s="85"/>
      <c r="P478" s="64"/>
      <c r="Q478" s="34"/>
      <c r="R478" s="76" t="s">
        <v>66</v>
      </c>
      <c r="S478" s="30"/>
    </row>
    <row r="479" spans="1:19" x14ac:dyDescent="0.35">
      <c r="A479" s="31" t="s">
        <v>701</v>
      </c>
      <c r="B479" s="528">
        <v>46197</v>
      </c>
      <c r="C479" s="65">
        <v>46198</v>
      </c>
      <c r="D479" s="248" t="s">
        <v>1495</v>
      </c>
      <c r="E479" s="61"/>
      <c r="F479" s="33" t="s">
        <v>74</v>
      </c>
      <c r="G479" s="20" t="s">
        <v>2018</v>
      </c>
      <c r="H479" s="68" t="s">
        <v>2031</v>
      </c>
      <c r="I479" s="62">
        <v>180</v>
      </c>
      <c r="J479" s="62">
        <v>220</v>
      </c>
      <c r="K479" t="s">
        <v>95</v>
      </c>
      <c r="L479" s="63" t="s">
        <v>475</v>
      </c>
      <c r="M479" s="29"/>
      <c r="N479" s="41">
        <v>1.71</v>
      </c>
      <c r="O479" s="85"/>
      <c r="P479" s="64"/>
      <c r="Q479" s="34"/>
      <c r="R479" s="76" t="s">
        <v>66</v>
      </c>
      <c r="S479" s="30"/>
    </row>
    <row r="480" spans="1:19" x14ac:dyDescent="0.35">
      <c r="A480" s="31" t="s">
        <v>1833</v>
      </c>
      <c r="B480" s="528">
        <v>46199</v>
      </c>
      <c r="C480" s="65" t="s">
        <v>2068</v>
      </c>
      <c r="D480" s="362" t="s">
        <v>151</v>
      </c>
      <c r="E480" s="61"/>
      <c r="F480" s="371" t="s">
        <v>361</v>
      </c>
      <c r="G480" s="20" t="s">
        <v>2064</v>
      </c>
      <c r="H480" s="389" t="s">
        <v>246</v>
      </c>
      <c r="I480" s="62"/>
      <c r="J480" s="62"/>
      <c r="K480" s="70"/>
      <c r="L480" s="63"/>
      <c r="M480" s="29"/>
      <c r="N480" s="41"/>
      <c r="O480" s="85"/>
      <c r="P480" s="64"/>
      <c r="Q480" s="34"/>
      <c r="R480" s="76" t="s">
        <v>66</v>
      </c>
      <c r="S480" s="30"/>
    </row>
    <row r="481" spans="1:20" x14ac:dyDescent="0.35">
      <c r="A481" s="31" t="s">
        <v>1833</v>
      </c>
      <c r="B481" s="528">
        <v>46199</v>
      </c>
      <c r="C481" s="65" t="s">
        <v>2068</v>
      </c>
      <c r="D481" s="362" t="s">
        <v>151</v>
      </c>
      <c r="E481" s="61"/>
      <c r="F481" s="371" t="s">
        <v>361</v>
      </c>
      <c r="G481" s="20" t="s">
        <v>2064</v>
      </c>
      <c r="H481" s="389" t="s">
        <v>246</v>
      </c>
      <c r="I481" s="62"/>
      <c r="J481" s="62"/>
      <c r="K481" s="70"/>
      <c r="L481" s="63"/>
      <c r="M481" s="29"/>
      <c r="N481" s="41"/>
      <c r="O481" s="85"/>
      <c r="P481" s="64"/>
      <c r="Q481" s="34"/>
      <c r="R481" s="76" t="s">
        <v>66</v>
      </c>
      <c r="S481" s="30"/>
    </row>
    <row r="482" spans="1:20" x14ac:dyDescent="0.35">
      <c r="A482" s="31" t="s">
        <v>1833</v>
      </c>
      <c r="B482" s="528">
        <v>46199</v>
      </c>
      <c r="C482" s="65" t="s">
        <v>2068</v>
      </c>
      <c r="D482" s="362" t="s">
        <v>151</v>
      </c>
      <c r="E482" s="61"/>
      <c r="F482" s="371" t="s">
        <v>361</v>
      </c>
      <c r="G482" s="20" t="s">
        <v>2064</v>
      </c>
      <c r="H482" s="389" t="s">
        <v>246</v>
      </c>
      <c r="I482" s="62"/>
      <c r="J482" s="62"/>
      <c r="K482" s="70"/>
      <c r="L482" s="63"/>
      <c r="M482" s="29"/>
      <c r="N482" s="41"/>
      <c r="O482" s="85"/>
      <c r="P482" s="64"/>
      <c r="Q482" s="34"/>
      <c r="R482" s="76" t="s">
        <v>66</v>
      </c>
      <c r="S482" s="30"/>
    </row>
    <row r="483" spans="1:20" x14ac:dyDescent="0.35">
      <c r="A483" s="31" t="s">
        <v>1833</v>
      </c>
      <c r="B483" s="528">
        <v>46199</v>
      </c>
      <c r="C483" s="65" t="s">
        <v>2068</v>
      </c>
      <c r="D483" s="362" t="s">
        <v>151</v>
      </c>
      <c r="E483" s="61"/>
      <c r="F483" s="371" t="s">
        <v>361</v>
      </c>
      <c r="G483" s="20" t="s">
        <v>2064</v>
      </c>
      <c r="H483" s="389" t="s">
        <v>246</v>
      </c>
      <c r="I483" s="62"/>
      <c r="J483" s="62"/>
      <c r="K483" s="70"/>
      <c r="L483" s="63"/>
      <c r="M483" s="29"/>
      <c r="N483" s="41"/>
      <c r="O483" s="85"/>
      <c r="P483" s="64"/>
      <c r="Q483" s="34"/>
      <c r="R483" s="76" t="s">
        <v>66</v>
      </c>
      <c r="S483" s="30"/>
    </row>
    <row r="484" spans="1:20" x14ac:dyDescent="0.35">
      <c r="A484" s="31" t="s">
        <v>919</v>
      </c>
      <c r="B484" s="528">
        <v>46199</v>
      </c>
      <c r="C484" s="65">
        <v>46199</v>
      </c>
      <c r="D484" s="57" t="s">
        <v>2059</v>
      </c>
      <c r="E484" s="61"/>
      <c r="F484" s="33" t="s">
        <v>94</v>
      </c>
      <c r="G484" s="20" t="s">
        <v>2065</v>
      </c>
      <c r="H484" s="68" t="s">
        <v>2060</v>
      </c>
      <c r="I484" s="62">
        <v>180</v>
      </c>
      <c r="J484" s="62">
        <v>210</v>
      </c>
      <c r="K484" s="70" t="s">
        <v>143</v>
      </c>
      <c r="L484" t="s">
        <v>2061</v>
      </c>
      <c r="M484" s="29"/>
      <c r="N484" s="41">
        <v>1.9</v>
      </c>
      <c r="O484" s="85"/>
      <c r="P484" s="64"/>
      <c r="Q484" s="34"/>
      <c r="R484" s="76" t="s">
        <v>91</v>
      </c>
      <c r="S484" s="30"/>
    </row>
    <row r="485" spans="1:20" x14ac:dyDescent="0.35">
      <c r="A485" s="31" t="s">
        <v>2057</v>
      </c>
      <c r="B485" s="528">
        <v>46199</v>
      </c>
      <c r="C485" s="139">
        <v>46209</v>
      </c>
      <c r="D485" s="203" t="s">
        <v>527</v>
      </c>
      <c r="E485" s="61"/>
      <c r="F485" s="33" t="s">
        <v>94</v>
      </c>
      <c r="G485" s="20" t="s">
        <v>2063</v>
      </c>
      <c r="H485" s="68" t="s">
        <v>2099</v>
      </c>
      <c r="I485" s="62">
        <v>200</v>
      </c>
      <c r="J485" s="62">
        <v>220</v>
      </c>
      <c r="K485" t="s">
        <v>95</v>
      </c>
      <c r="L485" s="63" t="s">
        <v>420</v>
      </c>
      <c r="M485" s="29"/>
      <c r="N485" s="41">
        <v>2.17</v>
      </c>
      <c r="O485" s="85"/>
      <c r="P485" s="64"/>
      <c r="Q485" s="34"/>
      <c r="R485" s="76" t="s">
        <v>91</v>
      </c>
      <c r="S485" s="30"/>
    </row>
    <row r="486" spans="1:20" x14ac:dyDescent="0.35">
      <c r="A486" s="31" t="s">
        <v>2057</v>
      </c>
      <c r="B486" s="528">
        <v>46199</v>
      </c>
      <c r="C486" s="139">
        <v>46209</v>
      </c>
      <c r="D486" s="248" t="s">
        <v>2058</v>
      </c>
      <c r="E486" s="61"/>
      <c r="F486" s="33" t="s">
        <v>94</v>
      </c>
      <c r="G486" s="20" t="s">
        <v>2062</v>
      </c>
      <c r="H486" s="68" t="s">
        <v>2100</v>
      </c>
      <c r="I486" s="62">
        <v>180</v>
      </c>
      <c r="J486" s="62">
        <v>210</v>
      </c>
      <c r="K486" s="70" t="s">
        <v>143</v>
      </c>
      <c r="L486" s="63" t="s">
        <v>267</v>
      </c>
      <c r="M486" s="29"/>
      <c r="N486" s="41">
        <v>1.8</v>
      </c>
      <c r="O486" s="85"/>
      <c r="P486" s="64"/>
      <c r="Q486" s="34"/>
      <c r="R486" s="76" t="s">
        <v>91</v>
      </c>
      <c r="S486" s="30"/>
    </row>
    <row r="487" spans="1:20" x14ac:dyDescent="0.35">
      <c r="A487" s="31" t="s">
        <v>701</v>
      </c>
      <c r="B487" s="528">
        <v>46202</v>
      </c>
      <c r="C487" s="65">
        <v>46202</v>
      </c>
      <c r="D487" s="202" t="s">
        <v>2066</v>
      </c>
      <c r="E487" s="61"/>
      <c r="F487" s="33" t="s">
        <v>94</v>
      </c>
      <c r="G487" s="20" t="s">
        <v>2069</v>
      </c>
      <c r="H487" s="68" t="s">
        <v>2067</v>
      </c>
      <c r="I487" s="62">
        <v>200</v>
      </c>
      <c r="J487" s="62">
        <v>210</v>
      </c>
      <c r="K487" s="70" t="s">
        <v>143</v>
      </c>
      <c r="L487" s="63" t="s">
        <v>137</v>
      </c>
      <c r="M487" s="29"/>
      <c r="N487" s="41">
        <v>1.94</v>
      </c>
      <c r="O487" s="85"/>
      <c r="P487" s="64"/>
      <c r="Q487" s="34"/>
      <c r="R487" s="76" t="s">
        <v>66</v>
      </c>
      <c r="S487" s="30"/>
    </row>
    <row r="488" spans="1:20" x14ac:dyDescent="0.35">
      <c r="A488" s="31" t="s">
        <v>741</v>
      </c>
      <c r="B488" s="528">
        <v>46205</v>
      </c>
      <c r="C488" s="65">
        <v>46205</v>
      </c>
      <c r="D488" s="202" t="s">
        <v>2071</v>
      </c>
      <c r="E488" s="61"/>
      <c r="F488" s="33" t="s">
        <v>94</v>
      </c>
      <c r="G488" s="20" t="s">
        <v>2072</v>
      </c>
      <c r="H488" s="68" t="s">
        <v>2073</v>
      </c>
      <c r="I488" s="62">
        <v>220</v>
      </c>
      <c r="J488" s="62">
        <v>220</v>
      </c>
      <c r="K488" s="70" t="s">
        <v>95</v>
      </c>
      <c r="L488" s="63" t="s">
        <v>2795</v>
      </c>
      <c r="M488" s="29"/>
      <c r="N488" s="41">
        <v>2.33</v>
      </c>
      <c r="O488" s="85"/>
      <c r="P488" s="64"/>
      <c r="Q488" s="34"/>
      <c r="R488" s="76" t="s">
        <v>91</v>
      </c>
      <c r="S488" s="30"/>
    </row>
    <row r="489" spans="1:20" x14ac:dyDescent="0.35">
      <c r="A489" s="31" t="s">
        <v>1921</v>
      </c>
      <c r="B489" s="528">
        <v>46209</v>
      </c>
      <c r="C489" s="65">
        <v>46209</v>
      </c>
      <c r="D489" s="57" t="s">
        <v>2189</v>
      </c>
      <c r="E489" s="175" t="s">
        <v>2188</v>
      </c>
      <c r="F489" s="33" t="s">
        <v>74</v>
      </c>
      <c r="G489" s="20" t="s">
        <v>2090</v>
      </c>
      <c r="H489" s="68" t="s">
        <v>2101</v>
      </c>
      <c r="I489" s="62">
        <v>280</v>
      </c>
      <c r="J489" s="62">
        <v>220</v>
      </c>
      <c r="K489" t="s">
        <v>2102</v>
      </c>
      <c r="L489" s="63" t="s">
        <v>133</v>
      </c>
      <c r="M489" s="29" t="s">
        <v>138</v>
      </c>
      <c r="N489" s="41">
        <v>4.75</v>
      </c>
      <c r="O489" s="330" t="s">
        <v>2173</v>
      </c>
      <c r="P489" s="64" t="s">
        <v>79</v>
      </c>
      <c r="Q489" s="34" t="s">
        <v>2202</v>
      </c>
      <c r="R489" s="76" t="s">
        <v>66</v>
      </c>
      <c r="S489" s="30" t="s">
        <v>2190</v>
      </c>
      <c r="T489" t="s">
        <v>2467</v>
      </c>
    </row>
    <row r="490" spans="1:20" x14ac:dyDescent="0.35">
      <c r="A490" s="31" t="s">
        <v>543</v>
      </c>
      <c r="B490" s="528">
        <v>46209</v>
      </c>
      <c r="C490" s="65">
        <v>46210</v>
      </c>
      <c r="D490" s="248" t="s">
        <v>2074</v>
      </c>
      <c r="E490" s="61"/>
      <c r="F490" s="33" t="s">
        <v>74</v>
      </c>
      <c r="G490" s="20" t="s">
        <v>2075</v>
      </c>
      <c r="H490" s="68" t="s">
        <v>2110</v>
      </c>
      <c r="I490" s="62">
        <v>220</v>
      </c>
      <c r="J490" s="62">
        <v>220</v>
      </c>
      <c r="K490" s="70" t="s">
        <v>95</v>
      </c>
      <c r="L490" s="63" t="s">
        <v>298</v>
      </c>
      <c r="M490" s="29"/>
      <c r="N490" s="41">
        <v>2.0499999999999998</v>
      </c>
      <c r="O490" s="85"/>
      <c r="P490" s="64"/>
      <c r="Q490" s="34"/>
      <c r="R490" s="76" t="s">
        <v>66</v>
      </c>
      <c r="S490" s="30"/>
    </row>
    <row r="491" spans="1:20" x14ac:dyDescent="0.35">
      <c r="A491" s="31" t="s">
        <v>543</v>
      </c>
      <c r="B491" s="528">
        <v>46209</v>
      </c>
      <c r="C491" s="65">
        <v>46210</v>
      </c>
      <c r="D491" s="406" t="s">
        <v>2217</v>
      </c>
      <c r="E491" s="71" t="s">
        <v>2214</v>
      </c>
      <c r="F491" s="33" t="s">
        <v>74</v>
      </c>
      <c r="G491" s="20" t="s">
        <v>2076</v>
      </c>
      <c r="H491" s="68" t="s">
        <v>2109</v>
      </c>
      <c r="I491" s="62">
        <v>200</v>
      </c>
      <c r="J491" s="62">
        <v>220</v>
      </c>
      <c r="K491" s="70" t="s">
        <v>95</v>
      </c>
      <c r="L491" s="63" t="s">
        <v>121</v>
      </c>
      <c r="M491" s="29"/>
      <c r="N491" s="41">
        <v>1.95</v>
      </c>
      <c r="O491" s="85"/>
      <c r="P491" s="64" t="s">
        <v>79</v>
      </c>
      <c r="Q491" s="34"/>
      <c r="R491" s="76" t="s">
        <v>66</v>
      </c>
      <c r="S491" s="264" t="s">
        <v>2180</v>
      </c>
    </row>
    <row r="492" spans="1:20" x14ac:dyDescent="0.35">
      <c r="A492" s="31" t="s">
        <v>543</v>
      </c>
      <c r="B492" s="528">
        <v>46209</v>
      </c>
      <c r="C492" s="65">
        <v>46210</v>
      </c>
      <c r="D492" s="377" t="s">
        <v>545</v>
      </c>
      <c r="E492" s="61"/>
      <c r="F492" s="33" t="s">
        <v>94</v>
      </c>
      <c r="G492" s="396" t="s">
        <v>2113</v>
      </c>
      <c r="H492" s="195" t="s">
        <v>2108</v>
      </c>
      <c r="I492" s="62">
        <v>280</v>
      </c>
      <c r="J492" s="62">
        <v>220</v>
      </c>
      <c r="K492" s="70" t="s">
        <v>78</v>
      </c>
      <c r="L492" s="63"/>
      <c r="M492" s="29"/>
      <c r="N492" s="319">
        <v>3.79</v>
      </c>
      <c r="O492" s="397" t="s">
        <v>2114</v>
      </c>
      <c r="P492" s="64"/>
      <c r="Q492" s="34"/>
      <c r="R492" s="76" t="s">
        <v>66</v>
      </c>
      <c r="S492" s="30"/>
    </row>
    <row r="493" spans="1:20" x14ac:dyDescent="0.35">
      <c r="A493" s="31" t="s">
        <v>543</v>
      </c>
      <c r="B493" s="528">
        <v>46209</v>
      </c>
      <c r="C493" s="65">
        <v>46210</v>
      </c>
      <c r="D493" s="56" t="s">
        <v>2106</v>
      </c>
      <c r="E493" s="72" t="s">
        <v>544</v>
      </c>
      <c r="F493" s="33" t="s">
        <v>74</v>
      </c>
      <c r="G493" s="20" t="s">
        <v>2077</v>
      </c>
      <c r="H493" s="68" t="s">
        <v>2107</v>
      </c>
      <c r="I493" s="62">
        <v>280</v>
      </c>
      <c r="J493" s="62">
        <v>220</v>
      </c>
      <c r="K493" s="70" t="s">
        <v>78</v>
      </c>
      <c r="L493" s="63" t="s">
        <v>1742</v>
      </c>
      <c r="M493" s="29"/>
      <c r="N493" s="41">
        <v>3.7</v>
      </c>
      <c r="O493" s="85"/>
      <c r="P493" s="64"/>
      <c r="Q493" s="34"/>
      <c r="R493" s="76" t="s">
        <v>66</v>
      </c>
      <c r="S493" s="30"/>
    </row>
    <row r="494" spans="1:20" x14ac:dyDescent="0.35">
      <c r="A494" s="31" t="s">
        <v>543</v>
      </c>
      <c r="B494" s="528">
        <v>46209</v>
      </c>
      <c r="C494" s="65">
        <v>46210</v>
      </c>
      <c r="D494" s="56">
        <v>641014</v>
      </c>
      <c r="E494" s="61"/>
      <c r="F494" s="33" t="s">
        <v>74</v>
      </c>
      <c r="G494" s="20" t="s">
        <v>2078</v>
      </c>
      <c r="H494" s="68" t="s">
        <v>2105</v>
      </c>
      <c r="I494" s="62">
        <v>280</v>
      </c>
      <c r="J494" s="62">
        <v>220</v>
      </c>
      <c r="K494" s="70" t="s">
        <v>78</v>
      </c>
      <c r="L494" s="63"/>
      <c r="M494" s="29"/>
      <c r="N494" s="41">
        <v>3.53</v>
      </c>
      <c r="O494" s="85"/>
      <c r="P494" s="64"/>
      <c r="Q494" s="34"/>
      <c r="R494" s="76" t="s">
        <v>66</v>
      </c>
      <c r="S494" s="30"/>
    </row>
    <row r="495" spans="1:20" x14ac:dyDescent="0.35">
      <c r="A495" s="31" t="s">
        <v>543</v>
      </c>
      <c r="B495" s="528">
        <v>46209</v>
      </c>
      <c r="C495" s="65">
        <v>46210</v>
      </c>
      <c r="D495" s="248" t="s">
        <v>1610</v>
      </c>
      <c r="E495" s="61"/>
      <c r="F495" s="33" t="s">
        <v>74</v>
      </c>
      <c r="G495" s="20" t="s">
        <v>2115</v>
      </c>
      <c r="H495" s="68" t="s">
        <v>2103</v>
      </c>
      <c r="I495" s="62">
        <v>260</v>
      </c>
      <c r="J495" s="62">
        <v>220</v>
      </c>
      <c r="K495" s="70" t="s">
        <v>160</v>
      </c>
      <c r="L495" s="63" t="s">
        <v>256</v>
      </c>
      <c r="M495" s="29" t="s">
        <v>2104</v>
      </c>
      <c r="N495" s="41">
        <v>4.54</v>
      </c>
      <c r="O495" s="85"/>
      <c r="P495" s="64"/>
      <c r="Q495" s="34"/>
      <c r="R495" s="76" t="s">
        <v>66</v>
      </c>
      <c r="S495" s="30"/>
    </row>
    <row r="496" spans="1:20" x14ac:dyDescent="0.35">
      <c r="A496" s="31" t="s">
        <v>543</v>
      </c>
      <c r="B496" s="528">
        <v>46210</v>
      </c>
      <c r="C496" s="65">
        <v>46210</v>
      </c>
      <c r="D496" s="248" t="s">
        <v>1610</v>
      </c>
      <c r="E496" s="61"/>
      <c r="F496" s="33" t="s">
        <v>94</v>
      </c>
      <c r="G496" s="20" t="s">
        <v>2134</v>
      </c>
      <c r="H496" s="68" t="s">
        <v>2111</v>
      </c>
      <c r="I496" s="62">
        <v>260</v>
      </c>
      <c r="J496" s="62">
        <v>220</v>
      </c>
      <c r="K496" s="70" t="s">
        <v>160</v>
      </c>
      <c r="L496" s="63" t="s">
        <v>2112</v>
      </c>
      <c r="M496" s="29" t="s">
        <v>2104</v>
      </c>
      <c r="N496" s="41">
        <v>4.33</v>
      </c>
      <c r="O496" s="85"/>
      <c r="P496" s="64"/>
      <c r="Q496" s="34"/>
      <c r="R496" s="76"/>
      <c r="S496" s="30"/>
    </row>
    <row r="497" spans="1:21" x14ac:dyDescent="0.35">
      <c r="A497" s="31" t="s">
        <v>266</v>
      </c>
      <c r="B497" s="528">
        <v>46209</v>
      </c>
      <c r="C497" s="65">
        <v>46209</v>
      </c>
      <c r="D497" s="57" t="s">
        <v>2088</v>
      </c>
      <c r="E497" s="61"/>
      <c r="F497" s="33" t="s">
        <v>94</v>
      </c>
      <c r="G497" s="57" t="s">
        <v>2087</v>
      </c>
      <c r="H497" s="68" t="s">
        <v>2086</v>
      </c>
      <c r="I497" s="62">
        <v>230</v>
      </c>
      <c r="J497" s="62">
        <v>230</v>
      </c>
      <c r="K497" s="70" t="s">
        <v>95</v>
      </c>
      <c r="L497" s="63" t="s">
        <v>464</v>
      </c>
      <c r="M497" s="29"/>
      <c r="N497" s="41">
        <v>8.16</v>
      </c>
      <c r="O497" s="85"/>
      <c r="P497" s="64"/>
      <c r="Q497" s="34"/>
      <c r="R497" s="76" t="s">
        <v>91</v>
      </c>
      <c r="S497" s="30"/>
    </row>
    <row r="498" spans="1:21" x14ac:dyDescent="0.35">
      <c r="A498" s="31" t="s">
        <v>919</v>
      </c>
      <c r="B498" s="528">
        <v>46209</v>
      </c>
      <c r="C498" s="65">
        <v>46210</v>
      </c>
      <c r="D498" s="56" t="s">
        <v>2126</v>
      </c>
      <c r="E498" s="175" t="s">
        <v>2125</v>
      </c>
      <c r="F498" s="337" t="s">
        <v>243</v>
      </c>
      <c r="G498" s="20" t="s">
        <v>2089</v>
      </c>
      <c r="H498" s="195" t="s">
        <v>2127</v>
      </c>
      <c r="I498" s="62">
        <v>300</v>
      </c>
      <c r="J498" s="62">
        <v>220</v>
      </c>
      <c r="K498" t="s">
        <v>78</v>
      </c>
      <c r="L498" s="398" t="s">
        <v>2129</v>
      </c>
      <c r="M498" s="29"/>
      <c r="N498" s="321">
        <v>4.3499999999999996</v>
      </c>
      <c r="O498" s="85"/>
      <c r="P498" s="64" t="s">
        <v>79</v>
      </c>
      <c r="Q498" s="34"/>
      <c r="R498" s="76" t="s">
        <v>91</v>
      </c>
      <c r="S498" s="75" t="s">
        <v>2128</v>
      </c>
    </row>
    <row r="499" spans="1:21" x14ac:dyDescent="0.35">
      <c r="A499" s="31" t="s">
        <v>1286</v>
      </c>
      <c r="B499" s="528">
        <v>46209</v>
      </c>
      <c r="C499" s="65">
        <v>46210</v>
      </c>
      <c r="D499" t="s">
        <v>2091</v>
      </c>
      <c r="E499" s="175" t="s">
        <v>2121</v>
      </c>
      <c r="F499" s="33" t="s">
        <v>74</v>
      </c>
      <c r="G499" s="20" t="s">
        <v>2092</v>
      </c>
      <c r="H499" s="68" t="s">
        <v>2124</v>
      </c>
      <c r="I499" s="62">
        <v>160</v>
      </c>
      <c r="J499" s="62">
        <v>220</v>
      </c>
      <c r="K499" s="70" t="s">
        <v>95</v>
      </c>
      <c r="L499" s="63" t="s">
        <v>133</v>
      </c>
      <c r="M499" s="29"/>
      <c r="N499" s="41">
        <v>1.71</v>
      </c>
      <c r="O499" s="85"/>
      <c r="P499" s="64"/>
      <c r="Q499" s="34"/>
      <c r="R499" s="76" t="s">
        <v>66</v>
      </c>
      <c r="S499" s="30"/>
    </row>
    <row r="500" spans="1:21" x14ac:dyDescent="0.35">
      <c r="A500" s="31" t="s">
        <v>1286</v>
      </c>
      <c r="B500" s="528">
        <v>46209</v>
      </c>
      <c r="C500" s="65">
        <v>46210</v>
      </c>
      <c r="D500" s="56" t="s">
        <v>2117</v>
      </c>
      <c r="E500" s="175" t="s">
        <v>2119</v>
      </c>
      <c r="F500" s="33" t="s">
        <v>74</v>
      </c>
      <c r="G500" s="20" t="s">
        <v>2093</v>
      </c>
      <c r="H500" s="68" t="s">
        <v>2123</v>
      </c>
      <c r="I500" s="62">
        <v>420</v>
      </c>
      <c r="J500" s="62">
        <v>210</v>
      </c>
      <c r="K500" t="s">
        <v>1384</v>
      </c>
      <c r="L500" s="63" t="s">
        <v>133</v>
      </c>
      <c r="M500" s="29"/>
      <c r="N500" s="41">
        <v>4.45</v>
      </c>
      <c r="O500" s="85"/>
      <c r="P500" s="64"/>
      <c r="Q500" s="34"/>
      <c r="R500" s="76" t="s">
        <v>66</v>
      </c>
      <c r="S500" s="30"/>
    </row>
    <row r="501" spans="1:21" x14ac:dyDescent="0.35">
      <c r="A501" s="31" t="s">
        <v>1286</v>
      </c>
      <c r="B501" s="528">
        <v>46209</v>
      </c>
      <c r="C501" s="65">
        <v>46210</v>
      </c>
      <c r="D501" s="56" t="s">
        <v>2116</v>
      </c>
      <c r="E501" s="175" t="s">
        <v>2118</v>
      </c>
      <c r="F501" s="33" t="s">
        <v>94</v>
      </c>
      <c r="G501" s="20" t="s">
        <v>2094</v>
      </c>
      <c r="H501" s="68" t="s">
        <v>2122</v>
      </c>
      <c r="I501" s="62">
        <v>420</v>
      </c>
      <c r="J501" s="62">
        <v>220</v>
      </c>
      <c r="K501" t="s">
        <v>1384</v>
      </c>
      <c r="L501" s="63" t="s">
        <v>2120</v>
      </c>
      <c r="M501" s="29"/>
      <c r="N501" s="41">
        <v>4.49</v>
      </c>
      <c r="O501" s="85"/>
      <c r="P501" s="64" t="s">
        <v>79</v>
      </c>
      <c r="Q501" s="34"/>
      <c r="R501" s="76" t="s">
        <v>66</v>
      </c>
      <c r="S501" s="30"/>
      <c r="U501" t="s">
        <v>2468</v>
      </c>
    </row>
    <row r="502" spans="1:21" x14ac:dyDescent="0.35">
      <c r="A502" s="31" t="s">
        <v>919</v>
      </c>
      <c r="B502" s="528">
        <v>46210</v>
      </c>
      <c r="C502" s="65">
        <v>46210</v>
      </c>
      <c r="D502" s="56" t="s">
        <v>2131</v>
      </c>
      <c r="E502" s="61"/>
      <c r="F502" s="33" t="s">
        <v>94</v>
      </c>
      <c r="G502" s="20" t="s">
        <v>2135</v>
      </c>
      <c r="H502" s="68" t="s">
        <v>2130</v>
      </c>
      <c r="I502" s="62">
        <v>300</v>
      </c>
      <c r="J502" s="62">
        <v>220</v>
      </c>
      <c r="K502" t="s">
        <v>78</v>
      </c>
      <c r="L502" s="63" t="s">
        <v>2140</v>
      </c>
      <c r="M502" s="29"/>
      <c r="N502" s="41">
        <v>3.82</v>
      </c>
      <c r="O502" s="85"/>
      <c r="P502" s="64"/>
      <c r="Q502" s="34"/>
      <c r="R502" s="76" t="s">
        <v>66</v>
      </c>
      <c r="S502" s="30"/>
    </row>
    <row r="503" spans="1:21" x14ac:dyDescent="0.35">
      <c r="A503" s="31" t="s">
        <v>919</v>
      </c>
      <c r="B503" s="528">
        <v>46210</v>
      </c>
      <c r="C503" s="65">
        <v>46210</v>
      </c>
      <c r="D503" s="327" t="s">
        <v>2132</v>
      </c>
      <c r="E503" s="175" t="s">
        <v>2132</v>
      </c>
      <c r="F503" s="407" t="s">
        <v>74</v>
      </c>
      <c r="G503" s="20" t="s">
        <v>2141</v>
      </c>
      <c r="H503" s="195" t="s">
        <v>2133</v>
      </c>
      <c r="I503" s="62">
        <v>280</v>
      </c>
      <c r="J503" s="62">
        <v>220</v>
      </c>
      <c r="K503" t="s">
        <v>78</v>
      </c>
      <c r="L503" s="63" t="s">
        <v>2140</v>
      </c>
      <c r="M503" s="29"/>
      <c r="N503" s="41">
        <v>3.6</v>
      </c>
      <c r="O503" s="75" t="s">
        <v>2142</v>
      </c>
      <c r="P503" s="408" t="s">
        <v>347</v>
      </c>
      <c r="Q503" s="34"/>
      <c r="R503" s="76" t="s">
        <v>66</v>
      </c>
      <c r="S503" s="30"/>
    </row>
    <row r="504" spans="1:21" x14ac:dyDescent="0.35">
      <c r="A504" s="31" t="s">
        <v>919</v>
      </c>
      <c r="B504" s="548">
        <v>46212</v>
      </c>
      <c r="C504" s="139">
        <v>46212</v>
      </c>
      <c r="D504" s="327" t="s">
        <v>2158</v>
      </c>
      <c r="E504"/>
      <c r="F504" s="407" t="s">
        <v>74</v>
      </c>
      <c r="G504" s="20" t="s">
        <v>2157</v>
      </c>
      <c r="H504" s="195" t="s">
        <v>2159</v>
      </c>
      <c r="I504" s="62">
        <v>280</v>
      </c>
      <c r="J504" s="62">
        <v>220</v>
      </c>
      <c r="K504" t="s">
        <v>78</v>
      </c>
      <c r="L504" s="63" t="s">
        <v>475</v>
      </c>
      <c r="M504" s="29"/>
      <c r="N504" s="41">
        <v>3.58</v>
      </c>
      <c r="O504" s="75" t="s">
        <v>2160</v>
      </c>
      <c r="P504" s="408" t="s">
        <v>347</v>
      </c>
      <c r="Q504" s="34"/>
      <c r="R504" s="76" t="s">
        <v>66</v>
      </c>
      <c r="S504" s="30"/>
    </row>
    <row r="505" spans="1:21" x14ac:dyDescent="0.35">
      <c r="A505" s="31" t="s">
        <v>1286</v>
      </c>
      <c r="B505" s="528">
        <v>46210</v>
      </c>
      <c r="C505" s="65">
        <v>46210</v>
      </c>
      <c r="D505" s="56" t="s">
        <v>2136</v>
      </c>
      <c r="E505" s="175" t="s">
        <v>2136</v>
      </c>
      <c r="F505" s="33" t="s">
        <v>74</v>
      </c>
      <c r="G505" s="20" t="s">
        <v>2151</v>
      </c>
      <c r="H505" s="68" t="s">
        <v>2137</v>
      </c>
      <c r="I505" s="62">
        <v>420</v>
      </c>
      <c r="J505" s="62">
        <v>220</v>
      </c>
      <c r="K505" t="s">
        <v>1384</v>
      </c>
      <c r="L505" s="63" t="s">
        <v>121</v>
      </c>
      <c r="M505" s="29"/>
      <c r="N505" s="41">
        <v>4.49</v>
      </c>
      <c r="O505" s="85"/>
      <c r="P505" s="64" t="s">
        <v>79</v>
      </c>
      <c r="Q505" s="34"/>
      <c r="R505" s="76" t="s">
        <v>66</v>
      </c>
      <c r="S505" s="30"/>
      <c r="U505" t="s">
        <v>2468</v>
      </c>
    </row>
    <row r="506" spans="1:21" x14ac:dyDescent="0.35">
      <c r="A506" s="31" t="s">
        <v>1286</v>
      </c>
      <c r="B506" s="528">
        <v>46210</v>
      </c>
      <c r="C506" s="65">
        <v>46210</v>
      </c>
      <c r="D506" s="56" t="s">
        <v>2138</v>
      </c>
      <c r="E506" s="175" t="s">
        <v>2138</v>
      </c>
      <c r="F506" s="33" t="s">
        <v>94</v>
      </c>
      <c r="G506" s="20" t="s">
        <v>2151</v>
      </c>
      <c r="H506" s="68" t="s">
        <v>2139</v>
      </c>
      <c r="I506" s="62">
        <v>420</v>
      </c>
      <c r="J506" s="62">
        <v>220</v>
      </c>
      <c r="K506" t="s">
        <v>1385</v>
      </c>
      <c r="L506" s="63" t="s">
        <v>256</v>
      </c>
      <c r="M506" s="29"/>
      <c r="N506" s="41">
        <v>4.72</v>
      </c>
      <c r="O506" s="85"/>
      <c r="P506" s="64"/>
      <c r="Q506" s="34"/>
      <c r="R506" s="76" t="s">
        <v>66</v>
      </c>
      <c r="S506" s="30" t="s">
        <v>2148</v>
      </c>
      <c r="U506" t="s">
        <v>2468</v>
      </c>
    </row>
    <row r="507" spans="1:21" x14ac:dyDescent="0.35">
      <c r="A507" s="31" t="s">
        <v>2143</v>
      </c>
      <c r="B507" s="528">
        <v>46211</v>
      </c>
      <c r="C507" s="65">
        <v>46216</v>
      </c>
      <c r="D507" s="252" t="s">
        <v>2144</v>
      </c>
      <c r="E507" s="61"/>
      <c r="F507" s="33" t="s">
        <v>94</v>
      </c>
      <c r="G507" s="20" t="s">
        <v>2150</v>
      </c>
      <c r="H507" s="68" t="s">
        <v>2175</v>
      </c>
      <c r="I507" s="62">
        <v>180</v>
      </c>
      <c r="J507" s="62">
        <v>2.2000000000000002</v>
      </c>
      <c r="K507" s="70" t="s">
        <v>95</v>
      </c>
      <c r="L507" s="63" t="s">
        <v>420</v>
      </c>
      <c r="M507" s="29"/>
      <c r="N507" s="41">
        <v>1.82</v>
      </c>
      <c r="O507" s="85"/>
      <c r="P507" s="64"/>
      <c r="Q507" s="34"/>
      <c r="R507" s="76" t="s">
        <v>66</v>
      </c>
      <c r="S507" s="30"/>
      <c r="U507" t="s">
        <v>2468</v>
      </c>
    </row>
    <row r="508" spans="1:21" x14ac:dyDescent="0.35">
      <c r="A508" s="31" t="s">
        <v>2143</v>
      </c>
      <c r="B508" s="528">
        <v>46211</v>
      </c>
      <c r="C508" s="65">
        <v>46216</v>
      </c>
      <c r="D508" s="403" t="s">
        <v>2145</v>
      </c>
      <c r="E508" s="61"/>
      <c r="F508" s="401" t="s">
        <v>94</v>
      </c>
      <c r="G508" s="20" t="s">
        <v>2149</v>
      </c>
      <c r="H508" s="68" t="s">
        <v>2176</v>
      </c>
      <c r="I508" s="62">
        <v>210</v>
      </c>
      <c r="J508" s="62">
        <v>220</v>
      </c>
      <c r="K508" s="70" t="s">
        <v>143</v>
      </c>
      <c r="L508" s="63" t="s">
        <v>256</v>
      </c>
      <c r="M508" s="29"/>
      <c r="N508" s="319">
        <v>1.75</v>
      </c>
      <c r="O508" s="85" t="s">
        <v>2179</v>
      </c>
      <c r="P508" s="64"/>
      <c r="Q508" s="34"/>
      <c r="R508" s="76" t="s">
        <v>66</v>
      </c>
      <c r="S508" s="30"/>
      <c r="U508" t="s">
        <v>2468</v>
      </c>
    </row>
    <row r="509" spans="1:21" x14ac:dyDescent="0.35">
      <c r="A509" s="31" t="s">
        <v>2143</v>
      </c>
      <c r="B509" s="528">
        <v>46211</v>
      </c>
      <c r="C509" s="65">
        <v>46216</v>
      </c>
      <c r="D509" s="403" t="s">
        <v>2146</v>
      </c>
      <c r="E509" s="61"/>
      <c r="F509" s="401" t="s">
        <v>94</v>
      </c>
      <c r="G509" s="20" t="s">
        <v>2149</v>
      </c>
      <c r="H509" s="68" t="s">
        <v>2177</v>
      </c>
      <c r="I509" s="62">
        <v>200</v>
      </c>
      <c r="J509" s="62">
        <v>2.2000000000000002</v>
      </c>
      <c r="K509" s="70" t="s">
        <v>143</v>
      </c>
      <c r="L509" s="63" t="s">
        <v>256</v>
      </c>
      <c r="M509" s="29"/>
      <c r="N509" s="319">
        <v>1.75</v>
      </c>
      <c r="O509" s="85" t="s">
        <v>2179</v>
      </c>
      <c r="P509" s="64"/>
      <c r="Q509" s="34"/>
      <c r="R509" s="76" t="s">
        <v>66</v>
      </c>
      <c r="S509" s="30"/>
      <c r="U509" t="s">
        <v>2468</v>
      </c>
    </row>
    <row r="510" spans="1:21" x14ac:dyDescent="0.35">
      <c r="A510" s="31" t="s">
        <v>2143</v>
      </c>
      <c r="B510" s="528">
        <v>46211</v>
      </c>
      <c r="C510" s="65">
        <v>46216</v>
      </c>
      <c r="D510" s="252" t="s">
        <v>415</v>
      </c>
      <c r="E510" s="61"/>
      <c r="F510" s="33" t="s">
        <v>94</v>
      </c>
      <c r="G510" s="20" t="s">
        <v>2147</v>
      </c>
      <c r="H510" s="68" t="s">
        <v>2178</v>
      </c>
      <c r="I510" s="62">
        <v>220</v>
      </c>
      <c r="J510" s="62">
        <v>220</v>
      </c>
      <c r="K510" s="70" t="s">
        <v>95</v>
      </c>
      <c r="L510" s="63" t="s">
        <v>256</v>
      </c>
      <c r="M510" s="29"/>
      <c r="N510" s="41">
        <v>2.68</v>
      </c>
      <c r="O510" s="85"/>
      <c r="P510" s="64"/>
      <c r="Q510" s="34"/>
      <c r="R510" s="76" t="s">
        <v>66</v>
      </c>
      <c r="S510" s="30"/>
      <c r="U510" t="s">
        <v>2468</v>
      </c>
    </row>
    <row r="511" spans="1:21" x14ac:dyDescent="0.35">
      <c r="A511" s="31" t="s">
        <v>1286</v>
      </c>
      <c r="B511" s="528">
        <v>46211</v>
      </c>
      <c r="C511" s="65">
        <v>46213</v>
      </c>
      <c r="D511" s="327" t="s">
        <v>2132</v>
      </c>
      <c r="E511" s="61"/>
      <c r="F511" s="33" t="s">
        <v>94</v>
      </c>
      <c r="G511" s="20" t="s">
        <v>2152</v>
      </c>
      <c r="H511" s="68" t="s">
        <v>2165</v>
      </c>
      <c r="I511" s="62">
        <v>420</v>
      </c>
      <c r="J511" s="62">
        <v>220</v>
      </c>
      <c r="K511" t="s">
        <v>1384</v>
      </c>
      <c r="L511" s="63" t="s">
        <v>267</v>
      </c>
      <c r="M511" s="29"/>
      <c r="N511" s="41">
        <v>4.6100000000000003</v>
      </c>
      <c r="O511" s="85"/>
      <c r="P511" s="64" t="s">
        <v>79</v>
      </c>
      <c r="Q511" s="34"/>
      <c r="R511" s="76" t="s">
        <v>66</v>
      </c>
      <c r="S511" s="30"/>
      <c r="U511" t="s">
        <v>2468</v>
      </c>
    </row>
    <row r="512" spans="1:21" x14ac:dyDescent="0.35">
      <c r="A512" s="31" t="s">
        <v>1286</v>
      </c>
      <c r="B512" s="528">
        <v>46211</v>
      </c>
      <c r="C512" s="65">
        <v>46213</v>
      </c>
      <c r="D512" s="402" t="s">
        <v>2167</v>
      </c>
      <c r="E512" s="61"/>
      <c r="F512" s="33" t="s">
        <v>94</v>
      </c>
      <c r="G512" s="20" t="s">
        <v>2153</v>
      </c>
      <c r="H512" s="68" t="s">
        <v>2166</v>
      </c>
      <c r="I512" s="62">
        <v>420</v>
      </c>
      <c r="J512" s="62">
        <v>220</v>
      </c>
      <c r="K512" s="70" t="s">
        <v>1384</v>
      </c>
      <c r="L512" s="63" t="s">
        <v>133</v>
      </c>
      <c r="M512" s="29"/>
      <c r="N512" s="41">
        <v>4.55</v>
      </c>
      <c r="O512" s="85"/>
      <c r="P512" s="64" t="s">
        <v>79</v>
      </c>
      <c r="Q512" s="34"/>
      <c r="R512" s="76" t="s">
        <v>66</v>
      </c>
      <c r="S512" s="30"/>
      <c r="U512" t="s">
        <v>2468</v>
      </c>
    </row>
    <row r="513" spans="1:20" x14ac:dyDescent="0.35">
      <c r="A513" s="31" t="s">
        <v>2161</v>
      </c>
      <c r="B513" s="528">
        <v>46213</v>
      </c>
      <c r="C513" s="65">
        <v>46217</v>
      </c>
      <c r="D513" s="248" t="s">
        <v>2185</v>
      </c>
      <c r="E513" s="61"/>
      <c r="F513" s="33" t="s">
        <v>94</v>
      </c>
      <c r="G513" s="20" t="s">
        <v>2162</v>
      </c>
      <c r="H513" s="68" t="s">
        <v>2191</v>
      </c>
      <c r="I513" s="62">
        <v>200</v>
      </c>
      <c r="J513" s="62">
        <v>220</v>
      </c>
      <c r="K513" s="70" t="s">
        <v>95</v>
      </c>
      <c r="L513" s="70" t="s">
        <v>464</v>
      </c>
      <c r="M513" s="29" t="s">
        <v>2186</v>
      </c>
      <c r="N513" s="41">
        <v>3.77</v>
      </c>
      <c r="O513" s="85"/>
      <c r="P513" s="64"/>
      <c r="Q513" s="34"/>
      <c r="R513" s="76" t="s">
        <v>91</v>
      </c>
      <c r="S513" s="30"/>
    </row>
    <row r="514" spans="1:20" x14ac:dyDescent="0.35">
      <c r="A514" s="31" t="s">
        <v>2161</v>
      </c>
      <c r="B514" s="528">
        <v>46213</v>
      </c>
      <c r="C514" s="65">
        <v>46217</v>
      </c>
      <c r="D514" s="248" t="s">
        <v>2184</v>
      </c>
      <c r="E514" s="61"/>
      <c r="F514" s="33" t="s">
        <v>94</v>
      </c>
      <c r="G514" s="20" t="s">
        <v>2163</v>
      </c>
      <c r="H514" s="68" t="s">
        <v>2192</v>
      </c>
      <c r="I514" s="62">
        <v>200</v>
      </c>
      <c r="J514" s="62">
        <v>220</v>
      </c>
      <c r="K514" s="70" t="s">
        <v>95</v>
      </c>
      <c r="L514" s="70" t="s">
        <v>483</v>
      </c>
      <c r="M514" s="29" t="s">
        <v>2187</v>
      </c>
      <c r="N514" s="41">
        <v>3.63</v>
      </c>
      <c r="O514" s="85"/>
      <c r="P514" s="64"/>
      <c r="Q514" s="34"/>
      <c r="R514" s="76" t="s">
        <v>91</v>
      </c>
      <c r="S514" s="30"/>
    </row>
    <row r="515" spans="1:20" x14ac:dyDescent="0.35">
      <c r="A515" s="31" t="s">
        <v>2161</v>
      </c>
      <c r="B515" s="528">
        <v>46213</v>
      </c>
      <c r="C515" s="65">
        <v>46217</v>
      </c>
      <c r="D515" s="248" t="s">
        <v>2183</v>
      </c>
      <c r="E515" s="61"/>
      <c r="F515" s="33" t="s">
        <v>94</v>
      </c>
      <c r="G515" s="20" t="s">
        <v>2164</v>
      </c>
      <c r="H515" s="68" t="s">
        <v>2193</v>
      </c>
      <c r="I515" s="62">
        <v>340</v>
      </c>
      <c r="J515" s="62">
        <v>220</v>
      </c>
      <c r="K515" s="70" t="s">
        <v>95</v>
      </c>
      <c r="L515" s="70" t="s">
        <v>133</v>
      </c>
      <c r="M515" t="s">
        <v>138</v>
      </c>
      <c r="N515" s="41">
        <v>6.05</v>
      </c>
      <c r="O515" s="85"/>
      <c r="P515" s="64"/>
      <c r="Q515" s="34"/>
      <c r="R515" s="76" t="s">
        <v>91</v>
      </c>
      <c r="S515" s="30"/>
    </row>
    <row r="516" spans="1:20" x14ac:dyDescent="0.35">
      <c r="A516" s="31" t="s">
        <v>106</v>
      </c>
      <c r="B516" s="528">
        <v>46216</v>
      </c>
      <c r="C516" s="65">
        <v>46216</v>
      </c>
      <c r="D516" s="379" t="s">
        <v>2155</v>
      </c>
      <c r="E516" s="61"/>
      <c r="F516" s="33" t="s">
        <v>94</v>
      </c>
      <c r="G516" s="20" t="s">
        <v>2174</v>
      </c>
      <c r="H516" s="195" t="s">
        <v>2171</v>
      </c>
      <c r="I516" s="382">
        <v>380</v>
      </c>
      <c r="J516" s="382">
        <v>230</v>
      </c>
      <c r="K516" t="s">
        <v>2172</v>
      </c>
      <c r="L516" s="63" t="s">
        <v>133</v>
      </c>
      <c r="M516" t="s">
        <v>138</v>
      </c>
      <c r="N516" s="321">
        <v>8.1199999999999992</v>
      </c>
      <c r="O516" s="85"/>
      <c r="P516" s="64"/>
      <c r="Q516" s="34"/>
      <c r="R516" s="76" t="s">
        <v>66</v>
      </c>
      <c r="S516" s="30"/>
    </row>
    <row r="517" spans="1:20" x14ac:dyDescent="0.35">
      <c r="A517" s="31" t="s">
        <v>2194</v>
      </c>
      <c r="B517" s="528">
        <v>46218</v>
      </c>
      <c r="C517" s="65">
        <v>46218</v>
      </c>
      <c r="D517" s="56" t="s">
        <v>1166</v>
      </c>
      <c r="E517" s="61"/>
      <c r="F517" s="33" t="s">
        <v>74</v>
      </c>
      <c r="G517" s="20" t="s">
        <v>2196</v>
      </c>
      <c r="H517" s="68" t="s">
        <v>2195</v>
      </c>
      <c r="I517" s="62">
        <v>200</v>
      </c>
      <c r="J517" s="62">
        <v>220</v>
      </c>
      <c r="K517" s="70" t="s">
        <v>95</v>
      </c>
      <c r="L517" s="63" t="s">
        <v>133</v>
      </c>
      <c r="M517" s="29"/>
      <c r="N517" s="41">
        <v>2.56</v>
      </c>
      <c r="O517" s="84" t="s">
        <v>2197</v>
      </c>
      <c r="P517" s="64" t="s">
        <v>79</v>
      </c>
      <c r="Q517" s="34"/>
      <c r="R517" s="76" t="s">
        <v>91</v>
      </c>
      <c r="S517" s="30"/>
    </row>
    <row r="518" spans="1:20" x14ac:dyDescent="0.35">
      <c r="A518" s="31" t="s">
        <v>106</v>
      </c>
      <c r="B518" s="548">
        <v>46219</v>
      </c>
      <c r="C518" s="139">
        <v>46219</v>
      </c>
      <c r="D518" s="379" t="s">
        <v>2155</v>
      </c>
      <c r="E518" s="61"/>
      <c r="F518" s="33" t="s">
        <v>94</v>
      </c>
      <c r="G518" s="20" t="s">
        <v>2201</v>
      </c>
      <c r="H518" s="195" t="s">
        <v>2171</v>
      </c>
      <c r="I518" s="382">
        <v>380</v>
      </c>
      <c r="J518" s="382">
        <v>210</v>
      </c>
      <c r="K518" t="s">
        <v>2200</v>
      </c>
      <c r="L518" s="63" t="s">
        <v>133</v>
      </c>
      <c r="M518" t="s">
        <v>138</v>
      </c>
      <c r="N518" s="321">
        <v>7.23</v>
      </c>
      <c r="O518" s="85"/>
      <c r="P518" s="64"/>
      <c r="Q518" s="34"/>
      <c r="R518" s="76" t="s">
        <v>66</v>
      </c>
      <c r="S518" s="30"/>
    </row>
    <row r="519" spans="1:20" x14ac:dyDescent="0.35">
      <c r="A519" s="31" t="s">
        <v>1921</v>
      </c>
      <c r="B519" s="548">
        <v>46219</v>
      </c>
      <c r="C519" s="139">
        <v>46219</v>
      </c>
      <c r="D519" s="248" t="s">
        <v>2205</v>
      </c>
      <c r="E519" s="61"/>
      <c r="F519" s="33" t="s">
        <v>94</v>
      </c>
      <c r="G519" s="20" t="s">
        <v>2206</v>
      </c>
      <c r="H519" s="68" t="s">
        <v>2204</v>
      </c>
      <c r="I519" s="66">
        <v>220</v>
      </c>
      <c r="J519" s="62">
        <v>220</v>
      </c>
      <c r="K519" s="70" t="s">
        <v>95</v>
      </c>
      <c r="L519" s="63" t="s">
        <v>133</v>
      </c>
      <c r="M519" s="29"/>
      <c r="N519" s="41">
        <v>1.98</v>
      </c>
      <c r="O519" s="85"/>
      <c r="P519" s="64" t="s">
        <v>79</v>
      </c>
      <c r="Q519" s="75" t="s">
        <v>2207</v>
      </c>
      <c r="R519" s="76" t="s">
        <v>66</v>
      </c>
      <c r="S519" s="30" t="s">
        <v>2208</v>
      </c>
      <c r="T519" t="s">
        <v>2467</v>
      </c>
    </row>
    <row r="520" spans="1:20" x14ac:dyDescent="0.35">
      <c r="A520" s="31" t="s">
        <v>2209</v>
      </c>
      <c r="B520" s="548">
        <v>46219</v>
      </c>
      <c r="C520" s="139">
        <v>46219</v>
      </c>
      <c r="D520" s="57" t="s">
        <v>2211</v>
      </c>
      <c r="E520" s="61"/>
      <c r="F520" s="33" t="s">
        <v>94</v>
      </c>
      <c r="G520" s="413" t="s">
        <v>2210</v>
      </c>
      <c r="H520" s="68" t="s">
        <v>2212</v>
      </c>
      <c r="I520" s="62">
        <v>160</v>
      </c>
      <c r="J520" s="62">
        <v>220</v>
      </c>
      <c r="K520" s="70" t="s">
        <v>95</v>
      </c>
      <c r="L520" s="63" t="s">
        <v>133</v>
      </c>
      <c r="M520" s="29"/>
      <c r="N520" s="41">
        <v>1.92</v>
      </c>
      <c r="O520" s="85"/>
      <c r="P520" s="64"/>
      <c r="Q520" s="34"/>
      <c r="R520" s="76" t="s">
        <v>91</v>
      </c>
      <c r="S520" s="30"/>
      <c r="T520" t="s">
        <v>2467</v>
      </c>
    </row>
    <row r="521" spans="1:20" x14ac:dyDescent="0.35">
      <c r="A521" s="31" t="s">
        <v>1921</v>
      </c>
      <c r="B521" s="528">
        <v>46220</v>
      </c>
      <c r="C521" s="65">
        <v>46220</v>
      </c>
      <c r="D521" s="57" t="s">
        <v>2219</v>
      </c>
      <c r="E521" s="61"/>
      <c r="F521" s="33" t="s">
        <v>74</v>
      </c>
      <c r="G521" s="20" t="s">
        <v>2213</v>
      </c>
      <c r="H521" s="68" t="s">
        <v>2218</v>
      </c>
      <c r="I521" s="62">
        <v>220</v>
      </c>
      <c r="J521" s="62">
        <v>220</v>
      </c>
      <c r="K521" t="s">
        <v>2220</v>
      </c>
      <c r="L521" s="63" t="s">
        <v>133</v>
      </c>
      <c r="M521" s="29"/>
      <c r="N521" s="41">
        <v>2.16</v>
      </c>
      <c r="O521" s="84" t="s">
        <v>2221</v>
      </c>
      <c r="P521" s="64" t="s">
        <v>79</v>
      </c>
      <c r="Q521" s="34"/>
      <c r="R521" s="76" t="s">
        <v>66</v>
      </c>
      <c r="S521" s="30"/>
      <c r="T521" t="s">
        <v>2547</v>
      </c>
    </row>
    <row r="522" spans="1:20" x14ac:dyDescent="0.35">
      <c r="A522" s="475" t="s">
        <v>1286</v>
      </c>
      <c r="B522" s="547">
        <v>46223</v>
      </c>
      <c r="C522" s="514" t="s">
        <v>265</v>
      </c>
      <c r="D522" s="515" t="s">
        <v>2222</v>
      </c>
      <c r="E522" s="61"/>
      <c r="F522" s="337" t="s">
        <v>361</v>
      </c>
      <c r="G522" s="20" t="s">
        <v>2230</v>
      </c>
      <c r="H522" s="389" t="s">
        <v>265</v>
      </c>
      <c r="I522" s="62"/>
      <c r="J522" s="62"/>
      <c r="K522" s="70"/>
      <c r="L522" s="63"/>
      <c r="M522" s="29"/>
      <c r="N522" s="41"/>
      <c r="O522" s="85"/>
      <c r="P522" s="64"/>
      <c r="Q522" s="34"/>
      <c r="R522" s="76" t="s">
        <v>66</v>
      </c>
      <c r="S522" s="30"/>
      <c r="T522" t="s">
        <v>2467</v>
      </c>
    </row>
    <row r="523" spans="1:20" x14ac:dyDescent="0.35">
      <c r="A523" s="31" t="s">
        <v>1286</v>
      </c>
      <c r="B523" s="528">
        <v>46223</v>
      </c>
      <c r="C523" s="65">
        <v>46223</v>
      </c>
      <c r="D523" s="248" t="s">
        <v>2222</v>
      </c>
      <c r="E523" s="61"/>
      <c r="F523" s="33" t="s">
        <v>94</v>
      </c>
      <c r="G523" s="20" t="s">
        <v>2229</v>
      </c>
      <c r="H523" s="68" t="s">
        <v>2231</v>
      </c>
      <c r="I523" s="62">
        <v>260</v>
      </c>
      <c r="J523" s="62">
        <v>220</v>
      </c>
      <c r="K523" s="70" t="s">
        <v>95</v>
      </c>
      <c r="L523" s="63" t="s">
        <v>133</v>
      </c>
      <c r="M523" s="29"/>
      <c r="N523" s="41">
        <v>2.15</v>
      </c>
      <c r="O523" s="85"/>
      <c r="P523" s="64"/>
      <c r="Q523" s="34"/>
      <c r="R523" s="76" t="s">
        <v>66</v>
      </c>
      <c r="S523" s="30"/>
      <c r="T523" t="s">
        <v>2467</v>
      </c>
    </row>
    <row r="524" spans="1:20" x14ac:dyDescent="0.35">
      <c r="A524" s="31" t="s">
        <v>1286</v>
      </c>
      <c r="B524" s="528">
        <v>46224</v>
      </c>
      <c r="C524" s="65">
        <v>46224</v>
      </c>
      <c r="D524" s="248" t="s">
        <v>2222</v>
      </c>
      <c r="E524" s="61"/>
      <c r="F524" s="401" t="s">
        <v>74</v>
      </c>
      <c r="G524" s="20" t="s">
        <v>2232</v>
      </c>
      <c r="H524" s="68" t="s">
        <v>2233</v>
      </c>
      <c r="I524" s="62">
        <v>300</v>
      </c>
      <c r="J524" s="62">
        <v>220</v>
      </c>
      <c r="K524" s="70" t="s">
        <v>95</v>
      </c>
      <c r="L524" s="63" t="s">
        <v>133</v>
      </c>
      <c r="M524" s="29"/>
      <c r="N524" s="321">
        <v>2.5</v>
      </c>
      <c r="O524" s="85" t="s">
        <v>2237</v>
      </c>
      <c r="P524" s="64"/>
      <c r="Q524" s="34"/>
      <c r="R524" s="76" t="s">
        <v>66</v>
      </c>
      <c r="S524" s="30"/>
      <c r="T524" t="s">
        <v>2467</v>
      </c>
    </row>
    <row r="525" spans="1:20" x14ac:dyDescent="0.35">
      <c r="A525" s="31" t="s">
        <v>945</v>
      </c>
      <c r="B525" s="528">
        <v>46224</v>
      </c>
      <c r="C525" s="65">
        <v>46224</v>
      </c>
      <c r="D525" s="415" t="s">
        <v>1484</v>
      </c>
      <c r="E525" s="61"/>
      <c r="F525" s="33" t="s">
        <v>94</v>
      </c>
      <c r="G525" s="416" t="s">
        <v>2234</v>
      </c>
      <c r="H525" s="68" t="s">
        <v>2235</v>
      </c>
      <c r="I525" s="62"/>
      <c r="J525" s="62"/>
      <c r="K525" s="70"/>
      <c r="L525" s="63" t="s">
        <v>2258</v>
      </c>
      <c r="M525" s="29"/>
      <c r="N525" s="41"/>
      <c r="O525" s="85"/>
      <c r="P525" s="64"/>
      <c r="Q525" s="34"/>
      <c r="R525" s="76" t="s">
        <v>91</v>
      </c>
      <c r="S525" s="30" t="s">
        <v>2236</v>
      </c>
      <c r="T525" t="s">
        <v>2467</v>
      </c>
    </row>
    <row r="526" spans="1:20" x14ac:dyDescent="0.35">
      <c r="A526" s="31" t="s">
        <v>945</v>
      </c>
      <c r="B526" s="528">
        <v>46225</v>
      </c>
      <c r="C526" s="65">
        <v>46225</v>
      </c>
      <c r="D526" s="56" t="s">
        <v>2246</v>
      </c>
      <c r="E526" s="61"/>
      <c r="F526" s="33" t="s">
        <v>94</v>
      </c>
      <c r="G526" s="20" t="s">
        <v>2241</v>
      </c>
      <c r="H526" s="172" t="s">
        <v>2248</v>
      </c>
      <c r="I526" s="62">
        <v>180</v>
      </c>
      <c r="J526" s="62">
        <v>220</v>
      </c>
      <c r="K526" s="70" t="s">
        <v>95</v>
      </c>
      <c r="L526" s="63" t="s">
        <v>420</v>
      </c>
      <c r="M526" s="29"/>
      <c r="N526" s="41">
        <v>2.12</v>
      </c>
      <c r="O526" s="85"/>
      <c r="P526" s="64"/>
      <c r="Q526" s="34"/>
      <c r="R526" s="76" t="s">
        <v>91</v>
      </c>
      <c r="S526" s="30" t="s">
        <v>2255</v>
      </c>
      <c r="T526" t="s">
        <v>2467</v>
      </c>
    </row>
    <row r="527" spans="1:20" x14ac:dyDescent="0.35">
      <c r="A527" s="31" t="s">
        <v>945</v>
      </c>
      <c r="B527" s="528">
        <v>46225</v>
      </c>
      <c r="C527" s="65">
        <v>46225</v>
      </c>
      <c r="D527" s="56" t="s">
        <v>2238</v>
      </c>
      <c r="E527" s="61"/>
      <c r="F527" s="33" t="s">
        <v>94</v>
      </c>
      <c r="G527" s="20" t="s">
        <v>2242</v>
      </c>
      <c r="H527" s="172" t="s">
        <v>2249</v>
      </c>
      <c r="I527" s="62">
        <v>180</v>
      </c>
      <c r="J527" s="62">
        <v>220</v>
      </c>
      <c r="K527" s="70" t="s">
        <v>95</v>
      </c>
      <c r="L527" s="63" t="s">
        <v>420</v>
      </c>
      <c r="M527" s="29"/>
      <c r="N527" s="321">
        <v>2.94</v>
      </c>
      <c r="O527" s="85"/>
      <c r="P527" s="64"/>
      <c r="Q527" s="34"/>
      <c r="R527" s="76" t="s">
        <v>91</v>
      </c>
      <c r="S527" s="30" t="s">
        <v>2255</v>
      </c>
      <c r="T527" t="s">
        <v>2467</v>
      </c>
    </row>
    <row r="528" spans="1:20" x14ac:dyDescent="0.35">
      <c r="A528" s="31" t="s">
        <v>945</v>
      </c>
      <c r="B528" s="528">
        <v>46225</v>
      </c>
      <c r="C528" s="65">
        <v>46225</v>
      </c>
      <c r="D528" s="56" t="s">
        <v>2239</v>
      </c>
      <c r="E528" s="61"/>
      <c r="F528" s="33" t="s">
        <v>94</v>
      </c>
      <c r="G528" s="20" t="s">
        <v>2243</v>
      </c>
      <c r="H528" s="172" t="s">
        <v>2250</v>
      </c>
      <c r="I528" s="62">
        <v>180</v>
      </c>
      <c r="J528" s="62">
        <v>220</v>
      </c>
      <c r="K528" s="70" t="s">
        <v>95</v>
      </c>
      <c r="L528" s="63" t="s">
        <v>1919</v>
      </c>
      <c r="M528" s="29"/>
      <c r="N528" s="41">
        <v>2.04</v>
      </c>
      <c r="O528" s="85"/>
      <c r="P528" s="64"/>
      <c r="Q528" s="34"/>
      <c r="R528" s="76" t="s">
        <v>91</v>
      </c>
      <c r="S528" s="30" t="s">
        <v>2255</v>
      </c>
      <c r="T528" t="s">
        <v>2467</v>
      </c>
    </row>
    <row r="529" spans="1:20" x14ac:dyDescent="0.35">
      <c r="A529" s="31" t="s">
        <v>945</v>
      </c>
      <c r="B529" s="528">
        <v>46225</v>
      </c>
      <c r="C529" s="65">
        <v>46225</v>
      </c>
      <c r="D529" s="402" t="s">
        <v>2256</v>
      </c>
      <c r="E529" s="61"/>
      <c r="F529" s="401" t="s">
        <v>94</v>
      </c>
      <c r="G529" s="396" t="s">
        <v>2245</v>
      </c>
      <c r="H529" s="417" t="s">
        <v>2257</v>
      </c>
      <c r="I529" s="62">
        <v>180</v>
      </c>
      <c r="J529" s="62">
        <v>220</v>
      </c>
      <c r="K529" s="70" t="s">
        <v>95</v>
      </c>
      <c r="L529" s="63" t="s">
        <v>2260</v>
      </c>
      <c r="M529" s="29"/>
      <c r="N529" s="41">
        <v>2.08</v>
      </c>
      <c r="O529" s="85"/>
      <c r="P529" s="64"/>
      <c r="Q529" s="34"/>
      <c r="R529" s="76" t="s">
        <v>91</v>
      </c>
      <c r="S529" s="30" t="s">
        <v>2255</v>
      </c>
      <c r="T529" t="s">
        <v>2467</v>
      </c>
    </row>
    <row r="530" spans="1:20" x14ac:dyDescent="0.35">
      <c r="A530" s="31" t="s">
        <v>945</v>
      </c>
      <c r="B530" s="528">
        <v>46225</v>
      </c>
      <c r="C530" s="65">
        <v>46225</v>
      </c>
      <c r="D530" s="56" t="s">
        <v>2240</v>
      </c>
      <c r="E530" s="199"/>
      <c r="F530" s="33" t="s">
        <v>94</v>
      </c>
      <c r="G530" s="20" t="s">
        <v>2244</v>
      </c>
      <c r="H530" s="172" t="s">
        <v>2251</v>
      </c>
      <c r="I530" s="62">
        <v>180</v>
      </c>
      <c r="J530" s="62">
        <v>220</v>
      </c>
      <c r="K530" s="70" t="s">
        <v>95</v>
      </c>
      <c r="L530" s="63" t="s">
        <v>2259</v>
      </c>
      <c r="M530" s="29"/>
      <c r="N530" s="41">
        <v>2.15</v>
      </c>
      <c r="O530" s="85"/>
      <c r="P530" s="64"/>
      <c r="Q530" s="34"/>
      <c r="R530" s="76" t="s">
        <v>91</v>
      </c>
      <c r="S530" s="30" t="s">
        <v>2255</v>
      </c>
      <c r="T530" t="s">
        <v>2467</v>
      </c>
    </row>
    <row r="531" spans="1:20" x14ac:dyDescent="0.35">
      <c r="A531" s="31" t="s">
        <v>335</v>
      </c>
      <c r="B531" s="528">
        <v>46225</v>
      </c>
      <c r="C531" s="65">
        <v>46225</v>
      </c>
      <c r="D531" t="s">
        <v>2252</v>
      </c>
      <c r="E531" s="61" t="s">
        <v>2665</v>
      </c>
      <c r="F531" s="33" t="s">
        <v>94</v>
      </c>
      <c r="G531" s="20" t="s">
        <v>2253</v>
      </c>
      <c r="H531" s="68" t="s">
        <v>2254</v>
      </c>
      <c r="I531" s="62">
        <v>180</v>
      </c>
      <c r="J531" s="62">
        <v>220</v>
      </c>
      <c r="K531" s="70" t="s">
        <v>95</v>
      </c>
      <c r="L531" s="63" t="s">
        <v>420</v>
      </c>
      <c r="M531" s="29"/>
      <c r="N531" s="41">
        <v>2.0099999999999998</v>
      </c>
      <c r="O531" s="85"/>
      <c r="P531" s="64"/>
      <c r="Q531" s="34"/>
      <c r="R531" s="76" t="s">
        <v>91</v>
      </c>
      <c r="S531" s="30"/>
      <c r="T531" t="s">
        <v>2467</v>
      </c>
    </row>
    <row r="532" spans="1:20" x14ac:dyDescent="0.35">
      <c r="A532" s="267" t="s">
        <v>1917</v>
      </c>
      <c r="B532" s="528">
        <v>46225</v>
      </c>
      <c r="C532" s="65">
        <v>46226</v>
      </c>
      <c r="D532" s="248" t="s">
        <v>2262</v>
      </c>
      <c r="E532" s="61"/>
      <c r="F532" s="335" t="s">
        <v>361</v>
      </c>
      <c r="G532" s="269" t="s">
        <v>2265</v>
      </c>
      <c r="H532" s="389" t="s">
        <v>246</v>
      </c>
      <c r="I532" s="62"/>
      <c r="J532" s="62"/>
      <c r="K532" s="70"/>
      <c r="L532" s="63"/>
      <c r="M532" s="29"/>
      <c r="N532" s="41"/>
      <c r="O532" s="85"/>
      <c r="P532" s="64"/>
      <c r="Q532" s="34"/>
      <c r="R532" s="76" t="s">
        <v>91</v>
      </c>
      <c r="S532" s="30" t="s">
        <v>2269</v>
      </c>
      <c r="T532" t="s">
        <v>2467</v>
      </c>
    </row>
    <row r="533" spans="1:20" x14ac:dyDescent="0.35">
      <c r="A533" s="31" t="s">
        <v>1917</v>
      </c>
      <c r="B533" s="528">
        <v>46225</v>
      </c>
      <c r="C533" s="65">
        <v>46226</v>
      </c>
      <c r="D533" s="56" t="s">
        <v>2263</v>
      </c>
      <c r="E533" s="61" t="s">
        <v>2264</v>
      </c>
      <c r="F533" s="33" t="s">
        <v>94</v>
      </c>
      <c r="G533" s="269" t="s">
        <v>2261</v>
      </c>
      <c r="H533" s="68" t="s">
        <v>2266</v>
      </c>
      <c r="I533" s="62">
        <v>280</v>
      </c>
      <c r="J533" s="62">
        <v>220</v>
      </c>
      <c r="K533" s="70" t="s">
        <v>95</v>
      </c>
      <c r="L533" s="63" t="s">
        <v>2267</v>
      </c>
      <c r="M533" s="29"/>
      <c r="N533" s="41">
        <v>4.18</v>
      </c>
      <c r="O533" s="85"/>
      <c r="P533" s="64"/>
      <c r="Q533" s="34"/>
      <c r="R533" s="76" t="s">
        <v>91</v>
      </c>
      <c r="S533" s="30" t="s">
        <v>2268</v>
      </c>
      <c r="T533" t="s">
        <v>2467</v>
      </c>
    </row>
    <row r="534" spans="1:20" x14ac:dyDescent="0.35">
      <c r="A534" s="31" t="s">
        <v>2270</v>
      </c>
      <c r="B534" s="528">
        <v>46226</v>
      </c>
      <c r="C534" s="65">
        <v>46231</v>
      </c>
      <c r="D534" s="56" t="s">
        <v>2292</v>
      </c>
      <c r="E534" s="61"/>
      <c r="F534" s="33" t="s">
        <v>94</v>
      </c>
      <c r="G534" s="20" t="s">
        <v>2431</v>
      </c>
      <c r="H534" s="390">
        <v>7819</v>
      </c>
      <c r="I534" s="504">
        <v>160</v>
      </c>
      <c r="J534" s="505">
        <v>2.1</v>
      </c>
      <c r="K534" s="506" t="s">
        <v>113</v>
      </c>
      <c r="L534" s="507" t="s">
        <v>120</v>
      </c>
      <c r="M534" s="29"/>
      <c r="N534" s="41">
        <v>1.5</v>
      </c>
      <c r="O534" s="85"/>
      <c r="P534" s="64"/>
      <c r="Q534" s="34"/>
      <c r="R534" s="76" t="s">
        <v>66</v>
      </c>
      <c r="S534" s="30"/>
      <c r="T534" t="s">
        <v>2467</v>
      </c>
    </row>
    <row r="535" spans="1:20" x14ac:dyDescent="0.35">
      <c r="A535" s="31" t="s">
        <v>2270</v>
      </c>
      <c r="B535" s="528">
        <v>46226</v>
      </c>
      <c r="C535" s="65">
        <v>46231</v>
      </c>
      <c r="D535" s="56" t="s">
        <v>2293</v>
      </c>
      <c r="E535" s="61"/>
      <c r="F535" s="33" t="s">
        <v>94</v>
      </c>
      <c r="G535" s="20" t="s">
        <v>2330</v>
      </c>
      <c r="H535" s="503">
        <v>7820</v>
      </c>
      <c r="I535" s="504">
        <v>160</v>
      </c>
      <c r="J535" s="505">
        <v>2.1</v>
      </c>
      <c r="K535" s="506" t="s">
        <v>113</v>
      </c>
      <c r="L535" s="507" t="s">
        <v>137</v>
      </c>
      <c r="M535" s="29"/>
      <c r="N535" s="41">
        <v>1.55</v>
      </c>
      <c r="O535" s="85"/>
      <c r="P535" s="64"/>
      <c r="Q535" s="34"/>
      <c r="R535" s="76" t="s">
        <v>66</v>
      </c>
      <c r="S535" s="30"/>
      <c r="T535" t="s">
        <v>2467</v>
      </c>
    </row>
    <row r="536" spans="1:20" x14ac:dyDescent="0.35">
      <c r="A536" s="31" t="s">
        <v>2270</v>
      </c>
      <c r="B536" s="528">
        <v>46226</v>
      </c>
      <c r="C536" s="65">
        <v>46231</v>
      </c>
      <c r="D536" s="56" t="s">
        <v>2294</v>
      </c>
      <c r="E536" s="61"/>
      <c r="F536" s="33" t="s">
        <v>94</v>
      </c>
      <c r="G536" s="20" t="s">
        <v>2295</v>
      </c>
      <c r="H536" s="390">
        <v>7821</v>
      </c>
      <c r="I536" s="504">
        <v>160</v>
      </c>
      <c r="J536" s="505">
        <v>2.1</v>
      </c>
      <c r="K536" s="506" t="s">
        <v>113</v>
      </c>
      <c r="L536" s="507" t="s">
        <v>1459</v>
      </c>
      <c r="M536" s="29"/>
      <c r="N536" s="41">
        <v>1.67</v>
      </c>
      <c r="O536" s="85"/>
      <c r="P536" s="64"/>
      <c r="Q536" s="34"/>
      <c r="R536" s="76" t="s">
        <v>66</v>
      </c>
      <c r="S536" s="30"/>
      <c r="T536" t="s">
        <v>2467</v>
      </c>
    </row>
    <row r="537" spans="1:20" x14ac:dyDescent="0.35">
      <c r="A537" s="31" t="s">
        <v>2270</v>
      </c>
      <c r="B537" s="528">
        <v>46226</v>
      </c>
      <c r="C537" s="65">
        <v>46231</v>
      </c>
      <c r="D537" s="56" t="s">
        <v>2296</v>
      </c>
      <c r="E537" s="61"/>
      <c r="F537" s="33" t="s">
        <v>94</v>
      </c>
      <c r="G537" s="20" t="s">
        <v>2297</v>
      </c>
      <c r="H537" s="390">
        <v>7822</v>
      </c>
      <c r="I537" s="504">
        <v>460</v>
      </c>
      <c r="J537" s="505">
        <v>2.2000000000000002</v>
      </c>
      <c r="K537" s="506" t="s">
        <v>2419</v>
      </c>
      <c r="L537" s="507" t="s">
        <v>2297</v>
      </c>
      <c r="M537" s="29"/>
      <c r="N537" s="41">
        <v>8.11</v>
      </c>
      <c r="O537" s="85"/>
      <c r="P537" s="64"/>
      <c r="Q537" s="34"/>
      <c r="R537" s="76" t="s">
        <v>66</v>
      </c>
      <c r="S537" s="30"/>
      <c r="T537" t="s">
        <v>2467</v>
      </c>
    </row>
    <row r="538" spans="1:20" x14ac:dyDescent="0.35">
      <c r="A538" s="31" t="s">
        <v>2270</v>
      </c>
      <c r="B538" s="528">
        <v>46226</v>
      </c>
      <c r="C538" s="65">
        <v>46231</v>
      </c>
      <c r="D538" s="56" t="s">
        <v>2298</v>
      </c>
      <c r="E538" s="61"/>
      <c r="F538" s="33" t="s">
        <v>94</v>
      </c>
      <c r="G538" s="20" t="s">
        <v>1000</v>
      </c>
      <c r="H538" s="390">
        <v>7823</v>
      </c>
      <c r="I538" s="504">
        <v>160</v>
      </c>
      <c r="J538" s="505">
        <v>2.2000000000000002</v>
      </c>
      <c r="K538" s="506" t="s">
        <v>113</v>
      </c>
      <c r="L538" s="507" t="s">
        <v>1000</v>
      </c>
      <c r="M538" s="29"/>
      <c r="N538" s="41">
        <v>1.65</v>
      </c>
      <c r="O538" s="85"/>
      <c r="P538" s="64"/>
      <c r="Q538" s="34"/>
      <c r="R538" s="76" t="s">
        <v>66</v>
      </c>
      <c r="S538" s="30"/>
      <c r="T538" t="s">
        <v>2467</v>
      </c>
    </row>
    <row r="539" spans="1:20" x14ac:dyDescent="0.35">
      <c r="A539" s="31" t="s">
        <v>2270</v>
      </c>
      <c r="B539" s="528">
        <v>46226</v>
      </c>
      <c r="C539" s="65">
        <v>46231</v>
      </c>
      <c r="D539" s="56" t="s">
        <v>2299</v>
      </c>
      <c r="E539" s="61"/>
      <c r="F539" s="33" t="s">
        <v>94</v>
      </c>
      <c r="G539" s="20" t="s">
        <v>145</v>
      </c>
      <c r="H539" s="390">
        <v>7824</v>
      </c>
      <c r="I539" s="504">
        <v>220</v>
      </c>
      <c r="J539" s="505">
        <v>2.2000000000000002</v>
      </c>
      <c r="K539" s="506" t="s">
        <v>113</v>
      </c>
      <c r="L539" s="507" t="s">
        <v>145</v>
      </c>
      <c r="M539" s="29"/>
      <c r="N539" s="41">
        <v>2.77</v>
      </c>
      <c r="O539" s="85"/>
      <c r="P539" s="64"/>
      <c r="Q539" s="34"/>
      <c r="R539" s="76" t="s">
        <v>66</v>
      </c>
      <c r="S539" s="30"/>
      <c r="T539" t="s">
        <v>2467</v>
      </c>
    </row>
    <row r="540" spans="1:20" x14ac:dyDescent="0.35">
      <c r="A540" s="31" t="s">
        <v>2270</v>
      </c>
      <c r="B540" s="528">
        <v>46226</v>
      </c>
      <c r="C540" s="65">
        <v>46231</v>
      </c>
      <c r="D540" s="56" t="s">
        <v>2300</v>
      </c>
      <c r="E540" s="61"/>
      <c r="F540" s="33" t="s">
        <v>94</v>
      </c>
      <c r="G540" s="20" t="s">
        <v>2301</v>
      </c>
      <c r="H540" s="390">
        <v>7825</v>
      </c>
      <c r="I540" s="504">
        <v>220</v>
      </c>
      <c r="J540" s="505">
        <v>2.2000000000000002</v>
      </c>
      <c r="K540" s="506" t="s">
        <v>113</v>
      </c>
      <c r="L540" s="507" t="s">
        <v>2301</v>
      </c>
      <c r="M540" s="29"/>
      <c r="N540" s="41">
        <v>2.38</v>
      </c>
      <c r="O540" s="85"/>
      <c r="P540" s="64"/>
      <c r="Q540" s="34"/>
      <c r="R540" s="76" t="s">
        <v>66</v>
      </c>
      <c r="S540" s="30"/>
      <c r="T540" t="s">
        <v>2467</v>
      </c>
    </row>
    <row r="541" spans="1:20" x14ac:dyDescent="0.35">
      <c r="A541" s="31" t="s">
        <v>2270</v>
      </c>
      <c r="B541" s="528">
        <v>46226</v>
      </c>
      <c r="C541" s="65">
        <v>46231</v>
      </c>
      <c r="D541" s="2" t="s">
        <v>2302</v>
      </c>
      <c r="E541" s="61"/>
      <c r="F541" s="33" t="s">
        <v>94</v>
      </c>
      <c r="G541" s="20" t="s">
        <v>2303</v>
      </c>
      <c r="H541" s="390">
        <v>7826</v>
      </c>
      <c r="I541" s="504">
        <v>380</v>
      </c>
      <c r="J541" s="505">
        <v>2.2000000000000002</v>
      </c>
      <c r="K541" s="506" t="s">
        <v>2420</v>
      </c>
      <c r="L541" s="507" t="s">
        <v>2426</v>
      </c>
      <c r="M541" s="29"/>
      <c r="N541" s="41">
        <v>9.7200000000000006</v>
      </c>
      <c r="O541" s="85"/>
      <c r="P541" s="64"/>
      <c r="Q541" s="34"/>
      <c r="R541" s="76" t="s">
        <v>66</v>
      </c>
      <c r="S541" s="30"/>
      <c r="T541" t="s">
        <v>2467</v>
      </c>
    </row>
    <row r="542" spans="1:20" x14ac:dyDescent="0.35">
      <c r="A542" s="31" t="s">
        <v>2270</v>
      </c>
      <c r="B542" s="528">
        <v>46226</v>
      </c>
      <c r="C542" s="65">
        <v>46231</v>
      </c>
      <c r="D542" s="2" t="s">
        <v>2304</v>
      </c>
      <c r="E542" s="61"/>
      <c r="F542" s="33" t="s">
        <v>94</v>
      </c>
      <c r="G542" s="20" t="s">
        <v>2305</v>
      </c>
      <c r="H542" s="390">
        <v>7827</v>
      </c>
      <c r="I542" s="504">
        <v>180</v>
      </c>
      <c r="J542" s="505">
        <v>2.2000000000000002</v>
      </c>
      <c r="K542" s="506" t="s">
        <v>113</v>
      </c>
      <c r="L542" s="507" t="s">
        <v>2305</v>
      </c>
      <c r="M542" s="29"/>
      <c r="N542" s="41">
        <v>1.63</v>
      </c>
      <c r="O542" s="85"/>
      <c r="P542" s="64"/>
      <c r="Q542" s="34"/>
      <c r="R542" s="76" t="s">
        <v>66</v>
      </c>
      <c r="S542" s="30"/>
      <c r="T542" t="s">
        <v>2467</v>
      </c>
    </row>
    <row r="543" spans="1:20" x14ac:dyDescent="0.35">
      <c r="A543" s="31" t="s">
        <v>2270</v>
      </c>
      <c r="B543" s="528">
        <v>46226</v>
      </c>
      <c r="C543" s="65">
        <v>46231</v>
      </c>
      <c r="D543" s="2" t="s">
        <v>2306</v>
      </c>
      <c r="E543" s="61"/>
      <c r="F543" s="33" t="s">
        <v>94</v>
      </c>
      <c r="G543" s="20" t="s">
        <v>2307</v>
      </c>
      <c r="H543" s="390">
        <v>7828</v>
      </c>
      <c r="I543" s="504">
        <v>260</v>
      </c>
      <c r="J543" s="505">
        <v>2.2000000000000002</v>
      </c>
      <c r="K543" s="506" t="s">
        <v>2421</v>
      </c>
      <c r="L543" s="507" t="s">
        <v>2307</v>
      </c>
      <c r="M543" s="29"/>
      <c r="N543" s="41">
        <v>3.28</v>
      </c>
      <c r="O543" s="85"/>
      <c r="P543" s="64"/>
      <c r="Q543" s="34"/>
      <c r="R543" s="76" t="s">
        <v>66</v>
      </c>
      <c r="S543" s="30"/>
      <c r="T543" t="s">
        <v>2467</v>
      </c>
    </row>
    <row r="544" spans="1:20" x14ac:dyDescent="0.35">
      <c r="A544" s="31" t="s">
        <v>2270</v>
      </c>
      <c r="B544" s="528">
        <v>46226</v>
      </c>
      <c r="C544" s="65">
        <v>46231</v>
      </c>
      <c r="D544" s="2" t="s">
        <v>2308</v>
      </c>
      <c r="E544" s="61"/>
      <c r="F544" s="33" t="s">
        <v>94</v>
      </c>
      <c r="G544" s="20" t="s">
        <v>2309</v>
      </c>
      <c r="H544" s="390">
        <v>7829</v>
      </c>
      <c r="I544" s="504">
        <v>160</v>
      </c>
      <c r="J544" s="505">
        <v>2.1</v>
      </c>
      <c r="K544" s="506" t="s">
        <v>113</v>
      </c>
      <c r="L544" s="507" t="s">
        <v>137</v>
      </c>
      <c r="M544" s="29"/>
      <c r="N544" s="41">
        <v>1.57</v>
      </c>
      <c r="O544" s="85"/>
      <c r="P544" s="64"/>
      <c r="Q544" s="34"/>
      <c r="R544" s="76" t="s">
        <v>66</v>
      </c>
      <c r="S544" s="30"/>
      <c r="T544" t="s">
        <v>2467</v>
      </c>
    </row>
    <row r="545" spans="1:20" x14ac:dyDescent="0.35">
      <c r="A545" s="31" t="s">
        <v>2270</v>
      </c>
      <c r="B545" s="528">
        <v>46226</v>
      </c>
      <c r="C545" s="65">
        <v>46231</v>
      </c>
      <c r="D545" s="2" t="s">
        <v>2310</v>
      </c>
      <c r="E545" s="61"/>
      <c r="F545" s="33" t="s">
        <v>94</v>
      </c>
      <c r="G545" s="20" t="s">
        <v>2311</v>
      </c>
      <c r="H545" s="390">
        <v>7830</v>
      </c>
      <c r="I545" s="504">
        <v>180</v>
      </c>
      <c r="J545" s="505">
        <v>2.2999999999999998</v>
      </c>
      <c r="K545" s="506" t="s">
        <v>113</v>
      </c>
      <c r="L545" s="507" t="s">
        <v>2427</v>
      </c>
      <c r="M545" s="29"/>
      <c r="N545" s="41">
        <v>1.73</v>
      </c>
      <c r="O545" s="85"/>
      <c r="P545" s="64"/>
      <c r="Q545" s="34"/>
      <c r="R545" s="76" t="s">
        <v>66</v>
      </c>
      <c r="S545" s="30"/>
      <c r="T545" t="s">
        <v>2467</v>
      </c>
    </row>
    <row r="546" spans="1:20" x14ac:dyDescent="0.35">
      <c r="A546" s="31" t="s">
        <v>2270</v>
      </c>
      <c r="B546" s="528">
        <v>46226</v>
      </c>
      <c r="C546" s="65">
        <v>46231</v>
      </c>
      <c r="D546" s="2" t="s">
        <v>2312</v>
      </c>
      <c r="E546" s="61"/>
      <c r="F546" s="33" t="s">
        <v>94</v>
      </c>
      <c r="G546" s="20" t="s">
        <v>2313</v>
      </c>
      <c r="H546" s="390">
        <v>7831</v>
      </c>
      <c r="I546" s="504">
        <v>180</v>
      </c>
      <c r="J546" s="505">
        <v>2.2000000000000002</v>
      </c>
      <c r="K546" s="506" t="s">
        <v>113</v>
      </c>
      <c r="L546" s="507" t="s">
        <v>2427</v>
      </c>
      <c r="M546" s="29"/>
      <c r="N546" s="41" t="s">
        <v>2430</v>
      </c>
      <c r="O546" s="85"/>
      <c r="P546" s="64"/>
      <c r="Q546" s="34"/>
      <c r="R546" s="76" t="s">
        <v>66</v>
      </c>
      <c r="S546" s="30"/>
      <c r="T546" t="s">
        <v>2467</v>
      </c>
    </row>
    <row r="547" spans="1:20" x14ac:dyDescent="0.35">
      <c r="A547" s="31" t="s">
        <v>2270</v>
      </c>
      <c r="B547" s="528">
        <v>46226</v>
      </c>
      <c r="C547" s="65">
        <v>46231</v>
      </c>
      <c r="D547" s="2" t="s">
        <v>2314</v>
      </c>
      <c r="E547" s="61"/>
      <c r="F547" s="33" t="s">
        <v>94</v>
      </c>
      <c r="G547" s="20" t="s">
        <v>2317</v>
      </c>
      <c r="H547" s="390">
        <v>7832</v>
      </c>
      <c r="I547" s="504">
        <v>180</v>
      </c>
      <c r="J547" s="505">
        <v>2.2999999999999998</v>
      </c>
      <c r="K547" s="506" t="s">
        <v>113</v>
      </c>
      <c r="L547" s="507" t="s">
        <v>1459</v>
      </c>
      <c r="M547" s="29"/>
      <c r="N547" s="41" t="s">
        <v>2430</v>
      </c>
      <c r="O547" s="85"/>
      <c r="P547" s="64"/>
      <c r="Q547" s="34"/>
      <c r="R547" s="76" t="s">
        <v>66</v>
      </c>
      <c r="S547" s="30"/>
      <c r="T547" t="s">
        <v>2467</v>
      </c>
    </row>
    <row r="548" spans="1:20" x14ac:dyDescent="0.35">
      <c r="A548" s="31" t="s">
        <v>2270</v>
      </c>
      <c r="B548" s="528">
        <v>46226</v>
      </c>
      <c r="C548" s="65">
        <v>46231</v>
      </c>
      <c r="D548" s="2" t="s">
        <v>2315</v>
      </c>
      <c r="E548" s="61"/>
      <c r="F548" s="33" t="s">
        <v>94</v>
      </c>
      <c r="G548" s="20" t="s">
        <v>2316</v>
      </c>
      <c r="H548" s="390">
        <v>7833</v>
      </c>
      <c r="I548" s="504">
        <v>220</v>
      </c>
      <c r="J548" s="505">
        <v>2.2000000000000002</v>
      </c>
      <c r="K548" s="506" t="s">
        <v>2422</v>
      </c>
      <c r="L548" s="507" t="s">
        <v>133</v>
      </c>
      <c r="M548" s="29"/>
      <c r="N548" s="41">
        <v>2.83</v>
      </c>
      <c r="O548" s="85"/>
      <c r="P548" s="64"/>
      <c r="Q548" s="34"/>
      <c r="R548" s="76" t="s">
        <v>66</v>
      </c>
      <c r="S548" s="30"/>
      <c r="T548" t="s">
        <v>2467</v>
      </c>
    </row>
    <row r="549" spans="1:20" x14ac:dyDescent="0.35">
      <c r="A549" s="31" t="s">
        <v>2270</v>
      </c>
      <c r="B549" s="528">
        <v>46226</v>
      </c>
      <c r="C549" s="65">
        <v>46231</v>
      </c>
      <c r="D549" s="2" t="s">
        <v>2318</v>
      </c>
      <c r="E549" s="61"/>
      <c r="F549" s="33" t="s">
        <v>94</v>
      </c>
      <c r="G549" s="20" t="s">
        <v>2319</v>
      </c>
      <c r="H549" s="390">
        <v>7834</v>
      </c>
      <c r="I549" s="504">
        <v>160</v>
      </c>
      <c r="J549" s="505">
        <v>2.2000000000000002</v>
      </c>
      <c r="K549" s="506">
        <v>0</v>
      </c>
      <c r="L549" s="507">
        <v>0</v>
      </c>
      <c r="M549" s="29"/>
      <c r="N549" s="41" t="s">
        <v>2430</v>
      </c>
      <c r="O549" s="85"/>
      <c r="P549" s="64"/>
      <c r="Q549" s="34"/>
      <c r="R549" s="76" t="s">
        <v>66</v>
      </c>
      <c r="S549" s="30"/>
      <c r="T549" t="s">
        <v>2467</v>
      </c>
    </row>
    <row r="550" spans="1:20" x14ac:dyDescent="0.35">
      <c r="A550" s="31" t="s">
        <v>2270</v>
      </c>
      <c r="B550" s="528">
        <v>46226</v>
      </c>
      <c r="C550" s="65">
        <v>46231</v>
      </c>
      <c r="D550" s="2" t="s">
        <v>2320</v>
      </c>
      <c r="E550" s="61"/>
      <c r="F550" s="33" t="s">
        <v>94</v>
      </c>
      <c r="G550" s="20" t="s">
        <v>2321</v>
      </c>
      <c r="H550" s="390">
        <v>7835</v>
      </c>
      <c r="I550" s="504">
        <v>160</v>
      </c>
      <c r="J550" s="505">
        <v>2.2999999999999998</v>
      </c>
      <c r="K550" s="506" t="s">
        <v>113</v>
      </c>
      <c r="L550" s="507" t="s">
        <v>133</v>
      </c>
      <c r="M550" s="29"/>
      <c r="N550" s="41">
        <v>1.58</v>
      </c>
      <c r="O550" s="85"/>
      <c r="P550" s="64"/>
      <c r="Q550" s="34"/>
      <c r="R550" s="76" t="s">
        <v>66</v>
      </c>
      <c r="S550" s="30"/>
      <c r="T550" t="s">
        <v>2467</v>
      </c>
    </row>
    <row r="551" spans="1:20" x14ac:dyDescent="0.35">
      <c r="A551" s="31" t="s">
        <v>2270</v>
      </c>
      <c r="B551" s="528">
        <v>46226</v>
      </c>
      <c r="C551" s="65">
        <v>46231</v>
      </c>
      <c r="D551" s="2" t="s">
        <v>2322</v>
      </c>
      <c r="E551" s="61"/>
      <c r="F551" s="33" t="s">
        <v>94</v>
      </c>
      <c r="G551" s="20" t="s">
        <v>2323</v>
      </c>
      <c r="H551" s="390">
        <v>7836</v>
      </c>
      <c r="I551" s="504">
        <v>240</v>
      </c>
      <c r="J551" s="505">
        <v>2.2000000000000002</v>
      </c>
      <c r="K551" s="506" t="s">
        <v>2423</v>
      </c>
      <c r="L551" s="507" t="s">
        <v>2428</v>
      </c>
      <c r="M551" s="29"/>
      <c r="N551" s="41">
        <v>4.42</v>
      </c>
      <c r="O551" s="85"/>
      <c r="P551" s="64"/>
      <c r="Q551" s="34"/>
      <c r="R551" s="76" t="s">
        <v>66</v>
      </c>
      <c r="S551" s="30"/>
      <c r="T551" t="s">
        <v>2467</v>
      </c>
    </row>
    <row r="552" spans="1:20" x14ac:dyDescent="0.35">
      <c r="A552" s="31" t="s">
        <v>2270</v>
      </c>
      <c r="B552" s="528">
        <v>46226</v>
      </c>
      <c r="C552" s="65">
        <v>46231</v>
      </c>
      <c r="D552" s="2" t="s">
        <v>2324</v>
      </c>
      <c r="E552" s="61"/>
      <c r="F552" s="33" t="s">
        <v>94</v>
      </c>
      <c r="G552" s="20" t="s">
        <v>2325</v>
      </c>
      <c r="H552" s="390">
        <v>7837</v>
      </c>
      <c r="I552" s="504">
        <v>240</v>
      </c>
      <c r="J552" s="505">
        <v>2.2000000000000002</v>
      </c>
      <c r="K552" s="506" t="s">
        <v>2423</v>
      </c>
      <c r="L552" s="507" t="s">
        <v>1228</v>
      </c>
      <c r="M552" s="29"/>
      <c r="N552" s="41">
        <v>5.59</v>
      </c>
      <c r="O552" s="85"/>
      <c r="P552" s="64"/>
      <c r="Q552" s="34"/>
      <c r="R552" s="76" t="s">
        <v>66</v>
      </c>
      <c r="S552" s="30"/>
      <c r="T552" t="s">
        <v>2467</v>
      </c>
    </row>
    <row r="553" spans="1:20" x14ac:dyDescent="0.35">
      <c r="A553" s="31" t="s">
        <v>2270</v>
      </c>
      <c r="B553" s="528">
        <v>46226</v>
      </c>
      <c r="C553" s="65">
        <v>46231</v>
      </c>
      <c r="D553" s="409" t="s">
        <v>2328</v>
      </c>
      <c r="E553" s="61"/>
      <c r="F553" s="33" t="s">
        <v>94</v>
      </c>
      <c r="G553" s="20" t="s">
        <v>2329</v>
      </c>
      <c r="H553" s="390">
        <v>7838</v>
      </c>
      <c r="I553" s="504">
        <v>260</v>
      </c>
      <c r="J553" s="505">
        <v>2.2000000000000002</v>
      </c>
      <c r="K553" s="506" t="s">
        <v>2424</v>
      </c>
      <c r="L553" s="507" t="s">
        <v>2429</v>
      </c>
      <c r="M553" s="29"/>
      <c r="N553" s="41">
        <v>4.3899999999999997</v>
      </c>
      <c r="O553" s="85"/>
      <c r="P553" s="64"/>
      <c r="Q553" s="34"/>
      <c r="R553" s="76" t="s">
        <v>66</v>
      </c>
      <c r="S553" s="30"/>
      <c r="T553" t="s">
        <v>2467</v>
      </c>
    </row>
    <row r="554" spans="1:20" x14ac:dyDescent="0.35">
      <c r="A554" s="31" t="s">
        <v>2270</v>
      </c>
      <c r="B554" s="528">
        <v>46226</v>
      </c>
      <c r="C554" s="65">
        <v>46231</v>
      </c>
      <c r="D554" s="2" t="s">
        <v>2326</v>
      </c>
      <c r="E554" s="61"/>
      <c r="F554" s="33" t="s">
        <v>94</v>
      </c>
      <c r="G554" s="20" t="s">
        <v>2327</v>
      </c>
      <c r="H554" s="390">
        <v>7839</v>
      </c>
      <c r="I554" s="504">
        <v>360</v>
      </c>
      <c r="J554" s="505">
        <v>2.2000000000000002</v>
      </c>
      <c r="K554" s="506" t="s">
        <v>2425</v>
      </c>
      <c r="L554" s="507" t="s">
        <v>2327</v>
      </c>
      <c r="M554" s="29"/>
      <c r="N554" s="41">
        <v>6.62</v>
      </c>
      <c r="O554" s="85"/>
      <c r="P554" s="64"/>
      <c r="Q554" s="34"/>
      <c r="R554" s="76" t="s">
        <v>66</v>
      </c>
      <c r="S554" s="30"/>
      <c r="T554" t="s">
        <v>2467</v>
      </c>
    </row>
    <row r="555" spans="1:20" x14ac:dyDescent="0.35">
      <c r="A555" s="31" t="s">
        <v>125</v>
      </c>
      <c r="B555" s="528">
        <v>46227</v>
      </c>
      <c r="C555" s="528">
        <v>46230</v>
      </c>
      <c r="D555" s="248" t="s">
        <v>2396</v>
      </c>
      <c r="E555" s="61" t="s">
        <v>2399</v>
      </c>
      <c r="F555" s="371" t="s">
        <v>549</v>
      </c>
      <c r="G555" s="20" t="s">
        <v>2390</v>
      </c>
      <c r="H555" s="68" t="s">
        <v>2402</v>
      </c>
      <c r="I555" s="62">
        <v>180</v>
      </c>
      <c r="J555" s="62">
        <v>210</v>
      </c>
      <c r="K555" s="474" t="s">
        <v>143</v>
      </c>
      <c r="L555" s="63" t="s">
        <v>256</v>
      </c>
      <c r="M555" s="29"/>
      <c r="N555" s="41">
        <v>2.44</v>
      </c>
      <c r="O555" s="238" t="s">
        <v>2393</v>
      </c>
      <c r="P555" s="64" t="s">
        <v>79</v>
      </c>
      <c r="Q555" s="75" t="s">
        <v>2438</v>
      </c>
      <c r="R555" s="76" t="s">
        <v>66</v>
      </c>
      <c r="S555" s="475" t="s">
        <v>2743</v>
      </c>
    </row>
    <row r="556" spans="1:20" x14ac:dyDescent="0.35">
      <c r="A556" s="31" t="s">
        <v>125</v>
      </c>
      <c r="B556" s="528">
        <v>46227</v>
      </c>
      <c r="C556" s="528">
        <v>46230</v>
      </c>
      <c r="D556" s="248" t="s">
        <v>2397</v>
      </c>
      <c r="E556" s="61" t="s">
        <v>2400</v>
      </c>
      <c r="F556" s="33" t="s">
        <v>74</v>
      </c>
      <c r="G556" s="20" t="s">
        <v>2391</v>
      </c>
      <c r="H556" s="68" t="s">
        <v>2403</v>
      </c>
      <c r="I556" s="473">
        <v>200</v>
      </c>
      <c r="J556" s="62">
        <v>220</v>
      </c>
      <c r="K556" s="70" t="s">
        <v>95</v>
      </c>
      <c r="L556" s="63" t="s">
        <v>256</v>
      </c>
      <c r="M556" s="29"/>
      <c r="N556" s="41">
        <v>2.65</v>
      </c>
      <c r="O556" s="238" t="s">
        <v>2393</v>
      </c>
      <c r="P556" s="64" t="s">
        <v>79</v>
      </c>
      <c r="Q556" s="75" t="s">
        <v>2438</v>
      </c>
      <c r="R556" s="76" t="s">
        <v>66</v>
      </c>
      <c r="S556" s="30"/>
      <c r="T556" t="s">
        <v>2744</v>
      </c>
    </row>
    <row r="557" spans="1:20" x14ac:dyDescent="0.35">
      <c r="A557" s="31" t="s">
        <v>125</v>
      </c>
      <c r="B557" s="528">
        <v>46227</v>
      </c>
      <c r="C557" s="528">
        <v>46230</v>
      </c>
      <c r="D557" s="248" t="s">
        <v>2398</v>
      </c>
      <c r="E557" s="61" t="s">
        <v>2401</v>
      </c>
      <c r="F557" s="33" t="s">
        <v>74</v>
      </c>
      <c r="G557" s="20" t="s">
        <v>2392</v>
      </c>
      <c r="H557" s="68" t="s">
        <v>2404</v>
      </c>
      <c r="I557" s="473">
        <v>220</v>
      </c>
      <c r="J557" s="62">
        <v>220</v>
      </c>
      <c r="K557" s="70" t="s">
        <v>95</v>
      </c>
      <c r="L557" s="63" t="s">
        <v>256</v>
      </c>
      <c r="M557" s="29"/>
      <c r="N557" s="41">
        <v>2.44</v>
      </c>
      <c r="O557" s="238" t="s">
        <v>2393</v>
      </c>
      <c r="P557" s="64" t="s">
        <v>79</v>
      </c>
      <c r="Q557" s="75" t="s">
        <v>2438</v>
      </c>
      <c r="R557" s="76" t="s">
        <v>66</v>
      </c>
      <c r="S557" s="30"/>
      <c r="T557" t="s">
        <v>2744</v>
      </c>
    </row>
    <row r="558" spans="1:20" x14ac:dyDescent="0.35">
      <c r="A558" s="31" t="s">
        <v>2394</v>
      </c>
      <c r="B558" s="528">
        <v>46230</v>
      </c>
      <c r="C558" s="65">
        <v>46230</v>
      </c>
      <c r="D558" s="56">
        <v>3260003</v>
      </c>
      <c r="E558" s="61"/>
      <c r="F558" s="33" t="s">
        <v>94</v>
      </c>
      <c r="G558" s="20" t="s">
        <v>2395</v>
      </c>
      <c r="H558" s="68" t="s">
        <v>2405</v>
      </c>
      <c r="I558" s="62">
        <v>320</v>
      </c>
      <c r="J558" s="62">
        <v>220</v>
      </c>
      <c r="K558" t="s">
        <v>2406</v>
      </c>
      <c r="L558" s="63" t="s">
        <v>298</v>
      </c>
      <c r="M558" s="29"/>
      <c r="N558" s="41">
        <v>2.81</v>
      </c>
      <c r="O558" s="85" t="s">
        <v>2407</v>
      </c>
      <c r="P558" s="64"/>
      <c r="Q558" s="34"/>
      <c r="R558" s="76" t="s">
        <v>66</v>
      </c>
      <c r="S558" s="30"/>
      <c r="T558" t="s">
        <v>2467</v>
      </c>
    </row>
    <row r="559" spans="1:20" x14ac:dyDescent="0.35">
      <c r="A559" s="31" t="s">
        <v>65</v>
      </c>
      <c r="B559" s="528">
        <v>46231</v>
      </c>
      <c r="C559" s="65">
        <v>46237</v>
      </c>
      <c r="D559" s="248" t="s">
        <v>2494</v>
      </c>
      <c r="E559" s="61"/>
      <c r="F559" s="33" t="s">
        <v>74</v>
      </c>
      <c r="G559" s="20" t="s">
        <v>2409</v>
      </c>
      <c r="H559" s="68" t="s">
        <v>2495</v>
      </c>
      <c r="I559" s="62">
        <v>180</v>
      </c>
      <c r="J559" s="62">
        <v>210</v>
      </c>
      <c r="K559" s="70" t="s">
        <v>95</v>
      </c>
      <c r="L559" s="63" t="s">
        <v>2496</v>
      </c>
      <c r="M559" s="29"/>
      <c r="N559" s="41">
        <v>1.88</v>
      </c>
      <c r="O559" s="84"/>
      <c r="P559" s="64" t="s">
        <v>79</v>
      </c>
      <c r="Q559" s="34" t="s">
        <v>2510</v>
      </c>
      <c r="R559" s="76" t="s">
        <v>66</v>
      </c>
      <c r="S559" s="75" t="s">
        <v>2511</v>
      </c>
      <c r="T559" t="s">
        <v>2467</v>
      </c>
    </row>
    <row r="560" spans="1:20" x14ac:dyDescent="0.35">
      <c r="A560" s="31" t="s">
        <v>65</v>
      </c>
      <c r="B560" s="528">
        <v>46231</v>
      </c>
      <c r="C560" s="65">
        <v>46237</v>
      </c>
      <c r="D560" s="252" t="s">
        <v>2497</v>
      </c>
      <c r="E560" s="61"/>
      <c r="F560" s="33" t="s">
        <v>74</v>
      </c>
      <c r="G560" s="178" t="s">
        <v>2439</v>
      </c>
      <c r="H560" s="68" t="s">
        <v>2498</v>
      </c>
      <c r="I560" s="62">
        <v>300</v>
      </c>
      <c r="J560" s="62">
        <v>220</v>
      </c>
      <c r="K560" s="70" t="s">
        <v>95</v>
      </c>
      <c r="L560" s="63" t="s">
        <v>1919</v>
      </c>
      <c r="M560" s="29"/>
      <c r="N560" s="41">
        <v>2.75</v>
      </c>
      <c r="O560" s="84"/>
      <c r="P560" s="64" t="s">
        <v>79</v>
      </c>
      <c r="Q560" s="34" t="s">
        <v>2512</v>
      </c>
      <c r="R560" s="76" t="s">
        <v>66</v>
      </c>
      <c r="S560" s="30"/>
      <c r="T560" t="s">
        <v>2467</v>
      </c>
    </row>
    <row r="561" spans="1:20" x14ac:dyDescent="0.35">
      <c r="A561" s="31" t="s">
        <v>65</v>
      </c>
      <c r="B561" s="528">
        <v>46231</v>
      </c>
      <c r="C561" s="65">
        <v>46237</v>
      </c>
      <c r="D561" s="248" t="s">
        <v>2499</v>
      </c>
      <c r="E561" s="61"/>
      <c r="F561" s="33" t="s">
        <v>74</v>
      </c>
      <c r="G561" s="20" t="s">
        <v>2411</v>
      </c>
      <c r="H561" s="68" t="s">
        <v>2500</v>
      </c>
      <c r="I561" s="62">
        <v>380</v>
      </c>
      <c r="J561" s="62">
        <v>220</v>
      </c>
      <c r="K561" s="70" t="s">
        <v>78</v>
      </c>
      <c r="L561" s="63" t="s">
        <v>2501</v>
      </c>
      <c r="M561" s="29"/>
      <c r="N561" s="41">
        <v>4.22</v>
      </c>
      <c r="O561" s="84"/>
      <c r="P561" s="64" t="s">
        <v>79</v>
      </c>
      <c r="Q561" s="34" t="s">
        <v>2512</v>
      </c>
      <c r="R561" s="76" t="s">
        <v>66</v>
      </c>
      <c r="S561" s="30"/>
      <c r="T561" t="s">
        <v>2467</v>
      </c>
    </row>
    <row r="562" spans="1:20" x14ac:dyDescent="0.35">
      <c r="A562" s="31" t="s">
        <v>65</v>
      </c>
      <c r="B562" s="528">
        <v>46231</v>
      </c>
      <c r="C562" s="65">
        <v>46237</v>
      </c>
      <c r="D562" s="252" t="s">
        <v>2469</v>
      </c>
      <c r="E562" s="61"/>
      <c r="F562" s="33" t="s">
        <v>74</v>
      </c>
      <c r="G562" s="178" t="s">
        <v>2408</v>
      </c>
      <c r="H562" s="68" t="s">
        <v>2502</v>
      </c>
      <c r="I562" s="62">
        <v>400</v>
      </c>
      <c r="J562" s="62">
        <v>220</v>
      </c>
      <c r="K562" s="70" t="s">
        <v>95</v>
      </c>
      <c r="L562" s="63" t="s">
        <v>1919</v>
      </c>
      <c r="M562" s="29"/>
      <c r="N562" s="41">
        <v>5.0199999999999996</v>
      </c>
      <c r="O562" s="84"/>
      <c r="P562" s="64" t="s">
        <v>79</v>
      </c>
      <c r="Q562" s="34" t="s">
        <v>2512</v>
      </c>
      <c r="R562" s="76" t="s">
        <v>66</v>
      </c>
      <c r="S562" s="30"/>
      <c r="T562" t="s">
        <v>2786</v>
      </c>
    </row>
    <row r="563" spans="1:20" x14ac:dyDescent="0.35">
      <c r="A563" s="31" t="s">
        <v>65</v>
      </c>
      <c r="B563" s="528">
        <v>46231</v>
      </c>
      <c r="C563" s="65">
        <v>46237</v>
      </c>
      <c r="D563" s="252" t="s">
        <v>2479</v>
      </c>
      <c r="E563" s="175"/>
      <c r="F563" s="33" t="s">
        <v>74</v>
      </c>
      <c r="G563" s="178" t="s">
        <v>2410</v>
      </c>
      <c r="H563" s="68" t="s">
        <v>2503</v>
      </c>
      <c r="I563" s="66">
        <v>360</v>
      </c>
      <c r="J563" s="62">
        <v>230</v>
      </c>
      <c r="K563" s="70" t="s">
        <v>2505</v>
      </c>
      <c r="L563" s="63" t="s">
        <v>133</v>
      </c>
      <c r="M563" s="29"/>
      <c r="N563" s="41">
        <v>5.93</v>
      </c>
      <c r="O563" s="84"/>
      <c r="P563" s="64" t="s">
        <v>79</v>
      </c>
      <c r="Q563" s="34" t="s">
        <v>2512</v>
      </c>
      <c r="R563" s="76" t="s">
        <v>66</v>
      </c>
      <c r="S563" s="30" t="s">
        <v>2655</v>
      </c>
      <c r="T563" t="s">
        <v>2467</v>
      </c>
    </row>
    <row r="564" spans="1:20" x14ac:dyDescent="0.35">
      <c r="A564" s="31" t="s">
        <v>65</v>
      </c>
      <c r="B564" s="528">
        <v>46231</v>
      </c>
      <c r="C564" s="65">
        <v>46237</v>
      </c>
      <c r="D564" s="248" t="s">
        <v>2504</v>
      </c>
      <c r="E564" s="61"/>
      <c r="F564" s="33" t="s">
        <v>74</v>
      </c>
      <c r="G564" s="20" t="s">
        <v>2410</v>
      </c>
      <c r="H564" s="68" t="s">
        <v>2506</v>
      </c>
      <c r="I564" s="66">
        <v>360</v>
      </c>
      <c r="J564" s="62">
        <v>230</v>
      </c>
      <c r="K564" s="70" t="s">
        <v>2505</v>
      </c>
      <c r="L564" s="63" t="s">
        <v>133</v>
      </c>
      <c r="M564" s="29"/>
      <c r="N564" s="41">
        <v>5.93</v>
      </c>
      <c r="O564" s="84"/>
      <c r="P564" s="64" t="s">
        <v>79</v>
      </c>
      <c r="Q564" s="34" t="s">
        <v>2512</v>
      </c>
      <c r="R564" s="76" t="s">
        <v>66</v>
      </c>
      <c r="S564" s="30" t="s">
        <v>2654</v>
      </c>
      <c r="T564" t="s">
        <v>2467</v>
      </c>
    </row>
    <row r="565" spans="1:20" x14ac:dyDescent="0.35">
      <c r="A565" s="31" t="s">
        <v>2434</v>
      </c>
      <c r="B565" s="528">
        <v>46231</v>
      </c>
      <c r="C565" s="65">
        <v>46231</v>
      </c>
      <c r="D565" s="56">
        <v>408011</v>
      </c>
      <c r="E565" s="61"/>
      <c r="F565" s="33" t="s">
        <v>94</v>
      </c>
      <c r="G565" s="20" t="s">
        <v>2435</v>
      </c>
      <c r="H565" s="68" t="s">
        <v>1087</v>
      </c>
      <c r="I565" s="504">
        <v>160</v>
      </c>
      <c r="J565" s="509">
        <v>2.1</v>
      </c>
      <c r="K565" s="70" t="s">
        <v>95</v>
      </c>
      <c r="L565" s="63" t="s">
        <v>2784</v>
      </c>
      <c r="M565" s="29"/>
      <c r="N565" s="510">
        <v>1.5</v>
      </c>
      <c r="O565" s="84" t="s">
        <v>2436</v>
      </c>
      <c r="P565" s="64"/>
      <c r="Q565" s="34"/>
      <c r="R565" s="76" t="s">
        <v>91</v>
      </c>
      <c r="S565" s="30"/>
      <c r="T565" t="s">
        <v>2467</v>
      </c>
    </row>
    <row r="566" spans="1:20" x14ac:dyDescent="0.35">
      <c r="A566" s="31" t="s">
        <v>2434</v>
      </c>
      <c r="B566" s="528">
        <v>46231</v>
      </c>
      <c r="C566" s="65">
        <v>46231</v>
      </c>
      <c r="D566" s="56">
        <v>407011</v>
      </c>
      <c r="E566" s="61"/>
      <c r="F566" s="33" t="s">
        <v>94</v>
      </c>
      <c r="G566" s="20" t="s">
        <v>2435</v>
      </c>
      <c r="H566" s="68" t="s">
        <v>1085</v>
      </c>
      <c r="I566" s="504">
        <v>160</v>
      </c>
      <c r="J566" s="509">
        <v>2.1</v>
      </c>
      <c r="K566" s="70" t="s">
        <v>95</v>
      </c>
      <c r="L566" s="63" t="s">
        <v>2784</v>
      </c>
      <c r="M566" s="29"/>
      <c r="N566" s="510">
        <v>1.5</v>
      </c>
      <c r="O566" s="84" t="s">
        <v>2436</v>
      </c>
      <c r="P566" s="64"/>
      <c r="Q566" s="34"/>
      <c r="R566" s="76" t="s">
        <v>91</v>
      </c>
      <c r="S566" s="30"/>
      <c r="T566" t="s">
        <v>2467</v>
      </c>
    </row>
    <row r="567" spans="1:20" x14ac:dyDescent="0.35">
      <c r="A567" s="31" t="s">
        <v>2434</v>
      </c>
      <c r="B567" s="528">
        <v>46231</v>
      </c>
      <c r="C567" s="65">
        <v>46231</v>
      </c>
      <c r="D567" s="56">
        <v>419011</v>
      </c>
      <c r="E567" s="61"/>
      <c r="F567" s="33" t="s">
        <v>94</v>
      </c>
      <c r="G567" s="20" t="s">
        <v>2435</v>
      </c>
      <c r="H567" s="68" t="s">
        <v>1083</v>
      </c>
      <c r="I567" s="504">
        <v>160</v>
      </c>
      <c r="J567" s="509">
        <v>2.1</v>
      </c>
      <c r="K567" s="70" t="s">
        <v>95</v>
      </c>
      <c r="L567" s="63" t="s">
        <v>276</v>
      </c>
      <c r="M567" s="29"/>
      <c r="N567" s="510">
        <v>1.47</v>
      </c>
      <c r="O567" s="84" t="s">
        <v>2436</v>
      </c>
      <c r="P567" s="64"/>
      <c r="Q567" s="34"/>
      <c r="R567" s="76" t="s">
        <v>91</v>
      </c>
      <c r="S567" s="30"/>
      <c r="T567" t="s">
        <v>2467</v>
      </c>
    </row>
    <row r="568" spans="1:20" x14ac:dyDescent="0.35">
      <c r="A568" s="31" t="s">
        <v>2434</v>
      </c>
      <c r="B568" s="528">
        <v>46231</v>
      </c>
      <c r="C568" s="65">
        <v>46231</v>
      </c>
      <c r="D568" s="56">
        <v>403001</v>
      </c>
      <c r="E568" s="61"/>
      <c r="F568" s="33" t="s">
        <v>94</v>
      </c>
      <c r="G568" s="20" t="s">
        <v>2435</v>
      </c>
      <c r="H568" s="68" t="s">
        <v>1080</v>
      </c>
      <c r="I568" s="504">
        <v>160</v>
      </c>
      <c r="J568" s="509">
        <v>2.1</v>
      </c>
      <c r="K568" s="70" t="s">
        <v>95</v>
      </c>
      <c r="L568" s="63" t="s">
        <v>482</v>
      </c>
      <c r="M568" s="29"/>
      <c r="N568" s="510">
        <v>1.5</v>
      </c>
      <c r="O568" s="84" t="s">
        <v>2436</v>
      </c>
      <c r="P568" s="64"/>
      <c r="Q568" s="34"/>
      <c r="R568" s="76" t="s">
        <v>91</v>
      </c>
      <c r="S568" s="30"/>
      <c r="T568" t="s">
        <v>2467</v>
      </c>
    </row>
    <row r="569" spans="1:20" x14ac:dyDescent="0.35">
      <c r="A569" s="31" t="s">
        <v>2434</v>
      </c>
      <c r="B569" s="528">
        <v>46231</v>
      </c>
      <c r="C569" s="65">
        <v>46231</v>
      </c>
      <c r="D569" s="56">
        <v>399011</v>
      </c>
      <c r="E569" s="61"/>
      <c r="F569" s="33" t="s">
        <v>94</v>
      </c>
      <c r="G569" s="20" t="s">
        <v>2435</v>
      </c>
      <c r="H569" s="68" t="s">
        <v>1079</v>
      </c>
      <c r="I569" s="504">
        <v>160</v>
      </c>
      <c r="J569" s="509">
        <v>2.1</v>
      </c>
      <c r="K569" s="70" t="s">
        <v>95</v>
      </c>
      <c r="L569" s="63" t="s">
        <v>482</v>
      </c>
      <c r="M569" s="29"/>
      <c r="N569" s="510">
        <v>1.5</v>
      </c>
      <c r="O569" s="84" t="s">
        <v>2436</v>
      </c>
      <c r="P569" s="64"/>
      <c r="Q569" s="34"/>
      <c r="R569" s="76" t="s">
        <v>91</v>
      </c>
      <c r="S569" s="30"/>
      <c r="T569" t="s">
        <v>2467</v>
      </c>
    </row>
    <row r="570" spans="1:20" x14ac:dyDescent="0.35">
      <c r="A570" s="31" t="s">
        <v>2434</v>
      </c>
      <c r="B570" s="528">
        <v>46231</v>
      </c>
      <c r="C570" s="65">
        <v>46231</v>
      </c>
      <c r="D570" s="56">
        <v>425011</v>
      </c>
      <c r="E570" s="61"/>
      <c r="F570" s="33" t="s">
        <v>94</v>
      </c>
      <c r="G570" s="20" t="s">
        <v>2435</v>
      </c>
      <c r="H570" s="68" t="s">
        <v>1076</v>
      </c>
      <c r="I570" s="504">
        <v>160</v>
      </c>
      <c r="J570" s="509">
        <v>2.1</v>
      </c>
      <c r="K570" s="70" t="s">
        <v>95</v>
      </c>
      <c r="L570" s="63" t="s">
        <v>482</v>
      </c>
      <c r="M570" s="29"/>
      <c r="N570" s="510">
        <v>1.5</v>
      </c>
      <c r="O570" s="84" t="s">
        <v>2436</v>
      </c>
      <c r="P570" s="64"/>
      <c r="Q570" s="34"/>
      <c r="R570" s="76" t="s">
        <v>91</v>
      </c>
      <c r="S570" s="30"/>
      <c r="T570" t="s">
        <v>2467</v>
      </c>
    </row>
    <row r="571" spans="1:20" x14ac:dyDescent="0.35">
      <c r="A571" s="31" t="s">
        <v>2434</v>
      </c>
      <c r="B571" s="528">
        <v>46231</v>
      </c>
      <c r="C571" s="65">
        <v>46231</v>
      </c>
      <c r="D571" s="56">
        <v>426001</v>
      </c>
      <c r="E571" s="61"/>
      <c r="F571" s="33" t="s">
        <v>94</v>
      </c>
      <c r="G571" s="20" t="s">
        <v>2435</v>
      </c>
      <c r="H571" s="68" t="s">
        <v>1074</v>
      </c>
      <c r="I571" s="504">
        <v>160</v>
      </c>
      <c r="J571" s="509">
        <v>2.1</v>
      </c>
      <c r="K571" s="70" t="s">
        <v>95</v>
      </c>
      <c r="L571" s="63" t="s">
        <v>2784</v>
      </c>
      <c r="M571" s="29"/>
      <c r="N571" s="510">
        <v>1.5</v>
      </c>
      <c r="O571" s="84" t="s">
        <v>2436</v>
      </c>
      <c r="P571" s="64"/>
      <c r="Q571" s="34"/>
      <c r="R571" s="76" t="s">
        <v>91</v>
      </c>
      <c r="S571" s="30"/>
      <c r="T571" t="s">
        <v>2467</v>
      </c>
    </row>
    <row r="572" spans="1:20" x14ac:dyDescent="0.35">
      <c r="A572" s="31" t="s">
        <v>2434</v>
      </c>
      <c r="B572" s="528">
        <v>46231</v>
      </c>
      <c r="C572" s="65">
        <v>46231</v>
      </c>
      <c r="D572" s="56">
        <v>422001</v>
      </c>
      <c r="E572" s="61"/>
      <c r="F572" s="33" t="s">
        <v>94</v>
      </c>
      <c r="G572" s="20" t="s">
        <v>2435</v>
      </c>
      <c r="H572" s="68" t="s">
        <v>1072</v>
      </c>
      <c r="I572" s="504">
        <v>160</v>
      </c>
      <c r="J572" s="509">
        <v>2.1</v>
      </c>
      <c r="K572" s="70" t="s">
        <v>95</v>
      </c>
      <c r="L572" s="63" t="s">
        <v>2784</v>
      </c>
      <c r="M572" s="29"/>
      <c r="N572" s="510">
        <v>1.5</v>
      </c>
      <c r="O572" s="84" t="s">
        <v>2436</v>
      </c>
      <c r="P572" s="64"/>
      <c r="Q572" s="34"/>
      <c r="R572" s="76" t="s">
        <v>91</v>
      </c>
      <c r="S572" s="30"/>
      <c r="T572" t="s">
        <v>2467</v>
      </c>
    </row>
    <row r="573" spans="1:20" x14ac:dyDescent="0.35">
      <c r="A573" s="31" t="s">
        <v>2434</v>
      </c>
      <c r="B573" s="528">
        <v>46231</v>
      </c>
      <c r="C573" s="65">
        <v>46231</v>
      </c>
      <c r="D573" s="56">
        <v>416011</v>
      </c>
      <c r="E573" s="61"/>
      <c r="F573" s="33" t="s">
        <v>94</v>
      </c>
      <c r="G573" s="20" t="s">
        <v>2435</v>
      </c>
      <c r="H573" s="68" t="s">
        <v>1071</v>
      </c>
      <c r="I573" s="504">
        <v>160</v>
      </c>
      <c r="J573" s="509">
        <v>2.1</v>
      </c>
      <c r="K573" s="70" t="s">
        <v>95</v>
      </c>
      <c r="L573" s="63" t="s">
        <v>2784</v>
      </c>
      <c r="M573" s="29"/>
      <c r="N573" s="510">
        <v>1.5</v>
      </c>
      <c r="O573" s="84" t="s">
        <v>2436</v>
      </c>
      <c r="P573" s="64"/>
      <c r="Q573" s="34"/>
      <c r="R573" s="76" t="s">
        <v>91</v>
      </c>
      <c r="S573" s="30"/>
      <c r="T573" t="s">
        <v>2467</v>
      </c>
    </row>
    <row r="574" spans="1:20" x14ac:dyDescent="0.35">
      <c r="A574" s="31" t="s">
        <v>2434</v>
      </c>
      <c r="B574" s="528">
        <v>46231</v>
      </c>
      <c r="C574" s="65">
        <v>46231</v>
      </c>
      <c r="D574" s="56">
        <v>453011</v>
      </c>
      <c r="E574" s="61"/>
      <c r="F574" s="33" t="s">
        <v>94</v>
      </c>
      <c r="G574" s="20" t="s">
        <v>2435</v>
      </c>
      <c r="H574" s="68" t="s">
        <v>1068</v>
      </c>
      <c r="I574" s="504">
        <v>160</v>
      </c>
      <c r="J574" s="509">
        <v>2.1</v>
      </c>
      <c r="K574" s="70" t="s">
        <v>95</v>
      </c>
      <c r="L574" s="63" t="s">
        <v>2784</v>
      </c>
      <c r="M574" s="29"/>
      <c r="N574" s="510">
        <v>1.5</v>
      </c>
      <c r="O574" s="84" t="s">
        <v>2436</v>
      </c>
      <c r="P574" s="64"/>
      <c r="Q574" s="34"/>
      <c r="R574" s="76" t="s">
        <v>91</v>
      </c>
      <c r="S574" s="30"/>
      <c r="T574" t="s">
        <v>2467</v>
      </c>
    </row>
    <row r="575" spans="1:20" x14ac:dyDescent="0.35">
      <c r="A575" s="31" t="s">
        <v>2434</v>
      </c>
      <c r="B575" s="528">
        <v>46231</v>
      </c>
      <c r="C575" s="65">
        <v>46231</v>
      </c>
      <c r="D575" s="56">
        <v>414011</v>
      </c>
      <c r="E575" s="61"/>
      <c r="F575" s="33" t="s">
        <v>94</v>
      </c>
      <c r="G575" s="20" t="s">
        <v>2435</v>
      </c>
      <c r="H575" s="68" t="s">
        <v>1066</v>
      </c>
      <c r="I575" s="504">
        <v>160</v>
      </c>
      <c r="J575" s="509">
        <v>2.1</v>
      </c>
      <c r="K575" s="70" t="s">
        <v>95</v>
      </c>
      <c r="L575" s="63" t="s">
        <v>133</v>
      </c>
      <c r="M575" s="29"/>
      <c r="N575" s="510">
        <v>1.44</v>
      </c>
      <c r="O575" s="84" t="s">
        <v>2436</v>
      </c>
      <c r="P575" s="64"/>
      <c r="Q575" s="34"/>
      <c r="R575" s="76" t="s">
        <v>91</v>
      </c>
      <c r="S575" s="30"/>
      <c r="T575" t="s">
        <v>2467</v>
      </c>
    </row>
    <row r="576" spans="1:20" x14ac:dyDescent="0.35">
      <c r="A576" s="31" t="s">
        <v>2434</v>
      </c>
      <c r="B576" s="528">
        <v>46231</v>
      </c>
      <c r="C576" s="65">
        <v>46231</v>
      </c>
      <c r="D576" s="56">
        <v>451001</v>
      </c>
      <c r="E576" s="61"/>
      <c r="F576" s="33" t="s">
        <v>94</v>
      </c>
      <c r="G576" s="20" t="s">
        <v>2435</v>
      </c>
      <c r="H576" s="68" t="s">
        <v>1062</v>
      </c>
      <c r="I576" s="504">
        <v>160</v>
      </c>
      <c r="J576" s="509">
        <v>2.1</v>
      </c>
      <c r="K576" s="70" t="s">
        <v>95</v>
      </c>
      <c r="L576" s="63" t="s">
        <v>276</v>
      </c>
      <c r="M576" s="29"/>
      <c r="N576" s="510">
        <v>1.51</v>
      </c>
      <c r="O576" s="84" t="s">
        <v>2436</v>
      </c>
      <c r="P576" s="64"/>
      <c r="Q576" s="34"/>
      <c r="R576" s="76" t="s">
        <v>91</v>
      </c>
      <c r="S576" s="30"/>
      <c r="T576" t="s">
        <v>2467</v>
      </c>
    </row>
    <row r="577" spans="1:20" x14ac:dyDescent="0.35">
      <c r="A577" s="31" t="s">
        <v>2434</v>
      </c>
      <c r="B577" s="528">
        <v>46231</v>
      </c>
      <c r="C577" s="65">
        <v>46231</v>
      </c>
      <c r="D577" s="56">
        <v>391011</v>
      </c>
      <c r="E577" s="61"/>
      <c r="F577" s="33" t="s">
        <v>94</v>
      </c>
      <c r="G577" s="20" t="s">
        <v>2435</v>
      </c>
      <c r="H577" s="68" t="s">
        <v>1058</v>
      </c>
      <c r="I577" s="504">
        <v>160</v>
      </c>
      <c r="J577" s="509">
        <v>2.1</v>
      </c>
      <c r="K577" s="70" t="s">
        <v>95</v>
      </c>
      <c r="L577" s="63" t="s">
        <v>276</v>
      </c>
      <c r="M577" s="29"/>
      <c r="N577" s="510">
        <v>1.51</v>
      </c>
      <c r="O577" s="84" t="s">
        <v>2436</v>
      </c>
      <c r="P577" s="64"/>
      <c r="Q577" s="34"/>
      <c r="R577" s="76" t="s">
        <v>91</v>
      </c>
      <c r="S577" s="30"/>
      <c r="T577" t="s">
        <v>2467</v>
      </c>
    </row>
    <row r="578" spans="1:20" x14ac:dyDescent="0.35">
      <c r="A578" s="31" t="s">
        <v>2434</v>
      </c>
      <c r="B578" s="528">
        <v>46231</v>
      </c>
      <c r="C578" s="65">
        <v>46231</v>
      </c>
      <c r="D578" s="56">
        <v>427011</v>
      </c>
      <c r="E578" s="61"/>
      <c r="F578" s="33" t="s">
        <v>94</v>
      </c>
      <c r="G578" s="20" t="s">
        <v>2435</v>
      </c>
      <c r="H578" s="68" t="s">
        <v>1056</v>
      </c>
      <c r="I578" s="504">
        <v>160</v>
      </c>
      <c r="J578" s="509">
        <v>2.1</v>
      </c>
      <c r="K578" s="70" t="s">
        <v>95</v>
      </c>
      <c r="L578" s="63" t="s">
        <v>133</v>
      </c>
      <c r="M578" s="29"/>
      <c r="N578" s="510">
        <v>1.44</v>
      </c>
      <c r="O578" s="84" t="s">
        <v>2436</v>
      </c>
      <c r="P578" s="64"/>
      <c r="Q578" s="34"/>
      <c r="R578" s="76" t="s">
        <v>91</v>
      </c>
      <c r="S578" s="30"/>
      <c r="T578" t="s">
        <v>2467</v>
      </c>
    </row>
    <row r="579" spans="1:20" x14ac:dyDescent="0.35">
      <c r="A579" s="31" t="s">
        <v>2434</v>
      </c>
      <c r="B579" s="528">
        <v>46231</v>
      </c>
      <c r="C579" s="65">
        <v>46231</v>
      </c>
      <c r="D579" s="56">
        <v>411011</v>
      </c>
      <c r="E579" s="61"/>
      <c r="F579" s="33" t="s">
        <v>94</v>
      </c>
      <c r="G579" s="20" t="s">
        <v>2435</v>
      </c>
      <c r="H579" s="68" t="s">
        <v>1054</v>
      </c>
      <c r="I579" s="504">
        <v>160</v>
      </c>
      <c r="J579" s="509">
        <v>2.1</v>
      </c>
      <c r="K579" s="70" t="s">
        <v>95</v>
      </c>
      <c r="L579" s="63" t="s">
        <v>133</v>
      </c>
      <c r="M579" s="29"/>
      <c r="N579" s="510">
        <v>1.44</v>
      </c>
      <c r="O579" s="84" t="s">
        <v>2436</v>
      </c>
      <c r="P579" s="64"/>
      <c r="Q579" s="34"/>
      <c r="R579" s="76" t="s">
        <v>91</v>
      </c>
      <c r="S579" s="30"/>
      <c r="T579" t="s">
        <v>2467</v>
      </c>
    </row>
    <row r="580" spans="1:20" x14ac:dyDescent="0.35">
      <c r="A580" s="31" t="s">
        <v>2434</v>
      </c>
      <c r="B580" s="528">
        <v>46231</v>
      </c>
      <c r="C580" s="65">
        <v>46231</v>
      </c>
      <c r="D580" s="56">
        <v>449011</v>
      </c>
      <c r="E580" s="61"/>
      <c r="F580" s="33" t="s">
        <v>94</v>
      </c>
      <c r="G580" s="20" t="s">
        <v>2435</v>
      </c>
      <c r="H580" s="68" t="s">
        <v>1053</v>
      </c>
      <c r="I580" s="504">
        <v>160</v>
      </c>
      <c r="J580" s="509">
        <v>2.1</v>
      </c>
      <c r="K580" s="70" t="s">
        <v>95</v>
      </c>
      <c r="L580" s="63" t="s">
        <v>133</v>
      </c>
      <c r="M580" s="29"/>
      <c r="N580" s="510">
        <v>1.44</v>
      </c>
      <c r="O580" s="84" t="s">
        <v>2436</v>
      </c>
      <c r="P580" s="64"/>
      <c r="Q580" s="34"/>
      <c r="R580" s="76" t="s">
        <v>91</v>
      </c>
      <c r="S580" s="30"/>
      <c r="T580" t="s">
        <v>2467</v>
      </c>
    </row>
    <row r="581" spans="1:20" x14ac:dyDescent="0.35">
      <c r="A581" s="31" t="s">
        <v>2434</v>
      </c>
      <c r="B581" s="528">
        <v>46231</v>
      </c>
      <c r="C581" s="65">
        <v>46231</v>
      </c>
      <c r="D581" s="56">
        <v>441011</v>
      </c>
      <c r="E581" s="61"/>
      <c r="F581" s="33" t="s">
        <v>94</v>
      </c>
      <c r="G581" s="20" t="s">
        <v>2435</v>
      </c>
      <c r="H581" s="68" t="s">
        <v>1044</v>
      </c>
      <c r="I581" s="504">
        <v>160</v>
      </c>
      <c r="J581" s="509">
        <v>2.1</v>
      </c>
      <c r="K581" s="70" t="s">
        <v>95</v>
      </c>
      <c r="L581" s="63" t="s">
        <v>133</v>
      </c>
      <c r="M581" s="29"/>
      <c r="N581" s="510">
        <v>1.44</v>
      </c>
      <c r="O581" s="84" t="s">
        <v>2436</v>
      </c>
      <c r="P581" s="64"/>
      <c r="Q581" s="34"/>
      <c r="R581" s="76" t="s">
        <v>91</v>
      </c>
      <c r="S581" s="30"/>
      <c r="T581" t="s">
        <v>2467</v>
      </c>
    </row>
    <row r="582" spans="1:20" x14ac:dyDescent="0.35">
      <c r="A582" s="31" t="s">
        <v>1922</v>
      </c>
      <c r="B582" s="528">
        <v>46232</v>
      </c>
      <c r="C582" s="65">
        <v>46234</v>
      </c>
      <c r="D582" s="248" t="s">
        <v>2452</v>
      </c>
      <c r="E582" s="61"/>
      <c r="F582" s="33" t="s">
        <v>74</v>
      </c>
      <c r="G582" s="20" t="s">
        <v>2475</v>
      </c>
      <c r="H582" s="68" t="s">
        <v>2453</v>
      </c>
      <c r="I582" s="62">
        <v>180</v>
      </c>
      <c r="J582" s="62">
        <v>210</v>
      </c>
      <c r="K582" s="70" t="s">
        <v>95</v>
      </c>
      <c r="L582" s="63" t="s">
        <v>2451</v>
      </c>
      <c r="M582" s="29"/>
      <c r="N582" s="41">
        <v>1.71</v>
      </c>
      <c r="O582" s="511" t="s">
        <v>2455</v>
      </c>
      <c r="P582" s="64" t="s">
        <v>79</v>
      </c>
      <c r="Q582" s="75" t="s">
        <v>2489</v>
      </c>
      <c r="R582" s="76" t="s">
        <v>66</v>
      </c>
      <c r="S582" s="30"/>
      <c r="T582" t="s">
        <v>2467</v>
      </c>
    </row>
    <row r="583" spans="1:20" x14ac:dyDescent="0.35">
      <c r="A583" s="31" t="s">
        <v>1922</v>
      </c>
      <c r="B583" s="528">
        <v>46232</v>
      </c>
      <c r="C583" s="65">
        <v>46234</v>
      </c>
      <c r="D583" s="248" t="s">
        <v>2450</v>
      </c>
      <c r="E583" s="61"/>
      <c r="F583" s="33" t="s">
        <v>74</v>
      </c>
      <c r="G583" s="20" t="s">
        <v>2437</v>
      </c>
      <c r="H583" s="68" t="s">
        <v>2449</v>
      </c>
      <c r="I583" s="62">
        <v>180</v>
      </c>
      <c r="J583" s="62">
        <v>220</v>
      </c>
      <c r="K583" s="70" t="s">
        <v>95</v>
      </c>
      <c r="L583" s="63" t="s">
        <v>2451</v>
      </c>
      <c r="M583" s="29"/>
      <c r="N583" s="41">
        <v>1.72</v>
      </c>
      <c r="O583" s="511" t="s">
        <v>2454</v>
      </c>
      <c r="P583" s="516" t="s">
        <v>79</v>
      </c>
      <c r="Q583" s="75" t="s">
        <v>2488</v>
      </c>
      <c r="R583" s="76" t="s">
        <v>91</v>
      </c>
      <c r="S583" s="30"/>
      <c r="T583" t="s">
        <v>2467</v>
      </c>
    </row>
    <row r="584" spans="1:20" x14ac:dyDescent="0.35">
      <c r="A584" s="31" t="s">
        <v>1921</v>
      </c>
      <c r="B584" s="528">
        <v>46234</v>
      </c>
      <c r="C584" s="65">
        <v>46234</v>
      </c>
      <c r="D584" s="248" t="s">
        <v>2456</v>
      </c>
      <c r="E584" s="61"/>
      <c r="F584" s="33" t="s">
        <v>94</v>
      </c>
      <c r="G584" s="20" t="s">
        <v>2460</v>
      </c>
      <c r="H584" s="68" t="s">
        <v>2457</v>
      </c>
      <c r="I584" s="62">
        <v>340</v>
      </c>
      <c r="J584" s="62">
        <v>220</v>
      </c>
      <c r="K584" t="s">
        <v>2458</v>
      </c>
      <c r="L584" s="63" t="s">
        <v>2459</v>
      </c>
      <c r="M584" s="29" t="s">
        <v>138</v>
      </c>
      <c r="N584" s="41">
        <v>7.03</v>
      </c>
      <c r="O584" s="85"/>
      <c r="P584" s="64" t="s">
        <v>79</v>
      </c>
      <c r="Q584" s="34"/>
      <c r="R584" s="76" t="s">
        <v>66</v>
      </c>
      <c r="S584" s="30" t="s">
        <v>2785</v>
      </c>
      <c r="T584" t="s">
        <v>2467</v>
      </c>
    </row>
    <row r="585" spans="1:20" x14ac:dyDescent="0.35">
      <c r="A585" s="31" t="s">
        <v>2470</v>
      </c>
      <c r="B585" s="528">
        <v>46237</v>
      </c>
      <c r="C585" s="65">
        <v>46238</v>
      </c>
      <c r="D585" s="252" t="s">
        <v>2710</v>
      </c>
      <c r="E585" s="508" t="s">
        <v>2711</v>
      </c>
      <c r="F585" s="33" t="s">
        <v>74</v>
      </c>
      <c r="G585" s="20" t="s">
        <v>2474</v>
      </c>
      <c r="H585" s="68" t="s">
        <v>2526</v>
      </c>
      <c r="I585" s="62">
        <v>180</v>
      </c>
      <c r="J585" s="62">
        <v>210</v>
      </c>
      <c r="K585" t="s">
        <v>143</v>
      </c>
      <c r="L585" t="s">
        <v>2527</v>
      </c>
      <c r="M585" s="29"/>
      <c r="N585" s="41">
        <v>2.0299999999999998</v>
      </c>
      <c r="O585" s="85"/>
      <c r="P585" s="64" t="s">
        <v>347</v>
      </c>
      <c r="Q585" s="34"/>
      <c r="R585" s="76" t="s">
        <v>66</v>
      </c>
      <c r="S585" s="30"/>
    </row>
    <row r="586" spans="1:20" x14ac:dyDescent="0.35">
      <c r="A586" s="31" t="s">
        <v>2470</v>
      </c>
      <c r="B586" s="528">
        <v>46237</v>
      </c>
      <c r="C586" s="65">
        <v>46238</v>
      </c>
      <c r="D586" s="252" t="s">
        <v>2712</v>
      </c>
      <c r="E586" s="59" t="s">
        <v>2777</v>
      </c>
      <c r="F586" s="532" t="s">
        <v>74</v>
      </c>
      <c r="G586" s="20" t="s">
        <v>2472</v>
      </c>
      <c r="H586" s="531" t="s">
        <v>2528</v>
      </c>
      <c r="I586" s="62">
        <v>200</v>
      </c>
      <c r="J586" s="62">
        <v>220</v>
      </c>
      <c r="K586" s="70" t="s">
        <v>95</v>
      </c>
      <c r="L586" s="63" t="s">
        <v>133</v>
      </c>
      <c r="M586" s="29"/>
      <c r="N586" s="41">
        <v>1.7</v>
      </c>
      <c r="O586" s="85"/>
      <c r="P586" s="64" t="s">
        <v>347</v>
      </c>
      <c r="Q586" s="34"/>
      <c r="R586" s="76" t="s">
        <v>66</v>
      </c>
      <c r="S586" s="30"/>
    </row>
    <row r="587" spans="1:20" x14ac:dyDescent="0.35">
      <c r="A587" s="31" t="s">
        <v>2470</v>
      </c>
      <c r="B587" s="528">
        <v>46237</v>
      </c>
      <c r="C587" s="65">
        <v>46238</v>
      </c>
      <c r="D587" s="252" t="s">
        <v>2709</v>
      </c>
      <c r="E587" s="59" t="s">
        <v>2778</v>
      </c>
      <c r="F587" s="532" t="s">
        <v>74</v>
      </c>
      <c r="G587" s="20" t="s">
        <v>2473</v>
      </c>
      <c r="H587" s="531" t="s">
        <v>2529</v>
      </c>
      <c r="I587" s="62">
        <v>280</v>
      </c>
      <c r="J587" s="62">
        <v>220</v>
      </c>
      <c r="K587" s="70" t="s">
        <v>78</v>
      </c>
      <c r="L587" s="63" t="s">
        <v>2531</v>
      </c>
      <c r="M587" s="29"/>
      <c r="N587" s="41">
        <v>2.4300000000000002</v>
      </c>
      <c r="O587" s="85"/>
      <c r="P587" s="64" t="s">
        <v>347</v>
      </c>
      <c r="Q587" s="34"/>
      <c r="R587" s="76" t="s">
        <v>66</v>
      </c>
      <c r="S587" s="30"/>
    </row>
    <row r="588" spans="1:20" x14ac:dyDescent="0.35">
      <c r="A588" s="31" t="s">
        <v>2470</v>
      </c>
      <c r="B588" s="528">
        <v>46237</v>
      </c>
      <c r="C588" s="65">
        <v>46238</v>
      </c>
      <c r="D588" s="248" t="s">
        <v>2471</v>
      </c>
      <c r="E588" s="61"/>
      <c r="F588" s="33" t="s">
        <v>74</v>
      </c>
      <c r="G588" s="20" t="s">
        <v>2473</v>
      </c>
      <c r="H588" s="68" t="s">
        <v>2530</v>
      </c>
      <c r="I588" s="62">
        <v>280</v>
      </c>
      <c r="J588" s="62">
        <v>220</v>
      </c>
      <c r="K588" s="70" t="s">
        <v>78</v>
      </c>
      <c r="L588" s="63" t="s">
        <v>2531</v>
      </c>
      <c r="M588" s="29"/>
      <c r="N588" s="41">
        <v>2.4300000000000002</v>
      </c>
      <c r="O588" s="85"/>
      <c r="P588" s="64" t="s">
        <v>347</v>
      </c>
      <c r="Q588" s="34"/>
      <c r="R588" s="76" t="s">
        <v>66</v>
      </c>
      <c r="S588" s="30"/>
    </row>
    <row r="589" spans="1:20" x14ac:dyDescent="0.35">
      <c r="A589" s="31" t="s">
        <v>543</v>
      </c>
      <c r="B589" s="528">
        <v>46237</v>
      </c>
      <c r="C589" s="65">
        <v>46238</v>
      </c>
      <c r="D589" s="248" t="s">
        <v>2543</v>
      </c>
      <c r="E589" s="415" t="s">
        <v>2542</v>
      </c>
      <c r="F589" s="33" t="s">
        <v>74</v>
      </c>
      <c r="G589" s="20" t="s">
        <v>2478</v>
      </c>
      <c r="H589" s="68" t="s">
        <v>2532</v>
      </c>
      <c r="I589" s="62">
        <v>200</v>
      </c>
      <c r="J589" s="62">
        <v>220</v>
      </c>
      <c r="K589" s="70" t="s">
        <v>95</v>
      </c>
      <c r="L589" s="63" t="s">
        <v>2533</v>
      </c>
      <c r="M589" s="29"/>
      <c r="N589" s="41">
        <v>2.0299999999999998</v>
      </c>
      <c r="O589" s="85"/>
      <c r="P589" s="64" t="s">
        <v>347</v>
      </c>
      <c r="Q589" s="34" t="s">
        <v>2544</v>
      </c>
      <c r="R589" s="76" t="s">
        <v>66</v>
      </c>
      <c r="S589" s="30"/>
    </row>
    <row r="590" spans="1:20" x14ac:dyDescent="0.35">
      <c r="A590" s="31" t="s">
        <v>89</v>
      </c>
      <c r="B590" s="528">
        <v>46237</v>
      </c>
      <c r="C590" s="65">
        <v>46238</v>
      </c>
      <c r="D590" s="248" t="s">
        <v>2477</v>
      </c>
      <c r="E590" s="415" t="s">
        <v>2477</v>
      </c>
      <c r="F590" s="33" t="s">
        <v>94</v>
      </c>
      <c r="G590" s="20" t="s">
        <v>2476</v>
      </c>
      <c r="H590" s="68" t="s">
        <v>2534</v>
      </c>
      <c r="I590" s="62">
        <v>180</v>
      </c>
      <c r="J590" s="62">
        <v>220</v>
      </c>
      <c r="K590" s="70"/>
      <c r="L590" s="63" t="s">
        <v>2535</v>
      </c>
      <c r="M590" s="29"/>
      <c r="N590" s="41">
        <v>1.8</v>
      </c>
      <c r="O590" s="85" t="s">
        <v>2536</v>
      </c>
      <c r="P590" s="64"/>
      <c r="Q590" s="34"/>
      <c r="R590" s="76" t="s">
        <v>91</v>
      </c>
      <c r="S590" s="30"/>
    </row>
    <row r="591" spans="1:20" x14ac:dyDescent="0.35">
      <c r="A591" s="31" t="s">
        <v>1922</v>
      </c>
      <c r="B591" s="528">
        <v>46237</v>
      </c>
      <c r="C591" s="65">
        <v>46237</v>
      </c>
      <c r="D591" s="248" t="s">
        <v>2487</v>
      </c>
      <c r="E591" s="61"/>
      <c r="F591" s="33" t="s">
        <v>94</v>
      </c>
      <c r="G591" s="20" t="s">
        <v>2485</v>
      </c>
      <c r="H591" s="68" t="s">
        <v>2507</v>
      </c>
      <c r="I591" s="62">
        <v>600</v>
      </c>
      <c r="J591" s="62">
        <v>230</v>
      </c>
      <c r="K591" s="70" t="s">
        <v>2509</v>
      </c>
      <c r="L591" s="63"/>
      <c r="M591" s="29" t="s">
        <v>138</v>
      </c>
      <c r="N591" s="41">
        <v>13.67</v>
      </c>
      <c r="O591" s="85"/>
      <c r="P591" s="64"/>
      <c r="Q591" s="34"/>
      <c r="R591" s="76" t="s">
        <v>66</v>
      </c>
      <c r="S591" s="30"/>
    </row>
    <row r="592" spans="1:20" x14ac:dyDescent="0.35">
      <c r="A592" s="31" t="s">
        <v>1922</v>
      </c>
      <c r="B592" s="528">
        <v>46237</v>
      </c>
      <c r="C592" s="65">
        <v>46237</v>
      </c>
      <c r="D592" s="248" t="s">
        <v>2481</v>
      </c>
      <c r="E592" s="61"/>
      <c r="F592" s="33" t="s">
        <v>94</v>
      </c>
      <c r="G592" s="20" t="s">
        <v>2486</v>
      </c>
      <c r="H592" s="68" t="s">
        <v>2508</v>
      </c>
      <c r="I592" s="62">
        <v>400</v>
      </c>
      <c r="J592" s="62">
        <v>220</v>
      </c>
      <c r="K592" s="70" t="s">
        <v>95</v>
      </c>
      <c r="L592" s="63" t="s">
        <v>121</v>
      </c>
      <c r="M592" s="29"/>
      <c r="N592" s="41">
        <v>5.0199999999999996</v>
      </c>
      <c r="O592" s="85"/>
      <c r="P592" s="64"/>
      <c r="Q592" s="34"/>
      <c r="R592" s="76" t="s">
        <v>66</v>
      </c>
      <c r="S592" s="30"/>
    </row>
    <row r="593" spans="1:20" x14ac:dyDescent="0.35">
      <c r="A593" s="31" t="s">
        <v>1922</v>
      </c>
      <c r="B593" s="528">
        <v>46237</v>
      </c>
      <c r="C593" s="65">
        <v>46237</v>
      </c>
      <c r="D593" s="248" t="s">
        <v>2480</v>
      </c>
      <c r="E593" s="61"/>
      <c r="F593" s="33" t="s">
        <v>94</v>
      </c>
      <c r="G593" s="20" t="s">
        <v>2482</v>
      </c>
      <c r="H593" s="68" t="s">
        <v>2513</v>
      </c>
      <c r="I593" s="62">
        <v>160</v>
      </c>
      <c r="J593" s="62">
        <v>210</v>
      </c>
      <c r="K593" s="70" t="s">
        <v>721</v>
      </c>
      <c r="L593" s="63" t="s">
        <v>2516</v>
      </c>
      <c r="M593" s="29"/>
      <c r="N593" s="41">
        <v>1.95</v>
      </c>
      <c r="O593" s="85"/>
      <c r="P593" s="64"/>
      <c r="Q593" s="34"/>
      <c r="R593" s="76" t="s">
        <v>66</v>
      </c>
      <c r="S593" s="30"/>
    </row>
    <row r="594" spans="1:20" x14ac:dyDescent="0.35">
      <c r="A594" s="31" t="s">
        <v>1922</v>
      </c>
      <c r="B594" s="528">
        <v>46237</v>
      </c>
      <c r="C594" s="65">
        <v>46237</v>
      </c>
      <c r="D594" s="248" t="s">
        <v>2480</v>
      </c>
      <c r="E594" s="61"/>
      <c r="F594" s="33" t="s">
        <v>94</v>
      </c>
      <c r="G594" s="20" t="s">
        <v>2483</v>
      </c>
      <c r="H594" s="68" t="s">
        <v>2514</v>
      </c>
      <c r="I594" s="62">
        <v>160</v>
      </c>
      <c r="J594" s="62">
        <v>210</v>
      </c>
      <c r="K594" s="70" t="s">
        <v>721</v>
      </c>
      <c r="L594" s="63" t="s">
        <v>2517</v>
      </c>
      <c r="M594" s="29"/>
      <c r="N594" s="41">
        <v>1.69</v>
      </c>
      <c r="O594" s="85"/>
      <c r="P594" s="64"/>
      <c r="Q594" s="34"/>
      <c r="R594" s="76" t="s">
        <v>66</v>
      </c>
      <c r="S594" s="30"/>
    </row>
    <row r="595" spans="1:20" x14ac:dyDescent="0.35">
      <c r="A595" s="31" t="s">
        <v>1922</v>
      </c>
      <c r="B595" s="528">
        <v>46237</v>
      </c>
      <c r="C595" s="65">
        <v>46237</v>
      </c>
      <c r="D595" s="248" t="s">
        <v>2480</v>
      </c>
      <c r="E595" s="61"/>
      <c r="F595" s="33" t="s">
        <v>94</v>
      </c>
      <c r="G595" s="20" t="s">
        <v>2484</v>
      </c>
      <c r="H595" s="68" t="s">
        <v>2515</v>
      </c>
      <c r="I595" s="62">
        <v>160</v>
      </c>
      <c r="J595" s="62">
        <v>210</v>
      </c>
      <c r="K595" s="70" t="s">
        <v>721</v>
      </c>
      <c r="L595" s="63" t="s">
        <v>2518</v>
      </c>
      <c r="M595" s="29"/>
      <c r="N595" s="41">
        <v>1.96</v>
      </c>
      <c r="O595" s="85"/>
      <c r="P595" s="64"/>
      <c r="Q595" s="34"/>
      <c r="R595" s="76" t="s">
        <v>66</v>
      </c>
      <c r="S595" s="30"/>
    </row>
    <row r="596" spans="1:20" x14ac:dyDescent="0.35">
      <c r="A596" s="31" t="s">
        <v>2519</v>
      </c>
      <c r="B596" s="528">
        <v>46238</v>
      </c>
      <c r="C596" s="65">
        <v>46238</v>
      </c>
      <c r="D596" s="248" t="s">
        <v>1321</v>
      </c>
      <c r="E596" s="61"/>
      <c r="F596" s="33" t="s">
        <v>74</v>
      </c>
      <c r="G596" s="55" t="s">
        <v>2524</v>
      </c>
      <c r="H596" s="68" t="s">
        <v>2520</v>
      </c>
      <c r="I596" s="62">
        <v>340</v>
      </c>
      <c r="J596" s="62">
        <v>230</v>
      </c>
      <c r="K596" t="s">
        <v>2521</v>
      </c>
      <c r="L596" t="s">
        <v>2522</v>
      </c>
      <c r="M596" t="s">
        <v>2523</v>
      </c>
      <c r="N596" s="41">
        <v>8.83</v>
      </c>
      <c r="O596" s="85" t="s">
        <v>2548</v>
      </c>
      <c r="P596" s="64" t="s">
        <v>79</v>
      </c>
      <c r="Q596" s="34" t="s">
        <v>2525</v>
      </c>
      <c r="R596" s="76" t="s">
        <v>66</v>
      </c>
      <c r="S596" s="34" t="s">
        <v>2745</v>
      </c>
      <c r="T596" t="s">
        <v>2549</v>
      </c>
    </row>
    <row r="597" spans="1:20" x14ac:dyDescent="0.35">
      <c r="A597" s="31" t="s">
        <v>2394</v>
      </c>
      <c r="B597" s="528">
        <v>46239</v>
      </c>
      <c r="C597" s="65">
        <v>46239</v>
      </c>
      <c r="D597" s="517">
        <v>3260005</v>
      </c>
      <c r="E597" s="61"/>
      <c r="F597" s="33" t="s">
        <v>94</v>
      </c>
      <c r="G597" s="20" t="s">
        <v>2540</v>
      </c>
      <c r="H597" s="68" t="s">
        <v>2537</v>
      </c>
      <c r="I597" s="62">
        <v>160</v>
      </c>
      <c r="J597" s="62">
        <v>210</v>
      </c>
      <c r="K597" t="s">
        <v>143</v>
      </c>
      <c r="L597" t="s">
        <v>420</v>
      </c>
      <c r="M597" s="29"/>
      <c r="N597" s="41">
        <v>2.02</v>
      </c>
      <c r="O597" s="85"/>
      <c r="P597" s="64" t="s">
        <v>79</v>
      </c>
      <c r="Q597" s="34" t="s">
        <v>2539</v>
      </c>
      <c r="R597" s="76" t="s">
        <v>66</v>
      </c>
      <c r="S597" s="34" t="s">
        <v>2541</v>
      </c>
    </row>
    <row r="598" spans="1:20" x14ac:dyDescent="0.35">
      <c r="A598" s="31" t="s">
        <v>2394</v>
      </c>
      <c r="B598" s="528">
        <v>46239</v>
      </c>
      <c r="C598" s="65">
        <v>46239</v>
      </c>
      <c r="D598" s="517">
        <v>3260002</v>
      </c>
      <c r="E598" s="61"/>
      <c r="F598" s="33" t="s">
        <v>94</v>
      </c>
      <c r="G598" s="20" t="s">
        <v>2540</v>
      </c>
      <c r="H598" s="68" t="s">
        <v>2538</v>
      </c>
      <c r="I598" s="62">
        <v>160</v>
      </c>
      <c r="J598" s="62">
        <v>210</v>
      </c>
      <c r="K598" t="s">
        <v>143</v>
      </c>
      <c r="L598" t="s">
        <v>420</v>
      </c>
      <c r="M598" s="29"/>
      <c r="N598" s="41">
        <v>2.02</v>
      </c>
      <c r="O598" s="85"/>
      <c r="P598" s="64" t="s">
        <v>79</v>
      </c>
      <c r="Q598" s="34" t="s">
        <v>2539</v>
      </c>
      <c r="R598" s="76" t="s">
        <v>66</v>
      </c>
      <c r="S598" s="34" t="s">
        <v>2541</v>
      </c>
    </row>
    <row r="599" spans="1:20" x14ac:dyDescent="0.35">
      <c r="A599" s="31" t="s">
        <v>2519</v>
      </c>
      <c r="B599" s="528">
        <v>46244</v>
      </c>
      <c r="C599" s="65">
        <v>46244</v>
      </c>
      <c r="D599" s="57" t="s">
        <v>2552</v>
      </c>
      <c r="E599" s="61"/>
      <c r="F599" s="33" t="s">
        <v>94</v>
      </c>
      <c r="G599" s="20" t="s">
        <v>2554</v>
      </c>
      <c r="H599" s="68" t="s">
        <v>2551</v>
      </c>
      <c r="I599" s="62">
        <v>200</v>
      </c>
      <c r="J599" s="62">
        <v>220</v>
      </c>
      <c r="K599" s="70" t="s">
        <v>95</v>
      </c>
      <c r="L599" s="63" t="s">
        <v>2553</v>
      </c>
      <c r="M599" s="29"/>
      <c r="N599" s="41">
        <v>3.46</v>
      </c>
      <c r="O599" s="85"/>
      <c r="P599" s="64" t="s">
        <v>79</v>
      </c>
      <c r="Q599" s="34" t="s">
        <v>2525</v>
      </c>
      <c r="R599" s="76" t="s">
        <v>66</v>
      </c>
      <c r="S599" s="34" t="s">
        <v>2746</v>
      </c>
    </row>
    <row r="600" spans="1:20" x14ac:dyDescent="0.35">
      <c r="A600" s="31" t="s">
        <v>65</v>
      </c>
      <c r="B600" s="528">
        <v>46244</v>
      </c>
      <c r="C600" s="65">
        <v>46245</v>
      </c>
      <c r="D600" s="56">
        <v>2810014</v>
      </c>
      <c r="E600" s="61"/>
      <c r="F600" s="33" t="s">
        <v>94</v>
      </c>
      <c r="G600" s="20" t="s">
        <v>2565</v>
      </c>
      <c r="H600" s="68" t="s">
        <v>2563</v>
      </c>
      <c r="I600" s="62">
        <v>320</v>
      </c>
      <c r="J600" s="62">
        <v>220</v>
      </c>
      <c r="K600" s="70" t="s">
        <v>2564</v>
      </c>
      <c r="L600" s="63" t="s">
        <v>298</v>
      </c>
      <c r="M600" s="29"/>
      <c r="N600" s="41">
        <v>4.4800000000000004</v>
      </c>
      <c r="O600" s="85"/>
      <c r="P600" s="64"/>
      <c r="Q600" s="34"/>
      <c r="R600" s="76" t="s">
        <v>66</v>
      </c>
      <c r="S600" s="30"/>
    </row>
    <row r="601" spans="1:20" x14ac:dyDescent="0.35">
      <c r="A601" s="31" t="s">
        <v>945</v>
      </c>
      <c r="B601" s="528">
        <v>46245</v>
      </c>
      <c r="C601" s="65">
        <v>46245</v>
      </c>
      <c r="D601" s="248" t="s">
        <v>2558</v>
      </c>
      <c r="E601" s="61"/>
      <c r="F601" s="33" t="s">
        <v>74</v>
      </c>
      <c r="G601" s="20" t="s">
        <v>2557</v>
      </c>
      <c r="H601" s="68" t="s">
        <v>2559</v>
      </c>
      <c r="I601" s="62">
        <v>180</v>
      </c>
      <c r="J601" s="62">
        <v>220</v>
      </c>
      <c r="K601" s="70" t="s">
        <v>95</v>
      </c>
      <c r="L601" s="63" t="s">
        <v>2560</v>
      </c>
      <c r="M601" s="29"/>
      <c r="N601" s="41">
        <v>2.42</v>
      </c>
      <c r="O601" s="85"/>
      <c r="P601" s="64" t="s">
        <v>79</v>
      </c>
      <c r="Q601" s="34" t="s">
        <v>2562</v>
      </c>
      <c r="R601" s="76" t="s">
        <v>91</v>
      </c>
      <c r="S601" s="34" t="s">
        <v>2561</v>
      </c>
    </row>
    <row r="602" spans="1:20" x14ac:dyDescent="0.35">
      <c r="A602" s="31" t="s">
        <v>2568</v>
      </c>
      <c r="B602" s="528">
        <v>46246</v>
      </c>
      <c r="C602" s="65">
        <v>46246</v>
      </c>
      <c r="D602" s="415" t="s">
        <v>2566</v>
      </c>
      <c r="E602" s="61"/>
      <c r="F602" s="33" t="s">
        <v>94</v>
      </c>
      <c r="G602" s="20" t="s">
        <v>2567</v>
      </c>
      <c r="H602" s="68" t="s">
        <v>2569</v>
      </c>
      <c r="I602" s="62">
        <v>240</v>
      </c>
      <c r="J602" s="62">
        <v>220</v>
      </c>
      <c r="K602" s="70" t="s">
        <v>438</v>
      </c>
      <c r="L602" s="63" t="s">
        <v>120</v>
      </c>
      <c r="M602" s="29"/>
      <c r="N602" s="41">
        <v>2.4</v>
      </c>
      <c r="O602" s="85" t="s">
        <v>2570</v>
      </c>
      <c r="P602" s="64"/>
      <c r="Q602" s="34"/>
      <c r="R602" s="76" t="s">
        <v>66</v>
      </c>
      <c r="S602" s="30"/>
    </row>
    <row r="603" spans="1:20" x14ac:dyDescent="0.35">
      <c r="A603" s="31" t="s">
        <v>945</v>
      </c>
      <c r="B603" s="528">
        <v>46246</v>
      </c>
      <c r="C603" s="65">
        <v>46247</v>
      </c>
      <c r="D603" s="56" t="s">
        <v>2578</v>
      </c>
      <c r="E603" s="61"/>
      <c r="F603" s="33" t="s">
        <v>94</v>
      </c>
      <c r="G603" s="20" t="s">
        <v>2574</v>
      </c>
      <c r="H603" s="68" t="s">
        <v>2580</v>
      </c>
      <c r="I603" s="62">
        <v>180</v>
      </c>
      <c r="J603" s="62">
        <v>220</v>
      </c>
      <c r="K603" s="70" t="s">
        <v>95</v>
      </c>
      <c r="L603" s="63" t="s">
        <v>298</v>
      </c>
      <c r="M603" s="29"/>
      <c r="N603" s="41">
        <v>2.13</v>
      </c>
      <c r="O603" s="85" t="s">
        <v>2586</v>
      </c>
      <c r="P603" s="64"/>
      <c r="Q603" s="34"/>
      <c r="R603" s="76" t="s">
        <v>91</v>
      </c>
      <c r="S603" s="30"/>
    </row>
    <row r="604" spans="1:20" x14ac:dyDescent="0.35">
      <c r="A604" s="267" t="s">
        <v>945</v>
      </c>
      <c r="B604" s="549">
        <v>46246</v>
      </c>
      <c r="C604" s="185">
        <v>46247</v>
      </c>
      <c r="D604" s="268" t="s">
        <v>2600</v>
      </c>
      <c r="E604" s="270"/>
      <c r="F604" s="335" t="s">
        <v>94</v>
      </c>
      <c r="G604" s="269" t="s">
        <v>2575</v>
      </c>
      <c r="H604" s="132" t="s">
        <v>1574</v>
      </c>
      <c r="I604" s="519">
        <v>180</v>
      </c>
      <c r="J604" s="519">
        <v>220</v>
      </c>
      <c r="K604" s="520" t="s">
        <v>1578</v>
      </c>
      <c r="L604" s="63"/>
      <c r="M604" s="29"/>
      <c r="N604" s="41">
        <v>2.15</v>
      </c>
      <c r="O604" s="85" t="s">
        <v>2586</v>
      </c>
      <c r="P604" s="64"/>
      <c r="Q604" s="34"/>
      <c r="R604" s="76" t="s">
        <v>91</v>
      </c>
      <c r="S604" s="30"/>
    </row>
    <row r="605" spans="1:20" x14ac:dyDescent="0.35">
      <c r="A605" s="31" t="s">
        <v>945</v>
      </c>
      <c r="B605" s="528">
        <v>46246</v>
      </c>
      <c r="C605" s="65">
        <v>46247</v>
      </c>
      <c r="D605" s="56" t="s">
        <v>2583</v>
      </c>
      <c r="E605" s="61"/>
      <c r="F605" s="33" t="s">
        <v>94</v>
      </c>
      <c r="G605" s="20" t="s">
        <v>2576</v>
      </c>
      <c r="H605" s="68" t="s">
        <v>2581</v>
      </c>
      <c r="I605" s="62">
        <v>180</v>
      </c>
      <c r="J605" s="62">
        <v>220</v>
      </c>
      <c r="K605" s="70" t="s">
        <v>95</v>
      </c>
      <c r="L605" s="63" t="s">
        <v>256</v>
      </c>
      <c r="M605" s="29"/>
      <c r="N605" s="41">
        <v>2.1</v>
      </c>
      <c r="O605" s="85" t="s">
        <v>2586</v>
      </c>
      <c r="P605" s="64"/>
      <c r="Q605" s="34"/>
      <c r="R605" s="76" t="s">
        <v>91</v>
      </c>
      <c r="S605" s="30"/>
    </row>
    <row r="606" spans="1:20" x14ac:dyDescent="0.35">
      <c r="A606" s="31" t="s">
        <v>945</v>
      </c>
      <c r="B606" s="528">
        <v>46246</v>
      </c>
      <c r="C606" s="65">
        <v>46247</v>
      </c>
      <c r="D606" s="248" t="s">
        <v>2579</v>
      </c>
      <c r="E606" s="61"/>
      <c r="F606" s="33" t="s">
        <v>94</v>
      </c>
      <c r="G606" s="20" t="s">
        <v>2577</v>
      </c>
      <c r="H606" s="68" t="s">
        <v>2582</v>
      </c>
      <c r="I606" s="62">
        <v>180</v>
      </c>
      <c r="J606" s="62">
        <v>220</v>
      </c>
      <c r="K606" s="70" t="s">
        <v>95</v>
      </c>
      <c r="L606" s="63" t="s">
        <v>427</v>
      </c>
      <c r="M606" s="29"/>
      <c r="N606" s="41">
        <v>2.2000000000000002</v>
      </c>
      <c r="O606" s="85" t="s">
        <v>2586</v>
      </c>
      <c r="P606" s="64"/>
      <c r="Q606" s="34"/>
      <c r="R606" s="76" t="s">
        <v>91</v>
      </c>
      <c r="S606" s="30"/>
    </row>
    <row r="607" spans="1:20" x14ac:dyDescent="0.35">
      <c r="A607" s="31" t="s">
        <v>945</v>
      </c>
      <c r="B607" s="528">
        <v>46246</v>
      </c>
      <c r="C607" s="65">
        <v>46247</v>
      </c>
      <c r="D607" s="248" t="s">
        <v>2584</v>
      </c>
      <c r="E607" s="61"/>
      <c r="F607" s="33" t="s">
        <v>94</v>
      </c>
      <c r="G607" s="20" t="s">
        <v>2585</v>
      </c>
      <c r="H607" s="68" t="s">
        <v>2249</v>
      </c>
      <c r="I607" s="62">
        <v>220</v>
      </c>
      <c r="J607" s="62">
        <v>220</v>
      </c>
      <c r="K607" s="70" t="s">
        <v>95</v>
      </c>
      <c r="L607" s="63" t="s">
        <v>420</v>
      </c>
      <c r="M607" s="29"/>
      <c r="N607" s="41">
        <v>2.94</v>
      </c>
      <c r="O607" s="85" t="s">
        <v>2586</v>
      </c>
      <c r="P607" s="64"/>
      <c r="Q607" s="34"/>
      <c r="R607" s="76" t="s">
        <v>91</v>
      </c>
      <c r="S607" s="30"/>
    </row>
    <row r="608" spans="1:20" x14ac:dyDescent="0.35">
      <c r="A608" s="31" t="s">
        <v>106</v>
      </c>
      <c r="B608" s="528">
        <v>46248</v>
      </c>
      <c r="C608" s="65">
        <v>46251</v>
      </c>
      <c r="D608" s="522" t="s">
        <v>2624</v>
      </c>
      <c r="E608" s="61"/>
      <c r="F608" s="33" t="s">
        <v>94</v>
      </c>
      <c r="G608" s="20" t="s">
        <v>2592</v>
      </c>
      <c r="H608" s="68" t="s">
        <v>2626</v>
      </c>
      <c r="I608" s="62">
        <v>300</v>
      </c>
      <c r="J608" s="62">
        <v>220</v>
      </c>
      <c r="K608" t="s">
        <v>2629</v>
      </c>
      <c r="L608" s="63" t="s">
        <v>133</v>
      </c>
      <c r="M608" s="29" t="s">
        <v>138</v>
      </c>
      <c r="N608" s="41">
        <v>5.95</v>
      </c>
      <c r="O608" s="85" t="s">
        <v>2595</v>
      </c>
      <c r="P608" s="64"/>
      <c r="Q608" s="34" t="s">
        <v>2631</v>
      </c>
      <c r="R608" s="76" t="s">
        <v>66</v>
      </c>
      <c r="S608" s="30" t="s">
        <v>2785</v>
      </c>
    </row>
    <row r="609" spans="1:19" ht="18" customHeight="1" x14ac:dyDescent="0.35">
      <c r="A609" s="31" t="s">
        <v>106</v>
      </c>
      <c r="B609" s="528">
        <v>46248</v>
      </c>
      <c r="C609" s="65">
        <v>46251</v>
      </c>
      <c r="D609" s="248" t="s">
        <v>2625</v>
      </c>
      <c r="E609" s="61"/>
      <c r="F609" s="33" t="s">
        <v>94</v>
      </c>
      <c r="G609" s="20" t="s">
        <v>2591</v>
      </c>
      <c r="H609" s="68" t="s">
        <v>2627</v>
      </c>
      <c r="I609" s="62">
        <v>300</v>
      </c>
      <c r="J609" s="62">
        <v>220</v>
      </c>
      <c r="K609" s="523" t="s">
        <v>2630</v>
      </c>
      <c r="L609" s="63" t="s">
        <v>133</v>
      </c>
      <c r="M609" s="29" t="s">
        <v>138</v>
      </c>
      <c r="N609" s="41">
        <v>5.97</v>
      </c>
      <c r="O609" s="85" t="s">
        <v>2595</v>
      </c>
      <c r="P609" s="64"/>
      <c r="Q609" s="34" t="s">
        <v>2631</v>
      </c>
      <c r="R609" s="76" t="s">
        <v>66</v>
      </c>
      <c r="S609" s="30" t="s">
        <v>2785</v>
      </c>
    </row>
    <row r="610" spans="1:19" x14ac:dyDescent="0.35">
      <c r="A610" s="31" t="s">
        <v>106</v>
      </c>
      <c r="B610" s="528">
        <v>46248</v>
      </c>
      <c r="C610" s="65">
        <v>46251</v>
      </c>
      <c r="D610" s="248" t="s">
        <v>2623</v>
      </c>
      <c r="E610" s="61"/>
      <c r="F610" s="33" t="s">
        <v>94</v>
      </c>
      <c r="G610" s="20" t="s">
        <v>2593</v>
      </c>
      <c r="H610" s="68" t="s">
        <v>2628</v>
      </c>
      <c r="I610" s="62">
        <v>420</v>
      </c>
      <c r="J610" s="62">
        <v>230</v>
      </c>
      <c r="K610" s="70" t="s">
        <v>2629</v>
      </c>
      <c r="L610" s="63" t="s">
        <v>2594</v>
      </c>
      <c r="M610" s="29" t="s">
        <v>138</v>
      </c>
      <c r="N610" s="41">
        <v>9.52</v>
      </c>
      <c r="O610" s="85" t="s">
        <v>2595</v>
      </c>
      <c r="P610" s="64"/>
      <c r="Q610" s="34" t="s">
        <v>2631</v>
      </c>
      <c r="R610" s="76" t="s">
        <v>66</v>
      </c>
      <c r="S610" s="30" t="s">
        <v>2785</v>
      </c>
    </row>
    <row r="611" spans="1:19" x14ac:dyDescent="0.35">
      <c r="A611" s="31" t="s">
        <v>89</v>
      </c>
      <c r="B611" s="528">
        <v>46248</v>
      </c>
      <c r="C611" s="65">
        <v>46248</v>
      </c>
      <c r="D611" s="56" t="s">
        <v>2599</v>
      </c>
      <c r="E611" s="61"/>
      <c r="F611" s="33" t="s">
        <v>94</v>
      </c>
      <c r="G611" s="20" t="s">
        <v>2598</v>
      </c>
      <c r="H611" s="68">
        <v>6315</v>
      </c>
      <c r="I611" s="62">
        <v>180</v>
      </c>
      <c r="J611" s="62">
        <v>220</v>
      </c>
      <c r="K611" s="70" t="s">
        <v>95</v>
      </c>
      <c r="L611" s="63" t="s">
        <v>475</v>
      </c>
      <c r="M611" s="29"/>
      <c r="N611" s="41">
        <v>1.92</v>
      </c>
      <c r="O611" s="85"/>
      <c r="P611" s="64"/>
      <c r="Q611" s="34"/>
      <c r="R611" s="76" t="s">
        <v>91</v>
      </c>
      <c r="S611" s="30"/>
    </row>
    <row r="612" spans="1:19" x14ac:dyDescent="0.35">
      <c r="A612" s="31" t="s">
        <v>89</v>
      </c>
      <c r="B612" s="528">
        <v>46248</v>
      </c>
      <c r="C612" s="65">
        <v>46248</v>
      </c>
      <c r="D612" s="56" t="s">
        <v>2950</v>
      </c>
      <c r="E612" s="61"/>
      <c r="F612" s="33" t="s">
        <v>94</v>
      </c>
      <c r="G612" s="20" t="s">
        <v>2621</v>
      </c>
      <c r="H612" s="195" t="s">
        <v>2620</v>
      </c>
      <c r="I612" s="62">
        <v>180</v>
      </c>
      <c r="J612" s="62">
        <v>220</v>
      </c>
      <c r="K612" s="70" t="s">
        <v>95</v>
      </c>
      <c r="L612" s="63" t="s">
        <v>807</v>
      </c>
      <c r="M612" s="29"/>
      <c r="N612" s="41">
        <v>1.9</v>
      </c>
      <c r="O612" s="85"/>
      <c r="P612" s="64"/>
      <c r="Q612" s="34"/>
      <c r="R612" s="76" t="s">
        <v>91</v>
      </c>
      <c r="S612" s="30"/>
    </row>
    <row r="613" spans="1:19" x14ac:dyDescent="0.35">
      <c r="A613" s="31" t="s">
        <v>89</v>
      </c>
      <c r="B613" s="528">
        <v>46251</v>
      </c>
      <c r="C613" s="65">
        <v>46251</v>
      </c>
      <c r="D613" s="56" t="s">
        <v>2632</v>
      </c>
      <c r="E613" s="61"/>
      <c r="F613" s="33" t="s">
        <v>74</v>
      </c>
      <c r="G613" s="20" t="s">
        <v>2635</v>
      </c>
      <c r="H613" s="68" t="s">
        <v>2649</v>
      </c>
      <c r="I613" s="62">
        <v>180</v>
      </c>
      <c r="J613" s="62">
        <v>220</v>
      </c>
      <c r="K613" s="70" t="s">
        <v>95</v>
      </c>
      <c r="L613" s="63" t="s">
        <v>276</v>
      </c>
      <c r="M613" s="29"/>
      <c r="N613" s="41">
        <v>2.0099999999999998</v>
      </c>
      <c r="O613" s="85"/>
      <c r="P613" s="64" t="s">
        <v>79</v>
      </c>
      <c r="Q613" s="64" t="s">
        <v>2762</v>
      </c>
      <c r="R613" s="76" t="s">
        <v>91</v>
      </c>
      <c r="S613" s="30"/>
    </row>
    <row r="614" spans="1:19" x14ac:dyDescent="0.35">
      <c r="A614" s="31" t="s">
        <v>89</v>
      </c>
      <c r="B614" s="528">
        <v>46251</v>
      </c>
      <c r="C614" s="65">
        <v>46251</v>
      </c>
      <c r="D614" s="56" t="s">
        <v>2633</v>
      </c>
      <c r="E614" s="61"/>
      <c r="F614" s="33" t="s">
        <v>74</v>
      </c>
      <c r="G614" s="20" t="s">
        <v>2635</v>
      </c>
      <c r="H614" s="68" t="s">
        <v>2650</v>
      </c>
      <c r="I614" s="62">
        <v>180</v>
      </c>
      <c r="J614" s="62">
        <v>220</v>
      </c>
      <c r="K614" s="70" t="s">
        <v>95</v>
      </c>
      <c r="L614" s="63" t="s">
        <v>2636</v>
      </c>
      <c r="M614" s="29"/>
      <c r="N614" s="41">
        <v>1.91</v>
      </c>
      <c r="O614" s="85"/>
      <c r="P614" s="64" t="s">
        <v>79</v>
      </c>
      <c r="Q614" s="64" t="s">
        <v>2762</v>
      </c>
      <c r="R614" s="76" t="s">
        <v>91</v>
      </c>
      <c r="S614" s="30"/>
    </row>
    <row r="615" spans="1:19" x14ac:dyDescent="0.35">
      <c r="A615" s="31" t="s">
        <v>89</v>
      </c>
      <c r="B615" s="528">
        <v>46251</v>
      </c>
      <c r="C615" s="65">
        <v>46251</v>
      </c>
      <c r="D615" s="56" t="s">
        <v>2634</v>
      </c>
      <c r="E615" s="61"/>
      <c r="F615" s="33" t="s">
        <v>74</v>
      </c>
      <c r="G615" s="20" t="s">
        <v>2635</v>
      </c>
      <c r="H615" s="68" t="s">
        <v>2651</v>
      </c>
      <c r="I615" s="62">
        <v>180</v>
      </c>
      <c r="J615" s="62">
        <v>220</v>
      </c>
      <c r="K615" s="70" t="s">
        <v>95</v>
      </c>
      <c r="L615" s="63" t="s">
        <v>2636</v>
      </c>
      <c r="M615" s="29"/>
      <c r="N615" s="41">
        <v>1.91</v>
      </c>
      <c r="O615" s="85"/>
      <c r="P615" s="64" t="s">
        <v>79</v>
      </c>
      <c r="Q615" s="64" t="s">
        <v>2762</v>
      </c>
      <c r="R615" s="76" t="s">
        <v>91</v>
      </c>
      <c r="S615" s="30"/>
    </row>
    <row r="616" spans="1:19" x14ac:dyDescent="0.35">
      <c r="A616" s="31" t="s">
        <v>409</v>
      </c>
      <c r="B616" s="528">
        <v>46252</v>
      </c>
      <c r="C616" s="65">
        <v>46253</v>
      </c>
      <c r="D616" s="248" t="s">
        <v>2674</v>
      </c>
      <c r="E616" s="61"/>
      <c r="F616" s="33" t="s">
        <v>74</v>
      </c>
      <c r="G616" s="20" t="s">
        <v>2666</v>
      </c>
      <c r="H616" s="68" t="s">
        <v>2675</v>
      </c>
      <c r="I616" s="62">
        <v>220</v>
      </c>
      <c r="J616" s="62">
        <v>220</v>
      </c>
      <c r="K616" s="70" t="s">
        <v>95</v>
      </c>
      <c r="L616" s="63" t="s">
        <v>2676</v>
      </c>
      <c r="M616" s="29"/>
      <c r="N616" s="41">
        <v>2.21</v>
      </c>
      <c r="O616" s="70" t="s">
        <v>2677</v>
      </c>
      <c r="P616" s="64"/>
      <c r="Q616" s="34"/>
      <c r="R616" s="76" t="s">
        <v>91</v>
      </c>
      <c r="S616" s="30"/>
    </row>
    <row r="617" spans="1:19" x14ac:dyDescent="0.35">
      <c r="A617" s="31" t="s">
        <v>409</v>
      </c>
      <c r="B617" s="528">
        <v>46252</v>
      </c>
      <c r="C617" s="65">
        <v>46253</v>
      </c>
      <c r="D617" s="248" t="s">
        <v>2672</v>
      </c>
      <c r="E617" s="61" t="s">
        <v>2961</v>
      </c>
      <c r="F617" s="33" t="s">
        <v>74</v>
      </c>
      <c r="G617" s="20" t="s">
        <v>2669</v>
      </c>
      <c r="H617" s="68" t="s">
        <v>2673</v>
      </c>
      <c r="I617" s="62">
        <v>180</v>
      </c>
      <c r="J617" s="62">
        <v>220</v>
      </c>
      <c r="K617" s="70" t="s">
        <v>95</v>
      </c>
      <c r="L617" s="63" t="s">
        <v>145</v>
      </c>
      <c r="M617" s="29"/>
      <c r="N617" s="41">
        <v>2.2599999999999998</v>
      </c>
      <c r="O617" s="85"/>
      <c r="P617" s="64"/>
      <c r="Q617" s="34"/>
      <c r="R617" s="76" t="s">
        <v>91</v>
      </c>
      <c r="S617" s="30"/>
    </row>
    <row r="618" spans="1:19" x14ac:dyDescent="0.35">
      <c r="A618" s="31" t="s">
        <v>409</v>
      </c>
      <c r="B618" s="528">
        <v>46252</v>
      </c>
      <c r="C618" s="65">
        <v>46253</v>
      </c>
      <c r="D618" s="56" t="s">
        <v>2667</v>
      </c>
      <c r="E618" s="61"/>
      <c r="F618" s="33" t="s">
        <v>94</v>
      </c>
      <c r="G618" s="20" t="s">
        <v>2668</v>
      </c>
      <c r="H618" s="68" t="s">
        <v>421</v>
      </c>
      <c r="I618" s="62"/>
      <c r="J618" s="62"/>
      <c r="K618" s="70"/>
      <c r="L618" s="63" t="s">
        <v>2783</v>
      </c>
      <c r="M618" s="29"/>
      <c r="N618" s="41">
        <v>2.36</v>
      </c>
      <c r="O618" s="70" t="s">
        <v>2671</v>
      </c>
      <c r="P618" s="64"/>
      <c r="Q618" s="34"/>
      <c r="R618" s="76" t="s">
        <v>91</v>
      </c>
      <c r="S618" s="30"/>
    </row>
    <row r="619" spans="1:19" x14ac:dyDescent="0.35">
      <c r="A619" s="31" t="s">
        <v>409</v>
      </c>
      <c r="B619" s="528">
        <v>46252</v>
      </c>
      <c r="C619" s="65">
        <v>46253</v>
      </c>
      <c r="D619" s="248" t="s">
        <v>2699</v>
      </c>
      <c r="E619" s="61"/>
      <c r="F619" s="33" t="s">
        <v>94</v>
      </c>
      <c r="G619" s="20" t="s">
        <v>2725</v>
      </c>
      <c r="H619" s="68" t="s">
        <v>2670</v>
      </c>
      <c r="I619" s="62"/>
      <c r="J619" s="62"/>
      <c r="K619" s="70"/>
      <c r="L619" s="63" t="s">
        <v>145</v>
      </c>
      <c r="M619" s="29"/>
      <c r="N619" s="41">
        <v>1.84</v>
      </c>
      <c r="O619" s="70" t="s">
        <v>2671</v>
      </c>
      <c r="P619" s="64"/>
      <c r="Q619" s="34"/>
      <c r="R619" s="76" t="s">
        <v>91</v>
      </c>
      <c r="S619" s="30"/>
    </row>
    <row r="620" spans="1:19" x14ac:dyDescent="0.35">
      <c r="A620" s="31" t="s">
        <v>1179</v>
      </c>
      <c r="B620" s="528">
        <v>46253</v>
      </c>
      <c r="C620" s="65">
        <v>46253</v>
      </c>
      <c r="D620" s="248" t="s">
        <v>2716</v>
      </c>
      <c r="E620" s="61"/>
      <c r="F620" s="33" t="s">
        <v>94</v>
      </c>
      <c r="G620" s="20" t="s">
        <v>2715</v>
      </c>
      <c r="H620" s="68"/>
      <c r="I620" s="62"/>
      <c r="J620" s="62"/>
      <c r="K620" s="70"/>
      <c r="L620" s="63" t="s">
        <v>775</v>
      </c>
      <c r="M620" s="29"/>
      <c r="N620" s="41">
        <v>1.93</v>
      </c>
      <c r="O620" s="85"/>
      <c r="P620" s="64"/>
      <c r="Q620" s="34"/>
      <c r="R620" s="76" t="s">
        <v>66</v>
      </c>
      <c r="S620" s="30"/>
    </row>
    <row r="621" spans="1:19" x14ac:dyDescent="0.35">
      <c r="A621" s="31" t="s">
        <v>106</v>
      </c>
      <c r="B621" s="528">
        <v>46254</v>
      </c>
      <c r="C621" s="65">
        <v>46254</v>
      </c>
      <c r="D621" s="379" t="s">
        <v>2155</v>
      </c>
      <c r="E621" s="61"/>
      <c r="F621" s="33" t="s">
        <v>74</v>
      </c>
      <c r="G621" s="20" t="s">
        <v>2700</v>
      </c>
      <c r="H621" s="68" t="s">
        <v>2706</v>
      </c>
      <c r="I621" s="382">
        <v>480</v>
      </c>
      <c r="J621" s="382">
        <v>230</v>
      </c>
      <c r="K621" t="s">
        <v>2707</v>
      </c>
      <c r="L621" s="63" t="s">
        <v>256</v>
      </c>
      <c r="M621" s="29" t="s">
        <v>138</v>
      </c>
      <c r="N621" s="41">
        <v>8.85</v>
      </c>
      <c r="O621" s="64" t="s">
        <v>2708</v>
      </c>
      <c r="P621" s="64" t="s">
        <v>79</v>
      </c>
      <c r="Q621" s="34" t="s">
        <v>2525</v>
      </c>
      <c r="R621" s="76" t="s">
        <v>66</v>
      </c>
      <c r="S621" s="30" t="s">
        <v>2785</v>
      </c>
    </row>
    <row r="622" spans="1:19" x14ac:dyDescent="0.35">
      <c r="A622" s="31" t="s">
        <v>2470</v>
      </c>
      <c r="B622" s="528">
        <v>46255</v>
      </c>
      <c r="C622" s="65">
        <v>46255</v>
      </c>
      <c r="D622" s="248" t="s">
        <v>2720</v>
      </c>
      <c r="E622" s="61"/>
      <c r="F622" s="532" t="s">
        <v>74</v>
      </c>
      <c r="G622" s="20" t="s">
        <v>2714</v>
      </c>
      <c r="H622" s="531" t="s">
        <v>2717</v>
      </c>
      <c r="I622" s="62">
        <v>200</v>
      </c>
      <c r="J622" s="62">
        <v>220</v>
      </c>
      <c r="K622" s="70" t="s">
        <v>95</v>
      </c>
      <c r="L622" s="70" t="s">
        <v>2721</v>
      </c>
      <c r="M622" s="29"/>
      <c r="N622" s="41">
        <v>1.97</v>
      </c>
      <c r="O622" s="85"/>
      <c r="P622" s="64"/>
      <c r="Q622" s="34"/>
      <c r="R622" s="76" t="s">
        <v>66</v>
      </c>
      <c r="S622" s="30"/>
    </row>
    <row r="623" spans="1:19" x14ac:dyDescent="0.35">
      <c r="A623" s="31" t="s">
        <v>2470</v>
      </c>
      <c r="B623" s="528">
        <v>46255</v>
      </c>
      <c r="C623" s="65">
        <v>46255</v>
      </c>
      <c r="D623" s="327" t="s">
        <v>2718</v>
      </c>
      <c r="E623" s="61">
        <v>3710003</v>
      </c>
      <c r="F623" s="532" t="s">
        <v>74</v>
      </c>
      <c r="G623" s="20" t="s">
        <v>2779</v>
      </c>
      <c r="H623" s="531" t="s">
        <v>2719</v>
      </c>
      <c r="I623" s="62">
        <v>160</v>
      </c>
      <c r="J623" s="62">
        <v>210</v>
      </c>
      <c r="K623" s="70" t="s">
        <v>143</v>
      </c>
      <c r="L623" s="70" t="s">
        <v>276</v>
      </c>
      <c r="M623" s="29"/>
      <c r="N623" s="41">
        <v>1.74</v>
      </c>
      <c r="O623" s="85"/>
      <c r="P623" s="64"/>
      <c r="Q623" s="34"/>
      <c r="R623" s="76" t="s">
        <v>66</v>
      </c>
      <c r="S623" s="30"/>
    </row>
    <row r="624" spans="1:19" x14ac:dyDescent="0.35">
      <c r="A624" s="31" t="s">
        <v>2470</v>
      </c>
      <c r="B624" s="528">
        <v>46255</v>
      </c>
      <c r="C624" s="65">
        <v>46255</v>
      </c>
      <c r="D624" s="248" t="s">
        <v>2729</v>
      </c>
      <c r="E624" s="61"/>
      <c r="F624" s="532" t="s">
        <v>74</v>
      </c>
      <c r="G624" s="20" t="s">
        <v>2722</v>
      </c>
      <c r="H624" s="531" t="s">
        <v>2730</v>
      </c>
      <c r="I624" s="62">
        <v>200</v>
      </c>
      <c r="J624" s="62">
        <v>220</v>
      </c>
      <c r="K624" s="70" t="s">
        <v>160</v>
      </c>
      <c r="L624" s="63" t="s">
        <v>1919</v>
      </c>
      <c r="M624" s="29"/>
      <c r="N624" s="41">
        <v>1.95</v>
      </c>
      <c r="O624" s="85"/>
      <c r="P624" s="64"/>
      <c r="Q624" s="34"/>
      <c r="R624" s="76" t="s">
        <v>66</v>
      </c>
      <c r="S624" s="30"/>
    </row>
    <row r="625" spans="1:20" x14ac:dyDescent="0.35">
      <c r="A625" s="31" t="s">
        <v>409</v>
      </c>
      <c r="B625" s="528">
        <v>46255</v>
      </c>
      <c r="C625" s="65">
        <v>46255</v>
      </c>
      <c r="D625" s="248" t="s">
        <v>2726</v>
      </c>
      <c r="E625" s="61"/>
      <c r="F625" s="33" t="s">
        <v>94</v>
      </c>
      <c r="G625" s="20" t="s">
        <v>2723</v>
      </c>
      <c r="H625" s="68" t="s">
        <v>2727</v>
      </c>
      <c r="I625" s="62">
        <v>200</v>
      </c>
      <c r="J625" s="62">
        <v>220</v>
      </c>
      <c r="K625" s="70" t="s">
        <v>95</v>
      </c>
      <c r="L625" s="63" t="s">
        <v>2728</v>
      </c>
      <c r="M625" s="29"/>
      <c r="N625" s="41">
        <v>2.15</v>
      </c>
      <c r="O625" s="85"/>
      <c r="P625" s="64"/>
      <c r="Q625" s="34"/>
      <c r="R625" s="76" t="s">
        <v>66</v>
      </c>
      <c r="S625" s="30"/>
    </row>
    <row r="626" spans="1:20" x14ac:dyDescent="0.35">
      <c r="A626" s="31" t="s">
        <v>1179</v>
      </c>
      <c r="B626" s="528">
        <v>46255</v>
      </c>
      <c r="C626" s="142">
        <v>46258</v>
      </c>
      <c r="D626" s="327" t="s">
        <v>2724</v>
      </c>
      <c r="E626" s="61"/>
      <c r="F626" s="33" t="s">
        <v>74</v>
      </c>
      <c r="G626" s="87" t="s">
        <v>2740</v>
      </c>
      <c r="H626" s="68" t="s">
        <v>2731</v>
      </c>
      <c r="I626" s="66">
        <v>180</v>
      </c>
      <c r="J626" s="66">
        <v>210</v>
      </c>
      <c r="K626" s="527" t="s">
        <v>2738</v>
      </c>
      <c r="L626" s="63" t="s">
        <v>133</v>
      </c>
      <c r="M626" s="29"/>
      <c r="N626" s="160">
        <v>1.75</v>
      </c>
      <c r="O626" s="86" t="s">
        <v>2742</v>
      </c>
      <c r="P626" s="64"/>
      <c r="Q626" s="34"/>
      <c r="R626" s="76" t="s">
        <v>66</v>
      </c>
      <c r="S626" s="30"/>
    </row>
    <row r="627" spans="1:20" x14ac:dyDescent="0.35">
      <c r="A627" s="31" t="s">
        <v>409</v>
      </c>
      <c r="B627" s="528">
        <v>46255</v>
      </c>
      <c r="C627" s="65">
        <v>46255</v>
      </c>
      <c r="D627" s="248" t="s">
        <v>2713</v>
      </c>
      <c r="E627" s="61"/>
      <c r="F627" s="33" t="s">
        <v>94</v>
      </c>
      <c r="G627" s="20" t="s">
        <v>2732</v>
      </c>
      <c r="H627" s="68" t="s">
        <v>2734</v>
      </c>
      <c r="I627" s="62">
        <v>200</v>
      </c>
      <c r="J627" s="62">
        <v>220</v>
      </c>
      <c r="K627" s="70" t="s">
        <v>95</v>
      </c>
      <c r="L627" s="63" t="s">
        <v>133</v>
      </c>
      <c r="M627" s="29"/>
      <c r="N627" s="41">
        <v>2.4900000000000002</v>
      </c>
      <c r="O627" s="85"/>
      <c r="P627" s="64"/>
      <c r="Q627" s="34"/>
      <c r="R627" s="76" t="s">
        <v>91</v>
      </c>
      <c r="S627" s="30"/>
    </row>
    <row r="628" spans="1:20" x14ac:dyDescent="0.35">
      <c r="A628" s="31" t="s">
        <v>1179</v>
      </c>
      <c r="B628" s="528">
        <v>46255</v>
      </c>
      <c r="C628" s="65">
        <v>46255</v>
      </c>
      <c r="D628" s="56">
        <v>3030030</v>
      </c>
      <c r="E628" s="61"/>
      <c r="F628" s="33" t="s">
        <v>94</v>
      </c>
      <c r="G628" s="56" t="s">
        <v>2733</v>
      </c>
      <c r="H628" s="68" t="s">
        <v>799</v>
      </c>
      <c r="I628" s="75" t="s">
        <v>2735</v>
      </c>
      <c r="J628" s="62"/>
      <c r="K628" s="70"/>
      <c r="L628" s="63"/>
      <c r="M628" s="29"/>
      <c r="N628" s="41">
        <v>1.93</v>
      </c>
      <c r="O628" s="75" t="s">
        <v>2757</v>
      </c>
      <c r="P628" s="64"/>
      <c r="Q628" s="34"/>
      <c r="R628" s="76" t="s">
        <v>66</v>
      </c>
      <c r="S628" s="30"/>
    </row>
    <row r="629" spans="1:20" x14ac:dyDescent="0.35">
      <c r="A629" s="31" t="s">
        <v>741</v>
      </c>
      <c r="B629" s="528">
        <v>46258</v>
      </c>
      <c r="C629" s="142">
        <v>46260</v>
      </c>
      <c r="D629" s="248" t="s">
        <v>2764</v>
      </c>
      <c r="E629" s="61" t="s">
        <v>2765</v>
      </c>
      <c r="F629" s="33" t="s">
        <v>94</v>
      </c>
      <c r="G629" s="20" t="s">
        <v>2736</v>
      </c>
      <c r="H629" s="132" t="s">
        <v>2737</v>
      </c>
      <c r="I629" s="62">
        <v>260</v>
      </c>
      <c r="J629" s="62">
        <v>220</v>
      </c>
      <c r="K629" s="70" t="s">
        <v>95</v>
      </c>
      <c r="L629" s="63" t="s">
        <v>137</v>
      </c>
      <c r="M629" s="29"/>
      <c r="N629" s="160">
        <v>2.82</v>
      </c>
      <c r="O629" s="85"/>
      <c r="P629" s="64"/>
      <c r="Q629" s="34"/>
      <c r="R629" s="76" t="s">
        <v>91</v>
      </c>
      <c r="S629" s="30"/>
    </row>
    <row r="630" spans="1:20" x14ac:dyDescent="0.35">
      <c r="A630" s="31" t="s">
        <v>1179</v>
      </c>
      <c r="B630" s="528">
        <v>46258</v>
      </c>
      <c r="C630" s="65">
        <v>46258</v>
      </c>
      <c r="D630" s="248" t="s">
        <v>2766</v>
      </c>
      <c r="E630" s="61" t="s">
        <v>2767</v>
      </c>
      <c r="F630" s="33" t="s">
        <v>74</v>
      </c>
      <c r="G630" s="20" t="s">
        <v>2739</v>
      </c>
      <c r="H630" s="68" t="s">
        <v>2752</v>
      </c>
      <c r="I630" s="66">
        <v>180</v>
      </c>
      <c r="J630" s="66">
        <v>210</v>
      </c>
      <c r="K630" s="527" t="s">
        <v>2741</v>
      </c>
      <c r="L630" s="63" t="s">
        <v>133</v>
      </c>
      <c r="M630" s="29"/>
      <c r="N630" s="41">
        <v>1.65</v>
      </c>
      <c r="O630" s="85"/>
      <c r="P630" s="64"/>
      <c r="Q630" s="34"/>
      <c r="R630" s="76" t="s">
        <v>66</v>
      </c>
      <c r="S630" s="30"/>
    </row>
    <row r="631" spans="1:20" x14ac:dyDescent="0.35">
      <c r="A631" s="31" t="s">
        <v>2470</v>
      </c>
      <c r="B631" s="528">
        <v>46258</v>
      </c>
      <c r="C631" s="65">
        <v>46258</v>
      </c>
      <c r="D631" s="248" t="s">
        <v>2754</v>
      </c>
      <c r="E631" s="61"/>
      <c r="F631" s="33" t="s">
        <v>94</v>
      </c>
      <c r="G631" s="20" t="s">
        <v>2753</v>
      </c>
      <c r="H631" s="68" t="s">
        <v>2755</v>
      </c>
      <c r="I631" s="62">
        <v>200</v>
      </c>
      <c r="J631" s="62">
        <v>220</v>
      </c>
      <c r="K631" s="70" t="s">
        <v>160</v>
      </c>
      <c r="L631" s="63" t="s">
        <v>2756</v>
      </c>
      <c r="M631" s="29"/>
      <c r="N631" s="41">
        <v>2.34</v>
      </c>
      <c r="O631" s="85"/>
      <c r="P631" s="64"/>
      <c r="Q631" s="34"/>
      <c r="R631" s="76" t="s">
        <v>66</v>
      </c>
      <c r="S631" s="30"/>
    </row>
    <row r="632" spans="1:20" x14ac:dyDescent="0.35">
      <c r="A632" s="31" t="s">
        <v>1921</v>
      </c>
      <c r="B632" s="528">
        <v>46259</v>
      </c>
      <c r="C632" s="65">
        <v>46260</v>
      </c>
      <c r="D632" s="248" t="s">
        <v>2758</v>
      </c>
      <c r="E632" s="61"/>
      <c r="F632" s="33" t="s">
        <v>74</v>
      </c>
      <c r="G632" s="20" t="s">
        <v>2759</v>
      </c>
      <c r="H632" s="68" t="s">
        <v>2760</v>
      </c>
      <c r="I632" s="62">
        <v>380</v>
      </c>
      <c r="J632" s="62">
        <v>220</v>
      </c>
      <c r="K632" s="70" t="s">
        <v>2761</v>
      </c>
      <c r="L632" s="63" t="s">
        <v>653</v>
      </c>
      <c r="M632" s="29"/>
      <c r="N632" s="41">
        <v>6.67</v>
      </c>
      <c r="O632" s="85"/>
      <c r="P632" s="64" t="s">
        <v>79</v>
      </c>
      <c r="Q632" s="34" t="s">
        <v>1388</v>
      </c>
      <c r="R632" s="76" t="s">
        <v>66</v>
      </c>
      <c r="S632" s="30"/>
      <c r="T632" t="s">
        <v>2787</v>
      </c>
    </row>
    <row r="633" spans="1:20" x14ac:dyDescent="0.35">
      <c r="A633" s="31" t="s">
        <v>2769</v>
      </c>
      <c r="B633" s="528">
        <v>46262</v>
      </c>
      <c r="C633" s="65">
        <v>46262</v>
      </c>
      <c r="D633" s="248" t="s">
        <v>2768</v>
      </c>
      <c r="E633" s="61"/>
      <c r="F633" s="33" t="s">
        <v>74</v>
      </c>
      <c r="G633" s="20" t="s">
        <v>2782</v>
      </c>
      <c r="H633" s="68" t="s">
        <v>2770</v>
      </c>
      <c r="I633" s="62">
        <v>480</v>
      </c>
      <c r="J633" s="62">
        <v>220</v>
      </c>
      <c r="K633" s="70" t="s">
        <v>2771</v>
      </c>
      <c r="L633" s="63" t="s">
        <v>184</v>
      </c>
      <c r="M633" s="29"/>
      <c r="N633" s="41">
        <v>10.8</v>
      </c>
      <c r="O633" s="85"/>
      <c r="P633" s="64" t="s">
        <v>79</v>
      </c>
      <c r="Q633" s="34"/>
      <c r="R633" s="76" t="s">
        <v>91</v>
      </c>
      <c r="S633" s="30"/>
    </row>
    <row r="634" spans="1:20" x14ac:dyDescent="0.35">
      <c r="A634" s="31" t="s">
        <v>1921</v>
      </c>
      <c r="B634" s="528">
        <v>46262</v>
      </c>
      <c r="C634" s="65">
        <v>46262</v>
      </c>
      <c r="D634" s="56" t="s">
        <v>2773</v>
      </c>
      <c r="E634" s="61"/>
      <c r="F634" s="33" t="s">
        <v>74</v>
      </c>
      <c r="G634" s="20" t="s">
        <v>2781</v>
      </c>
      <c r="H634" s="68" t="s">
        <v>2772</v>
      </c>
      <c r="I634" s="62">
        <v>380</v>
      </c>
      <c r="J634" s="62">
        <v>230</v>
      </c>
      <c r="K634" s="70" t="s">
        <v>2774</v>
      </c>
      <c r="L634" s="63" t="s">
        <v>2535</v>
      </c>
      <c r="M634" s="29" t="s">
        <v>138</v>
      </c>
      <c r="N634" s="41">
        <v>7.93</v>
      </c>
      <c r="O634" s="85"/>
      <c r="P634" s="64" t="s">
        <v>79</v>
      </c>
      <c r="Q634" s="34" t="s">
        <v>2512</v>
      </c>
      <c r="R634" s="76" t="s">
        <v>66</v>
      </c>
      <c r="S634" s="30"/>
      <c r="T634" t="s">
        <v>2787</v>
      </c>
    </row>
    <row r="635" spans="1:20" ht="16" x14ac:dyDescent="0.35">
      <c r="A635" s="31" t="s">
        <v>1921</v>
      </c>
      <c r="B635" s="528">
        <v>46262</v>
      </c>
      <c r="C635" s="65">
        <v>46262</v>
      </c>
      <c r="D635" s="57" t="s">
        <v>2775</v>
      </c>
      <c r="E635" s="61"/>
      <c r="F635" s="33" t="s">
        <v>74</v>
      </c>
      <c r="G635" s="20" t="s">
        <v>2780</v>
      </c>
      <c r="H635" s="68" t="s">
        <v>2776</v>
      </c>
      <c r="I635" s="62">
        <v>160</v>
      </c>
      <c r="J635" s="62">
        <v>210</v>
      </c>
      <c r="K635" s="70" t="s">
        <v>143</v>
      </c>
      <c r="L635" s="63" t="s">
        <v>133</v>
      </c>
      <c r="M635" s="29"/>
      <c r="N635" s="41">
        <v>1.3</v>
      </c>
      <c r="O635" s="363"/>
      <c r="P635" s="64" t="s">
        <v>79</v>
      </c>
      <c r="Q635" s="34" t="s">
        <v>2202</v>
      </c>
      <c r="R635" s="76" t="s">
        <v>66</v>
      </c>
      <c r="S635" s="30"/>
      <c r="T635" t="s">
        <v>2788</v>
      </c>
    </row>
    <row r="636" spans="1:20" x14ac:dyDescent="0.35">
      <c r="A636" s="31" t="s">
        <v>89</v>
      </c>
      <c r="B636" s="528">
        <v>46266</v>
      </c>
      <c r="C636" s="65">
        <v>46267</v>
      </c>
      <c r="D636" s="327" t="s">
        <v>2819</v>
      </c>
      <c r="E636" s="61"/>
      <c r="F636" s="33" t="s">
        <v>94</v>
      </c>
      <c r="G636" s="20" t="s">
        <v>2820</v>
      </c>
      <c r="H636" s="68" t="s">
        <v>2829</v>
      </c>
      <c r="I636" s="62">
        <v>180</v>
      </c>
      <c r="J636" s="62">
        <v>220</v>
      </c>
      <c r="K636" s="70" t="s">
        <v>95</v>
      </c>
      <c r="L636" s="63" t="s">
        <v>2527</v>
      </c>
      <c r="M636" s="29"/>
      <c r="N636" s="41">
        <v>2.14</v>
      </c>
      <c r="O636" s="538" t="s">
        <v>2830</v>
      </c>
      <c r="P636" s="64"/>
      <c r="Q636" s="34"/>
      <c r="R636" s="76" t="s">
        <v>91</v>
      </c>
      <c r="S636" s="30"/>
    </row>
    <row r="637" spans="1:20" x14ac:dyDescent="0.35">
      <c r="A637" s="31" t="s">
        <v>249</v>
      </c>
      <c r="B637" s="528">
        <v>46267</v>
      </c>
      <c r="C637" s="65">
        <v>46267</v>
      </c>
      <c r="D637" s="537" t="s">
        <v>2815</v>
      </c>
      <c r="E637" s="61"/>
      <c r="F637" s="33" t="s">
        <v>94</v>
      </c>
      <c r="G637" s="20" t="s">
        <v>2816</v>
      </c>
      <c r="H637" s="68" t="s">
        <v>2828</v>
      </c>
      <c r="I637" s="62">
        <v>200</v>
      </c>
      <c r="J637" s="62">
        <v>220</v>
      </c>
      <c r="K637" s="70" t="s">
        <v>95</v>
      </c>
      <c r="L637" s="63" t="s">
        <v>256</v>
      </c>
      <c r="M637" s="29"/>
      <c r="N637" s="321">
        <v>2.8</v>
      </c>
      <c r="O637" s="85"/>
      <c r="P637" s="64"/>
      <c r="Q637" s="34"/>
      <c r="R637" s="76" t="s">
        <v>91</v>
      </c>
      <c r="S637" s="30"/>
    </row>
    <row r="638" spans="1:20" x14ac:dyDescent="0.35">
      <c r="A638" s="31" t="s">
        <v>249</v>
      </c>
      <c r="B638" s="528">
        <v>46267</v>
      </c>
      <c r="C638" s="65">
        <v>46267</v>
      </c>
      <c r="D638" s="537" t="s">
        <v>2814</v>
      </c>
      <c r="E638" s="61"/>
      <c r="F638" s="33" t="s">
        <v>94</v>
      </c>
      <c r="G638" s="20" t="s">
        <v>2817</v>
      </c>
      <c r="H638" s="68" t="s">
        <v>2827</v>
      </c>
      <c r="I638" s="62">
        <v>200</v>
      </c>
      <c r="J638" s="62">
        <v>220</v>
      </c>
      <c r="K638" s="70" t="s">
        <v>95</v>
      </c>
      <c r="L638" s="63" t="s">
        <v>133</v>
      </c>
      <c r="M638" s="29"/>
      <c r="N638" s="321">
        <v>3.07</v>
      </c>
      <c r="O638" s="85"/>
      <c r="P638" s="64"/>
      <c r="Q638" s="34"/>
      <c r="R638" s="76" t="s">
        <v>91</v>
      </c>
      <c r="S638" s="30"/>
    </row>
    <row r="639" spans="1:20" x14ac:dyDescent="0.35">
      <c r="A639" s="31" t="s">
        <v>249</v>
      </c>
      <c r="B639" s="528">
        <v>46267</v>
      </c>
      <c r="C639" s="65">
        <v>46267</v>
      </c>
      <c r="D639" s="252" t="s">
        <v>2825</v>
      </c>
      <c r="E639" s="61"/>
      <c r="F639" s="33" t="s">
        <v>94</v>
      </c>
      <c r="G639" s="20" t="s">
        <v>2818</v>
      </c>
      <c r="H639" s="68" t="s">
        <v>2826</v>
      </c>
      <c r="I639" s="62">
        <v>200</v>
      </c>
      <c r="J639" s="62">
        <v>220</v>
      </c>
      <c r="K639" s="70" t="s">
        <v>95</v>
      </c>
      <c r="L639" s="63" t="s">
        <v>255</v>
      </c>
      <c r="M639" s="29"/>
      <c r="N639" s="321">
        <v>2.78</v>
      </c>
      <c r="O639" s="85"/>
      <c r="P639" s="64"/>
      <c r="Q639" s="34"/>
      <c r="R639" s="76" t="s">
        <v>91</v>
      </c>
      <c r="S639" s="30"/>
    </row>
    <row r="640" spans="1:20" x14ac:dyDescent="0.35">
      <c r="A640" s="249" t="s">
        <v>1917</v>
      </c>
      <c r="B640" s="528">
        <v>46267</v>
      </c>
      <c r="C640" s="65">
        <v>46267</v>
      </c>
      <c r="D640" s="248" t="s">
        <v>2222</v>
      </c>
      <c r="E640" s="61"/>
      <c r="F640" s="33" t="s">
        <v>94</v>
      </c>
      <c r="G640" s="20" t="s">
        <v>2821</v>
      </c>
      <c r="H640" s="68" t="s">
        <v>2833</v>
      </c>
      <c r="I640" s="62">
        <v>200</v>
      </c>
      <c r="J640" s="62">
        <v>220</v>
      </c>
      <c r="K640" s="70" t="s">
        <v>95</v>
      </c>
      <c r="L640" s="63"/>
      <c r="M640" s="29"/>
      <c r="N640" s="321">
        <v>2.77</v>
      </c>
      <c r="O640" s="85"/>
      <c r="P640" s="64"/>
      <c r="Q640" s="34"/>
      <c r="R640" s="76" t="s">
        <v>91</v>
      </c>
      <c r="S640" s="30"/>
    </row>
    <row r="641" spans="1:19" ht="21.65" customHeight="1" x14ac:dyDescent="0.35">
      <c r="A641" s="31" t="s">
        <v>2823</v>
      </c>
      <c r="B641" s="528">
        <v>46267</v>
      </c>
      <c r="C641" s="65">
        <v>46267</v>
      </c>
      <c r="D641" s="56">
        <v>584004</v>
      </c>
      <c r="E641" s="61"/>
      <c r="F641" s="337" t="s">
        <v>361</v>
      </c>
      <c r="G641" s="539" t="s">
        <v>2822</v>
      </c>
      <c r="H641" s="68"/>
      <c r="I641" s="87" t="s">
        <v>2856</v>
      </c>
      <c r="J641" s="62"/>
      <c r="K641" s="70"/>
      <c r="L641" s="63"/>
      <c r="M641" s="29"/>
      <c r="N641" s="41"/>
      <c r="O641" s="85"/>
      <c r="P641" s="64"/>
      <c r="Q641" s="34"/>
      <c r="R641" s="76" t="s">
        <v>66</v>
      </c>
      <c r="S641" s="30"/>
    </row>
    <row r="642" spans="1:19" x14ac:dyDescent="0.35">
      <c r="A642" s="31" t="s">
        <v>2823</v>
      </c>
      <c r="B642" s="528">
        <v>46267</v>
      </c>
      <c r="C642" s="65">
        <v>46267</v>
      </c>
      <c r="D642" s="56">
        <v>599001</v>
      </c>
      <c r="E642" s="61"/>
      <c r="F642" s="33" t="s">
        <v>94</v>
      </c>
      <c r="G642" s="20" t="s">
        <v>2824</v>
      </c>
      <c r="H642" s="68" t="s">
        <v>2855</v>
      </c>
      <c r="I642" s="62">
        <v>280</v>
      </c>
      <c r="J642" s="62">
        <v>220</v>
      </c>
      <c r="K642" s="70" t="s">
        <v>2458</v>
      </c>
      <c r="L642" s="63"/>
      <c r="M642" s="29" t="s">
        <v>138</v>
      </c>
      <c r="N642" s="41">
        <v>4.91</v>
      </c>
      <c r="O642" s="85"/>
      <c r="P642" s="64"/>
      <c r="Q642" s="34"/>
      <c r="R642" s="76" t="s">
        <v>66</v>
      </c>
      <c r="S642" s="30"/>
    </row>
    <row r="643" spans="1:19" x14ac:dyDescent="0.35">
      <c r="A643" s="31" t="s">
        <v>2823</v>
      </c>
      <c r="B643" s="528">
        <v>46267</v>
      </c>
      <c r="C643" s="65">
        <v>46267</v>
      </c>
      <c r="D643" s="56">
        <v>600001</v>
      </c>
      <c r="E643" s="61"/>
      <c r="F643" s="33" t="s">
        <v>94</v>
      </c>
      <c r="G643" s="20" t="s">
        <v>2824</v>
      </c>
      <c r="H643" s="68" t="s">
        <v>2854</v>
      </c>
      <c r="I643" s="62">
        <v>280</v>
      </c>
      <c r="J643" s="62">
        <v>220</v>
      </c>
      <c r="K643" s="70" t="s">
        <v>2458</v>
      </c>
      <c r="L643" s="63"/>
      <c r="M643" s="29" t="s">
        <v>138</v>
      </c>
      <c r="N643" s="41">
        <v>4.91</v>
      </c>
      <c r="O643" s="85"/>
      <c r="P643" s="64"/>
      <c r="Q643" s="34"/>
      <c r="R643" s="76" t="s">
        <v>66</v>
      </c>
      <c r="S643" s="30"/>
    </row>
    <row r="644" spans="1:19" x14ac:dyDescent="0.35">
      <c r="A644" s="31" t="s">
        <v>2823</v>
      </c>
      <c r="B644" s="528">
        <v>46267</v>
      </c>
      <c r="C644" s="65">
        <v>46267</v>
      </c>
      <c r="D644" s="56">
        <v>573001</v>
      </c>
      <c r="E644" s="61"/>
      <c r="F644" s="33" t="s">
        <v>94</v>
      </c>
      <c r="G644" s="20" t="s">
        <v>2824</v>
      </c>
      <c r="H644" s="68" t="s">
        <v>2853</v>
      </c>
      <c r="I644" s="62">
        <v>280</v>
      </c>
      <c r="J644" s="62">
        <v>220</v>
      </c>
      <c r="K644" s="70" t="s">
        <v>2458</v>
      </c>
      <c r="L644" s="63"/>
      <c r="M644" s="29" t="s">
        <v>138</v>
      </c>
      <c r="N644" s="41">
        <v>4.91</v>
      </c>
      <c r="O644" s="85"/>
      <c r="P644" s="64"/>
      <c r="Q644" s="34"/>
      <c r="R644" s="76" t="s">
        <v>66</v>
      </c>
      <c r="S644" s="30"/>
    </row>
    <row r="645" spans="1:19" x14ac:dyDescent="0.35">
      <c r="A645" s="31" t="s">
        <v>2823</v>
      </c>
      <c r="B645" s="528">
        <v>46267</v>
      </c>
      <c r="C645" s="65">
        <v>46267</v>
      </c>
      <c r="D645" s="56">
        <v>574001</v>
      </c>
      <c r="E645" s="61"/>
      <c r="F645" s="33" t="s">
        <v>94</v>
      </c>
      <c r="G645" s="20" t="s">
        <v>2824</v>
      </c>
      <c r="H645" s="68" t="s">
        <v>2852</v>
      </c>
      <c r="I645" s="62">
        <v>280</v>
      </c>
      <c r="J645" s="62">
        <v>220</v>
      </c>
      <c r="K645" s="70" t="s">
        <v>2458</v>
      </c>
      <c r="L645" s="63"/>
      <c r="M645" s="29" t="s">
        <v>138</v>
      </c>
      <c r="N645" s="41">
        <v>4.91</v>
      </c>
      <c r="O645" s="85"/>
      <c r="P645" s="64"/>
      <c r="Q645" s="34"/>
      <c r="R645" s="76" t="s">
        <v>66</v>
      </c>
      <c r="S645" s="30"/>
    </row>
    <row r="646" spans="1:19" x14ac:dyDescent="0.35">
      <c r="A646" s="31" t="s">
        <v>2823</v>
      </c>
      <c r="B646" s="528">
        <v>46267</v>
      </c>
      <c r="C646" s="65">
        <v>46267</v>
      </c>
      <c r="D646" s="56">
        <v>575001</v>
      </c>
      <c r="E646" s="61"/>
      <c r="F646" s="33" t="s">
        <v>94</v>
      </c>
      <c r="G646" s="20" t="s">
        <v>2824</v>
      </c>
      <c r="H646" s="68" t="s">
        <v>2851</v>
      </c>
      <c r="I646" s="62">
        <v>280</v>
      </c>
      <c r="J646" s="62">
        <v>220</v>
      </c>
      <c r="K646" s="70" t="s">
        <v>2458</v>
      </c>
      <c r="L646" s="63"/>
      <c r="M646" s="29" t="s">
        <v>138</v>
      </c>
      <c r="N646" s="41">
        <v>4.91</v>
      </c>
      <c r="O646" s="85"/>
      <c r="P646" s="64"/>
      <c r="Q646" s="34"/>
      <c r="R646" s="76" t="s">
        <v>66</v>
      </c>
      <c r="S646" s="30"/>
    </row>
    <row r="647" spans="1:19" x14ac:dyDescent="0.35">
      <c r="A647" s="31" t="s">
        <v>2823</v>
      </c>
      <c r="B647" s="528">
        <v>46267</v>
      </c>
      <c r="C647" s="65">
        <v>46267</v>
      </c>
      <c r="D647" s="56">
        <v>583001</v>
      </c>
      <c r="E647" s="61"/>
      <c r="F647" s="33" t="s">
        <v>94</v>
      </c>
      <c r="G647" s="20" t="s">
        <v>2824</v>
      </c>
      <c r="H647" s="68" t="s">
        <v>2850</v>
      </c>
      <c r="I647" s="62">
        <v>280</v>
      </c>
      <c r="J647" s="62">
        <v>220</v>
      </c>
      <c r="K647" s="70" t="s">
        <v>2458</v>
      </c>
      <c r="L647" s="63"/>
      <c r="M647" s="29" t="s">
        <v>138</v>
      </c>
      <c r="N647" s="41">
        <v>4.91</v>
      </c>
      <c r="O647" s="85"/>
      <c r="P647" s="64"/>
      <c r="Q647" s="34"/>
      <c r="R647" s="76" t="s">
        <v>66</v>
      </c>
      <c r="S647" s="30"/>
    </row>
    <row r="648" spans="1:19" x14ac:dyDescent="0.35">
      <c r="A648" s="31" t="s">
        <v>2823</v>
      </c>
      <c r="B648" s="528">
        <v>46267</v>
      </c>
      <c r="C648" s="65">
        <v>46267</v>
      </c>
      <c r="D648" s="56">
        <v>590001</v>
      </c>
      <c r="E648" s="61"/>
      <c r="F648" s="33" t="s">
        <v>94</v>
      </c>
      <c r="G648" s="20" t="s">
        <v>2824</v>
      </c>
      <c r="H648" s="68" t="s">
        <v>2849</v>
      </c>
      <c r="I648" s="62">
        <v>280</v>
      </c>
      <c r="J648" s="62">
        <v>220</v>
      </c>
      <c r="K648" s="70" t="s">
        <v>2458</v>
      </c>
      <c r="L648" s="63"/>
      <c r="M648" s="29" t="s">
        <v>138</v>
      </c>
      <c r="N648" s="41">
        <v>4.91</v>
      </c>
      <c r="O648" s="85"/>
      <c r="P648" s="64"/>
      <c r="Q648" s="34"/>
      <c r="R648" s="76" t="s">
        <v>66</v>
      </c>
      <c r="S648" s="30"/>
    </row>
    <row r="649" spans="1:19" x14ac:dyDescent="0.35">
      <c r="A649" s="31" t="s">
        <v>2823</v>
      </c>
      <c r="B649" s="528">
        <v>46267</v>
      </c>
      <c r="C649" s="65">
        <v>46267</v>
      </c>
      <c r="D649" s="56">
        <v>591001</v>
      </c>
      <c r="E649" s="61"/>
      <c r="F649" s="33" t="s">
        <v>94</v>
      </c>
      <c r="G649" s="20" t="s">
        <v>2824</v>
      </c>
      <c r="H649" s="68" t="s">
        <v>2848</v>
      </c>
      <c r="I649" s="62">
        <v>280</v>
      </c>
      <c r="J649" s="62">
        <v>220</v>
      </c>
      <c r="K649" s="70" t="s">
        <v>2458</v>
      </c>
      <c r="L649" s="63"/>
      <c r="M649" s="29" t="s">
        <v>138</v>
      </c>
      <c r="N649" s="41">
        <v>4.91</v>
      </c>
      <c r="O649" s="85"/>
      <c r="P649" s="64"/>
      <c r="Q649" s="34"/>
      <c r="R649" s="76" t="s">
        <v>66</v>
      </c>
      <c r="S649" s="30"/>
    </row>
    <row r="650" spans="1:19" x14ac:dyDescent="0.35">
      <c r="A650" s="31" t="s">
        <v>2823</v>
      </c>
      <c r="B650" s="528">
        <v>46267</v>
      </c>
      <c r="C650" s="65">
        <v>46267</v>
      </c>
      <c r="D650" s="56">
        <v>612001</v>
      </c>
      <c r="E650" s="61"/>
      <c r="F650" s="33" t="s">
        <v>94</v>
      </c>
      <c r="G650" s="20" t="s">
        <v>2824</v>
      </c>
      <c r="H650" s="68" t="s">
        <v>2847</v>
      </c>
      <c r="I650" s="62">
        <v>280</v>
      </c>
      <c r="J650" s="62">
        <v>220</v>
      </c>
      <c r="K650" s="70" t="s">
        <v>2458</v>
      </c>
      <c r="L650" s="63"/>
      <c r="M650" s="29" t="s">
        <v>138</v>
      </c>
      <c r="N650" s="41">
        <v>4.91</v>
      </c>
      <c r="O650" s="85"/>
      <c r="P650" s="64"/>
      <c r="Q650" s="34"/>
      <c r="R650" s="76" t="s">
        <v>66</v>
      </c>
      <c r="S650" s="30"/>
    </row>
    <row r="651" spans="1:19" x14ac:dyDescent="0.35">
      <c r="A651" s="31" t="s">
        <v>2823</v>
      </c>
      <c r="B651" s="528">
        <v>46267</v>
      </c>
      <c r="C651" s="65">
        <v>46267</v>
      </c>
      <c r="D651" s="56">
        <v>613001</v>
      </c>
      <c r="E651" s="61"/>
      <c r="F651" s="33" t="s">
        <v>94</v>
      </c>
      <c r="G651" s="20" t="s">
        <v>2824</v>
      </c>
      <c r="H651" s="68" t="s">
        <v>2846</v>
      </c>
      <c r="I651" s="62">
        <v>280</v>
      </c>
      <c r="J651" s="62">
        <v>220</v>
      </c>
      <c r="K651" s="70" t="s">
        <v>2458</v>
      </c>
      <c r="L651" s="63"/>
      <c r="M651" s="29" t="s">
        <v>138</v>
      </c>
      <c r="N651" s="41">
        <v>4.91</v>
      </c>
      <c r="O651" s="85"/>
      <c r="P651" s="64"/>
      <c r="Q651" s="34"/>
      <c r="R651" s="76" t="s">
        <v>66</v>
      </c>
      <c r="S651" s="30"/>
    </row>
    <row r="652" spans="1:19" x14ac:dyDescent="0.35">
      <c r="A652" s="31" t="s">
        <v>2823</v>
      </c>
      <c r="B652" s="528">
        <v>46267</v>
      </c>
      <c r="C652" s="65">
        <v>46267</v>
      </c>
      <c r="D652" s="56">
        <v>614001</v>
      </c>
      <c r="E652" s="61"/>
      <c r="F652" s="33" t="s">
        <v>94</v>
      </c>
      <c r="G652" s="20" t="s">
        <v>2824</v>
      </c>
      <c r="H652" s="68" t="s">
        <v>2845</v>
      </c>
      <c r="I652" s="62">
        <v>280</v>
      </c>
      <c r="J652" s="62">
        <v>220</v>
      </c>
      <c r="K652" s="70" t="s">
        <v>2458</v>
      </c>
      <c r="L652" s="63"/>
      <c r="M652" s="29" t="s">
        <v>138</v>
      </c>
      <c r="N652" s="41">
        <v>4.91</v>
      </c>
      <c r="O652" s="85"/>
      <c r="P652" s="64"/>
      <c r="Q652" s="34"/>
      <c r="R652" s="76" t="s">
        <v>66</v>
      </c>
      <c r="S652" s="30"/>
    </row>
    <row r="653" spans="1:19" x14ac:dyDescent="0.35">
      <c r="A653" s="31" t="s">
        <v>2823</v>
      </c>
      <c r="B653" s="528">
        <v>46267</v>
      </c>
      <c r="C653" s="65">
        <v>46267</v>
      </c>
      <c r="D653" s="56">
        <v>615001</v>
      </c>
      <c r="E653" s="61"/>
      <c r="F653" s="33" t="s">
        <v>94</v>
      </c>
      <c r="G653" s="20" t="s">
        <v>2824</v>
      </c>
      <c r="H653" s="68" t="s">
        <v>2844</v>
      </c>
      <c r="I653" s="62">
        <v>280</v>
      </c>
      <c r="J653" s="62">
        <v>220</v>
      </c>
      <c r="K653" s="70" t="s">
        <v>2458</v>
      </c>
      <c r="L653" s="63"/>
      <c r="M653" s="29" t="s">
        <v>138</v>
      </c>
      <c r="N653" s="41">
        <v>4.91</v>
      </c>
      <c r="O653" s="85"/>
      <c r="P653" s="64"/>
      <c r="Q653" s="34"/>
      <c r="R653" s="76" t="s">
        <v>66</v>
      </c>
      <c r="S653" s="30"/>
    </row>
    <row r="654" spans="1:19" x14ac:dyDescent="0.35">
      <c r="A654" s="31" t="s">
        <v>2823</v>
      </c>
      <c r="B654" s="528">
        <v>46267</v>
      </c>
      <c r="C654" s="65">
        <v>46267</v>
      </c>
      <c r="D654" s="56">
        <v>592001</v>
      </c>
      <c r="E654" s="61"/>
      <c r="F654" s="33" t="s">
        <v>94</v>
      </c>
      <c r="G654" s="20" t="s">
        <v>2824</v>
      </c>
      <c r="H654" s="68" t="s">
        <v>2843</v>
      </c>
      <c r="I654" s="62">
        <v>280</v>
      </c>
      <c r="J654" s="62">
        <v>220</v>
      </c>
      <c r="K654" s="70" t="s">
        <v>2458</v>
      </c>
      <c r="L654" s="63"/>
      <c r="M654" s="29" t="s">
        <v>138</v>
      </c>
      <c r="N654" s="41">
        <v>4.91</v>
      </c>
      <c r="O654" s="85"/>
      <c r="P654" s="64"/>
      <c r="Q654" s="34"/>
      <c r="R654" s="76" t="s">
        <v>66</v>
      </c>
      <c r="S654" s="30"/>
    </row>
    <row r="655" spans="1:19" x14ac:dyDescent="0.35">
      <c r="A655" s="31" t="s">
        <v>2823</v>
      </c>
      <c r="B655" s="528">
        <v>46267</v>
      </c>
      <c r="C655" s="65">
        <v>46267</v>
      </c>
      <c r="D655" s="56">
        <v>625001</v>
      </c>
      <c r="E655" s="61"/>
      <c r="F655" s="33" t="s">
        <v>94</v>
      </c>
      <c r="G655" s="20" t="s">
        <v>2824</v>
      </c>
      <c r="H655" s="68" t="s">
        <v>2842</v>
      </c>
      <c r="I655" s="62">
        <v>280</v>
      </c>
      <c r="J655" s="62">
        <v>220</v>
      </c>
      <c r="K655" s="70" t="s">
        <v>2458</v>
      </c>
      <c r="L655" s="63"/>
      <c r="M655" s="29" t="s">
        <v>138</v>
      </c>
      <c r="N655" s="41">
        <v>4.91</v>
      </c>
      <c r="O655" s="85"/>
      <c r="P655" s="64"/>
      <c r="Q655" s="34"/>
      <c r="R655" s="76" t="s">
        <v>66</v>
      </c>
      <c r="S655" s="30"/>
    </row>
    <row r="656" spans="1:19" x14ac:dyDescent="0.35">
      <c r="A656" s="31" t="s">
        <v>2823</v>
      </c>
      <c r="B656" s="528">
        <v>46267</v>
      </c>
      <c r="C656" s="65">
        <v>46267</v>
      </c>
      <c r="D656" s="56">
        <v>627001</v>
      </c>
      <c r="E656" s="61"/>
      <c r="F656" s="33" t="s">
        <v>94</v>
      </c>
      <c r="G656" s="20" t="s">
        <v>2824</v>
      </c>
      <c r="H656" s="68" t="s">
        <v>2841</v>
      </c>
      <c r="I656" s="62">
        <v>280</v>
      </c>
      <c r="J656" s="62">
        <v>220</v>
      </c>
      <c r="K656" s="70" t="s">
        <v>2458</v>
      </c>
      <c r="L656" s="63"/>
      <c r="M656" s="29" t="s">
        <v>138</v>
      </c>
      <c r="N656" s="41">
        <v>4.91</v>
      </c>
      <c r="O656" s="85"/>
      <c r="P656" s="64"/>
      <c r="Q656" s="34"/>
      <c r="R656" s="76" t="s">
        <v>66</v>
      </c>
      <c r="S656" s="30"/>
    </row>
    <row r="657" spans="1:19" x14ac:dyDescent="0.35">
      <c r="A657" s="31" t="s">
        <v>2823</v>
      </c>
      <c r="B657" s="528">
        <v>46267</v>
      </c>
      <c r="C657" s="65">
        <v>46267</v>
      </c>
      <c r="D657" s="56">
        <v>629001</v>
      </c>
      <c r="E657" s="61"/>
      <c r="F657" s="33" t="s">
        <v>94</v>
      </c>
      <c r="G657" s="20" t="s">
        <v>2824</v>
      </c>
      <c r="H657" s="68" t="s">
        <v>2840</v>
      </c>
      <c r="I657" s="62">
        <v>280</v>
      </c>
      <c r="J657" s="62">
        <v>220</v>
      </c>
      <c r="K657" s="70" t="s">
        <v>2458</v>
      </c>
      <c r="L657" s="63"/>
      <c r="M657" s="29" t="s">
        <v>138</v>
      </c>
      <c r="N657" s="41">
        <v>4.91</v>
      </c>
      <c r="O657" s="85"/>
      <c r="P657" s="64"/>
      <c r="Q657" s="34"/>
      <c r="R657" s="76" t="s">
        <v>66</v>
      </c>
      <c r="S657" s="30"/>
    </row>
    <row r="658" spans="1:19" x14ac:dyDescent="0.35">
      <c r="A658" s="31" t="s">
        <v>2823</v>
      </c>
      <c r="B658" s="528">
        <v>46267</v>
      </c>
      <c r="C658" s="65">
        <v>46267</v>
      </c>
      <c r="D658" s="56">
        <v>658001</v>
      </c>
      <c r="E658" s="61"/>
      <c r="F658" s="33" t="s">
        <v>94</v>
      </c>
      <c r="G658" s="20" t="s">
        <v>2824</v>
      </c>
      <c r="H658" s="68" t="s">
        <v>2839</v>
      </c>
      <c r="I658" s="62">
        <v>280</v>
      </c>
      <c r="J658" s="62">
        <v>220</v>
      </c>
      <c r="K658" s="70" t="s">
        <v>2458</v>
      </c>
      <c r="L658" s="63"/>
      <c r="M658" s="29" t="s">
        <v>138</v>
      </c>
      <c r="N658" s="41">
        <v>4.91</v>
      </c>
      <c r="O658" s="85"/>
      <c r="P658" s="64"/>
      <c r="Q658" s="34"/>
      <c r="R658" s="76" t="s">
        <v>66</v>
      </c>
      <c r="S658" s="30"/>
    </row>
    <row r="659" spans="1:19" x14ac:dyDescent="0.35">
      <c r="A659" s="31" t="s">
        <v>2823</v>
      </c>
      <c r="B659" s="528">
        <v>46267</v>
      </c>
      <c r="C659" s="65">
        <v>46267</v>
      </c>
      <c r="D659" s="56">
        <v>661001</v>
      </c>
      <c r="E659" s="61"/>
      <c r="F659" s="33" t="s">
        <v>94</v>
      </c>
      <c r="G659" s="20" t="s">
        <v>2824</v>
      </c>
      <c r="H659" s="68" t="s">
        <v>2838</v>
      </c>
      <c r="I659" s="62">
        <v>280</v>
      </c>
      <c r="J659" s="62">
        <v>220</v>
      </c>
      <c r="K659" s="70" t="s">
        <v>2458</v>
      </c>
      <c r="L659" s="63"/>
      <c r="M659" s="29" t="s">
        <v>138</v>
      </c>
      <c r="N659" s="41">
        <v>4.91</v>
      </c>
      <c r="O659" s="85"/>
      <c r="P659" s="64"/>
      <c r="Q659" s="34"/>
      <c r="R659" s="76" t="s">
        <v>66</v>
      </c>
      <c r="S659" s="30"/>
    </row>
    <row r="660" spans="1:19" x14ac:dyDescent="0.35">
      <c r="A660" s="31" t="s">
        <v>2823</v>
      </c>
      <c r="B660" s="528">
        <v>46267</v>
      </c>
      <c r="C660" s="65">
        <v>46267</v>
      </c>
      <c r="D660" s="56" t="s">
        <v>2858</v>
      </c>
      <c r="E660" s="61" t="s">
        <v>2837</v>
      </c>
      <c r="F660" s="33" t="s">
        <v>94</v>
      </c>
      <c r="G660" s="20" t="s">
        <v>2859</v>
      </c>
      <c r="H660" s="68" t="s">
        <v>2836</v>
      </c>
      <c r="I660" s="62">
        <v>280</v>
      </c>
      <c r="J660" s="62">
        <v>220</v>
      </c>
      <c r="K660" s="70" t="s">
        <v>2458</v>
      </c>
      <c r="L660" s="63"/>
      <c r="M660" s="29" t="s">
        <v>138</v>
      </c>
      <c r="N660" s="41">
        <v>4.91</v>
      </c>
      <c r="O660" s="85"/>
      <c r="P660" s="64"/>
      <c r="Q660" s="34"/>
      <c r="R660" s="76" t="s">
        <v>66</v>
      </c>
      <c r="S660" s="30"/>
    </row>
    <row r="661" spans="1:19" x14ac:dyDescent="0.35">
      <c r="A661" s="31" t="s">
        <v>2831</v>
      </c>
      <c r="B661" s="528">
        <v>46267</v>
      </c>
      <c r="C661" s="65">
        <v>46267</v>
      </c>
      <c r="D661" s="248" t="s">
        <v>2834</v>
      </c>
      <c r="E661" s="61"/>
      <c r="F661" s="33" t="s">
        <v>94</v>
      </c>
      <c r="G661" s="20" t="s">
        <v>2832</v>
      </c>
      <c r="H661" s="68" t="s">
        <v>2835</v>
      </c>
      <c r="I661" s="62">
        <v>540</v>
      </c>
      <c r="J661" s="62">
        <v>230</v>
      </c>
      <c r="K661" s="70" t="s">
        <v>1896</v>
      </c>
      <c r="L661" s="63" t="s">
        <v>1030</v>
      </c>
      <c r="M661" s="29" t="s">
        <v>138</v>
      </c>
      <c r="N661" s="41">
        <v>11.89</v>
      </c>
      <c r="O661" s="85"/>
      <c r="P661" s="64"/>
      <c r="Q661" s="34"/>
      <c r="R661" s="76" t="s">
        <v>66</v>
      </c>
      <c r="S661" s="30"/>
    </row>
    <row r="662" spans="1:19" x14ac:dyDescent="0.35">
      <c r="A662" s="31" t="s">
        <v>2823</v>
      </c>
      <c r="B662" s="528">
        <v>46267</v>
      </c>
      <c r="C662" s="65">
        <v>46267</v>
      </c>
      <c r="D662" s="248" t="s">
        <v>2867</v>
      </c>
      <c r="E662" s="61"/>
      <c r="F662" s="33" t="s">
        <v>94</v>
      </c>
      <c r="G662" s="20" t="s">
        <v>2870</v>
      </c>
      <c r="H662" s="68" t="s">
        <v>2868</v>
      </c>
      <c r="I662" s="62">
        <v>440</v>
      </c>
      <c r="J662" s="62">
        <v>220</v>
      </c>
      <c r="K662" s="70" t="s">
        <v>2869</v>
      </c>
      <c r="L662" s="63" t="s">
        <v>1030</v>
      </c>
      <c r="M662" s="29"/>
      <c r="N662" s="41">
        <v>7.5</v>
      </c>
      <c r="O662" s="85"/>
      <c r="P662" s="64"/>
      <c r="Q662" s="34"/>
      <c r="R662" s="76" t="s">
        <v>66</v>
      </c>
      <c r="S662" s="30"/>
    </row>
    <row r="663" spans="1:19" x14ac:dyDescent="0.35">
      <c r="A663" s="31" t="s">
        <v>371</v>
      </c>
      <c r="B663" s="528">
        <v>46267</v>
      </c>
      <c r="C663" s="65">
        <v>46267</v>
      </c>
      <c r="D663" s="56" t="s">
        <v>2864</v>
      </c>
      <c r="E663" s="61"/>
      <c r="F663" s="33" t="s">
        <v>94</v>
      </c>
      <c r="G663" s="20" t="s">
        <v>2865</v>
      </c>
      <c r="H663" s="68" t="s">
        <v>2866</v>
      </c>
      <c r="I663" s="62">
        <v>160</v>
      </c>
      <c r="J663" s="62">
        <v>210</v>
      </c>
      <c r="K663" t="s">
        <v>143</v>
      </c>
      <c r="L663" s="63" t="s">
        <v>256</v>
      </c>
      <c r="M663" s="29"/>
      <c r="N663" s="41">
        <v>1.7</v>
      </c>
      <c r="O663" s="85"/>
      <c r="P663" s="64"/>
      <c r="Q663" s="34"/>
      <c r="R663" s="76" t="s">
        <v>66</v>
      </c>
      <c r="S663" s="30"/>
    </row>
    <row r="664" spans="1:19" x14ac:dyDescent="0.35">
      <c r="A664" s="31" t="s">
        <v>741</v>
      </c>
      <c r="B664" s="528">
        <v>46268</v>
      </c>
      <c r="C664" s="65">
        <v>46268</v>
      </c>
      <c r="D664" s="56" t="s">
        <v>2872</v>
      </c>
      <c r="E664" s="61"/>
      <c r="F664" s="33" t="s">
        <v>94</v>
      </c>
      <c r="G664" s="20" t="s">
        <v>2873</v>
      </c>
      <c r="H664" s="68" t="s">
        <v>2871</v>
      </c>
      <c r="I664" s="62">
        <v>260</v>
      </c>
      <c r="J664" s="62">
        <v>220</v>
      </c>
      <c r="K664" s="70" t="s">
        <v>78</v>
      </c>
      <c r="L664" s="63" t="s">
        <v>298</v>
      </c>
      <c r="M664" s="29"/>
      <c r="N664" s="41">
        <v>2.82</v>
      </c>
      <c r="O664" s="85"/>
      <c r="P664" s="64"/>
      <c r="Q664" s="34"/>
      <c r="R664" s="76" t="s">
        <v>91</v>
      </c>
      <c r="S664" s="30"/>
    </row>
    <row r="665" spans="1:19" x14ac:dyDescent="0.35">
      <c r="A665" s="31" t="s">
        <v>371</v>
      </c>
      <c r="B665" s="528">
        <v>46268</v>
      </c>
      <c r="C665" s="65">
        <v>46268</v>
      </c>
      <c r="D665" s="56" t="s">
        <v>2874</v>
      </c>
      <c r="E665" s="61">
        <v>3520007</v>
      </c>
      <c r="F665" s="33" t="s">
        <v>94</v>
      </c>
      <c r="G665" s="20" t="s">
        <v>2875</v>
      </c>
      <c r="H665" s="68" t="s">
        <v>2876</v>
      </c>
      <c r="I665" s="62">
        <v>280</v>
      </c>
      <c r="J665" s="62">
        <v>220</v>
      </c>
      <c r="K665" s="70" t="s">
        <v>78</v>
      </c>
      <c r="L665" s="63" t="s">
        <v>2877</v>
      </c>
      <c r="M665" s="29"/>
      <c r="N665" s="194">
        <v>3.89</v>
      </c>
      <c r="O665" s="85"/>
      <c r="P665" s="64"/>
      <c r="Q665" s="34"/>
      <c r="R665" s="76" t="s">
        <v>66</v>
      </c>
      <c r="S665" s="30"/>
    </row>
    <row r="666" spans="1:19" x14ac:dyDescent="0.35">
      <c r="A666" s="31" t="s">
        <v>89</v>
      </c>
      <c r="B666" s="550" t="s">
        <v>265</v>
      </c>
      <c r="C666" s="544">
        <v>46273</v>
      </c>
      <c r="D666" s="248" t="s">
        <v>947</v>
      </c>
      <c r="E666" s="61"/>
      <c r="F666" s="33" t="s">
        <v>74</v>
      </c>
      <c r="G666" s="20"/>
      <c r="H666" s="68" t="s">
        <v>2897</v>
      </c>
      <c r="I666" s="62">
        <v>180</v>
      </c>
      <c r="J666" s="62">
        <v>220</v>
      </c>
      <c r="K666" s="70" t="s">
        <v>95</v>
      </c>
      <c r="L666" s="63" t="s">
        <v>2900</v>
      </c>
      <c r="M666" s="29"/>
      <c r="N666" s="41">
        <v>2.1</v>
      </c>
      <c r="O666" s="85"/>
      <c r="P666" s="64" t="s">
        <v>347</v>
      </c>
      <c r="Q666" s="34"/>
      <c r="R666" s="76" t="s">
        <v>91</v>
      </c>
      <c r="S666" s="30"/>
    </row>
    <row r="667" spans="1:19" x14ac:dyDescent="0.35">
      <c r="A667" s="31" t="s">
        <v>89</v>
      </c>
      <c r="B667" s="550" t="s">
        <v>265</v>
      </c>
      <c r="C667" s="544">
        <v>46273</v>
      </c>
      <c r="D667" s="248" t="s">
        <v>2949</v>
      </c>
      <c r="E667" s="71" t="s">
        <v>2939</v>
      </c>
      <c r="F667" s="33" t="s">
        <v>74</v>
      </c>
      <c r="G667" s="20"/>
      <c r="H667" s="68" t="s">
        <v>2898</v>
      </c>
      <c r="I667" s="62">
        <v>180</v>
      </c>
      <c r="J667" s="62">
        <v>220</v>
      </c>
      <c r="K667" s="70" t="s">
        <v>95</v>
      </c>
      <c r="L667" s="63" t="s">
        <v>298</v>
      </c>
      <c r="M667" s="29"/>
      <c r="N667" s="41">
        <v>1.93</v>
      </c>
      <c r="O667" s="85"/>
      <c r="P667" s="64" t="s">
        <v>2914</v>
      </c>
      <c r="Q667" s="34"/>
      <c r="R667" s="76" t="s">
        <v>91</v>
      </c>
      <c r="S667" s="30"/>
    </row>
    <row r="668" spans="1:19" x14ac:dyDescent="0.35">
      <c r="A668" s="31" t="s">
        <v>89</v>
      </c>
      <c r="B668" s="550" t="s">
        <v>265</v>
      </c>
      <c r="C668" s="544">
        <v>46273</v>
      </c>
      <c r="D668" s="248" t="s">
        <v>760</v>
      </c>
      <c r="E668" s="61"/>
      <c r="F668" s="33" t="s">
        <v>74</v>
      </c>
      <c r="G668" s="20"/>
      <c r="H668" s="68" t="s">
        <v>2899</v>
      </c>
      <c r="I668" s="62">
        <v>180</v>
      </c>
      <c r="J668" s="62">
        <v>220</v>
      </c>
      <c r="K668" s="70" t="s">
        <v>95</v>
      </c>
      <c r="L668" s="63" t="s">
        <v>2901</v>
      </c>
      <c r="M668" s="29"/>
      <c r="N668" s="41">
        <v>1.94</v>
      </c>
      <c r="O668" s="85"/>
      <c r="P668" s="64" t="s">
        <v>2914</v>
      </c>
      <c r="Q668" s="34"/>
      <c r="R668" s="76" t="s">
        <v>91</v>
      </c>
      <c r="S668" s="30"/>
    </row>
    <row r="669" spans="1:19" x14ac:dyDescent="0.35">
      <c r="A669" s="31" t="s">
        <v>409</v>
      </c>
      <c r="B669" s="550" t="s">
        <v>265</v>
      </c>
      <c r="C669" s="544">
        <v>46273</v>
      </c>
      <c r="D669" s="57" t="s">
        <v>2893</v>
      </c>
      <c r="E669" s="61"/>
      <c r="F669" s="33" t="s">
        <v>74</v>
      </c>
      <c r="G669" s="57" t="s">
        <v>2904</v>
      </c>
      <c r="H669" s="68" t="s">
        <v>2894</v>
      </c>
      <c r="I669" s="62">
        <v>180</v>
      </c>
      <c r="J669" s="62">
        <v>220</v>
      </c>
      <c r="K669" s="70" t="s">
        <v>95</v>
      </c>
      <c r="L669" s="63" t="s">
        <v>234</v>
      </c>
      <c r="M669" s="29"/>
      <c r="N669" s="41">
        <v>1.93</v>
      </c>
      <c r="O669" s="85"/>
      <c r="P669" s="64" t="s">
        <v>79</v>
      </c>
      <c r="Q669" s="34"/>
      <c r="R669" s="76" t="s">
        <v>91</v>
      </c>
      <c r="S669" s="30"/>
    </row>
    <row r="670" spans="1:19" x14ac:dyDescent="0.35">
      <c r="A670" s="31" t="s">
        <v>2519</v>
      </c>
      <c r="B670" s="550" t="s">
        <v>265</v>
      </c>
      <c r="C670" s="544">
        <v>46273</v>
      </c>
      <c r="D670" s="57" t="s">
        <v>2896</v>
      </c>
      <c r="E670" s="61"/>
      <c r="F670" s="33" t="s">
        <v>74</v>
      </c>
      <c r="G670" s="20"/>
      <c r="H670" s="68" t="s">
        <v>2895</v>
      </c>
      <c r="I670" s="62">
        <v>220</v>
      </c>
      <c r="J670" s="62">
        <v>220</v>
      </c>
      <c r="K670" s="70" t="s">
        <v>95</v>
      </c>
      <c r="L670" s="63" t="s">
        <v>133</v>
      </c>
      <c r="M670" s="29"/>
      <c r="N670" s="41">
        <v>1.93</v>
      </c>
      <c r="O670" s="85"/>
      <c r="P670" s="64" t="s">
        <v>79</v>
      </c>
      <c r="Q670" s="34" t="s">
        <v>1388</v>
      </c>
      <c r="R670" s="76" t="s">
        <v>66</v>
      </c>
      <c r="S670" s="30"/>
    </row>
    <row r="671" spans="1:19" x14ac:dyDescent="0.35">
      <c r="A671" s="31" t="s">
        <v>125</v>
      </c>
      <c r="B671" s="550" t="s">
        <v>265</v>
      </c>
      <c r="C671" s="544">
        <v>46274</v>
      </c>
      <c r="D671" s="56"/>
      <c r="E671" s="61"/>
      <c r="F671" s="33" t="s">
        <v>74</v>
      </c>
      <c r="G671" s="20"/>
      <c r="H671" s="68" t="s">
        <v>2902</v>
      </c>
      <c r="I671" s="62">
        <v>180</v>
      </c>
      <c r="J671" s="62">
        <v>220</v>
      </c>
      <c r="K671" s="70" t="s">
        <v>95</v>
      </c>
      <c r="L671" s="63" t="s">
        <v>2903</v>
      </c>
      <c r="M671" s="29"/>
      <c r="N671" s="41">
        <v>1.94</v>
      </c>
      <c r="O671" s="85"/>
      <c r="P671" s="64" t="s">
        <v>79</v>
      </c>
      <c r="Q671" s="34"/>
      <c r="R671" s="76" t="s">
        <v>66</v>
      </c>
      <c r="S671" s="30"/>
    </row>
    <row r="672" spans="1:19" x14ac:dyDescent="0.35">
      <c r="A672" s="31" t="s">
        <v>409</v>
      </c>
      <c r="B672" s="528">
        <v>46275</v>
      </c>
      <c r="C672" s="65">
        <v>46275</v>
      </c>
      <c r="D672" s="56" t="s">
        <v>2905</v>
      </c>
      <c r="E672" s="61" t="s">
        <v>2889</v>
      </c>
      <c r="F672" s="337" t="s">
        <v>243</v>
      </c>
      <c r="G672" s="20"/>
      <c r="H672" s="68" t="s">
        <v>2888</v>
      </c>
      <c r="I672" s="62">
        <v>280</v>
      </c>
      <c r="J672" s="62">
        <v>220</v>
      </c>
      <c r="K672" s="70" t="s">
        <v>78</v>
      </c>
      <c r="L672" s="63" t="s">
        <v>2887</v>
      </c>
      <c r="M672" s="29"/>
      <c r="N672" s="41">
        <v>2.93</v>
      </c>
      <c r="O672" s="85"/>
      <c r="P672" s="64" t="s">
        <v>79</v>
      </c>
      <c r="Q672" s="34" t="s">
        <v>1454</v>
      </c>
      <c r="R672" s="76" t="s">
        <v>91</v>
      </c>
      <c r="S672" s="30"/>
    </row>
    <row r="673" spans="1:19" x14ac:dyDescent="0.35">
      <c r="A673" s="31" t="s">
        <v>89</v>
      </c>
      <c r="B673" s="528">
        <v>46275</v>
      </c>
      <c r="C673" s="65">
        <v>46276</v>
      </c>
      <c r="D673" s="542" t="s">
        <v>2906</v>
      </c>
      <c r="E673" s="61"/>
      <c r="F673" s="33" t="s">
        <v>94</v>
      </c>
      <c r="G673" s="20" t="s">
        <v>2890</v>
      </c>
      <c r="H673" s="68" t="s">
        <v>1708</v>
      </c>
      <c r="I673" s="62">
        <v>180</v>
      </c>
      <c r="J673" s="62">
        <v>220</v>
      </c>
      <c r="K673" s="70" t="s">
        <v>95</v>
      </c>
      <c r="L673" s="63" t="s">
        <v>1723</v>
      </c>
      <c r="M673" s="29"/>
      <c r="N673" s="41">
        <v>1.96</v>
      </c>
      <c r="O673" s="86" t="s">
        <v>2921</v>
      </c>
      <c r="P673" s="64"/>
      <c r="Q673" s="34" t="s">
        <v>2922</v>
      </c>
      <c r="R673" s="76" t="s">
        <v>91</v>
      </c>
      <c r="S673" s="30"/>
    </row>
    <row r="674" spans="1:19" x14ac:dyDescent="0.35">
      <c r="A674" s="31" t="s">
        <v>89</v>
      </c>
      <c r="B674" s="528">
        <v>46275</v>
      </c>
      <c r="C674" s="65">
        <v>46276</v>
      </c>
      <c r="D674" s="542" t="s">
        <v>2919</v>
      </c>
      <c r="E674" s="61"/>
      <c r="F674" s="33" t="s">
        <v>94</v>
      </c>
      <c r="G674" s="20" t="s">
        <v>2890</v>
      </c>
      <c r="H674" s="68" t="s">
        <v>2918</v>
      </c>
      <c r="I674" s="62">
        <v>180</v>
      </c>
      <c r="J674" s="62">
        <v>220</v>
      </c>
      <c r="K674" s="70" t="s">
        <v>95</v>
      </c>
      <c r="L674" s="63" t="s">
        <v>2920</v>
      </c>
      <c r="M674" s="29"/>
      <c r="N674" s="41">
        <v>2.29</v>
      </c>
      <c r="O674" s="86" t="s">
        <v>2921</v>
      </c>
      <c r="P674" s="64"/>
      <c r="Q674" s="34" t="s">
        <v>2922</v>
      </c>
      <c r="R674" s="76" t="s">
        <v>91</v>
      </c>
      <c r="S674" s="30"/>
    </row>
    <row r="675" spans="1:19" x14ac:dyDescent="0.35">
      <c r="A675" s="31" t="s">
        <v>2996</v>
      </c>
      <c r="B675" s="528">
        <v>46275</v>
      </c>
      <c r="C675" s="65">
        <v>46275</v>
      </c>
      <c r="D675" s="545" t="s">
        <v>2908</v>
      </c>
      <c r="E675" s="61"/>
      <c r="F675" s="33" t="s">
        <v>94</v>
      </c>
      <c r="G675" s="20" t="s">
        <v>2907</v>
      </c>
      <c r="H675" s="68">
        <v>8004</v>
      </c>
      <c r="I675" s="62">
        <v>300</v>
      </c>
      <c r="J675" s="62">
        <v>220</v>
      </c>
      <c r="K675" s="70" t="s">
        <v>95</v>
      </c>
      <c r="L675" s="63" t="s">
        <v>427</v>
      </c>
      <c r="M675" s="29" t="s">
        <v>2104</v>
      </c>
      <c r="N675" s="41">
        <v>4.0199999999999996</v>
      </c>
      <c r="O675" s="85"/>
      <c r="P675" s="64"/>
      <c r="Q675" s="34"/>
      <c r="R675" s="76" t="s">
        <v>66</v>
      </c>
      <c r="S675" s="30"/>
    </row>
    <row r="676" spans="1:19" x14ac:dyDescent="0.35">
      <c r="A676" s="31" t="s">
        <v>2996</v>
      </c>
      <c r="B676" s="528">
        <v>46275</v>
      </c>
      <c r="C676" s="65">
        <v>46275</v>
      </c>
      <c r="D676" s="248" t="s">
        <v>2471</v>
      </c>
      <c r="E676" s="61"/>
      <c r="F676" s="33" t="s">
        <v>94</v>
      </c>
      <c r="G676" s="20" t="s">
        <v>2907</v>
      </c>
      <c r="H676" s="68">
        <v>8003</v>
      </c>
      <c r="I676" s="62">
        <v>320</v>
      </c>
      <c r="J676" s="62">
        <v>220</v>
      </c>
      <c r="K676" s="70" t="s">
        <v>78</v>
      </c>
      <c r="L676" s="63"/>
      <c r="M676" s="29" t="s">
        <v>2911</v>
      </c>
      <c r="N676" s="41">
        <v>4.88</v>
      </c>
      <c r="O676" s="85"/>
      <c r="P676" s="64"/>
      <c r="Q676" s="34"/>
      <c r="R676" s="76" t="s">
        <v>66</v>
      </c>
      <c r="S676" s="30"/>
    </row>
    <row r="677" spans="1:19" x14ac:dyDescent="0.35">
      <c r="A677" s="31" t="s">
        <v>2996</v>
      </c>
      <c r="B677" s="528">
        <v>46275</v>
      </c>
      <c r="C677" s="65">
        <v>46275</v>
      </c>
      <c r="D677" s="248" t="s">
        <v>2909</v>
      </c>
      <c r="E677" s="61"/>
      <c r="F677" s="33" t="s">
        <v>94</v>
      </c>
      <c r="G677" s="20" t="s">
        <v>2907</v>
      </c>
      <c r="H677" s="68">
        <v>8002</v>
      </c>
      <c r="I677" s="62">
        <v>220</v>
      </c>
      <c r="J677" s="62">
        <v>220</v>
      </c>
      <c r="K677" s="70" t="s">
        <v>95</v>
      </c>
      <c r="L677" s="63"/>
      <c r="M677" s="29" t="s">
        <v>2912</v>
      </c>
      <c r="N677" s="41">
        <v>2.95</v>
      </c>
      <c r="O677" s="85"/>
      <c r="P677" s="64"/>
      <c r="Q677" s="34"/>
      <c r="R677" s="76" t="s">
        <v>66</v>
      </c>
      <c r="S677" s="30"/>
    </row>
    <row r="678" spans="1:19" x14ac:dyDescent="0.35">
      <c r="A678" s="31" t="s">
        <v>2996</v>
      </c>
      <c r="B678" s="528">
        <v>46275</v>
      </c>
      <c r="C678" s="65">
        <v>46275</v>
      </c>
      <c r="D678" s="248" t="s">
        <v>2910</v>
      </c>
      <c r="E678" s="61"/>
      <c r="F678" s="33" t="s">
        <v>94</v>
      </c>
      <c r="G678" s="20" t="s">
        <v>2907</v>
      </c>
      <c r="H678" s="68">
        <v>8001</v>
      </c>
      <c r="I678" s="62">
        <v>280</v>
      </c>
      <c r="J678" s="62">
        <v>220</v>
      </c>
      <c r="K678" s="70" t="s">
        <v>78</v>
      </c>
      <c r="L678" s="63"/>
      <c r="M678" s="29" t="s">
        <v>2913</v>
      </c>
      <c r="N678" s="41">
        <v>3.75</v>
      </c>
      <c r="O678" s="85"/>
      <c r="P678" s="64"/>
      <c r="Q678" s="34"/>
      <c r="R678" s="76" t="s">
        <v>66</v>
      </c>
      <c r="S678" s="30"/>
    </row>
    <row r="679" spans="1:19" x14ac:dyDescent="0.35">
      <c r="A679" s="31" t="s">
        <v>2996</v>
      </c>
      <c r="B679" s="528">
        <v>46275</v>
      </c>
      <c r="C679" s="65">
        <v>46275</v>
      </c>
      <c r="D679" s="248" t="s">
        <v>2222</v>
      </c>
      <c r="E679" s="61"/>
      <c r="F679" s="33" t="s">
        <v>94</v>
      </c>
      <c r="G679" s="20" t="s">
        <v>2907</v>
      </c>
      <c r="H679" s="68">
        <v>8000</v>
      </c>
      <c r="I679" s="62">
        <v>220</v>
      </c>
      <c r="J679" s="62">
        <v>220</v>
      </c>
      <c r="K679" s="70" t="s">
        <v>95</v>
      </c>
      <c r="L679" s="63"/>
      <c r="M679" s="29"/>
      <c r="N679" s="41">
        <v>1.93</v>
      </c>
      <c r="O679" s="85"/>
      <c r="P679" s="64"/>
      <c r="Q679" s="34"/>
      <c r="R679" s="76" t="s">
        <v>66</v>
      </c>
      <c r="S679" s="30"/>
    </row>
    <row r="680" spans="1:19" x14ac:dyDescent="0.35">
      <c r="A680" s="31" t="s">
        <v>2823</v>
      </c>
      <c r="B680" s="550" t="s">
        <v>265</v>
      </c>
      <c r="C680" s="544">
        <v>46275</v>
      </c>
      <c r="D680" s="248" t="s">
        <v>2917</v>
      </c>
      <c r="E680" s="61"/>
      <c r="F680" s="33" t="s">
        <v>94</v>
      </c>
      <c r="G680" s="20" t="s">
        <v>2916</v>
      </c>
      <c r="H680" s="68" t="s">
        <v>2915</v>
      </c>
      <c r="I680" s="62"/>
      <c r="J680" s="62"/>
      <c r="K680" s="70"/>
      <c r="L680" s="63"/>
      <c r="M680" s="29"/>
      <c r="N680" s="41">
        <v>2.91</v>
      </c>
      <c r="O680" s="85"/>
      <c r="P680" s="64"/>
      <c r="Q680" s="34"/>
      <c r="R680" s="76" t="s">
        <v>66</v>
      </c>
      <c r="S680" s="30"/>
    </row>
    <row r="681" spans="1:19" x14ac:dyDescent="0.35">
      <c r="A681" s="31" t="s">
        <v>1917</v>
      </c>
      <c r="B681" s="550" t="s">
        <v>265</v>
      </c>
      <c r="C681" s="544">
        <v>46276</v>
      </c>
      <c r="D681" s="248" t="s">
        <v>2794</v>
      </c>
      <c r="E681" s="61"/>
      <c r="F681" s="33" t="s">
        <v>74</v>
      </c>
      <c r="G681" s="20" t="s">
        <v>2923</v>
      </c>
      <c r="H681" s="68" t="s">
        <v>1983</v>
      </c>
      <c r="I681" s="62">
        <v>400</v>
      </c>
      <c r="J681" s="62">
        <v>220</v>
      </c>
      <c r="K681" s="70" t="s">
        <v>78</v>
      </c>
      <c r="L681" s="63" t="s">
        <v>1984</v>
      </c>
      <c r="M681" s="29"/>
      <c r="N681" s="41">
        <v>6.49</v>
      </c>
      <c r="O681" s="85"/>
      <c r="P681" s="64"/>
      <c r="Q681" s="34"/>
      <c r="R681" s="76" t="s">
        <v>91</v>
      </c>
      <c r="S681" s="30"/>
    </row>
    <row r="682" spans="1:19" x14ac:dyDescent="0.35">
      <c r="A682" s="31" t="s">
        <v>409</v>
      </c>
      <c r="B682" s="550" t="s">
        <v>265</v>
      </c>
      <c r="C682" s="544">
        <v>46276</v>
      </c>
      <c r="D682" s="248" t="s">
        <v>2925</v>
      </c>
      <c r="E682" s="61"/>
      <c r="F682" s="33" t="s">
        <v>74</v>
      </c>
      <c r="G682" s="20"/>
      <c r="H682" s="68" t="s">
        <v>2924</v>
      </c>
      <c r="I682" s="62">
        <v>180</v>
      </c>
      <c r="J682" s="62">
        <v>220</v>
      </c>
      <c r="K682" s="70" t="s">
        <v>95</v>
      </c>
      <c r="L682" s="63" t="s">
        <v>234</v>
      </c>
      <c r="M682" s="29"/>
      <c r="N682" s="41">
        <v>1.81</v>
      </c>
      <c r="O682" s="85"/>
      <c r="P682" s="64" t="s">
        <v>79</v>
      </c>
      <c r="Q682" s="34"/>
      <c r="R682" s="76" t="s">
        <v>91</v>
      </c>
      <c r="S682" s="30"/>
    </row>
    <row r="683" spans="1:19" x14ac:dyDescent="0.35">
      <c r="A683" s="31" t="s">
        <v>2519</v>
      </c>
      <c r="B683" s="550" t="s">
        <v>265</v>
      </c>
      <c r="C683" s="544">
        <v>46279</v>
      </c>
      <c r="D683" s="56" t="s">
        <v>1763</v>
      </c>
      <c r="E683" s="61"/>
      <c r="F683" s="33" t="s">
        <v>94</v>
      </c>
      <c r="G683" s="20"/>
      <c r="H683" s="68" t="s">
        <v>2926</v>
      </c>
      <c r="I683" s="62">
        <v>520</v>
      </c>
      <c r="J683" s="62">
        <v>220</v>
      </c>
      <c r="K683" s="70" t="s">
        <v>2927</v>
      </c>
      <c r="L683" s="63" t="s">
        <v>133</v>
      </c>
      <c r="M683" s="29"/>
      <c r="N683" s="41">
        <v>14.36</v>
      </c>
      <c r="O683" s="85"/>
      <c r="P683" s="64"/>
      <c r="Q683" s="34"/>
      <c r="R683" s="76" t="s">
        <v>66</v>
      </c>
      <c r="S683" s="30"/>
    </row>
    <row r="684" spans="1:19" x14ac:dyDescent="0.35">
      <c r="A684" s="31" t="s">
        <v>65</v>
      </c>
      <c r="B684" s="550" t="s">
        <v>265</v>
      </c>
      <c r="C684" s="544">
        <v>46279</v>
      </c>
      <c r="D684" s="517">
        <v>2810014</v>
      </c>
      <c r="E684" s="61"/>
      <c r="F684" s="33" t="s">
        <v>94</v>
      </c>
      <c r="G684" s="20"/>
      <c r="H684" s="68" t="s">
        <v>2928</v>
      </c>
      <c r="I684" s="62">
        <v>320</v>
      </c>
      <c r="J684" s="62">
        <v>220</v>
      </c>
      <c r="K684" s="70" t="s">
        <v>2929</v>
      </c>
      <c r="L684" s="63" t="s">
        <v>2930</v>
      </c>
      <c r="M684" s="29"/>
      <c r="N684" s="41">
        <v>4.42</v>
      </c>
      <c r="O684" s="85"/>
      <c r="P684" s="64"/>
      <c r="Q684" s="34"/>
      <c r="R684" s="76" t="s">
        <v>66</v>
      </c>
      <c r="S684" s="30"/>
    </row>
    <row r="685" spans="1:19" x14ac:dyDescent="0.35">
      <c r="A685" s="31" t="s">
        <v>2519</v>
      </c>
      <c r="B685" s="550" t="s">
        <v>265</v>
      </c>
      <c r="C685" s="544">
        <v>46280</v>
      </c>
      <c r="D685" s="56" t="s">
        <v>1764</v>
      </c>
      <c r="E685" s="61"/>
      <c r="F685" s="33" t="s">
        <v>94</v>
      </c>
      <c r="G685" s="20"/>
      <c r="H685" s="68" t="s">
        <v>2931</v>
      </c>
      <c r="I685" s="62">
        <v>400</v>
      </c>
      <c r="J685" s="62">
        <v>220</v>
      </c>
      <c r="K685" s="70" t="s">
        <v>95</v>
      </c>
      <c r="L685" s="63" t="s">
        <v>133</v>
      </c>
      <c r="M685" s="29"/>
      <c r="N685" s="41">
        <v>8.14</v>
      </c>
      <c r="O685" s="85"/>
      <c r="P685" s="64"/>
      <c r="Q685" s="34"/>
      <c r="R685" s="76" t="s">
        <v>66</v>
      </c>
      <c r="S685" s="30"/>
    </row>
    <row r="686" spans="1:19" x14ac:dyDescent="0.35">
      <c r="A686" s="31" t="s">
        <v>1921</v>
      </c>
      <c r="B686" s="550" t="s">
        <v>265</v>
      </c>
      <c r="C686" s="544">
        <v>46280</v>
      </c>
      <c r="D686" s="57" t="s">
        <v>2933</v>
      </c>
      <c r="E686" s="61"/>
      <c r="F686" s="33" t="s">
        <v>94</v>
      </c>
      <c r="G686" s="20" t="s">
        <v>2948</v>
      </c>
      <c r="H686" s="68" t="s">
        <v>2932</v>
      </c>
      <c r="I686" s="62">
        <v>340</v>
      </c>
      <c r="J686" s="62">
        <v>220</v>
      </c>
      <c r="K686" s="70" t="s">
        <v>95</v>
      </c>
      <c r="L686" s="63" t="s">
        <v>133</v>
      </c>
      <c r="M686" s="29"/>
      <c r="N686" s="41">
        <v>7.78</v>
      </c>
      <c r="O686" s="85"/>
      <c r="P686" s="64"/>
      <c r="Q686" s="34"/>
      <c r="R686" s="76" t="s">
        <v>66</v>
      </c>
      <c r="S686" s="30"/>
    </row>
    <row r="687" spans="1:19" x14ac:dyDescent="0.35">
      <c r="A687" s="31" t="s">
        <v>1921</v>
      </c>
      <c r="B687" s="550" t="s">
        <v>265</v>
      </c>
      <c r="C687" s="544">
        <v>46279</v>
      </c>
      <c r="D687" s="56" t="s">
        <v>2947</v>
      </c>
      <c r="E687" s="61"/>
      <c r="F687" s="33" t="s">
        <v>94</v>
      </c>
      <c r="G687" s="20"/>
      <c r="H687" s="68" t="s">
        <v>2938</v>
      </c>
      <c r="I687" s="62">
        <v>160</v>
      </c>
      <c r="J687" s="62">
        <v>210</v>
      </c>
      <c r="K687" s="70" t="s">
        <v>721</v>
      </c>
      <c r="L687" s="63" t="s">
        <v>133</v>
      </c>
      <c r="M687" s="29"/>
      <c r="N687" s="41">
        <v>1.3</v>
      </c>
      <c r="O687" s="85"/>
      <c r="P687" s="64"/>
      <c r="Q687" s="34"/>
      <c r="R687" s="76" t="s">
        <v>66</v>
      </c>
      <c r="S687" s="30"/>
    </row>
    <row r="688" spans="1:19" x14ac:dyDescent="0.35">
      <c r="A688" s="31" t="s">
        <v>335</v>
      </c>
      <c r="B688" s="551">
        <v>46286</v>
      </c>
      <c r="C688" s="544">
        <v>46287</v>
      </c>
      <c r="D688" s="56" t="s">
        <v>2963</v>
      </c>
      <c r="E688" s="61"/>
      <c r="F688" s="33" t="s">
        <v>94</v>
      </c>
      <c r="G688" s="20" t="s">
        <v>2937</v>
      </c>
      <c r="H688" s="68" t="s">
        <v>2936</v>
      </c>
      <c r="I688" s="62"/>
      <c r="J688" s="62"/>
      <c r="K688" s="70"/>
      <c r="L688" s="63" t="s">
        <v>1919</v>
      </c>
      <c r="M688" s="29"/>
      <c r="N688" s="41">
        <v>1.97</v>
      </c>
      <c r="O688" s="86" t="s">
        <v>2935</v>
      </c>
      <c r="P688" t="s">
        <v>2962</v>
      </c>
      <c r="Q688" s="34"/>
      <c r="R688" s="76" t="s">
        <v>91</v>
      </c>
      <c r="S688" s="30"/>
    </row>
    <row r="689" spans="1:19" x14ac:dyDescent="0.35">
      <c r="A689" s="31" t="s">
        <v>2519</v>
      </c>
      <c r="B689" s="551">
        <v>46286</v>
      </c>
      <c r="C689" s="544">
        <v>46288</v>
      </c>
      <c r="D689" s="56" t="s">
        <v>2940</v>
      </c>
      <c r="E689" s="61"/>
      <c r="F689" s="33" t="s">
        <v>94</v>
      </c>
      <c r="G689" s="20" t="s">
        <v>2941</v>
      </c>
      <c r="H689" s="68" t="s">
        <v>2964</v>
      </c>
      <c r="I689" s="62">
        <v>380</v>
      </c>
      <c r="J689" s="62">
        <v>220</v>
      </c>
      <c r="K689" s="70" t="s">
        <v>78</v>
      </c>
      <c r="L689" s="63" t="s">
        <v>2966</v>
      </c>
      <c r="M689" s="29"/>
      <c r="N689" s="41">
        <v>6.91</v>
      </c>
      <c r="O689" s="85"/>
      <c r="P689" s="64"/>
      <c r="Q689" s="34"/>
      <c r="R689" s="76" t="s">
        <v>66</v>
      </c>
      <c r="S689" s="30"/>
    </row>
    <row r="690" spans="1:19" x14ac:dyDescent="0.35">
      <c r="A690" s="31" t="s">
        <v>2519</v>
      </c>
      <c r="B690" s="551">
        <v>46286</v>
      </c>
      <c r="C690" s="544">
        <v>46288</v>
      </c>
      <c r="D690" s="56" t="s">
        <v>2942</v>
      </c>
      <c r="E690" s="61"/>
      <c r="F690" s="33" t="s">
        <v>94</v>
      </c>
      <c r="G690" s="20" t="s">
        <v>2943</v>
      </c>
      <c r="H690" s="68" t="s">
        <v>2965</v>
      </c>
      <c r="I690" s="62">
        <v>380</v>
      </c>
      <c r="J690" s="62">
        <v>220</v>
      </c>
      <c r="K690" s="70" t="s">
        <v>78</v>
      </c>
      <c r="L690" s="63" t="s">
        <v>2967</v>
      </c>
      <c r="M690" s="29"/>
      <c r="N690" s="41">
        <v>8.8699999999999992</v>
      </c>
      <c r="O690" s="85"/>
      <c r="P690" s="64"/>
      <c r="Q690" s="34"/>
      <c r="R690" s="76" t="s">
        <v>66</v>
      </c>
      <c r="S690" s="30"/>
    </row>
    <row r="691" spans="1:19" x14ac:dyDescent="0.35">
      <c r="A691" s="31" t="s">
        <v>2944</v>
      </c>
      <c r="B691" s="551">
        <v>46287</v>
      </c>
      <c r="C691" s="544"/>
      <c r="D691" s="248" t="s">
        <v>2945</v>
      </c>
      <c r="E691" s="61"/>
      <c r="F691" s="33" t="s">
        <v>147</v>
      </c>
      <c r="G691" s="20" t="s">
        <v>2946</v>
      </c>
      <c r="H691" s="68"/>
      <c r="I691" s="62"/>
      <c r="J691" s="62"/>
      <c r="K691" s="70"/>
      <c r="L691" s="63"/>
      <c r="M691" s="29"/>
      <c r="N691" s="41"/>
      <c r="O691" s="85"/>
      <c r="P691" s="64"/>
      <c r="Q691" s="34"/>
      <c r="R691" s="76" t="s">
        <v>66</v>
      </c>
      <c r="S691" s="30"/>
    </row>
    <row r="692" spans="1:19" x14ac:dyDescent="0.35">
      <c r="A692" s="31" t="s">
        <v>409</v>
      </c>
      <c r="B692" s="551">
        <v>46287</v>
      </c>
      <c r="C692" s="544"/>
      <c r="D692" s="56" t="s">
        <v>2951</v>
      </c>
      <c r="E692" s="61"/>
      <c r="F692" s="33" t="s">
        <v>147</v>
      </c>
      <c r="G692" s="20" t="s">
        <v>2952</v>
      </c>
      <c r="H692" s="68"/>
      <c r="I692" s="62"/>
      <c r="J692" s="62"/>
      <c r="K692" s="70"/>
      <c r="L692" s="63"/>
      <c r="M692" s="29"/>
      <c r="N692" s="41"/>
      <c r="O692" s="85" t="s">
        <v>2987</v>
      </c>
      <c r="P692" s="64"/>
      <c r="Q692" s="34"/>
      <c r="R692" s="76" t="s">
        <v>91</v>
      </c>
      <c r="S692" s="30"/>
    </row>
    <row r="693" spans="1:19" x14ac:dyDescent="0.35">
      <c r="A693" s="31" t="s">
        <v>409</v>
      </c>
      <c r="B693" s="551">
        <v>46287</v>
      </c>
      <c r="C693" s="544"/>
      <c r="D693" s="56" t="s">
        <v>2953</v>
      </c>
      <c r="E693" s="61"/>
      <c r="F693" s="33" t="s">
        <v>147</v>
      </c>
      <c r="G693" s="20" t="s">
        <v>2955</v>
      </c>
      <c r="H693" s="68"/>
      <c r="I693" s="62"/>
      <c r="J693" s="62"/>
      <c r="K693" s="70"/>
      <c r="L693" s="63"/>
      <c r="M693" s="29"/>
      <c r="N693" s="41"/>
      <c r="O693" s="85" t="s">
        <v>2987</v>
      </c>
      <c r="P693" s="64"/>
      <c r="Q693" s="34"/>
      <c r="R693" s="76" t="s">
        <v>91</v>
      </c>
      <c r="S693" s="30"/>
    </row>
    <row r="694" spans="1:19" x14ac:dyDescent="0.35">
      <c r="A694" s="31" t="s">
        <v>409</v>
      </c>
      <c r="B694" s="551">
        <v>46287</v>
      </c>
      <c r="C694" s="544"/>
      <c r="D694" s="56" t="s">
        <v>2954</v>
      </c>
      <c r="E694" s="61"/>
      <c r="F694" s="33" t="s">
        <v>147</v>
      </c>
      <c r="G694" s="20" t="s">
        <v>2960</v>
      </c>
      <c r="H694" s="68"/>
      <c r="I694" s="62"/>
      <c r="J694" s="62"/>
      <c r="K694" s="70"/>
      <c r="L694" s="63"/>
      <c r="M694" s="29"/>
      <c r="N694" s="41"/>
      <c r="O694" s="85" t="s">
        <v>2987</v>
      </c>
      <c r="P694" s="64"/>
      <c r="Q694" s="34"/>
      <c r="R694" s="76" t="s">
        <v>91</v>
      </c>
      <c r="S694" s="30"/>
    </row>
    <row r="695" spans="1:19" x14ac:dyDescent="0.35">
      <c r="A695" s="31" t="s">
        <v>409</v>
      </c>
      <c r="B695" s="551">
        <v>46287</v>
      </c>
      <c r="C695" s="544"/>
      <c r="D695" s="56" t="s">
        <v>2956</v>
      </c>
      <c r="E695" s="61"/>
      <c r="F695" s="33" t="s">
        <v>147</v>
      </c>
      <c r="G695" s="20" t="s">
        <v>2957</v>
      </c>
      <c r="H695" s="68"/>
      <c r="I695" s="62"/>
      <c r="J695" s="62"/>
      <c r="K695" s="70"/>
      <c r="L695" s="63"/>
      <c r="M695" s="29"/>
      <c r="N695" s="41"/>
      <c r="O695" s="85" t="s">
        <v>2987</v>
      </c>
      <c r="P695" s="64"/>
      <c r="Q695" s="34"/>
      <c r="R695" s="76" t="s">
        <v>91</v>
      </c>
      <c r="S695" s="30"/>
    </row>
    <row r="696" spans="1:19" x14ac:dyDescent="0.35">
      <c r="A696" s="31" t="s">
        <v>409</v>
      </c>
      <c r="B696" s="551">
        <v>46287</v>
      </c>
      <c r="C696" s="544"/>
      <c r="D696" s="56" t="s">
        <v>2958</v>
      </c>
      <c r="E696" s="61"/>
      <c r="F696" s="33" t="s">
        <v>147</v>
      </c>
      <c r="G696" s="20" t="s">
        <v>2959</v>
      </c>
      <c r="H696" s="68"/>
      <c r="I696" s="62"/>
      <c r="J696" s="62"/>
      <c r="K696" s="70"/>
      <c r="L696" s="63"/>
      <c r="M696" s="29"/>
      <c r="N696" s="41"/>
      <c r="O696" s="85" t="s">
        <v>2987</v>
      </c>
      <c r="P696" s="64"/>
      <c r="Q696" s="34"/>
      <c r="R696" s="76" t="s">
        <v>91</v>
      </c>
      <c r="S696" s="30"/>
    </row>
    <row r="697" spans="1:19" x14ac:dyDescent="0.35">
      <c r="A697" s="31" t="s">
        <v>363</v>
      </c>
      <c r="B697" s="551">
        <v>46288</v>
      </c>
      <c r="C697" s="544">
        <v>46288</v>
      </c>
      <c r="D697" t="s">
        <v>2968</v>
      </c>
      <c r="E697" s="557"/>
      <c r="F697" s="33" t="s">
        <v>94</v>
      </c>
      <c r="G697" s="20" t="s">
        <v>2970</v>
      </c>
      <c r="H697" s="68" t="s">
        <v>1794</v>
      </c>
      <c r="I697" s="62"/>
      <c r="J697" s="62"/>
      <c r="K697" s="70"/>
      <c r="L697" s="63"/>
      <c r="M697" s="29"/>
      <c r="N697" s="41">
        <v>2</v>
      </c>
      <c r="O697" s="558"/>
      <c r="P697" s="559"/>
      <c r="Q697" s="560"/>
      <c r="R697" s="76" t="s">
        <v>66</v>
      </c>
      <c r="S697" s="76"/>
    </row>
    <row r="698" spans="1:19" x14ac:dyDescent="0.35">
      <c r="A698" s="31" t="s">
        <v>89</v>
      </c>
      <c r="B698" s="551">
        <v>46288</v>
      </c>
      <c r="C698" s="544">
        <v>46288</v>
      </c>
      <c r="D698" s="56" t="s">
        <v>2971</v>
      </c>
      <c r="E698" s="557"/>
      <c r="F698" s="33" t="s">
        <v>94</v>
      </c>
      <c r="G698" s="20" t="s">
        <v>2972</v>
      </c>
      <c r="H698" s="68" t="s">
        <v>2969</v>
      </c>
      <c r="I698" s="62"/>
      <c r="J698" s="62"/>
      <c r="K698" s="70"/>
      <c r="L698" s="63"/>
      <c r="M698" s="29"/>
      <c r="N698" s="41"/>
      <c r="O698" s="558"/>
      <c r="P698" s="559"/>
      <c r="Q698" s="560"/>
      <c r="R698" s="199" t="s">
        <v>91</v>
      </c>
      <c r="S698" s="76"/>
    </row>
    <row r="699" spans="1:19" x14ac:dyDescent="0.35">
      <c r="A699" s="31" t="s">
        <v>1922</v>
      </c>
      <c r="B699" s="551">
        <v>46288</v>
      </c>
      <c r="C699" s="544">
        <v>46288</v>
      </c>
      <c r="D699" s="248" t="s">
        <v>2973</v>
      </c>
      <c r="E699" s="557"/>
      <c r="F699" s="33" t="s">
        <v>94</v>
      </c>
      <c r="G699" s="20" t="s">
        <v>2974</v>
      </c>
      <c r="H699" s="68" t="s">
        <v>2977</v>
      </c>
      <c r="I699" s="62">
        <v>160</v>
      </c>
      <c r="J699" s="62">
        <v>220</v>
      </c>
      <c r="K699" s="70" t="s">
        <v>95</v>
      </c>
      <c r="L699" s="63" t="s">
        <v>133</v>
      </c>
      <c r="M699" s="29"/>
      <c r="N699" s="41">
        <v>1.53</v>
      </c>
      <c r="O699" s="558"/>
      <c r="P699" s="559"/>
      <c r="Q699" s="560"/>
      <c r="R699" s="76" t="s">
        <v>66</v>
      </c>
      <c r="S699" s="76"/>
    </row>
    <row r="700" spans="1:19" x14ac:dyDescent="0.35">
      <c r="A700" s="31" t="s">
        <v>1922</v>
      </c>
      <c r="B700" s="551">
        <v>46288</v>
      </c>
      <c r="C700" s="544">
        <v>46288</v>
      </c>
      <c r="D700" s="248" t="s">
        <v>2973</v>
      </c>
      <c r="E700" s="557"/>
      <c r="F700" s="33" t="s">
        <v>94</v>
      </c>
      <c r="G700" s="20" t="s">
        <v>2975</v>
      </c>
      <c r="H700" s="68" t="s">
        <v>2978</v>
      </c>
      <c r="I700" s="62">
        <v>160</v>
      </c>
      <c r="J700" s="62">
        <v>220</v>
      </c>
      <c r="K700" s="70" t="s">
        <v>95</v>
      </c>
      <c r="L700" s="63" t="s">
        <v>267</v>
      </c>
      <c r="M700" s="29"/>
      <c r="N700" s="41">
        <v>1.62</v>
      </c>
      <c r="O700" s="558"/>
      <c r="P700" s="559"/>
      <c r="Q700" s="560"/>
      <c r="R700" s="76" t="s">
        <v>66</v>
      </c>
      <c r="S700" s="76"/>
    </row>
    <row r="701" spans="1:19" x14ac:dyDescent="0.35">
      <c r="A701" s="31" t="s">
        <v>1922</v>
      </c>
      <c r="B701" s="551">
        <v>46288</v>
      </c>
      <c r="C701" s="544">
        <v>46288</v>
      </c>
      <c r="D701" s="248" t="s">
        <v>2973</v>
      </c>
      <c r="E701" s="557"/>
      <c r="F701" s="33" t="s">
        <v>94</v>
      </c>
      <c r="G701" s="20" t="s">
        <v>2976</v>
      </c>
      <c r="H701" s="68" t="s">
        <v>2979</v>
      </c>
      <c r="I701" s="62">
        <v>160</v>
      </c>
      <c r="J701" s="62">
        <v>220</v>
      </c>
      <c r="K701" s="70" t="s">
        <v>95</v>
      </c>
      <c r="L701" s="63" t="s">
        <v>121</v>
      </c>
      <c r="M701" s="29"/>
      <c r="N701" s="41">
        <v>1.58</v>
      </c>
      <c r="O701" s="558"/>
      <c r="P701" s="559"/>
      <c r="Q701" s="560"/>
      <c r="R701" s="561" t="s">
        <v>66</v>
      </c>
      <c r="S701" s="76"/>
    </row>
    <row r="702" spans="1:19" x14ac:dyDescent="0.35">
      <c r="A702" s="31" t="s">
        <v>1179</v>
      </c>
      <c r="B702" s="551">
        <v>46288</v>
      </c>
      <c r="C702" s="544">
        <v>46290</v>
      </c>
      <c r="D702" s="56" t="s">
        <v>2981</v>
      </c>
      <c r="E702" s="557"/>
      <c r="F702" s="33" t="s">
        <v>94</v>
      </c>
      <c r="G702" s="20" t="s">
        <v>2980</v>
      </c>
      <c r="H702" s="68" t="s">
        <v>2991</v>
      </c>
      <c r="I702" s="62">
        <v>180</v>
      </c>
      <c r="J702" s="62">
        <v>210</v>
      </c>
      <c r="K702" s="70" t="s">
        <v>143</v>
      </c>
      <c r="L702" s="63" t="s">
        <v>2992</v>
      </c>
      <c r="M702" s="29"/>
      <c r="N702" s="41">
        <v>2.2400000000000002</v>
      </c>
      <c r="O702" s="558"/>
      <c r="P702" s="559"/>
      <c r="Q702" s="560"/>
      <c r="R702" s="561" t="s">
        <v>66</v>
      </c>
      <c r="S702" s="76"/>
    </row>
    <row r="703" spans="1:19" x14ac:dyDescent="0.35">
      <c r="A703" s="31" t="s">
        <v>2982</v>
      </c>
      <c r="B703" s="551">
        <v>46289</v>
      </c>
      <c r="C703" s="544">
        <v>46290</v>
      </c>
      <c r="D703" s="56">
        <v>110013</v>
      </c>
      <c r="E703" s="557"/>
      <c r="F703" s="33" t="s">
        <v>94</v>
      </c>
      <c r="G703" s="20" t="s">
        <v>2983</v>
      </c>
      <c r="H703" s="68" t="s">
        <v>2988</v>
      </c>
      <c r="I703" s="62">
        <v>220</v>
      </c>
      <c r="J703" s="62">
        <v>220</v>
      </c>
      <c r="K703" s="70" t="s">
        <v>2990</v>
      </c>
      <c r="L703" s="63" t="s">
        <v>133</v>
      </c>
      <c r="M703" s="29"/>
      <c r="N703" s="160">
        <v>2.2799999999999998</v>
      </c>
      <c r="O703" s="562" t="s">
        <v>2994</v>
      </c>
      <c r="P703" s="559"/>
      <c r="Q703" s="560"/>
      <c r="R703" s="561" t="s">
        <v>66</v>
      </c>
      <c r="S703" s="559" t="s">
        <v>2995</v>
      </c>
    </row>
    <row r="704" spans="1:19" x14ac:dyDescent="0.35">
      <c r="A704" s="31" t="s">
        <v>409</v>
      </c>
      <c r="B704" s="551">
        <v>46289</v>
      </c>
      <c r="C704" s="544"/>
      <c r="D704" s="378" t="s">
        <v>3007</v>
      </c>
      <c r="E704" s="557"/>
      <c r="F704" s="33" t="s">
        <v>147</v>
      </c>
      <c r="G704" s="327" t="s">
        <v>2989</v>
      </c>
      <c r="H704" s="132" t="s">
        <v>3006</v>
      </c>
      <c r="I704" s="62"/>
      <c r="J704" s="62"/>
      <c r="K704" s="70"/>
      <c r="L704" s="63"/>
      <c r="M704" s="29"/>
      <c r="N704" s="41"/>
      <c r="O704" s="570" t="s">
        <v>3024</v>
      </c>
      <c r="P704" s="559"/>
      <c r="Q704" s="560"/>
      <c r="R704" s="199" t="s">
        <v>91</v>
      </c>
      <c r="S704" s="76"/>
    </row>
    <row r="705" spans="1:19" x14ac:dyDescent="0.35">
      <c r="A705" s="31" t="s">
        <v>409</v>
      </c>
      <c r="B705" s="551">
        <v>46294</v>
      </c>
      <c r="C705" s="544">
        <v>46294</v>
      </c>
      <c r="D705" s="378" t="s">
        <v>3010</v>
      </c>
      <c r="E705" s="557"/>
      <c r="F705" s="33" t="s">
        <v>94</v>
      </c>
      <c r="G705" s="56" t="s">
        <v>3008</v>
      </c>
      <c r="H705" s="68" t="s">
        <v>3009</v>
      </c>
      <c r="I705" s="62">
        <v>280</v>
      </c>
      <c r="J705" s="62">
        <v>220</v>
      </c>
      <c r="K705" s="70"/>
      <c r="L705" s="63"/>
      <c r="M705" s="29"/>
      <c r="N705" s="41"/>
      <c r="O705" s="558"/>
      <c r="P705" s="559"/>
      <c r="Q705" s="560"/>
      <c r="R705" s="199" t="s">
        <v>91</v>
      </c>
      <c r="S705" s="76"/>
    </row>
    <row r="706" spans="1:19" x14ac:dyDescent="0.35">
      <c r="A706" s="31" t="s">
        <v>1917</v>
      </c>
      <c r="B706" s="551">
        <v>46294</v>
      </c>
      <c r="C706" s="551">
        <v>46294</v>
      </c>
      <c r="D706" s="56" t="s">
        <v>3011</v>
      </c>
      <c r="E706" s="557"/>
      <c r="F706" s="33" t="s">
        <v>94</v>
      </c>
      <c r="G706" s="20" t="s">
        <v>3023</v>
      </c>
      <c r="H706" s="68" t="s">
        <v>3018</v>
      </c>
      <c r="I706" s="62">
        <v>180</v>
      </c>
      <c r="J706" s="62">
        <v>230</v>
      </c>
      <c r="K706" s="70" t="s">
        <v>95</v>
      </c>
      <c r="L706" s="63" t="s">
        <v>133</v>
      </c>
      <c r="M706" s="29"/>
      <c r="N706" s="41">
        <v>1.77</v>
      </c>
      <c r="O706" s="558"/>
      <c r="P706" s="559"/>
      <c r="Q706" s="560"/>
      <c r="R706" s="199" t="s">
        <v>91</v>
      </c>
      <c r="S706" s="76"/>
    </row>
    <row r="707" spans="1:19" x14ac:dyDescent="0.35">
      <c r="A707" s="31" t="s">
        <v>335</v>
      </c>
      <c r="B707" s="551">
        <v>46294</v>
      </c>
      <c r="C707" s="551">
        <v>46294</v>
      </c>
      <c r="D707" s="248" t="s">
        <v>3019</v>
      </c>
      <c r="E707" s="557"/>
      <c r="F707" s="33" t="s">
        <v>94</v>
      </c>
      <c r="G707" s="20" t="s">
        <v>3021</v>
      </c>
      <c r="H707" s="68" t="s">
        <v>3020</v>
      </c>
      <c r="I707" s="62">
        <v>280</v>
      </c>
      <c r="J707" s="62">
        <v>210</v>
      </c>
      <c r="K707" s="70" t="s">
        <v>143</v>
      </c>
      <c r="L707" s="63" t="s">
        <v>1459</v>
      </c>
      <c r="M707" s="29"/>
      <c r="N707" s="41">
        <v>3.09</v>
      </c>
      <c r="O707" s="334" t="s">
        <v>3022</v>
      </c>
      <c r="P707" s="559"/>
      <c r="Q707" s="560"/>
      <c r="R707" s="199" t="s">
        <v>91</v>
      </c>
      <c r="S707" s="76"/>
    </row>
    <row r="708" spans="1:19" x14ac:dyDescent="0.35">
      <c r="A708" s="31" t="s">
        <v>2519</v>
      </c>
      <c r="B708" s="551">
        <v>46294</v>
      </c>
      <c r="C708" s="544"/>
      <c r="D708" s="56">
        <v>10614</v>
      </c>
      <c r="E708" s="557"/>
      <c r="F708" s="33" t="s">
        <v>147</v>
      </c>
      <c r="G708" s="20" t="s">
        <v>3012</v>
      </c>
      <c r="H708" s="68" t="s">
        <v>3020</v>
      </c>
      <c r="I708" s="62"/>
      <c r="J708" s="62"/>
      <c r="K708" s="70"/>
      <c r="L708" s="63"/>
      <c r="M708" s="29"/>
      <c r="N708" s="41"/>
      <c r="O708" s="558"/>
      <c r="P708" s="559"/>
      <c r="Q708" s="560"/>
      <c r="R708" s="199" t="s">
        <v>66</v>
      </c>
      <c r="S708" s="76"/>
    </row>
    <row r="709" spans="1:19" x14ac:dyDescent="0.35">
      <c r="A709" s="31" t="s">
        <v>106</v>
      </c>
      <c r="B709" s="551">
        <v>46294</v>
      </c>
      <c r="C709" s="551">
        <v>46294</v>
      </c>
      <c r="D709" s="56">
        <v>3610008</v>
      </c>
      <c r="E709" s="557"/>
      <c r="F709" s="33" t="s">
        <v>176</v>
      </c>
      <c r="G709" s="87" t="s">
        <v>3014</v>
      </c>
      <c r="H709" s="68" t="s">
        <v>3013</v>
      </c>
      <c r="I709" s="62">
        <v>400</v>
      </c>
      <c r="J709" s="62">
        <v>220</v>
      </c>
      <c r="K709" s="70" t="s">
        <v>3015</v>
      </c>
      <c r="L709" s="63"/>
      <c r="M709" s="29"/>
      <c r="N709" s="41"/>
      <c r="O709" s="558"/>
      <c r="P709" s="559"/>
      <c r="Q709" s="560"/>
      <c r="R709" s="199" t="s">
        <v>66</v>
      </c>
      <c r="S709" s="76"/>
    </row>
    <row r="710" spans="1:19" x14ac:dyDescent="0.35">
      <c r="A710" s="31" t="s">
        <v>106</v>
      </c>
      <c r="B710" s="551">
        <v>46294</v>
      </c>
      <c r="C710" s="551">
        <v>46294</v>
      </c>
      <c r="D710" s="56">
        <v>3610002</v>
      </c>
      <c r="E710" s="557"/>
      <c r="F710" s="33" t="s">
        <v>176</v>
      </c>
      <c r="G710" s="87" t="s">
        <v>3017</v>
      </c>
      <c r="H710" s="68" t="s">
        <v>3016</v>
      </c>
      <c r="I710" s="62">
        <v>280</v>
      </c>
      <c r="J710" s="62">
        <v>220</v>
      </c>
      <c r="K710" s="70" t="s">
        <v>3015</v>
      </c>
      <c r="L710" s="63"/>
      <c r="M710" s="29"/>
      <c r="N710" s="41"/>
      <c r="O710" s="558"/>
      <c r="P710" s="559"/>
      <c r="Q710" s="560"/>
      <c r="R710" s="199" t="s">
        <v>66</v>
      </c>
      <c r="S710" s="76"/>
    </row>
    <row r="711" spans="1:19" x14ac:dyDescent="0.35">
      <c r="A711" s="31" t="s">
        <v>106</v>
      </c>
      <c r="B711" s="551">
        <v>46296</v>
      </c>
      <c r="C711" s="544"/>
      <c r="D711" s="248" t="s">
        <v>151</v>
      </c>
      <c r="E711" s="557"/>
      <c r="F711" s="33" t="s">
        <v>147</v>
      </c>
      <c r="G711" s="20" t="s">
        <v>3025</v>
      </c>
      <c r="H711" s="68" t="s">
        <v>3027</v>
      </c>
      <c r="I711" s="62"/>
      <c r="J711" s="62"/>
      <c r="K711" s="70"/>
      <c r="L711" s="63"/>
      <c r="M711" s="29"/>
      <c r="N711" s="41"/>
      <c r="O711" s="558"/>
      <c r="P711" s="559"/>
      <c r="Q711" s="560"/>
      <c r="R711" s="199" t="s">
        <v>66</v>
      </c>
      <c r="S711" s="76"/>
    </row>
    <row r="712" spans="1:19" x14ac:dyDescent="0.35">
      <c r="A712" s="31" t="s">
        <v>106</v>
      </c>
      <c r="B712" s="551">
        <v>46296</v>
      </c>
      <c r="C712" s="544"/>
      <c r="D712" s="248" t="s">
        <v>151</v>
      </c>
      <c r="E712" s="557"/>
      <c r="F712" s="33" t="s">
        <v>147</v>
      </c>
      <c r="G712" s="20" t="s">
        <v>3026</v>
      </c>
      <c r="H712" s="573"/>
      <c r="I712" s="574"/>
      <c r="J712" s="62"/>
      <c r="K712" s="70"/>
      <c r="L712" s="63"/>
      <c r="M712" s="575"/>
      <c r="N712" s="576"/>
      <c r="O712" s="577"/>
      <c r="P712" s="578"/>
      <c r="Q712" s="579"/>
      <c r="R712" s="580" t="s">
        <v>66</v>
      </c>
      <c r="S712" s="581"/>
    </row>
  </sheetData>
  <phoneticPr fontId="9" type="noConversion"/>
  <pageMargins left="0.511811024" right="0.511811024" top="0.78740157499999996" bottom="0.78740157499999996" header="0.31496062000000002" footer="0.31496062000000002"/>
  <pageSetup paperSize="9" orientation="landscape" verticalDpi="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C74E-731C-4DEB-BEA6-E64270182335}">
  <sheetPr>
    <tabColor rgb="FF00B0F0"/>
  </sheetPr>
  <dimension ref="A1:N103"/>
  <sheetViews>
    <sheetView showGridLines="0" zoomScale="110" zoomScaleNormal="110" workbookViewId="0">
      <pane xSplit="1" ySplit="4" topLeftCell="C62" activePane="bottomRight" state="frozen"/>
      <selection pane="topRight" activeCell="B1" sqref="B1"/>
      <selection pane="bottomLeft" activeCell="A5" sqref="A5"/>
      <selection pane="bottomRight" activeCell="D69" sqref="D69"/>
    </sheetView>
  </sheetViews>
  <sheetFormatPr baseColWidth="10" defaultColWidth="10.81640625" defaultRowHeight="14.5" x14ac:dyDescent="0.35"/>
  <cols>
    <col min="1" max="1" width="43.90625" bestFit="1" customWidth="1"/>
    <col min="2" max="2" width="11.6328125" style="1" bestFit="1" customWidth="1"/>
    <col min="3" max="3" width="15.26953125" style="1" bestFit="1" customWidth="1"/>
    <col min="4" max="4" width="4.1796875" style="1" bestFit="1" customWidth="1"/>
    <col min="5" max="5" width="8.81640625" style="1" bestFit="1" customWidth="1"/>
    <col min="6" max="6" width="9.1796875" style="1" bestFit="1" customWidth="1"/>
    <col min="7" max="7" width="6.6328125" style="1" bestFit="1" customWidth="1"/>
    <col min="8" max="8" width="9.08984375" style="1" bestFit="1" customWidth="1"/>
    <col min="9" max="9" width="8.81640625" style="1" bestFit="1" customWidth="1"/>
    <col min="10" max="10" width="9.54296875" style="1" bestFit="1" customWidth="1"/>
    <col min="11" max="11" width="7.36328125" bestFit="1" customWidth="1"/>
    <col min="12" max="12" width="3.26953125" bestFit="1" customWidth="1"/>
    <col min="13" max="14" width="11.7265625" bestFit="1" customWidth="1"/>
  </cols>
  <sheetData>
    <row r="1" spans="1:13" x14ac:dyDescent="0.35">
      <c r="A1" s="4" t="s">
        <v>52</v>
      </c>
      <c r="B1" t="s">
        <v>2857</v>
      </c>
    </row>
    <row r="2" spans="1:13" ht="9.65" customHeight="1" x14ac:dyDescent="0.35"/>
    <row r="3" spans="1:13" x14ac:dyDescent="0.35">
      <c r="A3" s="4" t="s">
        <v>637</v>
      </c>
      <c r="B3" s="137" t="s">
        <v>4</v>
      </c>
      <c r="K3" s="1"/>
      <c r="L3" s="1"/>
      <c r="M3" s="1"/>
    </row>
    <row r="4" spans="1:13" x14ac:dyDescent="0.35">
      <c r="A4" s="4" t="s">
        <v>6</v>
      </c>
      <c r="B4" s="1" t="s">
        <v>158</v>
      </c>
      <c r="C4" s="1" t="s">
        <v>176</v>
      </c>
      <c r="D4" s="1" t="s">
        <v>147</v>
      </c>
      <c r="E4" s="1" t="s">
        <v>74</v>
      </c>
      <c r="F4" s="1" t="s">
        <v>549</v>
      </c>
      <c r="G4" s="1" t="s">
        <v>94</v>
      </c>
      <c r="H4" s="1" t="s">
        <v>361</v>
      </c>
      <c r="I4" s="1" t="s">
        <v>1454</v>
      </c>
      <c r="J4" s="1" t="s">
        <v>243</v>
      </c>
      <c r="K4" s="1" t="s">
        <v>1774</v>
      </c>
      <c r="L4" s="1" t="s">
        <v>799</v>
      </c>
      <c r="M4" t="s">
        <v>1575</v>
      </c>
    </row>
    <row r="5" spans="1:13" x14ac:dyDescent="0.35">
      <c r="A5" s="2" t="s">
        <v>550</v>
      </c>
      <c r="B5" s="572"/>
      <c r="C5" s="572"/>
      <c r="D5" s="572"/>
      <c r="E5" s="572"/>
      <c r="F5" s="572"/>
      <c r="G5" s="572">
        <v>3</v>
      </c>
      <c r="H5" s="572"/>
      <c r="I5" s="572"/>
      <c r="J5" s="572"/>
      <c r="K5" s="572"/>
      <c r="L5" s="572"/>
      <c r="M5" s="571">
        <v>3</v>
      </c>
    </row>
    <row r="6" spans="1:13" x14ac:dyDescent="0.35">
      <c r="A6" s="2" t="s">
        <v>2194</v>
      </c>
      <c r="B6" s="572"/>
      <c r="C6" s="572"/>
      <c r="D6" s="572">
        <v>3</v>
      </c>
      <c r="E6" s="572">
        <v>1</v>
      </c>
      <c r="F6" s="572"/>
      <c r="G6" s="572"/>
      <c r="H6" s="572"/>
      <c r="I6" s="572"/>
      <c r="J6" s="572"/>
      <c r="K6" s="572"/>
      <c r="L6" s="572"/>
      <c r="M6" s="571">
        <v>4</v>
      </c>
    </row>
    <row r="7" spans="1:13" x14ac:dyDescent="0.35">
      <c r="A7" s="2" t="s">
        <v>129</v>
      </c>
      <c r="B7" s="572"/>
      <c r="C7" s="572">
        <v>10</v>
      </c>
      <c r="D7" s="572">
        <v>5</v>
      </c>
      <c r="E7" s="572">
        <v>1</v>
      </c>
      <c r="F7" s="572"/>
      <c r="G7" s="572">
        <v>9</v>
      </c>
      <c r="H7" s="572">
        <v>2</v>
      </c>
      <c r="I7" s="572"/>
      <c r="J7" s="572"/>
      <c r="K7" s="572">
        <v>3</v>
      </c>
      <c r="L7" s="572"/>
      <c r="M7" s="571">
        <v>30</v>
      </c>
    </row>
    <row r="8" spans="1:13" x14ac:dyDescent="0.35">
      <c r="A8" s="2" t="s">
        <v>2519</v>
      </c>
      <c r="B8" s="572"/>
      <c r="C8" s="572"/>
      <c r="D8" s="572">
        <v>1</v>
      </c>
      <c r="E8" s="572">
        <v>2</v>
      </c>
      <c r="F8" s="572"/>
      <c r="G8" s="572">
        <v>5</v>
      </c>
      <c r="H8" s="572"/>
      <c r="I8" s="572"/>
      <c r="J8" s="572"/>
      <c r="K8" s="572"/>
      <c r="L8" s="572"/>
      <c r="M8" s="571">
        <v>8</v>
      </c>
    </row>
    <row r="9" spans="1:13" x14ac:dyDescent="0.35">
      <c r="A9" s="2" t="s">
        <v>101</v>
      </c>
      <c r="B9" s="572">
        <v>1</v>
      </c>
      <c r="C9" s="572"/>
      <c r="D9" s="572"/>
      <c r="E9" s="572">
        <v>4</v>
      </c>
      <c r="F9" s="572"/>
      <c r="G9" s="572"/>
      <c r="H9" s="572"/>
      <c r="I9" s="572"/>
      <c r="J9" s="572"/>
      <c r="K9" s="572"/>
      <c r="L9" s="572"/>
      <c r="M9" s="571">
        <v>5</v>
      </c>
    </row>
    <row r="10" spans="1:13" x14ac:dyDescent="0.35">
      <c r="A10" s="2" t="s">
        <v>529</v>
      </c>
      <c r="B10" s="572"/>
      <c r="C10" s="572"/>
      <c r="D10" s="572"/>
      <c r="E10" s="572">
        <v>1</v>
      </c>
      <c r="F10" s="572"/>
      <c r="G10" s="572">
        <v>3</v>
      </c>
      <c r="H10" s="572"/>
      <c r="I10" s="572"/>
      <c r="J10" s="572"/>
      <c r="K10" s="572"/>
      <c r="L10" s="572"/>
      <c r="M10" s="571">
        <v>4</v>
      </c>
    </row>
    <row r="11" spans="1:13" x14ac:dyDescent="0.35">
      <c r="A11" s="2" t="s">
        <v>335</v>
      </c>
      <c r="B11" s="572"/>
      <c r="C11" s="572"/>
      <c r="D11" s="572"/>
      <c r="E11" s="572">
        <v>2</v>
      </c>
      <c r="F11" s="572">
        <v>1</v>
      </c>
      <c r="G11" s="572">
        <v>7</v>
      </c>
      <c r="H11" s="572"/>
      <c r="I11" s="572"/>
      <c r="J11" s="572"/>
      <c r="K11" s="572"/>
      <c r="L11" s="572"/>
      <c r="M11" s="571">
        <v>10</v>
      </c>
    </row>
    <row r="12" spans="1:13" x14ac:dyDescent="0.35">
      <c r="A12" s="2" t="s">
        <v>353</v>
      </c>
      <c r="B12" s="572"/>
      <c r="C12" s="572"/>
      <c r="D12" s="572"/>
      <c r="E12" s="572">
        <v>3</v>
      </c>
      <c r="F12" s="572"/>
      <c r="G12" s="572">
        <v>2</v>
      </c>
      <c r="H12" s="572"/>
      <c r="I12" s="572"/>
      <c r="J12" s="572"/>
      <c r="K12" s="572"/>
      <c r="L12" s="572"/>
      <c r="M12" s="571">
        <v>5</v>
      </c>
    </row>
    <row r="13" spans="1:13" x14ac:dyDescent="0.35">
      <c r="A13" s="2" t="s">
        <v>280</v>
      </c>
      <c r="B13" s="572"/>
      <c r="C13" s="572"/>
      <c r="D13" s="572"/>
      <c r="E13" s="572"/>
      <c r="F13" s="572"/>
      <c r="G13" s="572">
        <v>4</v>
      </c>
      <c r="H13" s="572"/>
      <c r="I13" s="572"/>
      <c r="J13" s="572"/>
      <c r="K13" s="572"/>
      <c r="L13" s="572"/>
      <c r="M13" s="571">
        <v>4</v>
      </c>
    </row>
    <row r="14" spans="1:13" x14ac:dyDescent="0.35">
      <c r="A14" s="2" t="s">
        <v>526</v>
      </c>
      <c r="B14" s="572"/>
      <c r="C14" s="572"/>
      <c r="D14" s="572"/>
      <c r="E14" s="572"/>
      <c r="F14" s="572"/>
      <c r="G14" s="572">
        <v>1</v>
      </c>
      <c r="H14" s="572"/>
      <c r="I14" s="572"/>
      <c r="J14" s="572"/>
      <c r="K14" s="572"/>
      <c r="L14" s="572"/>
      <c r="M14" s="571">
        <v>1</v>
      </c>
    </row>
    <row r="15" spans="1:13" x14ac:dyDescent="0.35">
      <c r="A15" s="2" t="s">
        <v>444</v>
      </c>
      <c r="B15" s="572"/>
      <c r="C15" s="572"/>
      <c r="D15" s="572"/>
      <c r="E15" s="572"/>
      <c r="F15" s="572"/>
      <c r="G15" s="572">
        <v>3</v>
      </c>
      <c r="H15" s="572"/>
      <c r="I15" s="572"/>
      <c r="J15" s="572"/>
      <c r="K15" s="572"/>
      <c r="L15" s="572"/>
      <c r="M15" s="571">
        <v>3</v>
      </c>
    </row>
    <row r="16" spans="1:13" x14ac:dyDescent="0.35">
      <c r="A16" s="2" t="s">
        <v>2769</v>
      </c>
      <c r="B16" s="572"/>
      <c r="C16" s="572"/>
      <c r="D16" s="572"/>
      <c r="E16" s="572">
        <v>1</v>
      </c>
      <c r="F16" s="572"/>
      <c r="G16" s="572"/>
      <c r="H16" s="572"/>
      <c r="I16" s="572"/>
      <c r="J16" s="572"/>
      <c r="K16" s="572"/>
      <c r="L16" s="572"/>
      <c r="M16" s="571">
        <v>1</v>
      </c>
    </row>
    <row r="17" spans="1:13" x14ac:dyDescent="0.35">
      <c r="A17" s="2" t="s">
        <v>371</v>
      </c>
      <c r="B17" s="572"/>
      <c r="C17" s="572">
        <v>4</v>
      </c>
      <c r="D17" s="572"/>
      <c r="E17" s="572">
        <v>5</v>
      </c>
      <c r="F17" s="572"/>
      <c r="G17" s="572">
        <v>12</v>
      </c>
      <c r="H17" s="572"/>
      <c r="I17" s="572"/>
      <c r="J17" s="572"/>
      <c r="K17" s="572"/>
      <c r="L17" s="572"/>
      <c r="M17" s="571">
        <v>21</v>
      </c>
    </row>
    <row r="18" spans="1:13" x14ac:dyDescent="0.35">
      <c r="A18" s="2" t="s">
        <v>1765</v>
      </c>
      <c r="B18" s="572"/>
      <c r="C18" s="572">
        <v>1</v>
      </c>
      <c r="D18" s="572"/>
      <c r="E18" s="572"/>
      <c r="F18" s="572"/>
      <c r="G18" s="572"/>
      <c r="H18" s="572"/>
      <c r="I18" s="572"/>
      <c r="J18" s="572"/>
      <c r="K18" s="572"/>
      <c r="L18" s="572"/>
      <c r="M18" s="571">
        <v>1</v>
      </c>
    </row>
    <row r="19" spans="1:13" x14ac:dyDescent="0.35">
      <c r="A19" s="2" t="s">
        <v>409</v>
      </c>
      <c r="B19" s="572"/>
      <c r="C19" s="572"/>
      <c r="D19" s="572">
        <v>6</v>
      </c>
      <c r="E19" s="572">
        <v>9</v>
      </c>
      <c r="F19" s="572"/>
      <c r="G19" s="572">
        <v>11</v>
      </c>
      <c r="H19" s="572"/>
      <c r="I19" s="572"/>
      <c r="J19" s="572">
        <v>1</v>
      </c>
      <c r="K19" s="572"/>
      <c r="L19" s="572"/>
      <c r="M19" s="571">
        <v>27</v>
      </c>
    </row>
    <row r="20" spans="1:13" x14ac:dyDescent="0.35">
      <c r="A20" s="2" t="s">
        <v>577</v>
      </c>
      <c r="B20" s="572"/>
      <c r="C20" s="572"/>
      <c r="D20" s="572"/>
      <c r="E20" s="572"/>
      <c r="F20" s="572"/>
      <c r="G20" s="572">
        <v>8</v>
      </c>
      <c r="H20" s="572">
        <v>10</v>
      </c>
      <c r="I20" s="572"/>
      <c r="J20" s="572"/>
      <c r="K20" s="572"/>
      <c r="L20" s="572"/>
      <c r="M20" s="571">
        <v>18</v>
      </c>
    </row>
    <row r="21" spans="1:13" x14ac:dyDescent="0.35">
      <c r="A21" s="2" t="s">
        <v>945</v>
      </c>
      <c r="B21" s="572"/>
      <c r="C21" s="572"/>
      <c r="D21" s="572"/>
      <c r="E21" s="572">
        <v>2</v>
      </c>
      <c r="F21" s="572"/>
      <c r="G21" s="572">
        <v>12</v>
      </c>
      <c r="H21" s="572"/>
      <c r="I21" s="572"/>
      <c r="J21" s="572"/>
      <c r="K21" s="572"/>
      <c r="L21" s="572"/>
      <c r="M21" s="571">
        <v>14</v>
      </c>
    </row>
    <row r="22" spans="1:13" x14ac:dyDescent="0.35">
      <c r="A22" s="2" t="s">
        <v>89</v>
      </c>
      <c r="B22" s="572"/>
      <c r="C22" s="572">
        <v>1</v>
      </c>
      <c r="D22" s="572"/>
      <c r="E22" s="572">
        <v>10</v>
      </c>
      <c r="F22" s="572"/>
      <c r="G22" s="572">
        <v>40</v>
      </c>
      <c r="H22" s="572"/>
      <c r="I22" s="572"/>
      <c r="J22" s="572"/>
      <c r="K22" s="572"/>
      <c r="L22" s="572"/>
      <c r="M22" s="571">
        <v>51</v>
      </c>
    </row>
    <row r="23" spans="1:13" x14ac:dyDescent="0.35">
      <c r="A23" s="2" t="s">
        <v>65</v>
      </c>
      <c r="B23" s="572"/>
      <c r="C23" s="572"/>
      <c r="D23" s="572"/>
      <c r="E23" s="572">
        <v>8</v>
      </c>
      <c r="F23" s="572"/>
      <c r="G23" s="572">
        <v>2</v>
      </c>
      <c r="H23" s="572"/>
      <c r="I23" s="572"/>
      <c r="J23" s="572"/>
      <c r="K23" s="572"/>
      <c r="L23" s="572"/>
      <c r="M23" s="571">
        <v>10</v>
      </c>
    </row>
    <row r="24" spans="1:13" x14ac:dyDescent="0.35">
      <c r="A24" s="2" t="s">
        <v>543</v>
      </c>
      <c r="B24" s="572"/>
      <c r="C24" s="572"/>
      <c r="D24" s="572"/>
      <c r="E24" s="572">
        <v>12</v>
      </c>
      <c r="F24" s="572"/>
      <c r="G24" s="572">
        <v>3</v>
      </c>
      <c r="H24" s="572"/>
      <c r="I24" s="572"/>
      <c r="J24" s="572"/>
      <c r="K24" s="572"/>
      <c r="L24" s="572"/>
      <c r="M24" s="571">
        <v>15</v>
      </c>
    </row>
    <row r="25" spans="1:13" x14ac:dyDescent="0.35">
      <c r="A25" s="2" t="s">
        <v>125</v>
      </c>
      <c r="B25" s="572"/>
      <c r="C25" s="572"/>
      <c r="D25" s="572"/>
      <c r="E25" s="572">
        <v>5</v>
      </c>
      <c r="F25" s="572">
        <v>1</v>
      </c>
      <c r="G25" s="572"/>
      <c r="H25" s="572"/>
      <c r="I25" s="572"/>
      <c r="J25" s="572"/>
      <c r="K25" s="572"/>
      <c r="L25" s="572"/>
      <c r="M25" s="571">
        <v>6</v>
      </c>
    </row>
    <row r="26" spans="1:13" x14ac:dyDescent="0.35">
      <c r="A26" s="2" t="s">
        <v>249</v>
      </c>
      <c r="B26" s="572"/>
      <c r="C26" s="572"/>
      <c r="D26" s="572"/>
      <c r="E26" s="572">
        <v>7</v>
      </c>
      <c r="F26" s="572"/>
      <c r="G26" s="572">
        <v>24</v>
      </c>
      <c r="H26" s="572">
        <v>2</v>
      </c>
      <c r="I26" s="572"/>
      <c r="J26" s="572"/>
      <c r="K26" s="572"/>
      <c r="L26" s="572"/>
      <c r="M26" s="571">
        <v>33</v>
      </c>
    </row>
    <row r="27" spans="1:13" x14ac:dyDescent="0.35">
      <c r="A27" s="2" t="s">
        <v>2831</v>
      </c>
      <c r="B27" s="572"/>
      <c r="C27" s="572"/>
      <c r="D27" s="572"/>
      <c r="E27" s="572"/>
      <c r="F27" s="572"/>
      <c r="G27" s="572">
        <v>1</v>
      </c>
      <c r="H27" s="572"/>
      <c r="I27" s="572"/>
      <c r="J27" s="572"/>
      <c r="K27" s="572"/>
      <c r="L27" s="572"/>
      <c r="M27" s="571">
        <v>1</v>
      </c>
    </row>
    <row r="28" spans="1:13" x14ac:dyDescent="0.35">
      <c r="A28" s="2" t="s">
        <v>269</v>
      </c>
      <c r="B28" s="572"/>
      <c r="C28" s="572"/>
      <c r="D28" s="572"/>
      <c r="E28" s="572"/>
      <c r="F28" s="572"/>
      <c r="G28" s="572">
        <v>5</v>
      </c>
      <c r="H28" s="572"/>
      <c r="I28" s="572"/>
      <c r="J28" s="572"/>
      <c r="K28" s="572"/>
      <c r="L28" s="572"/>
      <c r="M28" s="571">
        <v>5</v>
      </c>
    </row>
    <row r="29" spans="1:13" x14ac:dyDescent="0.35">
      <c r="A29" s="2" t="s">
        <v>106</v>
      </c>
      <c r="B29" s="572"/>
      <c r="C29" s="572">
        <v>18</v>
      </c>
      <c r="D29" s="572">
        <v>1</v>
      </c>
      <c r="E29" s="572">
        <v>2</v>
      </c>
      <c r="F29" s="572"/>
      <c r="G29" s="572">
        <v>38</v>
      </c>
      <c r="H29" s="572">
        <v>1</v>
      </c>
      <c r="I29" s="572"/>
      <c r="J29" s="572"/>
      <c r="K29" s="572"/>
      <c r="L29" s="572"/>
      <c r="M29" s="571">
        <v>60</v>
      </c>
    </row>
    <row r="30" spans="1:13" x14ac:dyDescent="0.35">
      <c r="A30" s="2" t="s">
        <v>701</v>
      </c>
      <c r="B30" s="572"/>
      <c r="C30" s="572"/>
      <c r="D30" s="572"/>
      <c r="E30" s="572">
        <v>3</v>
      </c>
      <c r="F30" s="572"/>
      <c r="G30" s="572">
        <v>6</v>
      </c>
      <c r="H30" s="572"/>
      <c r="I30" s="572"/>
      <c r="J30" s="572"/>
      <c r="K30" s="572"/>
      <c r="L30" s="572"/>
      <c r="M30" s="571">
        <v>9</v>
      </c>
    </row>
    <row r="31" spans="1:13" x14ac:dyDescent="0.35">
      <c r="A31" s="2" t="s">
        <v>2394</v>
      </c>
      <c r="B31" s="572"/>
      <c r="C31" s="572"/>
      <c r="D31" s="572"/>
      <c r="E31" s="572"/>
      <c r="F31" s="572"/>
      <c r="G31" s="572">
        <v>3</v>
      </c>
      <c r="H31" s="572"/>
      <c r="I31" s="572"/>
      <c r="J31" s="572"/>
      <c r="K31" s="572"/>
      <c r="L31" s="572"/>
      <c r="M31" s="571">
        <v>3</v>
      </c>
    </row>
    <row r="32" spans="1:13" x14ac:dyDescent="0.35">
      <c r="A32" s="2" t="s">
        <v>1179</v>
      </c>
      <c r="B32" s="572"/>
      <c r="C32" s="572"/>
      <c r="D32" s="572"/>
      <c r="E32" s="572">
        <v>2</v>
      </c>
      <c r="F32" s="572"/>
      <c r="G32" s="572">
        <v>3</v>
      </c>
      <c r="H32" s="572"/>
      <c r="I32" s="572"/>
      <c r="J32" s="572"/>
      <c r="K32" s="572"/>
      <c r="L32" s="572"/>
      <c r="M32" s="571">
        <v>5</v>
      </c>
    </row>
    <row r="33" spans="1:13" x14ac:dyDescent="0.35">
      <c r="A33" s="2" t="s">
        <v>333</v>
      </c>
      <c r="B33" s="572"/>
      <c r="C33" s="572"/>
      <c r="D33" s="572"/>
      <c r="E33" s="572">
        <v>1</v>
      </c>
      <c r="F33" s="572"/>
      <c r="G33" s="572">
        <v>17</v>
      </c>
      <c r="H33" s="572"/>
      <c r="I33" s="572"/>
      <c r="J33" s="572"/>
      <c r="K33" s="572"/>
      <c r="L33" s="572"/>
      <c r="M33" s="571">
        <v>18</v>
      </c>
    </row>
    <row r="34" spans="1:13" x14ac:dyDescent="0.35">
      <c r="A34" s="2" t="s">
        <v>236</v>
      </c>
      <c r="B34" s="572"/>
      <c r="C34" s="572">
        <v>1</v>
      </c>
      <c r="D34" s="572"/>
      <c r="E34" s="572">
        <v>1</v>
      </c>
      <c r="F34" s="572"/>
      <c r="G34" s="572"/>
      <c r="H34" s="572"/>
      <c r="I34" s="572"/>
      <c r="J34" s="572">
        <v>1</v>
      </c>
      <c r="K34" s="572"/>
      <c r="L34" s="572"/>
      <c r="M34" s="571">
        <v>3</v>
      </c>
    </row>
    <row r="35" spans="1:13" x14ac:dyDescent="0.35">
      <c r="A35" s="2" t="s">
        <v>1921</v>
      </c>
      <c r="B35" s="572"/>
      <c r="C35" s="572"/>
      <c r="D35" s="572"/>
      <c r="E35" s="572">
        <v>5</v>
      </c>
      <c r="F35" s="572"/>
      <c r="G35" s="572">
        <v>6</v>
      </c>
      <c r="H35" s="572"/>
      <c r="I35" s="572"/>
      <c r="J35" s="572"/>
      <c r="K35" s="572"/>
      <c r="L35" s="572"/>
      <c r="M35" s="571">
        <v>11</v>
      </c>
    </row>
    <row r="36" spans="1:13" x14ac:dyDescent="0.35">
      <c r="A36" s="2" t="s">
        <v>363</v>
      </c>
      <c r="B36" s="572"/>
      <c r="C36" s="572"/>
      <c r="D36" s="572"/>
      <c r="E36" s="572"/>
      <c r="F36" s="572"/>
      <c r="G36" s="572">
        <v>13</v>
      </c>
      <c r="H36" s="572">
        <v>2</v>
      </c>
      <c r="I36" s="572"/>
      <c r="J36" s="572"/>
      <c r="K36" s="572"/>
      <c r="L36" s="572">
        <v>1</v>
      </c>
      <c r="M36" s="571">
        <v>16</v>
      </c>
    </row>
    <row r="37" spans="1:13" x14ac:dyDescent="0.35">
      <c r="A37" s="2" t="s">
        <v>621</v>
      </c>
      <c r="B37" s="572"/>
      <c r="C37" s="572"/>
      <c r="D37" s="572"/>
      <c r="E37" s="572"/>
      <c r="F37" s="572"/>
      <c r="G37" s="572">
        <v>1</v>
      </c>
      <c r="H37" s="572"/>
      <c r="I37" s="572"/>
      <c r="J37" s="572"/>
      <c r="K37" s="572"/>
      <c r="L37" s="572"/>
      <c r="M37" s="571">
        <v>1</v>
      </c>
    </row>
    <row r="38" spans="1:13" x14ac:dyDescent="0.35">
      <c r="A38" s="2" t="s">
        <v>266</v>
      </c>
      <c r="B38" s="572"/>
      <c r="C38" s="572"/>
      <c r="D38" s="572">
        <v>3</v>
      </c>
      <c r="E38" s="572"/>
      <c r="F38" s="572"/>
      <c r="G38" s="572">
        <v>7</v>
      </c>
      <c r="H38" s="572"/>
      <c r="I38" s="572"/>
      <c r="J38" s="572"/>
      <c r="K38" s="572"/>
      <c r="L38" s="572"/>
      <c r="M38" s="571">
        <v>10</v>
      </c>
    </row>
    <row r="39" spans="1:13" x14ac:dyDescent="0.35">
      <c r="A39" s="2" t="s">
        <v>741</v>
      </c>
      <c r="B39" s="572"/>
      <c r="C39" s="572"/>
      <c r="D39" s="572"/>
      <c r="E39" s="572"/>
      <c r="F39" s="572"/>
      <c r="G39" s="572">
        <v>6</v>
      </c>
      <c r="H39" s="572"/>
      <c r="I39" s="572"/>
      <c r="J39" s="572"/>
      <c r="K39" s="572"/>
      <c r="L39" s="572"/>
      <c r="M39" s="571">
        <v>6</v>
      </c>
    </row>
    <row r="40" spans="1:13" x14ac:dyDescent="0.35">
      <c r="A40" s="2" t="s">
        <v>744</v>
      </c>
      <c r="B40" s="572"/>
      <c r="C40" s="572"/>
      <c r="D40" s="572"/>
      <c r="E40" s="572"/>
      <c r="F40" s="572"/>
      <c r="G40" s="572">
        <v>24</v>
      </c>
      <c r="H40" s="572">
        <v>1</v>
      </c>
      <c r="I40" s="572"/>
      <c r="J40" s="572"/>
      <c r="K40" s="572"/>
      <c r="L40" s="572"/>
      <c r="M40" s="571">
        <v>25</v>
      </c>
    </row>
    <row r="41" spans="1:13" x14ac:dyDescent="0.35">
      <c r="A41" s="2" t="s">
        <v>769</v>
      </c>
      <c r="B41" s="572"/>
      <c r="C41" s="572"/>
      <c r="D41" s="572"/>
      <c r="E41" s="572"/>
      <c r="F41" s="572"/>
      <c r="G41" s="572">
        <v>10</v>
      </c>
      <c r="H41" s="572"/>
      <c r="I41" s="572"/>
      <c r="J41" s="572"/>
      <c r="K41" s="572"/>
      <c r="L41" s="572"/>
      <c r="M41" s="571">
        <v>10</v>
      </c>
    </row>
    <row r="42" spans="1:13" x14ac:dyDescent="0.35">
      <c r="A42" s="2" t="s">
        <v>829</v>
      </c>
      <c r="B42" s="572"/>
      <c r="C42" s="572"/>
      <c r="D42" s="572"/>
      <c r="E42" s="572"/>
      <c r="F42" s="572"/>
      <c r="G42" s="572">
        <v>3</v>
      </c>
      <c r="H42" s="572"/>
      <c r="I42" s="572"/>
      <c r="J42" s="572"/>
      <c r="K42" s="572"/>
      <c r="L42" s="572"/>
      <c r="M42" s="571">
        <v>3</v>
      </c>
    </row>
    <row r="43" spans="1:13" x14ac:dyDescent="0.35">
      <c r="A43" s="2" t="s">
        <v>919</v>
      </c>
      <c r="B43" s="572"/>
      <c r="C43" s="572"/>
      <c r="D43" s="572"/>
      <c r="E43" s="572">
        <v>4</v>
      </c>
      <c r="F43" s="572"/>
      <c r="G43" s="572">
        <v>6</v>
      </c>
      <c r="H43" s="572"/>
      <c r="I43" s="572"/>
      <c r="J43" s="572">
        <v>1</v>
      </c>
      <c r="K43" s="572"/>
      <c r="L43" s="572"/>
      <c r="M43" s="571">
        <v>11</v>
      </c>
    </row>
    <row r="44" spans="1:13" x14ac:dyDescent="0.35">
      <c r="A44" s="2" t="s">
        <v>977</v>
      </c>
      <c r="B44" s="572"/>
      <c r="C44" s="572"/>
      <c r="D44" s="572"/>
      <c r="E44" s="572"/>
      <c r="F44" s="572"/>
      <c r="G44" s="572">
        <v>5</v>
      </c>
      <c r="H44" s="572"/>
      <c r="I44" s="572"/>
      <c r="J44" s="572"/>
      <c r="K44" s="572"/>
      <c r="L44" s="572"/>
      <c r="M44" s="571">
        <v>5</v>
      </c>
    </row>
    <row r="45" spans="1:13" x14ac:dyDescent="0.35">
      <c r="A45" s="2" t="s">
        <v>1188</v>
      </c>
      <c r="B45" s="572"/>
      <c r="C45" s="572"/>
      <c r="D45" s="572"/>
      <c r="E45" s="572"/>
      <c r="F45" s="572"/>
      <c r="G45" s="572">
        <v>1</v>
      </c>
      <c r="H45" s="572"/>
      <c r="I45" s="572"/>
      <c r="J45" s="572"/>
      <c r="K45" s="572"/>
      <c r="L45" s="572"/>
      <c r="M45" s="571">
        <v>1</v>
      </c>
    </row>
    <row r="46" spans="1:13" x14ac:dyDescent="0.35">
      <c r="A46" s="2" t="s">
        <v>1191</v>
      </c>
      <c r="B46" s="572"/>
      <c r="C46" s="572"/>
      <c r="D46" s="572"/>
      <c r="E46" s="572"/>
      <c r="F46" s="572"/>
      <c r="G46" s="572">
        <v>6</v>
      </c>
      <c r="H46" s="572"/>
      <c r="I46" s="572"/>
      <c r="J46" s="572"/>
      <c r="K46" s="572"/>
      <c r="L46" s="572"/>
      <c r="M46" s="571">
        <v>6</v>
      </c>
    </row>
    <row r="47" spans="1:13" x14ac:dyDescent="0.35">
      <c r="A47" s="2" t="s">
        <v>1286</v>
      </c>
      <c r="B47" s="572"/>
      <c r="C47" s="572"/>
      <c r="D47" s="572"/>
      <c r="E47" s="572">
        <v>4</v>
      </c>
      <c r="F47" s="572"/>
      <c r="G47" s="572">
        <v>6</v>
      </c>
      <c r="H47" s="572">
        <v>1</v>
      </c>
      <c r="I47" s="572"/>
      <c r="J47" s="572"/>
      <c r="K47" s="572"/>
      <c r="L47" s="572"/>
      <c r="M47" s="571">
        <v>11</v>
      </c>
    </row>
    <row r="48" spans="1:13" x14ac:dyDescent="0.35">
      <c r="A48" s="2" t="s">
        <v>1292</v>
      </c>
      <c r="B48" s="572"/>
      <c r="C48" s="572"/>
      <c r="D48" s="572"/>
      <c r="E48" s="572"/>
      <c r="F48" s="572"/>
      <c r="G48" s="572">
        <v>5</v>
      </c>
      <c r="H48" s="572">
        <v>1</v>
      </c>
      <c r="I48" s="572"/>
      <c r="J48" s="572"/>
      <c r="K48" s="572"/>
      <c r="L48" s="572"/>
      <c r="M48" s="571">
        <v>6</v>
      </c>
    </row>
    <row r="49" spans="1:13" x14ac:dyDescent="0.35">
      <c r="A49" s="2" t="s">
        <v>1331</v>
      </c>
      <c r="B49" s="572"/>
      <c r="C49" s="572"/>
      <c r="D49" s="572"/>
      <c r="E49" s="572">
        <v>3</v>
      </c>
      <c r="F49" s="572"/>
      <c r="G49" s="572"/>
      <c r="H49" s="572"/>
      <c r="I49" s="572"/>
      <c r="J49" s="572"/>
      <c r="K49" s="572"/>
      <c r="L49" s="572"/>
      <c r="M49" s="571">
        <v>3</v>
      </c>
    </row>
    <row r="50" spans="1:13" x14ac:dyDescent="0.35">
      <c r="A50" s="2" t="s">
        <v>1325</v>
      </c>
      <c r="B50" s="572"/>
      <c r="C50" s="572"/>
      <c r="D50" s="572"/>
      <c r="E50" s="572"/>
      <c r="F50" s="572"/>
      <c r="G50" s="572">
        <v>3</v>
      </c>
      <c r="H50" s="572"/>
      <c r="I50" s="572"/>
      <c r="J50" s="572"/>
      <c r="K50" s="572"/>
      <c r="L50" s="572"/>
      <c r="M50" s="571">
        <v>3</v>
      </c>
    </row>
    <row r="51" spans="1:13" x14ac:dyDescent="0.35">
      <c r="A51" s="2" t="s">
        <v>1597</v>
      </c>
      <c r="B51" s="572"/>
      <c r="C51" s="572"/>
      <c r="D51" s="572"/>
      <c r="E51" s="572">
        <v>12</v>
      </c>
      <c r="F51" s="572"/>
      <c r="G51" s="572">
        <v>1</v>
      </c>
      <c r="H51" s="572"/>
      <c r="I51" s="572"/>
      <c r="J51" s="572"/>
      <c r="K51" s="572"/>
      <c r="L51" s="572"/>
      <c r="M51" s="571">
        <v>13</v>
      </c>
    </row>
    <row r="52" spans="1:13" x14ac:dyDescent="0.35">
      <c r="A52" s="2" t="s">
        <v>1749</v>
      </c>
      <c r="B52" s="572"/>
      <c r="C52" s="572"/>
      <c r="D52" s="572"/>
      <c r="E52" s="572">
        <v>7</v>
      </c>
      <c r="F52" s="572"/>
      <c r="G52" s="572"/>
      <c r="H52" s="572"/>
      <c r="I52" s="572"/>
      <c r="J52" s="572"/>
      <c r="K52" s="572"/>
      <c r="L52" s="572"/>
      <c r="M52" s="571">
        <v>7</v>
      </c>
    </row>
    <row r="53" spans="1:13" x14ac:dyDescent="0.35">
      <c r="A53" s="2" t="s">
        <v>1823</v>
      </c>
      <c r="B53" s="572"/>
      <c r="C53" s="572"/>
      <c r="D53" s="572"/>
      <c r="E53" s="572"/>
      <c r="F53" s="572"/>
      <c r="G53" s="572">
        <v>6</v>
      </c>
      <c r="H53" s="572"/>
      <c r="I53" s="572"/>
      <c r="J53" s="572"/>
      <c r="K53" s="572"/>
      <c r="L53" s="572"/>
      <c r="M53" s="571">
        <v>6</v>
      </c>
    </row>
    <row r="54" spans="1:13" x14ac:dyDescent="0.35">
      <c r="A54" s="2" t="s">
        <v>1833</v>
      </c>
      <c r="B54" s="572"/>
      <c r="C54" s="572"/>
      <c r="D54" s="572"/>
      <c r="E54" s="572">
        <v>52</v>
      </c>
      <c r="F54" s="572"/>
      <c r="G54" s="572"/>
      <c r="H54" s="572">
        <v>4</v>
      </c>
      <c r="I54" s="572"/>
      <c r="J54" s="572"/>
      <c r="K54" s="572"/>
      <c r="L54" s="572"/>
      <c r="M54" s="571">
        <v>56</v>
      </c>
    </row>
    <row r="55" spans="1:13" x14ac:dyDescent="0.35">
      <c r="A55" s="2" t="s">
        <v>1917</v>
      </c>
      <c r="B55" s="572"/>
      <c r="C55" s="572"/>
      <c r="D55" s="572"/>
      <c r="E55" s="572">
        <v>5</v>
      </c>
      <c r="F55" s="572"/>
      <c r="G55" s="572">
        <v>3</v>
      </c>
      <c r="H55" s="572">
        <v>1</v>
      </c>
      <c r="I55" s="572">
        <v>2</v>
      </c>
      <c r="J55" s="572"/>
      <c r="K55" s="572"/>
      <c r="L55" s="572"/>
      <c r="M55" s="571">
        <v>11</v>
      </c>
    </row>
    <row r="56" spans="1:13" x14ac:dyDescent="0.35">
      <c r="A56" s="2" t="s">
        <v>1922</v>
      </c>
      <c r="B56" s="572"/>
      <c r="C56" s="572"/>
      <c r="D56" s="572"/>
      <c r="E56" s="572">
        <v>2</v>
      </c>
      <c r="F56" s="572"/>
      <c r="G56" s="572">
        <v>16</v>
      </c>
      <c r="H56" s="572"/>
      <c r="I56" s="572"/>
      <c r="J56" s="572"/>
      <c r="K56" s="572"/>
      <c r="L56" s="572"/>
      <c r="M56" s="571">
        <v>18</v>
      </c>
    </row>
    <row r="57" spans="1:13" x14ac:dyDescent="0.35">
      <c r="A57" s="2" t="s">
        <v>2057</v>
      </c>
      <c r="B57" s="572"/>
      <c r="C57" s="572"/>
      <c r="D57" s="572"/>
      <c r="E57" s="572"/>
      <c r="F57" s="572"/>
      <c r="G57" s="572">
        <v>2</v>
      </c>
      <c r="H57" s="572"/>
      <c r="I57" s="572"/>
      <c r="J57" s="572"/>
      <c r="K57" s="572"/>
      <c r="L57" s="572"/>
      <c r="M57" s="571">
        <v>2</v>
      </c>
    </row>
    <row r="58" spans="1:13" x14ac:dyDescent="0.35">
      <c r="A58" s="2" t="s">
        <v>2143</v>
      </c>
      <c r="B58" s="572"/>
      <c r="C58" s="572"/>
      <c r="D58" s="572"/>
      <c r="E58" s="572"/>
      <c r="F58" s="572"/>
      <c r="G58" s="572">
        <v>4</v>
      </c>
      <c r="H58" s="572"/>
      <c r="I58" s="572"/>
      <c r="J58" s="572"/>
      <c r="K58" s="572"/>
      <c r="L58" s="572"/>
      <c r="M58" s="571">
        <v>4</v>
      </c>
    </row>
    <row r="59" spans="1:13" x14ac:dyDescent="0.35">
      <c r="A59" s="2" t="s">
        <v>2161</v>
      </c>
      <c r="B59" s="572"/>
      <c r="C59" s="572"/>
      <c r="D59" s="572"/>
      <c r="E59" s="572"/>
      <c r="F59" s="572"/>
      <c r="G59" s="572">
        <v>3</v>
      </c>
      <c r="H59" s="572"/>
      <c r="I59" s="572"/>
      <c r="J59" s="572"/>
      <c r="K59" s="572"/>
      <c r="L59" s="572"/>
      <c r="M59" s="571">
        <v>3</v>
      </c>
    </row>
    <row r="60" spans="1:13" x14ac:dyDescent="0.35">
      <c r="A60" s="2" t="s">
        <v>2209</v>
      </c>
      <c r="B60" s="572"/>
      <c r="C60" s="572"/>
      <c r="D60" s="572"/>
      <c r="E60" s="572"/>
      <c r="F60" s="572"/>
      <c r="G60" s="572">
        <v>1</v>
      </c>
      <c r="H60" s="572"/>
      <c r="I60" s="572"/>
      <c r="J60" s="572"/>
      <c r="K60" s="572"/>
      <c r="L60" s="572"/>
      <c r="M60" s="571">
        <v>1</v>
      </c>
    </row>
    <row r="61" spans="1:13" x14ac:dyDescent="0.35">
      <c r="A61" s="2" t="s">
        <v>2270</v>
      </c>
      <c r="B61" s="572"/>
      <c r="C61" s="572"/>
      <c r="D61" s="572"/>
      <c r="E61" s="572"/>
      <c r="F61" s="572"/>
      <c r="G61" s="572">
        <v>21</v>
      </c>
      <c r="H61" s="572"/>
      <c r="I61" s="572"/>
      <c r="J61" s="572"/>
      <c r="K61" s="572"/>
      <c r="L61" s="572"/>
      <c r="M61" s="571">
        <v>21</v>
      </c>
    </row>
    <row r="62" spans="1:13" x14ac:dyDescent="0.35">
      <c r="A62" s="2" t="s">
        <v>2434</v>
      </c>
      <c r="B62" s="572"/>
      <c r="C62" s="572"/>
      <c r="D62" s="572"/>
      <c r="E62" s="572"/>
      <c r="F62" s="572"/>
      <c r="G62" s="572">
        <v>17</v>
      </c>
      <c r="H62" s="572"/>
      <c r="I62" s="572"/>
      <c r="J62" s="572"/>
      <c r="K62" s="572"/>
      <c r="L62" s="572"/>
      <c r="M62" s="571">
        <v>17</v>
      </c>
    </row>
    <row r="63" spans="1:13" x14ac:dyDescent="0.35">
      <c r="A63" s="2" t="s">
        <v>2470</v>
      </c>
      <c r="B63" s="572"/>
      <c r="C63" s="572"/>
      <c r="D63" s="572"/>
      <c r="E63" s="572">
        <v>7</v>
      </c>
      <c r="F63" s="572"/>
      <c r="G63" s="572">
        <v>1</v>
      </c>
      <c r="H63" s="572"/>
      <c r="I63" s="572"/>
      <c r="J63" s="572"/>
      <c r="K63" s="572"/>
      <c r="L63" s="572"/>
      <c r="M63" s="571">
        <v>8</v>
      </c>
    </row>
    <row r="64" spans="1:13" x14ac:dyDescent="0.35">
      <c r="A64" s="2" t="s">
        <v>2568</v>
      </c>
      <c r="B64" s="572"/>
      <c r="C64" s="572"/>
      <c r="D64" s="572"/>
      <c r="E64" s="572"/>
      <c r="F64" s="572"/>
      <c r="G64" s="572">
        <v>1</v>
      </c>
      <c r="H64" s="572"/>
      <c r="I64" s="572"/>
      <c r="J64" s="572"/>
      <c r="K64" s="572"/>
      <c r="L64" s="572"/>
      <c r="M64" s="571">
        <v>1</v>
      </c>
    </row>
    <row r="65" spans="1:14" x14ac:dyDescent="0.35">
      <c r="A65" s="2" t="s">
        <v>2823</v>
      </c>
      <c r="B65" s="572"/>
      <c r="C65" s="572"/>
      <c r="D65" s="572"/>
      <c r="E65" s="572"/>
      <c r="F65" s="572"/>
      <c r="G65" s="572">
        <v>21</v>
      </c>
      <c r="H65" s="572">
        <v>1</v>
      </c>
      <c r="I65" s="572"/>
      <c r="J65" s="572"/>
      <c r="K65" s="572"/>
      <c r="L65" s="572"/>
      <c r="M65" s="571">
        <v>22</v>
      </c>
    </row>
    <row r="66" spans="1:14" x14ac:dyDescent="0.35">
      <c r="A66" s="2" t="s">
        <v>2944</v>
      </c>
      <c r="B66" s="572"/>
      <c r="C66" s="572"/>
      <c r="D66" s="572">
        <v>1</v>
      </c>
      <c r="E66" s="572"/>
      <c r="F66" s="572"/>
      <c r="G66" s="572"/>
      <c r="H66" s="572"/>
      <c r="I66" s="572"/>
      <c r="J66" s="572"/>
      <c r="K66" s="572"/>
      <c r="L66" s="572"/>
      <c r="M66" s="571">
        <v>1</v>
      </c>
    </row>
    <row r="67" spans="1:14" x14ac:dyDescent="0.35">
      <c r="A67" s="2" t="s">
        <v>2982</v>
      </c>
      <c r="B67" s="572"/>
      <c r="C67" s="572"/>
      <c r="D67" s="572"/>
      <c r="E67" s="572"/>
      <c r="F67" s="572"/>
      <c r="G67" s="572">
        <v>1</v>
      </c>
      <c r="H67" s="572"/>
      <c r="I67" s="572"/>
      <c r="J67" s="572"/>
      <c r="K67" s="572"/>
      <c r="L67" s="572"/>
      <c r="M67" s="571">
        <v>1</v>
      </c>
    </row>
    <row r="68" spans="1:14" x14ac:dyDescent="0.35">
      <c r="A68" s="2" t="s">
        <v>2996</v>
      </c>
      <c r="B68" s="572"/>
      <c r="C68" s="572"/>
      <c r="D68" s="572"/>
      <c r="E68" s="572"/>
      <c r="F68" s="572"/>
      <c r="G68" s="572">
        <v>5</v>
      </c>
      <c r="H68" s="572"/>
      <c r="I68" s="572"/>
      <c r="J68" s="572"/>
      <c r="K68" s="572"/>
      <c r="L68" s="572"/>
      <c r="M68" s="571">
        <v>5</v>
      </c>
    </row>
    <row r="69" spans="1:14" x14ac:dyDescent="0.35">
      <c r="A69" s="2" t="s">
        <v>1575</v>
      </c>
      <c r="B69" s="572">
        <v>1</v>
      </c>
      <c r="C69" s="572">
        <v>35</v>
      </c>
      <c r="D69" s="572">
        <v>20</v>
      </c>
      <c r="E69" s="572">
        <v>183</v>
      </c>
      <c r="F69" s="572">
        <v>2</v>
      </c>
      <c r="G69" s="572">
        <v>427</v>
      </c>
      <c r="H69" s="572">
        <v>26</v>
      </c>
      <c r="I69" s="572">
        <v>2</v>
      </c>
      <c r="J69" s="572">
        <v>3</v>
      </c>
      <c r="K69" s="572">
        <v>3</v>
      </c>
      <c r="L69" s="572">
        <v>1</v>
      </c>
      <c r="M69" s="571">
        <v>703</v>
      </c>
    </row>
    <row r="70" spans="1:14" x14ac:dyDescent="0.35">
      <c r="B70"/>
      <c r="C70"/>
      <c r="D70"/>
      <c r="E70"/>
      <c r="F70"/>
      <c r="G70"/>
      <c r="H70"/>
      <c r="I70"/>
      <c r="J70"/>
    </row>
    <row r="71" spans="1:14" x14ac:dyDescent="0.35">
      <c r="A71" s="2"/>
      <c r="K71" s="1"/>
      <c r="L71" s="1"/>
      <c r="M71" s="1"/>
    </row>
    <row r="72" spans="1:14" ht="5.5" customHeight="1" x14ac:dyDescent="0.35">
      <c r="A72" s="2"/>
      <c r="K72" s="1"/>
      <c r="L72" s="1"/>
      <c r="M72" s="1"/>
    </row>
    <row r="73" spans="1:14" ht="5.5" customHeight="1" x14ac:dyDescent="0.35">
      <c r="A73" s="2"/>
      <c r="K73" s="1"/>
      <c r="L73" s="1"/>
      <c r="M73" s="1"/>
    </row>
    <row r="74" spans="1:14" ht="5.5" customHeight="1" x14ac:dyDescent="0.35">
      <c r="A74" s="2"/>
      <c r="K74" s="1"/>
      <c r="L74" s="1"/>
      <c r="M74" s="1"/>
    </row>
    <row r="75" spans="1:14" x14ac:dyDescent="0.35">
      <c r="C75" s="266">
        <f>GETPIVOTDATA("CODIGO 
ORIGINAL",$A$3,"STATUS","Amostra liberada")/GETPIVOTDATA("CODIGO 
ORIGINAL",$A$3)</f>
        <v>4.9786628733997154E-2</v>
      </c>
      <c r="D75" s="266"/>
      <c r="E75" s="266">
        <f>GETPIVOTDATA("CODIGO 
ORIGINAL",$A$3,"STATUS","aprovado")/GETPIVOTDATA("CODIGO 
ORIGINAL",$A$3)</f>
        <v>0.26031294452347081</v>
      </c>
      <c r="F75" s="266"/>
      <c r="G75" s="266">
        <f>GETPIVOTDATA("CODIGO 
ORIGINAL",$A$3,"STATUS","cotado")/GETPIVOTDATA("CODIGO 
ORIGINAL",$A$3)</f>
        <v>0.60739687055476532</v>
      </c>
    </row>
    <row r="76" spans="1:14" x14ac:dyDescent="0.35">
      <c r="M76">
        <v>658</v>
      </c>
      <c r="N76">
        <f>GETPIVOTDATA("CODIGO 
ORIGINAL",$A$3)-658</f>
        <v>45</v>
      </c>
    </row>
    <row r="86" spans="1:7" ht="16" x14ac:dyDescent="0.35">
      <c r="A86" s="414" t="s">
        <v>2227</v>
      </c>
    </row>
    <row r="87" spans="1:7" ht="16" x14ac:dyDescent="0.35">
      <c r="A87" s="414" t="s">
        <v>2228</v>
      </c>
    </row>
    <row r="96" spans="1:7" ht="32" x14ac:dyDescent="0.35">
      <c r="C96" s="525" t="s">
        <v>2639</v>
      </c>
      <c r="D96" s="526">
        <v>7850</v>
      </c>
      <c r="E96" s="526" t="s">
        <v>2640</v>
      </c>
      <c r="F96" s="526" t="s">
        <v>65</v>
      </c>
      <c r="G96" s="526" t="s">
        <v>2641</v>
      </c>
    </row>
    <row r="97" spans="3:7" ht="32" x14ac:dyDescent="0.35">
      <c r="C97" s="525" t="s">
        <v>2642</v>
      </c>
      <c r="D97" s="526">
        <v>7890</v>
      </c>
      <c r="E97" s="526" t="s">
        <v>2640</v>
      </c>
      <c r="F97" s="526" t="s">
        <v>2519</v>
      </c>
      <c r="G97" s="526" t="s">
        <v>2643</v>
      </c>
    </row>
    <row r="98" spans="3:7" ht="32" x14ac:dyDescent="0.35">
      <c r="C98" s="525" t="s">
        <v>2642</v>
      </c>
      <c r="D98" s="526">
        <v>7848</v>
      </c>
      <c r="E98" s="526" t="s">
        <v>2644</v>
      </c>
      <c r="F98" s="526" t="s">
        <v>65</v>
      </c>
      <c r="G98" s="526" t="s">
        <v>2643</v>
      </c>
    </row>
    <row r="99" spans="3:7" ht="32" x14ac:dyDescent="0.35">
      <c r="C99" s="525" t="s">
        <v>2645</v>
      </c>
      <c r="D99" s="526">
        <v>7851</v>
      </c>
      <c r="E99" s="526" t="s">
        <v>2640</v>
      </c>
      <c r="F99" s="526" t="s">
        <v>65</v>
      </c>
      <c r="G99" s="526" t="s">
        <v>2643</v>
      </c>
    </row>
    <row r="100" spans="3:7" ht="32" x14ac:dyDescent="0.35">
      <c r="C100" s="525" t="s">
        <v>2645</v>
      </c>
      <c r="D100" s="526">
        <v>7841</v>
      </c>
      <c r="E100" s="526" t="s">
        <v>2644</v>
      </c>
      <c r="F100" s="526" t="s">
        <v>125</v>
      </c>
      <c r="G100" s="526" t="s">
        <v>2643</v>
      </c>
    </row>
    <row r="101" spans="3:7" ht="32" x14ac:dyDescent="0.35">
      <c r="C101" s="525" t="s">
        <v>2645</v>
      </c>
      <c r="D101" s="526">
        <v>7842</v>
      </c>
      <c r="E101" s="526" t="s">
        <v>2644</v>
      </c>
      <c r="F101" s="526" t="s">
        <v>125</v>
      </c>
      <c r="G101" s="526" t="s">
        <v>2643</v>
      </c>
    </row>
    <row r="102" spans="3:7" ht="32" x14ac:dyDescent="0.35">
      <c r="C102" s="525" t="s">
        <v>2645</v>
      </c>
      <c r="D102" s="526">
        <v>7843</v>
      </c>
      <c r="E102" s="526" t="s">
        <v>2644</v>
      </c>
      <c r="F102" s="526" t="s">
        <v>125</v>
      </c>
      <c r="G102" s="526" t="s">
        <v>2643</v>
      </c>
    </row>
    <row r="103" spans="3:7" ht="32" x14ac:dyDescent="0.35">
      <c r="C103" s="525" t="s">
        <v>2646</v>
      </c>
      <c r="D103" s="526">
        <v>7854</v>
      </c>
      <c r="E103" s="526" t="s">
        <v>2644</v>
      </c>
      <c r="F103" s="526" t="s">
        <v>2647</v>
      </c>
      <c r="G103" s="526" t="s">
        <v>2648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7452B-8FE7-43C8-93DA-CE229B77B022}">
  <sheetPr>
    <tabColor theme="7" tint="-0.249977111117893"/>
  </sheetPr>
  <dimension ref="A1:L153"/>
  <sheetViews>
    <sheetView showGridLines="0" zoomScale="96" zoomScaleNormal="96" workbookViewId="0">
      <pane xSplit="3" ySplit="4" topLeftCell="E143" activePane="bottomRight" state="frozen"/>
      <selection pane="topRight" activeCell="C1" sqref="C1"/>
      <selection pane="bottomLeft" activeCell="A5" sqref="A5"/>
      <selection pane="bottomRight" activeCell="C158" sqref="C158"/>
    </sheetView>
  </sheetViews>
  <sheetFormatPr baseColWidth="10" defaultColWidth="10.81640625" defaultRowHeight="14.5" x14ac:dyDescent="0.35"/>
  <cols>
    <col min="1" max="1" width="21.453125" style="2" customWidth="1"/>
    <col min="2" max="2" width="11.1796875" style="1" customWidth="1"/>
    <col min="3" max="3" width="13.81640625" style="1" customWidth="1"/>
    <col min="4" max="4" width="10.54296875" style="2" customWidth="1"/>
    <col min="5" max="5" width="7.1796875" style="1" bestFit="1" customWidth="1"/>
    <col min="6" max="6" width="14.26953125" style="1" bestFit="1" customWidth="1"/>
    <col min="7" max="7" width="24.81640625" customWidth="1"/>
    <col min="8" max="8" width="6.54296875" style="1" hidden="1" customWidth="1"/>
    <col min="9" max="9" width="9.1796875" style="1" customWidth="1"/>
    <col min="10" max="10" width="16.81640625" style="6" customWidth="1"/>
    <col min="11" max="11" width="30.453125" customWidth="1"/>
    <col min="12" max="12" width="15.453125" customWidth="1"/>
  </cols>
  <sheetData>
    <row r="1" spans="1:12" x14ac:dyDescent="0.35">
      <c r="A1" s="215" t="s">
        <v>45</v>
      </c>
      <c r="B1" s="79"/>
    </row>
    <row r="2" spans="1:12" x14ac:dyDescent="0.35">
      <c r="A2" s="535">
        <f ca="1">NOW()</f>
        <v>46296.506733564813</v>
      </c>
      <c r="B2" s="80"/>
    </row>
    <row r="4" spans="1:12" ht="26.5" x14ac:dyDescent="0.35">
      <c r="A4" s="77" t="s">
        <v>0</v>
      </c>
      <c r="B4" s="78" t="s">
        <v>128</v>
      </c>
      <c r="C4" s="78" t="s">
        <v>47</v>
      </c>
      <c r="D4" s="78" t="s">
        <v>55</v>
      </c>
      <c r="E4" s="78" t="s">
        <v>3</v>
      </c>
      <c r="F4" s="78" t="s">
        <v>56</v>
      </c>
      <c r="G4" s="78" t="s">
        <v>51</v>
      </c>
      <c r="H4" s="78" t="s">
        <v>48</v>
      </c>
      <c r="I4" s="78" t="s">
        <v>49</v>
      </c>
      <c r="J4" s="77" t="s">
        <v>50</v>
      </c>
      <c r="K4" s="78" t="s">
        <v>1</v>
      </c>
      <c r="L4" s="78" t="s">
        <v>2703</v>
      </c>
    </row>
    <row r="5" spans="1:12" x14ac:dyDescent="0.35">
      <c r="A5" s="216" t="s">
        <v>125</v>
      </c>
      <c r="B5" s="1">
        <v>1691</v>
      </c>
      <c r="C5" s="35">
        <v>46035</v>
      </c>
      <c r="D5" s="2" t="s">
        <v>126</v>
      </c>
      <c r="E5" s="1">
        <v>6780</v>
      </c>
      <c r="F5" s="1">
        <v>4476</v>
      </c>
      <c r="G5" t="s">
        <v>127</v>
      </c>
      <c r="H5" s="1">
        <v>1927</v>
      </c>
      <c r="I5" s="1">
        <v>30</v>
      </c>
      <c r="J5" s="6">
        <v>9180</v>
      </c>
      <c r="K5" t="s">
        <v>263</v>
      </c>
      <c r="L5" s="1"/>
    </row>
    <row r="6" spans="1:12" x14ac:dyDescent="0.35">
      <c r="A6" s="216" t="s">
        <v>125</v>
      </c>
      <c r="B6" s="1">
        <v>1691</v>
      </c>
      <c r="C6" s="35">
        <v>46041</v>
      </c>
      <c r="D6" s="2" t="s">
        <v>231</v>
      </c>
      <c r="F6" s="1">
        <v>4425</v>
      </c>
      <c r="H6" s="1">
        <v>1512</v>
      </c>
      <c r="I6" s="1">
        <v>9</v>
      </c>
      <c r="J6" s="6">
        <v>9180</v>
      </c>
      <c r="K6" t="s">
        <v>263</v>
      </c>
      <c r="L6" s="1"/>
    </row>
    <row r="7" spans="1:12" x14ac:dyDescent="0.35">
      <c r="A7" s="216" t="s">
        <v>125</v>
      </c>
      <c r="B7" s="1">
        <v>1691</v>
      </c>
      <c r="C7" s="35">
        <v>46043</v>
      </c>
      <c r="D7" s="2">
        <v>21747</v>
      </c>
      <c r="E7" s="81" t="s">
        <v>246</v>
      </c>
      <c r="F7" s="1">
        <v>744</v>
      </c>
      <c r="G7" t="s">
        <v>244</v>
      </c>
      <c r="H7" s="1" t="s">
        <v>246</v>
      </c>
      <c r="I7" s="1">
        <v>31.5</v>
      </c>
      <c r="J7" s="6">
        <v>9180</v>
      </c>
      <c r="K7" t="s">
        <v>262</v>
      </c>
      <c r="L7" s="1"/>
    </row>
    <row r="8" spans="1:12" x14ac:dyDescent="0.35">
      <c r="A8" s="216" t="s">
        <v>125</v>
      </c>
      <c r="B8" s="1">
        <v>1691</v>
      </c>
      <c r="C8" s="35">
        <v>46043</v>
      </c>
      <c r="D8" s="2">
        <v>21993</v>
      </c>
      <c r="E8" s="81" t="s">
        <v>246</v>
      </c>
      <c r="F8" s="1">
        <v>2255</v>
      </c>
      <c r="G8" t="s">
        <v>245</v>
      </c>
      <c r="H8" s="1" t="s">
        <v>246</v>
      </c>
      <c r="I8" s="1">
        <v>36</v>
      </c>
      <c r="J8" s="6">
        <v>9180</v>
      </c>
      <c r="K8" t="s">
        <v>262</v>
      </c>
      <c r="L8" s="1"/>
    </row>
    <row r="9" spans="1:12" x14ac:dyDescent="0.35">
      <c r="A9" s="216" t="s">
        <v>106</v>
      </c>
      <c r="B9" s="1">
        <v>1832</v>
      </c>
      <c r="C9" s="35">
        <v>46045</v>
      </c>
      <c r="D9" s="409" t="s">
        <v>142</v>
      </c>
      <c r="E9" s="1">
        <v>6868</v>
      </c>
      <c r="F9" s="1">
        <v>4822</v>
      </c>
      <c r="G9" t="s">
        <v>95</v>
      </c>
      <c r="H9" s="1">
        <v>1960</v>
      </c>
      <c r="I9" s="6">
        <v>40</v>
      </c>
      <c r="J9" s="6">
        <v>9223</v>
      </c>
      <c r="K9" t="s">
        <v>264</v>
      </c>
      <c r="L9" s="1"/>
    </row>
    <row r="10" spans="1:12" x14ac:dyDescent="0.35">
      <c r="A10" s="216" t="s">
        <v>106</v>
      </c>
      <c r="B10" s="1">
        <v>1832</v>
      </c>
      <c r="C10" s="35">
        <v>46045</v>
      </c>
      <c r="D10" s="409" t="s">
        <v>161</v>
      </c>
      <c r="E10" s="1">
        <v>6886</v>
      </c>
      <c r="F10" s="1">
        <v>4829</v>
      </c>
      <c r="G10" t="s">
        <v>95</v>
      </c>
      <c r="H10" s="1">
        <v>1961</v>
      </c>
      <c r="I10" s="1">
        <v>11</v>
      </c>
      <c r="J10" s="6">
        <v>9223</v>
      </c>
      <c r="L10" s="1"/>
    </row>
    <row r="11" spans="1:12" x14ac:dyDescent="0.35">
      <c r="A11" s="216" t="s">
        <v>106</v>
      </c>
      <c r="B11" s="1">
        <v>1832</v>
      </c>
      <c r="C11" s="35">
        <v>46045</v>
      </c>
      <c r="D11" s="409" t="s">
        <v>168</v>
      </c>
      <c r="E11" s="1">
        <v>6884</v>
      </c>
      <c r="F11" s="1">
        <v>4830</v>
      </c>
      <c r="G11" t="s">
        <v>95</v>
      </c>
      <c r="H11" s="1">
        <v>1962</v>
      </c>
      <c r="I11" s="1">
        <v>12</v>
      </c>
      <c r="J11" s="6">
        <v>9223</v>
      </c>
      <c r="L11" s="1"/>
    </row>
    <row r="12" spans="1:12" x14ac:dyDescent="0.35">
      <c r="A12" s="216" t="s">
        <v>106</v>
      </c>
      <c r="B12" s="1">
        <v>1832</v>
      </c>
      <c r="C12" s="35">
        <v>46045</v>
      </c>
      <c r="D12" s="409" t="s">
        <v>172</v>
      </c>
      <c r="E12" s="1">
        <v>6882</v>
      </c>
      <c r="F12" s="1">
        <v>4826</v>
      </c>
      <c r="G12" t="s">
        <v>143</v>
      </c>
      <c r="H12" s="1">
        <v>1956</v>
      </c>
      <c r="I12" s="1">
        <v>10</v>
      </c>
      <c r="J12" s="6">
        <v>9223</v>
      </c>
      <c r="L12" s="1"/>
    </row>
    <row r="13" spans="1:12" x14ac:dyDescent="0.35">
      <c r="A13" s="216" t="s">
        <v>106</v>
      </c>
      <c r="B13" s="1">
        <v>1832</v>
      </c>
      <c r="C13" s="35">
        <v>46045</v>
      </c>
      <c r="D13" s="2" t="s">
        <v>185</v>
      </c>
      <c r="E13" s="1">
        <v>6866</v>
      </c>
      <c r="F13" s="1">
        <v>4825</v>
      </c>
      <c r="G13" t="s">
        <v>143</v>
      </c>
      <c r="H13" s="1">
        <v>1959</v>
      </c>
      <c r="I13" s="1">
        <v>28</v>
      </c>
      <c r="J13" s="6">
        <v>9223</v>
      </c>
      <c r="L13" s="1"/>
    </row>
    <row r="14" spans="1:12" x14ac:dyDescent="0.35">
      <c r="A14" s="216" t="s">
        <v>106</v>
      </c>
      <c r="B14" s="1">
        <v>1832</v>
      </c>
      <c r="C14" s="35">
        <v>46045</v>
      </c>
      <c r="D14" s="409" t="s">
        <v>170</v>
      </c>
      <c r="E14" s="1">
        <v>6883</v>
      </c>
      <c r="F14" s="1">
        <v>4827</v>
      </c>
      <c r="G14" t="s">
        <v>143</v>
      </c>
      <c r="H14" s="1">
        <v>1957</v>
      </c>
      <c r="I14" s="1">
        <v>13</v>
      </c>
      <c r="J14" s="6">
        <v>9223</v>
      </c>
      <c r="L14" s="1"/>
    </row>
    <row r="15" spans="1:12" x14ac:dyDescent="0.35">
      <c r="A15" s="216" t="s">
        <v>106</v>
      </c>
      <c r="B15" s="1">
        <v>1832</v>
      </c>
      <c r="C15" s="35">
        <v>46045</v>
      </c>
      <c r="D15" s="409" t="s">
        <v>177</v>
      </c>
      <c r="E15" s="1">
        <v>6870</v>
      </c>
      <c r="F15" s="1">
        <v>4835</v>
      </c>
      <c r="G15" t="s">
        <v>257</v>
      </c>
      <c r="H15" s="1">
        <v>1966</v>
      </c>
      <c r="I15" s="1">
        <v>9</v>
      </c>
      <c r="J15" s="6">
        <v>9223</v>
      </c>
      <c r="L15" s="1"/>
    </row>
    <row r="16" spans="1:12" x14ac:dyDescent="0.35">
      <c r="A16" s="216" t="s">
        <v>106</v>
      </c>
      <c r="B16" s="1">
        <v>1832</v>
      </c>
      <c r="C16" s="35">
        <v>46045</v>
      </c>
      <c r="D16" s="409" t="s">
        <v>187</v>
      </c>
      <c r="E16" s="1">
        <v>6861</v>
      </c>
      <c r="F16" s="1">
        <v>4816</v>
      </c>
      <c r="G16" t="s">
        <v>258</v>
      </c>
      <c r="H16" s="1">
        <v>1946</v>
      </c>
      <c r="I16" s="1">
        <v>4</v>
      </c>
      <c r="J16" s="6">
        <v>9223</v>
      </c>
      <c r="L16" s="1"/>
    </row>
    <row r="17" spans="1:12" x14ac:dyDescent="0.35">
      <c r="A17" s="216" t="s">
        <v>106</v>
      </c>
      <c r="B17" s="1">
        <v>1832</v>
      </c>
      <c r="C17" s="35">
        <v>46045</v>
      </c>
      <c r="D17" s="409" t="s">
        <v>180</v>
      </c>
      <c r="E17" s="1">
        <v>6869</v>
      </c>
      <c r="F17" s="1">
        <v>4833</v>
      </c>
      <c r="G17" t="s">
        <v>259</v>
      </c>
      <c r="H17" s="1">
        <v>1967</v>
      </c>
      <c r="I17" s="1">
        <v>14</v>
      </c>
      <c r="J17" s="6">
        <v>9223</v>
      </c>
      <c r="L17" s="1"/>
    </row>
    <row r="18" spans="1:12" x14ac:dyDescent="0.35">
      <c r="A18" s="216" t="s">
        <v>106</v>
      </c>
      <c r="B18" s="1">
        <v>1832</v>
      </c>
      <c r="C18" s="35">
        <v>46045</v>
      </c>
      <c r="D18" s="2" t="s">
        <v>260</v>
      </c>
      <c r="E18" s="1">
        <v>6871</v>
      </c>
      <c r="F18" s="1">
        <v>4836</v>
      </c>
      <c r="G18" t="s">
        <v>261</v>
      </c>
      <c r="H18" s="1">
        <v>1965</v>
      </c>
      <c r="I18" s="1">
        <v>9</v>
      </c>
      <c r="J18" s="6">
        <v>9223</v>
      </c>
      <c r="L18" s="1"/>
    </row>
    <row r="19" spans="1:12" x14ac:dyDescent="0.35">
      <c r="A19" s="216" t="s">
        <v>106</v>
      </c>
      <c r="B19" s="1">
        <v>1832</v>
      </c>
      <c r="C19" s="35">
        <v>46045</v>
      </c>
      <c r="D19" s="409" t="s">
        <v>165</v>
      </c>
      <c r="E19" s="1">
        <v>6885</v>
      </c>
      <c r="F19" s="1">
        <v>4837</v>
      </c>
      <c r="G19" t="s">
        <v>261</v>
      </c>
      <c r="H19" s="1">
        <v>1964</v>
      </c>
      <c r="I19" s="1">
        <v>9</v>
      </c>
      <c r="J19" s="6">
        <v>9223</v>
      </c>
      <c r="L19" s="1"/>
    </row>
    <row r="20" spans="1:12" x14ac:dyDescent="0.35">
      <c r="A20" s="187" t="s">
        <v>315</v>
      </c>
      <c r="B20" s="1">
        <v>2049</v>
      </c>
      <c r="C20" s="3">
        <v>46056</v>
      </c>
      <c r="D20" s="2">
        <v>1031040141</v>
      </c>
      <c r="E20" s="13" t="s">
        <v>334</v>
      </c>
      <c r="F20" s="6">
        <v>4609</v>
      </c>
      <c r="G20" t="s">
        <v>316</v>
      </c>
      <c r="I20" s="1">
        <v>5</v>
      </c>
      <c r="J20" s="6">
        <v>9252</v>
      </c>
      <c r="K20" t="s">
        <v>322</v>
      </c>
      <c r="L20" s="1"/>
    </row>
    <row r="21" spans="1:12" x14ac:dyDescent="0.35">
      <c r="A21" s="187" t="s">
        <v>315</v>
      </c>
      <c r="B21" s="1">
        <v>2049</v>
      </c>
      <c r="C21" s="3">
        <v>46056</v>
      </c>
      <c r="D21" s="2">
        <v>1031070098</v>
      </c>
      <c r="E21" s="13" t="s">
        <v>334</v>
      </c>
      <c r="F21" s="6">
        <v>4606</v>
      </c>
      <c r="G21" t="s">
        <v>317</v>
      </c>
      <c r="I21" s="1">
        <v>5</v>
      </c>
      <c r="J21" s="6">
        <v>9252</v>
      </c>
      <c r="K21" t="s">
        <v>322</v>
      </c>
      <c r="L21" s="1"/>
    </row>
    <row r="22" spans="1:12" x14ac:dyDescent="0.35">
      <c r="A22" s="187" t="s">
        <v>315</v>
      </c>
      <c r="B22" s="1">
        <v>2049</v>
      </c>
      <c r="C22" s="3">
        <v>46056</v>
      </c>
      <c r="D22" s="2">
        <v>1031070085</v>
      </c>
      <c r="E22" s="13" t="s">
        <v>334</v>
      </c>
      <c r="F22" s="6">
        <v>4608</v>
      </c>
      <c r="G22" t="s">
        <v>318</v>
      </c>
      <c r="I22" s="1">
        <v>5</v>
      </c>
      <c r="J22" s="6">
        <v>9252</v>
      </c>
      <c r="K22" t="s">
        <v>322</v>
      </c>
      <c r="L22" s="1"/>
    </row>
    <row r="23" spans="1:12" x14ac:dyDescent="0.35">
      <c r="A23" s="187" t="s">
        <v>315</v>
      </c>
      <c r="B23" s="1">
        <v>2049</v>
      </c>
      <c r="C23" s="3">
        <v>46056</v>
      </c>
      <c r="D23" s="2">
        <v>1031070095</v>
      </c>
      <c r="E23" s="13" t="s">
        <v>334</v>
      </c>
      <c r="F23" s="6">
        <v>4611</v>
      </c>
      <c r="G23" t="s">
        <v>319</v>
      </c>
      <c r="I23" s="1">
        <v>5</v>
      </c>
      <c r="J23" s="6">
        <v>9252</v>
      </c>
      <c r="K23" t="s">
        <v>322</v>
      </c>
      <c r="L23" s="1"/>
    </row>
    <row r="24" spans="1:12" x14ac:dyDescent="0.35">
      <c r="A24" s="187" t="s">
        <v>315</v>
      </c>
      <c r="B24" s="1">
        <v>2049</v>
      </c>
      <c r="C24" s="3">
        <v>46056</v>
      </c>
      <c r="D24" s="2">
        <v>1031070103</v>
      </c>
      <c r="E24" s="13" t="s">
        <v>334</v>
      </c>
      <c r="F24" s="6">
        <v>4607</v>
      </c>
      <c r="G24" t="s">
        <v>320</v>
      </c>
      <c r="I24" s="1">
        <v>5</v>
      </c>
      <c r="J24" s="6">
        <v>9252</v>
      </c>
      <c r="K24" t="s">
        <v>322</v>
      </c>
      <c r="L24" s="1"/>
    </row>
    <row r="25" spans="1:12" x14ac:dyDescent="0.35">
      <c r="A25" s="187" t="s">
        <v>315</v>
      </c>
      <c r="B25" s="1">
        <v>2049</v>
      </c>
      <c r="C25" s="3">
        <v>46056</v>
      </c>
      <c r="D25" s="2">
        <v>1031040903</v>
      </c>
      <c r="E25" s="13" t="s">
        <v>334</v>
      </c>
      <c r="F25" s="6">
        <v>4610</v>
      </c>
      <c r="G25" t="s">
        <v>321</v>
      </c>
      <c r="I25" s="1">
        <v>5</v>
      </c>
      <c r="J25" s="6">
        <v>9252</v>
      </c>
      <c r="K25" t="s">
        <v>322</v>
      </c>
      <c r="L25" s="1"/>
    </row>
    <row r="26" spans="1:12" x14ac:dyDescent="0.35">
      <c r="A26" s="187" t="s">
        <v>315</v>
      </c>
      <c r="B26" s="1">
        <v>2049</v>
      </c>
      <c r="C26" s="3">
        <v>46056</v>
      </c>
      <c r="D26" s="31" t="s">
        <v>323</v>
      </c>
      <c r="E26" s="1">
        <v>6749</v>
      </c>
      <c r="F26" s="1">
        <v>4785</v>
      </c>
      <c r="G26" t="s">
        <v>327</v>
      </c>
      <c r="H26" s="1">
        <v>1877</v>
      </c>
      <c r="I26" s="1">
        <v>7</v>
      </c>
      <c r="J26" s="6">
        <v>9359</v>
      </c>
      <c r="K26" t="s">
        <v>331</v>
      </c>
      <c r="L26" s="1"/>
    </row>
    <row r="27" spans="1:12" x14ac:dyDescent="0.35">
      <c r="A27" s="187" t="s">
        <v>315</v>
      </c>
      <c r="B27" s="1">
        <v>2049</v>
      </c>
      <c r="C27" s="3">
        <v>46056</v>
      </c>
      <c r="D27" s="31" t="s">
        <v>324</v>
      </c>
      <c r="E27" s="1">
        <v>6750</v>
      </c>
      <c r="F27" s="1">
        <v>4784</v>
      </c>
      <c r="G27" t="s">
        <v>328</v>
      </c>
      <c r="H27" s="1">
        <v>1876</v>
      </c>
      <c r="I27" s="1">
        <v>6</v>
      </c>
      <c r="J27" s="6">
        <v>9359</v>
      </c>
      <c r="K27" t="s">
        <v>331</v>
      </c>
      <c r="L27" s="1"/>
    </row>
    <row r="28" spans="1:12" x14ac:dyDescent="0.35">
      <c r="A28" s="187" t="s">
        <v>315</v>
      </c>
      <c r="B28" s="1">
        <v>2049</v>
      </c>
      <c r="C28" s="3">
        <v>46056</v>
      </c>
      <c r="D28" s="410" t="s">
        <v>325</v>
      </c>
      <c r="E28" s="1">
        <v>6782</v>
      </c>
      <c r="F28" s="81">
        <v>4783</v>
      </c>
      <c r="G28" t="s">
        <v>329</v>
      </c>
      <c r="H28" s="1">
        <v>1875</v>
      </c>
      <c r="I28" s="81">
        <v>15</v>
      </c>
      <c r="J28" s="191">
        <v>9448</v>
      </c>
      <c r="K28" t="s">
        <v>370</v>
      </c>
      <c r="L28" s="1"/>
    </row>
    <row r="29" spans="1:12" x14ac:dyDescent="0.35">
      <c r="A29" s="187" t="s">
        <v>315</v>
      </c>
      <c r="B29" s="1">
        <v>2049</v>
      </c>
      <c r="C29" s="3">
        <v>46056</v>
      </c>
      <c r="D29" s="410" t="s">
        <v>326</v>
      </c>
      <c r="E29" s="1">
        <v>6777</v>
      </c>
      <c r="F29" s="81">
        <v>4782</v>
      </c>
      <c r="G29" t="s">
        <v>330</v>
      </c>
      <c r="H29" s="1">
        <v>1874</v>
      </c>
      <c r="I29" s="81">
        <v>17</v>
      </c>
      <c r="J29" s="191">
        <v>9448</v>
      </c>
      <c r="K29" t="s">
        <v>370</v>
      </c>
      <c r="L29" s="1"/>
    </row>
    <row r="30" spans="1:12" x14ac:dyDescent="0.35">
      <c r="A30" s="187" t="s">
        <v>315</v>
      </c>
      <c r="B30" s="1">
        <v>2049</v>
      </c>
      <c r="C30" s="3">
        <v>46057</v>
      </c>
      <c r="D30" s="2" t="s">
        <v>349</v>
      </c>
      <c r="E30" s="1">
        <v>6495</v>
      </c>
      <c r="F30" s="1">
        <v>4683</v>
      </c>
      <c r="G30" s="127" t="s">
        <v>351</v>
      </c>
      <c r="H30" s="1">
        <v>1792</v>
      </c>
      <c r="I30" s="1">
        <v>19</v>
      </c>
      <c r="J30" s="6">
        <v>9359</v>
      </c>
      <c r="L30" s="1"/>
    </row>
    <row r="31" spans="1:12" x14ac:dyDescent="0.35">
      <c r="A31" s="187" t="s">
        <v>106</v>
      </c>
      <c r="B31" s="1">
        <v>1832</v>
      </c>
      <c r="C31" s="3">
        <v>46057</v>
      </c>
      <c r="D31" s="409" t="s">
        <v>240</v>
      </c>
      <c r="E31" s="1">
        <v>6867</v>
      </c>
      <c r="F31" s="1">
        <v>4821</v>
      </c>
      <c r="G31" t="s">
        <v>350</v>
      </c>
      <c r="H31" s="1">
        <v>1952</v>
      </c>
      <c r="I31" s="1">
        <v>10</v>
      </c>
      <c r="J31" s="6">
        <v>9361</v>
      </c>
      <c r="L31" s="1"/>
    </row>
    <row r="32" spans="1:12" x14ac:dyDescent="0.35">
      <c r="A32" s="187" t="s">
        <v>125</v>
      </c>
      <c r="B32" s="1">
        <v>1691</v>
      </c>
      <c r="C32" s="3">
        <v>46063</v>
      </c>
      <c r="D32" s="2" t="s">
        <v>440</v>
      </c>
      <c r="E32" s="1">
        <v>5960</v>
      </c>
      <c r="F32" s="1">
        <v>4410</v>
      </c>
      <c r="G32" s="127" t="s">
        <v>441</v>
      </c>
      <c r="H32" s="1">
        <v>1611</v>
      </c>
      <c r="I32" s="1">
        <v>63</v>
      </c>
      <c r="J32" s="6">
        <v>9450</v>
      </c>
      <c r="L32" s="1"/>
    </row>
    <row r="33" spans="1:12" x14ac:dyDescent="0.35">
      <c r="A33" s="187" t="s">
        <v>125</v>
      </c>
      <c r="B33" s="1">
        <v>1691</v>
      </c>
      <c r="C33" s="3">
        <v>46063</v>
      </c>
      <c r="D33" s="2" t="s">
        <v>442</v>
      </c>
      <c r="E33" s="1">
        <v>5957</v>
      </c>
      <c r="F33" s="1">
        <v>4411</v>
      </c>
      <c r="G33" s="127" t="s">
        <v>443</v>
      </c>
      <c r="H33" s="1">
        <v>1612</v>
      </c>
      <c r="I33" s="1">
        <v>66</v>
      </c>
      <c r="J33" s="6">
        <v>9450</v>
      </c>
      <c r="L33" s="1"/>
    </row>
    <row r="34" spans="1:12" x14ac:dyDescent="0.35">
      <c r="A34" s="187" t="s">
        <v>543</v>
      </c>
      <c r="B34" s="1">
        <v>1952</v>
      </c>
      <c r="C34" s="3">
        <v>46073</v>
      </c>
      <c r="D34" s="409" t="s">
        <v>544</v>
      </c>
      <c r="E34" s="81" t="s">
        <v>246</v>
      </c>
      <c r="F34" s="1">
        <v>4769</v>
      </c>
      <c r="G34" t="s">
        <v>547</v>
      </c>
      <c r="H34" s="1">
        <v>1867</v>
      </c>
      <c r="I34" s="1">
        <v>10</v>
      </c>
      <c r="J34" s="6">
        <v>9510</v>
      </c>
      <c r="K34" t="s">
        <v>548</v>
      </c>
      <c r="L34" s="1"/>
    </row>
    <row r="35" spans="1:12" x14ac:dyDescent="0.35">
      <c r="A35" s="187" t="s">
        <v>543</v>
      </c>
      <c r="B35" s="1">
        <v>1952</v>
      </c>
      <c r="C35" s="3">
        <v>46073</v>
      </c>
      <c r="D35" s="409" t="s">
        <v>545</v>
      </c>
      <c r="E35" s="81" t="s">
        <v>246</v>
      </c>
      <c r="F35" s="1">
        <v>4766</v>
      </c>
      <c r="G35" t="s">
        <v>547</v>
      </c>
      <c r="H35" s="1" t="s">
        <v>546</v>
      </c>
      <c r="I35" s="1">
        <v>10</v>
      </c>
      <c r="J35" s="6">
        <v>9510</v>
      </c>
      <c r="K35" t="s">
        <v>548</v>
      </c>
      <c r="L35" s="1"/>
    </row>
    <row r="36" spans="1:12" x14ac:dyDescent="0.35">
      <c r="A36" s="187" t="s">
        <v>125</v>
      </c>
      <c r="B36" s="1">
        <v>1691</v>
      </c>
      <c r="C36" s="3">
        <v>46097</v>
      </c>
      <c r="D36" s="2" t="s">
        <v>698</v>
      </c>
      <c r="E36" s="1">
        <v>7144</v>
      </c>
      <c r="F36" s="1">
        <v>4900</v>
      </c>
      <c r="G36" t="s">
        <v>547</v>
      </c>
      <c r="H36" s="1">
        <v>2016</v>
      </c>
      <c r="I36" s="1">
        <v>35</v>
      </c>
      <c r="J36" s="6">
        <v>9760</v>
      </c>
      <c r="L36" s="1"/>
    </row>
    <row r="37" spans="1:12" x14ac:dyDescent="0.35">
      <c r="A37" s="187" t="s">
        <v>896</v>
      </c>
      <c r="B37" s="6">
        <v>1897</v>
      </c>
      <c r="C37" s="3">
        <v>46111</v>
      </c>
      <c r="D37" s="409" t="s">
        <v>881</v>
      </c>
      <c r="E37" s="1">
        <v>6109</v>
      </c>
      <c r="F37" s="1">
        <v>1304</v>
      </c>
      <c r="H37" s="1">
        <v>1706</v>
      </c>
      <c r="I37" s="1">
        <v>6</v>
      </c>
      <c r="J37" s="6">
        <v>9795</v>
      </c>
      <c r="L37" s="1"/>
    </row>
    <row r="38" spans="1:12" x14ac:dyDescent="0.35">
      <c r="A38" s="187" t="s">
        <v>896</v>
      </c>
      <c r="B38" s="6">
        <v>1897</v>
      </c>
      <c r="C38" s="3">
        <v>46111</v>
      </c>
      <c r="D38" s="409" t="s">
        <v>882</v>
      </c>
      <c r="E38" s="1">
        <v>6108</v>
      </c>
      <c r="F38" s="1">
        <v>1596</v>
      </c>
      <c r="H38" s="1">
        <v>1704</v>
      </c>
      <c r="I38" s="1">
        <v>9</v>
      </c>
      <c r="J38" s="6">
        <v>9795</v>
      </c>
      <c r="L38" s="1"/>
    </row>
    <row r="39" spans="1:12" x14ac:dyDescent="0.35">
      <c r="A39" s="187" t="s">
        <v>896</v>
      </c>
      <c r="B39" s="6">
        <v>1897</v>
      </c>
      <c r="C39" s="3">
        <v>46111</v>
      </c>
      <c r="D39" s="409" t="s">
        <v>883</v>
      </c>
      <c r="E39" s="1">
        <v>6085</v>
      </c>
      <c r="F39" s="1">
        <v>4577</v>
      </c>
      <c r="H39" s="1">
        <v>1707</v>
      </c>
      <c r="I39" s="1">
        <v>9</v>
      </c>
      <c r="J39" s="6">
        <v>9795</v>
      </c>
      <c r="L39" s="1"/>
    </row>
    <row r="40" spans="1:12" x14ac:dyDescent="0.35">
      <c r="A40" s="187" t="s">
        <v>896</v>
      </c>
      <c r="B40" s="6">
        <v>1897</v>
      </c>
      <c r="C40" s="3">
        <v>46111</v>
      </c>
      <c r="D40" s="409" t="s">
        <v>884</v>
      </c>
      <c r="E40" s="1">
        <v>6086</v>
      </c>
      <c r="F40" s="1">
        <v>4581</v>
      </c>
      <c r="H40" s="1">
        <v>1711</v>
      </c>
      <c r="I40" s="1">
        <v>9</v>
      </c>
      <c r="J40" s="6">
        <v>9795</v>
      </c>
      <c r="L40" s="1"/>
    </row>
    <row r="41" spans="1:12" x14ac:dyDescent="0.35">
      <c r="A41" s="187" t="s">
        <v>896</v>
      </c>
      <c r="B41" s="6">
        <v>1897</v>
      </c>
      <c r="C41" s="3">
        <v>46111</v>
      </c>
      <c r="D41" s="409" t="s">
        <v>885</v>
      </c>
      <c r="E41" s="1">
        <v>6107</v>
      </c>
      <c r="F41" s="1">
        <v>2630</v>
      </c>
      <c r="H41" s="1">
        <v>1703</v>
      </c>
      <c r="I41" s="1">
        <v>12</v>
      </c>
      <c r="J41" s="6">
        <v>9795</v>
      </c>
      <c r="L41" s="1"/>
    </row>
    <row r="42" spans="1:12" x14ac:dyDescent="0.35">
      <c r="A42" s="187" t="s">
        <v>896</v>
      </c>
      <c r="B42" s="6">
        <v>1897</v>
      </c>
      <c r="C42" s="3">
        <v>46111</v>
      </c>
      <c r="D42" s="409" t="s">
        <v>886</v>
      </c>
      <c r="E42" s="1">
        <v>6104</v>
      </c>
      <c r="F42" s="1">
        <v>4184</v>
      </c>
      <c r="H42" s="1">
        <v>1705</v>
      </c>
      <c r="I42" s="1">
        <v>10</v>
      </c>
      <c r="J42" s="6">
        <v>9795</v>
      </c>
      <c r="L42" s="1"/>
    </row>
    <row r="43" spans="1:12" x14ac:dyDescent="0.35">
      <c r="A43" s="187" t="s">
        <v>896</v>
      </c>
      <c r="B43" s="6">
        <v>1897</v>
      </c>
      <c r="C43" s="3">
        <v>46111</v>
      </c>
      <c r="D43" s="2" t="s">
        <v>887</v>
      </c>
      <c r="F43" s="1">
        <v>4307</v>
      </c>
      <c r="H43" s="1">
        <v>2023</v>
      </c>
      <c r="I43" s="1">
        <v>3.22</v>
      </c>
      <c r="J43" s="6">
        <v>9795</v>
      </c>
      <c r="L43" s="1"/>
    </row>
    <row r="44" spans="1:12" x14ac:dyDescent="0.35">
      <c r="A44" s="187" t="s">
        <v>896</v>
      </c>
      <c r="B44" s="6">
        <v>1897</v>
      </c>
      <c r="C44" s="3">
        <v>46111</v>
      </c>
      <c r="D44" s="2" t="s">
        <v>888</v>
      </c>
      <c r="F44" s="1">
        <v>4430</v>
      </c>
      <c r="H44" s="1">
        <v>1627</v>
      </c>
      <c r="I44" s="1">
        <v>2</v>
      </c>
      <c r="J44" s="6">
        <v>9795</v>
      </c>
      <c r="L44" s="1"/>
    </row>
    <row r="45" spans="1:12" x14ac:dyDescent="0.35">
      <c r="A45" s="187" t="s">
        <v>896</v>
      </c>
      <c r="B45" s="6">
        <v>1897</v>
      </c>
      <c r="C45" s="3">
        <v>46111</v>
      </c>
      <c r="D45" s="2" t="s">
        <v>889</v>
      </c>
      <c r="F45" s="1">
        <v>4640</v>
      </c>
      <c r="I45" s="1">
        <v>10</v>
      </c>
      <c r="J45" s="6">
        <v>9795</v>
      </c>
      <c r="L45" s="1"/>
    </row>
    <row r="46" spans="1:12" x14ac:dyDescent="0.35">
      <c r="A46" s="187" t="s">
        <v>896</v>
      </c>
      <c r="B46" s="6">
        <v>1897</v>
      </c>
      <c r="C46" s="3">
        <v>46111</v>
      </c>
      <c r="D46" s="2" t="s">
        <v>890</v>
      </c>
      <c r="F46" s="1">
        <v>4843</v>
      </c>
      <c r="I46" s="1">
        <v>10</v>
      </c>
      <c r="J46" s="6">
        <v>9795</v>
      </c>
      <c r="L46" s="1"/>
    </row>
    <row r="47" spans="1:12" x14ac:dyDescent="0.35">
      <c r="A47" s="187" t="s">
        <v>896</v>
      </c>
      <c r="B47" s="6">
        <v>1897</v>
      </c>
      <c r="C47" s="3">
        <v>46111</v>
      </c>
      <c r="D47" s="409" t="s">
        <v>891</v>
      </c>
      <c r="F47" s="1">
        <v>4842</v>
      </c>
      <c r="I47" s="1">
        <v>10</v>
      </c>
      <c r="J47" s="6">
        <v>9795</v>
      </c>
      <c r="L47" s="1"/>
    </row>
    <row r="48" spans="1:12" x14ac:dyDescent="0.35">
      <c r="A48" s="187" t="s">
        <v>896</v>
      </c>
      <c r="B48" s="6">
        <v>1897</v>
      </c>
      <c r="C48" s="3">
        <v>46111</v>
      </c>
      <c r="D48" s="2">
        <v>21747</v>
      </c>
      <c r="F48" s="1">
        <v>744</v>
      </c>
      <c r="I48" s="1">
        <v>31.5</v>
      </c>
      <c r="J48" s="6">
        <v>9795</v>
      </c>
      <c r="L48" s="1"/>
    </row>
    <row r="49" spans="1:12" x14ac:dyDescent="0.35">
      <c r="A49" s="187" t="s">
        <v>896</v>
      </c>
      <c r="B49" s="6">
        <v>1897</v>
      </c>
      <c r="C49" s="3">
        <v>46111</v>
      </c>
      <c r="D49" s="2">
        <v>21993</v>
      </c>
      <c r="F49" s="1">
        <v>2255</v>
      </c>
      <c r="I49" s="1">
        <v>39</v>
      </c>
      <c r="J49" s="6">
        <v>9795</v>
      </c>
      <c r="L49" s="1"/>
    </row>
    <row r="50" spans="1:12" x14ac:dyDescent="0.35">
      <c r="A50" s="187" t="s">
        <v>896</v>
      </c>
      <c r="B50" s="6">
        <v>1897</v>
      </c>
      <c r="C50" s="3">
        <v>46111</v>
      </c>
      <c r="D50" s="409" t="s">
        <v>892</v>
      </c>
      <c r="F50" s="1">
        <v>4462</v>
      </c>
      <c r="I50" s="1">
        <v>10</v>
      </c>
      <c r="J50" s="6">
        <v>9795</v>
      </c>
      <c r="L50" s="1"/>
    </row>
    <row r="51" spans="1:12" x14ac:dyDescent="0.35">
      <c r="A51" s="187" t="s">
        <v>896</v>
      </c>
      <c r="B51" s="6">
        <v>1897</v>
      </c>
      <c r="C51" s="3">
        <v>46111</v>
      </c>
      <c r="D51" s="409" t="s">
        <v>893</v>
      </c>
      <c r="F51" s="1">
        <v>3685</v>
      </c>
      <c r="I51" s="1">
        <v>10</v>
      </c>
      <c r="J51" s="6">
        <v>9795</v>
      </c>
      <c r="L51" s="1"/>
    </row>
    <row r="52" spans="1:12" x14ac:dyDescent="0.35">
      <c r="A52" s="187" t="s">
        <v>896</v>
      </c>
      <c r="B52" s="6">
        <v>1897</v>
      </c>
      <c r="C52" s="3">
        <v>46111</v>
      </c>
      <c r="D52" s="409" t="s">
        <v>897</v>
      </c>
      <c r="F52" s="1" t="s">
        <v>898</v>
      </c>
      <c r="I52" s="1">
        <v>10</v>
      </c>
      <c r="J52" s="6">
        <v>9795</v>
      </c>
      <c r="L52" s="1"/>
    </row>
    <row r="53" spans="1:12" x14ac:dyDescent="0.35">
      <c r="A53" s="187" t="s">
        <v>896</v>
      </c>
      <c r="B53" s="6">
        <v>1897</v>
      </c>
      <c r="C53" s="3">
        <v>46111</v>
      </c>
      <c r="D53" s="2" t="s">
        <v>894</v>
      </c>
      <c r="F53" s="1">
        <v>1705</v>
      </c>
      <c r="G53" t="s">
        <v>899</v>
      </c>
      <c r="I53" s="1">
        <v>10</v>
      </c>
      <c r="J53" s="6">
        <v>9795</v>
      </c>
      <c r="L53" s="1"/>
    </row>
    <row r="54" spans="1:12" x14ac:dyDescent="0.35">
      <c r="A54" s="187" t="s">
        <v>896</v>
      </c>
      <c r="B54" s="6">
        <v>1897</v>
      </c>
      <c r="C54" s="3">
        <v>46111</v>
      </c>
      <c r="D54" s="2" t="s">
        <v>895</v>
      </c>
      <c r="F54" s="1">
        <v>1705</v>
      </c>
      <c r="G54" t="s">
        <v>900</v>
      </c>
      <c r="I54" s="1">
        <v>10</v>
      </c>
      <c r="J54" s="6">
        <v>9795</v>
      </c>
      <c r="L54" s="1"/>
    </row>
    <row r="55" spans="1:12" x14ac:dyDescent="0.35">
      <c r="A55" s="187" t="s">
        <v>1128</v>
      </c>
      <c r="B55" s="6">
        <v>2018</v>
      </c>
      <c r="C55" s="3">
        <v>46136</v>
      </c>
      <c r="D55" s="2">
        <v>1705</v>
      </c>
      <c r="F55" s="1">
        <v>1705</v>
      </c>
      <c r="G55" t="s">
        <v>1129</v>
      </c>
      <c r="I55" s="1">
        <v>12</v>
      </c>
      <c r="J55" s="6">
        <v>10089</v>
      </c>
      <c r="L55" s="1"/>
    </row>
    <row r="56" spans="1:12" x14ac:dyDescent="0.35">
      <c r="A56" s="187" t="s">
        <v>106</v>
      </c>
      <c r="B56" s="6">
        <v>1832</v>
      </c>
      <c r="C56" s="3">
        <v>46136</v>
      </c>
      <c r="D56" s="2" t="s">
        <v>1101</v>
      </c>
      <c r="E56" s="1">
        <v>7408</v>
      </c>
      <c r="F56" s="1">
        <v>5035</v>
      </c>
      <c r="G56" t="s">
        <v>1130</v>
      </c>
      <c r="H56" s="1">
        <v>2081</v>
      </c>
      <c r="I56" s="1">
        <v>6</v>
      </c>
      <c r="J56" s="6">
        <v>10090</v>
      </c>
      <c r="L56" s="1"/>
    </row>
    <row r="57" spans="1:12" x14ac:dyDescent="0.35">
      <c r="A57" s="187" t="s">
        <v>1179</v>
      </c>
      <c r="B57" s="6">
        <v>1034</v>
      </c>
      <c r="C57" s="3">
        <v>46141</v>
      </c>
      <c r="D57" s="411">
        <v>1705</v>
      </c>
      <c r="F57" s="1">
        <v>1705</v>
      </c>
      <c r="G57" t="s">
        <v>740</v>
      </c>
      <c r="I57" s="1">
        <v>35</v>
      </c>
      <c r="J57" s="6">
        <v>10163</v>
      </c>
      <c r="L57" s="1"/>
    </row>
    <row r="58" spans="1:12" x14ac:dyDescent="0.35">
      <c r="A58" s="187" t="s">
        <v>1179</v>
      </c>
      <c r="B58" s="6">
        <v>1034</v>
      </c>
      <c r="C58" s="3">
        <v>46141</v>
      </c>
      <c r="D58" s="2">
        <v>446071</v>
      </c>
      <c r="F58" s="1">
        <v>4758</v>
      </c>
      <c r="G58" t="s">
        <v>1180</v>
      </c>
      <c r="I58" s="1">
        <v>10</v>
      </c>
      <c r="J58" s="6">
        <v>10163</v>
      </c>
      <c r="L58" s="1"/>
    </row>
    <row r="59" spans="1:12" x14ac:dyDescent="0.35">
      <c r="A59" s="187" t="s">
        <v>1179</v>
      </c>
      <c r="B59" s="6">
        <v>1034</v>
      </c>
      <c r="C59" s="3">
        <v>46141</v>
      </c>
      <c r="D59" s="412">
        <v>133004</v>
      </c>
      <c r="F59" s="1">
        <v>1705</v>
      </c>
      <c r="G59" t="s">
        <v>1181</v>
      </c>
      <c r="I59" s="1">
        <v>10</v>
      </c>
      <c r="J59" s="6">
        <v>10163</v>
      </c>
      <c r="L59" s="1"/>
    </row>
    <row r="60" spans="1:12" x14ac:dyDescent="0.35">
      <c r="A60" s="187" t="s">
        <v>1179</v>
      </c>
      <c r="B60" s="6">
        <v>1034</v>
      </c>
      <c r="C60" s="3">
        <v>46141</v>
      </c>
      <c r="D60" s="2">
        <v>422004</v>
      </c>
      <c r="F60" s="1">
        <v>3768</v>
      </c>
      <c r="I60" s="1">
        <v>10</v>
      </c>
      <c r="J60" s="6">
        <v>10163</v>
      </c>
      <c r="L60" s="1"/>
    </row>
    <row r="61" spans="1:12" x14ac:dyDescent="0.35">
      <c r="A61" s="187" t="s">
        <v>1179</v>
      </c>
      <c r="B61" s="6">
        <v>1034</v>
      </c>
      <c r="C61" s="3">
        <v>46141</v>
      </c>
      <c r="D61" s="2" t="s">
        <v>1171</v>
      </c>
      <c r="F61" s="1">
        <v>3482</v>
      </c>
      <c r="I61" s="1">
        <v>10</v>
      </c>
      <c r="J61" s="6">
        <v>10163</v>
      </c>
      <c r="L61" s="1"/>
    </row>
    <row r="62" spans="1:12" x14ac:dyDescent="0.35">
      <c r="A62" s="187" t="s">
        <v>1179</v>
      </c>
      <c r="B62" s="6">
        <v>1034</v>
      </c>
      <c r="C62" s="3">
        <v>46141</v>
      </c>
      <c r="D62" s="2" t="s">
        <v>1172</v>
      </c>
      <c r="F62" s="1">
        <v>3485</v>
      </c>
      <c r="I62" s="1">
        <v>10</v>
      </c>
      <c r="J62" s="6">
        <v>10163</v>
      </c>
      <c r="L62" s="1"/>
    </row>
    <row r="63" spans="1:12" x14ac:dyDescent="0.35">
      <c r="A63" s="187" t="s">
        <v>1179</v>
      </c>
      <c r="B63" s="6">
        <v>1034</v>
      </c>
      <c r="C63" s="3">
        <v>46141</v>
      </c>
      <c r="D63" s="2" t="s">
        <v>1173</v>
      </c>
      <c r="F63" s="1">
        <v>3541</v>
      </c>
      <c r="I63" s="1">
        <v>10</v>
      </c>
      <c r="J63" s="6">
        <v>10163</v>
      </c>
      <c r="L63" s="1"/>
    </row>
    <row r="64" spans="1:12" x14ac:dyDescent="0.35">
      <c r="A64" s="187" t="s">
        <v>1179</v>
      </c>
      <c r="B64" s="6">
        <v>1034</v>
      </c>
      <c r="C64" s="3">
        <v>46141</v>
      </c>
      <c r="D64" s="2" t="s">
        <v>1174</v>
      </c>
      <c r="F64" s="1">
        <v>4912</v>
      </c>
      <c r="I64" s="1">
        <v>10</v>
      </c>
      <c r="J64" s="6">
        <v>10163</v>
      </c>
      <c r="L64" s="1"/>
    </row>
    <row r="65" spans="1:12" x14ac:dyDescent="0.35">
      <c r="A65" s="187" t="s">
        <v>1179</v>
      </c>
      <c r="B65" s="6">
        <v>1034</v>
      </c>
      <c r="C65" s="3">
        <v>46141</v>
      </c>
      <c r="D65" s="2">
        <v>451006</v>
      </c>
      <c r="F65" s="1">
        <v>3849</v>
      </c>
      <c r="I65" s="1">
        <v>10</v>
      </c>
      <c r="J65" s="6">
        <v>10163</v>
      </c>
      <c r="L65" s="1"/>
    </row>
    <row r="66" spans="1:12" x14ac:dyDescent="0.35">
      <c r="A66" s="187" t="s">
        <v>1179</v>
      </c>
      <c r="B66" s="6">
        <v>1034</v>
      </c>
      <c r="C66" s="3">
        <v>46141</v>
      </c>
      <c r="D66" s="2" t="s">
        <v>1175</v>
      </c>
      <c r="F66" s="1">
        <v>4846</v>
      </c>
      <c r="I66" s="1">
        <v>10</v>
      </c>
      <c r="J66" s="6">
        <v>10163</v>
      </c>
      <c r="L66" s="1"/>
    </row>
    <row r="67" spans="1:12" x14ac:dyDescent="0.35">
      <c r="A67" s="187" t="s">
        <v>1179</v>
      </c>
      <c r="B67" s="6">
        <v>1034</v>
      </c>
      <c r="C67" s="3">
        <v>46141</v>
      </c>
      <c r="D67" s="2" t="s">
        <v>1176</v>
      </c>
      <c r="F67" s="1">
        <v>4720</v>
      </c>
      <c r="I67" s="1">
        <v>10</v>
      </c>
      <c r="J67" s="6">
        <v>10163</v>
      </c>
      <c r="L67" s="1"/>
    </row>
    <row r="68" spans="1:12" x14ac:dyDescent="0.35">
      <c r="A68" s="187" t="s">
        <v>1179</v>
      </c>
      <c r="B68" s="6">
        <v>1034</v>
      </c>
      <c r="C68" s="3">
        <v>46141</v>
      </c>
      <c r="D68" s="2" t="s">
        <v>1177</v>
      </c>
      <c r="F68" s="1">
        <v>4722</v>
      </c>
      <c r="I68" s="1">
        <v>10</v>
      </c>
      <c r="J68" s="6">
        <v>10163</v>
      </c>
      <c r="L68" s="1"/>
    </row>
    <row r="69" spans="1:12" x14ac:dyDescent="0.35">
      <c r="A69" s="187" t="s">
        <v>1179</v>
      </c>
      <c r="B69" s="6">
        <v>1034</v>
      </c>
      <c r="C69" s="3">
        <v>46141</v>
      </c>
      <c r="D69" s="2">
        <v>269075</v>
      </c>
      <c r="F69" s="1">
        <v>4897</v>
      </c>
      <c r="I69" s="1">
        <v>10</v>
      </c>
      <c r="J69" s="6">
        <v>10163</v>
      </c>
      <c r="L69" s="1"/>
    </row>
    <row r="70" spans="1:12" x14ac:dyDescent="0.35">
      <c r="A70" s="187" t="s">
        <v>1179</v>
      </c>
      <c r="B70" s="6">
        <v>1034</v>
      </c>
      <c r="C70" s="3">
        <v>46141</v>
      </c>
      <c r="D70" s="2" t="s">
        <v>1178</v>
      </c>
      <c r="F70" s="1">
        <v>3625</v>
      </c>
      <c r="I70" s="1">
        <v>10</v>
      </c>
      <c r="J70" s="6">
        <v>10163</v>
      </c>
      <c r="L70" s="1"/>
    </row>
    <row r="71" spans="1:12" x14ac:dyDescent="0.35">
      <c r="A71" s="216" t="s">
        <v>829</v>
      </c>
      <c r="B71" s="6">
        <v>2138</v>
      </c>
      <c r="C71" s="3">
        <v>46149</v>
      </c>
      <c r="D71" s="2">
        <v>410001</v>
      </c>
      <c r="G71" t="s">
        <v>1259</v>
      </c>
      <c r="I71" s="1">
        <v>10</v>
      </c>
      <c r="J71" s="533">
        <v>10238</v>
      </c>
      <c r="K71" t="s">
        <v>1260</v>
      </c>
      <c r="L71" s="1"/>
    </row>
    <row r="72" spans="1:12" x14ac:dyDescent="0.35">
      <c r="A72" s="216" t="s">
        <v>829</v>
      </c>
      <c r="B72" s="6">
        <v>2138</v>
      </c>
      <c r="C72" s="3">
        <v>46149</v>
      </c>
      <c r="D72" s="2" t="s">
        <v>1249</v>
      </c>
      <c r="F72" s="1">
        <v>4719</v>
      </c>
      <c r="I72" s="1">
        <v>10</v>
      </c>
      <c r="J72" s="533">
        <v>10238</v>
      </c>
      <c r="K72" t="s">
        <v>1258</v>
      </c>
      <c r="L72" s="1"/>
    </row>
    <row r="73" spans="1:12" x14ac:dyDescent="0.35">
      <c r="A73" s="216" t="s">
        <v>829</v>
      </c>
      <c r="B73" s="6">
        <v>2138</v>
      </c>
      <c r="C73" s="3">
        <v>46149</v>
      </c>
      <c r="D73" s="2">
        <v>1705</v>
      </c>
      <c r="G73" t="s">
        <v>1250</v>
      </c>
      <c r="I73" s="1">
        <v>30</v>
      </c>
      <c r="J73" s="533">
        <v>10238</v>
      </c>
      <c r="K73" t="s">
        <v>1258</v>
      </c>
      <c r="L73" s="1"/>
    </row>
    <row r="74" spans="1:12" x14ac:dyDescent="0.35">
      <c r="A74" s="187" t="s">
        <v>129</v>
      </c>
      <c r="B74" s="1">
        <v>1690</v>
      </c>
      <c r="C74" s="3">
        <v>46156</v>
      </c>
      <c r="D74" s="2" t="s">
        <v>1320</v>
      </c>
      <c r="E74" s="1">
        <v>7353</v>
      </c>
      <c r="F74" s="1">
        <v>5040</v>
      </c>
      <c r="G74" t="s">
        <v>1323</v>
      </c>
      <c r="H74" s="1">
        <v>2085</v>
      </c>
      <c r="I74" s="1">
        <v>5</v>
      </c>
      <c r="J74" s="6">
        <v>10301</v>
      </c>
      <c r="K74" t="s">
        <v>1322</v>
      </c>
      <c r="L74" s="1"/>
    </row>
    <row r="75" spans="1:12" x14ac:dyDescent="0.35">
      <c r="A75" s="187" t="s">
        <v>129</v>
      </c>
      <c r="B75" s="1">
        <v>1690</v>
      </c>
      <c r="C75" s="3">
        <v>46156</v>
      </c>
      <c r="D75" s="409" t="s">
        <v>1321</v>
      </c>
      <c r="E75" s="1">
        <v>7354</v>
      </c>
      <c r="F75" s="1">
        <v>5039</v>
      </c>
      <c r="G75" t="s">
        <v>1324</v>
      </c>
      <c r="H75" s="1">
        <v>2086</v>
      </c>
      <c r="I75" s="1">
        <v>12</v>
      </c>
      <c r="J75" s="6">
        <v>10301</v>
      </c>
      <c r="K75" t="s">
        <v>1322</v>
      </c>
      <c r="L75" s="1"/>
    </row>
    <row r="76" spans="1:12" x14ac:dyDescent="0.35">
      <c r="A76" t="s">
        <v>1416</v>
      </c>
      <c r="B76" s="1">
        <v>1809</v>
      </c>
      <c r="C76" s="3">
        <v>46171</v>
      </c>
      <c r="D76" s="2">
        <v>1705</v>
      </c>
      <c r="F76" s="1">
        <v>1705</v>
      </c>
      <c r="G76" t="s">
        <v>1417</v>
      </c>
      <c r="I76" s="1">
        <v>25</v>
      </c>
      <c r="J76" s="6">
        <v>10415</v>
      </c>
      <c r="L76" s="1"/>
    </row>
    <row r="77" spans="1:12" x14ac:dyDescent="0.35">
      <c r="A77" s="187" t="s">
        <v>129</v>
      </c>
      <c r="B77" s="1">
        <v>1690</v>
      </c>
      <c r="C77" s="3">
        <v>46175</v>
      </c>
      <c r="D77" s="2" t="s">
        <v>1437</v>
      </c>
      <c r="E77" s="1">
        <v>7446</v>
      </c>
      <c r="F77" s="1">
        <v>5099</v>
      </c>
      <c r="G77" t="s">
        <v>1449</v>
      </c>
      <c r="H77" s="1">
        <v>2132</v>
      </c>
      <c r="I77" s="1">
        <v>9</v>
      </c>
      <c r="J77" s="6">
        <v>10430</v>
      </c>
      <c r="K77" t="s">
        <v>1448</v>
      </c>
      <c r="L77" s="1"/>
    </row>
    <row r="78" spans="1:12" x14ac:dyDescent="0.35">
      <c r="A78" s="187" t="s">
        <v>129</v>
      </c>
      <c r="B78" s="1">
        <v>1690</v>
      </c>
      <c r="C78" s="3">
        <v>46175</v>
      </c>
      <c r="D78" s="2" t="s">
        <v>1438</v>
      </c>
      <c r="E78" s="1">
        <v>7480</v>
      </c>
      <c r="F78" s="1">
        <v>5092</v>
      </c>
      <c r="G78" t="s">
        <v>1439</v>
      </c>
      <c r="H78" s="1">
        <v>2127</v>
      </c>
      <c r="I78" s="1">
        <v>8</v>
      </c>
      <c r="J78" s="6">
        <v>10430</v>
      </c>
      <c r="K78" t="s">
        <v>1448</v>
      </c>
      <c r="L78" s="1"/>
    </row>
    <row r="79" spans="1:12" x14ac:dyDescent="0.35">
      <c r="A79" s="187" t="s">
        <v>129</v>
      </c>
      <c r="B79" s="1">
        <v>1690</v>
      </c>
      <c r="C79" s="3">
        <v>46175</v>
      </c>
      <c r="D79" s="2" t="s">
        <v>1440</v>
      </c>
      <c r="E79" s="1">
        <v>7479</v>
      </c>
      <c r="F79" s="1">
        <v>5091</v>
      </c>
      <c r="G79" t="s">
        <v>1441</v>
      </c>
      <c r="H79" s="1">
        <v>2115</v>
      </c>
      <c r="I79" s="1">
        <v>9</v>
      </c>
      <c r="J79" s="6">
        <v>10430</v>
      </c>
      <c r="K79" t="s">
        <v>1448</v>
      </c>
      <c r="L79" s="1"/>
    </row>
    <row r="80" spans="1:12" x14ac:dyDescent="0.35">
      <c r="A80" s="187" t="s">
        <v>129</v>
      </c>
      <c r="B80" s="1">
        <v>1690</v>
      </c>
      <c r="C80" s="3">
        <v>46175</v>
      </c>
      <c r="D80" s="2" t="s">
        <v>1442</v>
      </c>
      <c r="E80" s="281">
        <v>7476</v>
      </c>
      <c r="F80" s="1">
        <v>5098</v>
      </c>
      <c r="G80" t="s">
        <v>1443</v>
      </c>
      <c r="H80" s="1">
        <v>2131</v>
      </c>
      <c r="I80" s="1">
        <v>8</v>
      </c>
      <c r="J80" s="6">
        <v>10430</v>
      </c>
      <c r="K80" t="s">
        <v>1448</v>
      </c>
      <c r="L80" s="1"/>
    </row>
    <row r="81" spans="1:12" x14ac:dyDescent="0.35">
      <c r="A81" s="187" t="s">
        <v>129</v>
      </c>
      <c r="B81" s="1">
        <v>1690</v>
      </c>
      <c r="C81" s="3">
        <v>46175</v>
      </c>
      <c r="D81" s="2" t="s">
        <v>1444</v>
      </c>
      <c r="E81" s="1">
        <v>7484</v>
      </c>
      <c r="F81" s="1">
        <v>5090</v>
      </c>
      <c r="G81" t="s">
        <v>1445</v>
      </c>
      <c r="H81" s="1">
        <v>2129</v>
      </c>
      <c r="I81" s="1">
        <v>9.3000000000000007</v>
      </c>
      <c r="J81" s="6">
        <v>10430</v>
      </c>
      <c r="K81" t="s">
        <v>1448</v>
      </c>
      <c r="L81" s="1"/>
    </row>
    <row r="82" spans="1:12" x14ac:dyDescent="0.35">
      <c r="A82" s="187" t="s">
        <v>129</v>
      </c>
      <c r="B82" s="1">
        <v>1690</v>
      </c>
      <c r="C82" s="3">
        <v>46175</v>
      </c>
      <c r="D82" s="2" t="s">
        <v>1446</v>
      </c>
      <c r="E82" s="1">
        <v>7483</v>
      </c>
      <c r="F82" s="1">
        <v>5097</v>
      </c>
      <c r="G82" t="s">
        <v>1447</v>
      </c>
      <c r="H82" s="1">
        <v>2130</v>
      </c>
      <c r="I82" s="1">
        <v>14</v>
      </c>
      <c r="J82" s="6">
        <v>10430</v>
      </c>
      <c r="K82" t="s">
        <v>1448</v>
      </c>
      <c r="L82" s="1"/>
    </row>
    <row r="83" spans="1:12" x14ac:dyDescent="0.35">
      <c r="A83" s="187" t="s">
        <v>129</v>
      </c>
      <c r="B83" s="1">
        <v>1690</v>
      </c>
      <c r="C83" s="3">
        <v>46176</v>
      </c>
      <c r="D83" s="2" t="s">
        <v>554</v>
      </c>
      <c r="E83" s="1">
        <v>7098</v>
      </c>
      <c r="F83" s="1">
        <v>4864</v>
      </c>
      <c r="G83" t="s">
        <v>1456</v>
      </c>
      <c r="H83" s="1">
        <v>1995</v>
      </c>
      <c r="I83" s="1">
        <v>8</v>
      </c>
      <c r="J83" s="6">
        <v>10441</v>
      </c>
      <c r="K83" t="s">
        <v>1448</v>
      </c>
      <c r="L83" s="1"/>
    </row>
    <row r="84" spans="1:12" x14ac:dyDescent="0.35">
      <c r="A84" s="187" t="s">
        <v>1597</v>
      </c>
      <c r="B84" s="1">
        <v>1081</v>
      </c>
      <c r="C84" s="3">
        <v>46183</v>
      </c>
      <c r="D84" s="2">
        <v>1705</v>
      </c>
      <c r="F84" s="1">
        <v>1705</v>
      </c>
      <c r="G84" t="s">
        <v>1637</v>
      </c>
      <c r="H84" s="81" t="s">
        <v>246</v>
      </c>
      <c r="I84" s="1">
        <v>10</v>
      </c>
      <c r="J84" s="6">
        <v>10498</v>
      </c>
      <c r="L84" s="1"/>
    </row>
    <row r="85" spans="1:12" x14ac:dyDescent="0.35">
      <c r="A85" s="187" t="s">
        <v>1797</v>
      </c>
      <c r="B85" s="1">
        <v>640</v>
      </c>
      <c r="C85" s="3">
        <v>46189</v>
      </c>
      <c r="D85" s="2">
        <v>1705</v>
      </c>
      <c r="F85" s="1">
        <v>1705</v>
      </c>
      <c r="G85" t="s">
        <v>1798</v>
      </c>
      <c r="I85" s="1">
        <v>40</v>
      </c>
      <c r="J85" s="6">
        <v>10525</v>
      </c>
      <c r="K85" t="s">
        <v>1799</v>
      </c>
      <c r="L85" s="1"/>
    </row>
    <row r="86" spans="1:12" x14ac:dyDescent="0.35">
      <c r="A86" s="187" t="s">
        <v>1816</v>
      </c>
      <c r="B86" s="1">
        <v>2171</v>
      </c>
      <c r="C86" s="3">
        <v>46191</v>
      </c>
      <c r="D86" s="2">
        <v>1705</v>
      </c>
      <c r="F86" s="1">
        <v>1705</v>
      </c>
      <c r="G86" t="s">
        <v>1817</v>
      </c>
      <c r="I86" s="1">
        <v>5</v>
      </c>
      <c r="J86" s="6">
        <v>10550</v>
      </c>
      <c r="L86" s="1"/>
    </row>
    <row r="87" spans="1:12" x14ac:dyDescent="0.35">
      <c r="A87" s="187" t="s">
        <v>1797</v>
      </c>
      <c r="B87" s="1">
        <v>640</v>
      </c>
      <c r="C87" s="3">
        <v>46197</v>
      </c>
      <c r="D87" s="409" t="s">
        <v>2014</v>
      </c>
      <c r="F87" s="1">
        <v>5123</v>
      </c>
      <c r="G87" t="s">
        <v>2015</v>
      </c>
      <c r="I87" s="1">
        <v>7</v>
      </c>
      <c r="J87" s="6">
        <v>10594</v>
      </c>
      <c r="K87" t="s">
        <v>1799</v>
      </c>
      <c r="L87" s="1"/>
    </row>
    <row r="88" spans="1:12" x14ac:dyDescent="0.35">
      <c r="A88" s="31" t="s">
        <v>543</v>
      </c>
      <c r="B88" s="1">
        <v>1952</v>
      </c>
      <c r="C88" s="3">
        <v>46197</v>
      </c>
      <c r="D88" s="2">
        <v>683001</v>
      </c>
      <c r="F88" s="1">
        <v>5212</v>
      </c>
      <c r="G88" t="s">
        <v>2027</v>
      </c>
      <c r="I88" s="1">
        <v>7</v>
      </c>
      <c r="J88" s="6">
        <v>10596</v>
      </c>
      <c r="K88" t="s">
        <v>2026</v>
      </c>
      <c r="L88" s="1"/>
    </row>
    <row r="89" spans="1:12" x14ac:dyDescent="0.35">
      <c r="A89" s="31" t="s">
        <v>543</v>
      </c>
      <c r="B89" s="1">
        <v>1952</v>
      </c>
      <c r="C89" s="3">
        <v>46197</v>
      </c>
      <c r="D89" s="2">
        <v>641004</v>
      </c>
      <c r="F89" s="1">
        <v>5112</v>
      </c>
      <c r="G89" t="s">
        <v>2027</v>
      </c>
      <c r="I89" s="1">
        <v>7</v>
      </c>
      <c r="J89" s="6">
        <v>10596</v>
      </c>
      <c r="K89" t="s">
        <v>2026</v>
      </c>
      <c r="L89" s="1"/>
    </row>
    <row r="90" spans="1:12" x14ac:dyDescent="0.35">
      <c r="A90" s="31" t="s">
        <v>543</v>
      </c>
      <c r="B90" s="1">
        <v>1952</v>
      </c>
      <c r="C90" s="3">
        <v>46197</v>
      </c>
      <c r="D90" s="2">
        <v>650004</v>
      </c>
      <c r="F90" s="1">
        <v>5105</v>
      </c>
      <c r="G90" t="s">
        <v>2027</v>
      </c>
      <c r="I90" s="1">
        <v>7</v>
      </c>
      <c r="J90" s="6">
        <v>10596</v>
      </c>
      <c r="K90" t="s">
        <v>2026</v>
      </c>
      <c r="L90" s="1"/>
    </row>
    <row r="91" spans="1:12" x14ac:dyDescent="0.35">
      <c r="A91" s="187" t="s">
        <v>1797</v>
      </c>
      <c r="B91" s="1">
        <v>640</v>
      </c>
      <c r="C91" s="3">
        <v>46211</v>
      </c>
      <c r="F91" s="1">
        <v>1705</v>
      </c>
      <c r="G91" t="s">
        <v>2154</v>
      </c>
      <c r="I91" s="1">
        <v>1</v>
      </c>
      <c r="J91" s="6">
        <v>10765</v>
      </c>
      <c r="K91" t="s">
        <v>1799</v>
      </c>
      <c r="L91" s="1"/>
    </row>
    <row r="92" spans="1:12" x14ac:dyDescent="0.35">
      <c r="A92" s="187" t="s">
        <v>371</v>
      </c>
      <c r="B92" s="1">
        <v>1575</v>
      </c>
      <c r="C92" s="3">
        <v>46211</v>
      </c>
      <c r="F92" s="1">
        <v>1705</v>
      </c>
      <c r="G92" t="s">
        <v>2154</v>
      </c>
      <c r="I92" s="1">
        <v>1</v>
      </c>
      <c r="J92" s="6">
        <v>10766</v>
      </c>
      <c r="K92" t="s">
        <v>2156</v>
      </c>
      <c r="L92" s="1"/>
    </row>
    <row r="93" spans="1:12" x14ac:dyDescent="0.35">
      <c r="A93" s="187" t="s">
        <v>106</v>
      </c>
      <c r="B93" s="1">
        <v>1832</v>
      </c>
      <c r="C93" s="3">
        <v>46217</v>
      </c>
      <c r="D93" s="409" t="s">
        <v>2155</v>
      </c>
      <c r="F93" s="1">
        <v>5269</v>
      </c>
      <c r="G93" t="s">
        <v>2182</v>
      </c>
      <c r="I93" s="1">
        <v>14.08</v>
      </c>
      <c r="J93" s="6">
        <v>10800</v>
      </c>
      <c r="K93" s="15" t="s">
        <v>2181</v>
      </c>
      <c r="L93" s="1"/>
    </row>
    <row r="94" spans="1:12" x14ac:dyDescent="0.35">
      <c r="A94" s="187" t="s">
        <v>106</v>
      </c>
      <c r="B94" s="1">
        <v>1832</v>
      </c>
      <c r="C94" s="3">
        <v>46219</v>
      </c>
      <c r="D94" s="409" t="s">
        <v>2203</v>
      </c>
      <c r="F94" s="1">
        <v>5290</v>
      </c>
      <c r="G94" t="s">
        <v>2198</v>
      </c>
      <c r="I94" s="1">
        <v>14</v>
      </c>
      <c r="J94" s="6">
        <v>10807</v>
      </c>
      <c r="K94" s="5" t="s">
        <v>2199</v>
      </c>
      <c r="L94" s="1"/>
    </row>
    <row r="95" spans="1:12" x14ac:dyDescent="0.35">
      <c r="A95" s="187" t="s">
        <v>543</v>
      </c>
      <c r="B95" s="1">
        <v>1952</v>
      </c>
      <c r="C95" s="3">
        <v>46220</v>
      </c>
      <c r="D95" s="409" t="s">
        <v>2214</v>
      </c>
      <c r="F95" s="1">
        <v>5307</v>
      </c>
      <c r="G95" t="s">
        <v>2215</v>
      </c>
      <c r="H95" s="1">
        <v>2243</v>
      </c>
      <c r="I95" s="1">
        <v>14</v>
      </c>
      <c r="J95" s="6">
        <v>10821</v>
      </c>
      <c r="K95" s="5" t="s">
        <v>2216</v>
      </c>
      <c r="L95" s="1"/>
    </row>
    <row r="96" spans="1:12" x14ac:dyDescent="0.35">
      <c r="A96" s="187" t="s">
        <v>2470</v>
      </c>
      <c r="B96" s="1">
        <v>2272</v>
      </c>
      <c r="C96" s="3">
        <v>46241</v>
      </c>
      <c r="D96" s="409" t="s">
        <v>2545</v>
      </c>
      <c r="F96" s="1">
        <v>5189</v>
      </c>
      <c r="G96" t="s">
        <v>2546</v>
      </c>
      <c r="H96" s="1">
        <v>2280</v>
      </c>
      <c r="I96" s="1">
        <v>10</v>
      </c>
      <c r="J96" s="6">
        <v>10922</v>
      </c>
      <c r="L96" s="1"/>
    </row>
    <row r="97" spans="1:12" x14ac:dyDescent="0.35">
      <c r="A97" s="187" t="s">
        <v>65</v>
      </c>
      <c r="B97" s="1">
        <v>448</v>
      </c>
      <c r="C97" s="3">
        <v>46244</v>
      </c>
      <c r="D97" s="2">
        <v>1705</v>
      </c>
      <c r="F97" s="1">
        <v>1705</v>
      </c>
      <c r="G97" t="s">
        <v>1817</v>
      </c>
      <c r="I97" s="1">
        <v>10</v>
      </c>
      <c r="J97" s="6">
        <v>10927</v>
      </c>
      <c r="L97" s="1"/>
    </row>
    <row r="98" spans="1:12" x14ac:dyDescent="0.35">
      <c r="A98" s="187" t="s">
        <v>1816</v>
      </c>
      <c r="B98" s="1">
        <v>2171</v>
      </c>
      <c r="C98" s="3">
        <v>46245</v>
      </c>
      <c r="D98" s="2">
        <v>3390015</v>
      </c>
      <c r="F98" s="1">
        <v>5057</v>
      </c>
      <c r="G98" t="s">
        <v>2555</v>
      </c>
      <c r="I98" s="1">
        <v>2000</v>
      </c>
      <c r="J98" s="6">
        <v>10955</v>
      </c>
      <c r="K98" t="s">
        <v>2556</v>
      </c>
      <c r="L98" s="1"/>
    </row>
    <row r="99" spans="1:12" x14ac:dyDescent="0.35">
      <c r="A99" s="187" t="s">
        <v>1816</v>
      </c>
      <c r="B99" s="1">
        <v>2171</v>
      </c>
      <c r="C99" s="3">
        <v>46246</v>
      </c>
      <c r="D99" s="2">
        <v>1705</v>
      </c>
      <c r="F99" s="1">
        <v>1705</v>
      </c>
      <c r="G99" t="s">
        <v>2597</v>
      </c>
      <c r="I99" s="1">
        <v>10</v>
      </c>
      <c r="J99" s="6">
        <v>10960</v>
      </c>
      <c r="L99" s="1"/>
    </row>
    <row r="100" spans="1:12" x14ac:dyDescent="0.35">
      <c r="A100" s="187" t="s">
        <v>2571</v>
      </c>
      <c r="B100" s="1">
        <v>993</v>
      </c>
      <c r="C100" s="3">
        <v>46246</v>
      </c>
      <c r="D100" s="2" t="s">
        <v>2188</v>
      </c>
      <c r="F100" s="1">
        <v>5443</v>
      </c>
      <c r="G100" t="s">
        <v>2572</v>
      </c>
      <c r="I100" s="1">
        <v>9</v>
      </c>
      <c r="J100" s="6">
        <v>10959</v>
      </c>
      <c r="L100" s="1"/>
    </row>
    <row r="101" spans="1:12" x14ac:dyDescent="0.35">
      <c r="A101" s="187" t="s">
        <v>2571</v>
      </c>
      <c r="B101" s="1">
        <v>993</v>
      </c>
      <c r="C101" s="3">
        <v>46246</v>
      </c>
      <c r="D101" s="409" t="s">
        <v>2205</v>
      </c>
      <c r="F101" s="1">
        <v>5338</v>
      </c>
      <c r="G101" t="s">
        <v>2573</v>
      </c>
      <c r="I101" s="1">
        <v>13</v>
      </c>
      <c r="J101" s="6">
        <v>10959</v>
      </c>
      <c r="L101" s="1"/>
    </row>
    <row r="102" spans="1:12" x14ac:dyDescent="0.35">
      <c r="A102" s="187" t="s">
        <v>2587</v>
      </c>
      <c r="B102" s="1">
        <v>1081</v>
      </c>
      <c r="C102" s="3">
        <v>46247</v>
      </c>
      <c r="D102" s="2">
        <v>1705</v>
      </c>
      <c r="F102" s="1">
        <v>1705</v>
      </c>
      <c r="G102" t="s">
        <v>2596</v>
      </c>
      <c r="I102" s="1">
        <v>10</v>
      </c>
      <c r="J102" s="6">
        <v>10977</v>
      </c>
      <c r="L102" s="1"/>
    </row>
    <row r="103" spans="1:12" x14ac:dyDescent="0.35">
      <c r="A103" s="518" t="s">
        <v>2588</v>
      </c>
      <c r="B103" s="1">
        <v>2104</v>
      </c>
      <c r="C103" s="3">
        <v>46248</v>
      </c>
      <c r="D103" s="2">
        <v>4590</v>
      </c>
      <c r="F103" s="1">
        <v>4590</v>
      </c>
      <c r="G103" t="s">
        <v>2589</v>
      </c>
      <c r="I103" s="1">
        <v>30</v>
      </c>
      <c r="J103" s="6">
        <v>159</v>
      </c>
      <c r="K103" t="s">
        <v>2590</v>
      </c>
      <c r="L103" s="1"/>
    </row>
    <row r="104" spans="1:12" x14ac:dyDescent="0.35">
      <c r="A104" s="521" t="s">
        <v>1833</v>
      </c>
      <c r="B104" s="1">
        <v>1958</v>
      </c>
      <c r="C104" s="3">
        <v>46248</v>
      </c>
      <c r="D104" s="2">
        <v>1705</v>
      </c>
      <c r="F104" s="1">
        <v>1705</v>
      </c>
      <c r="G104" t="s">
        <v>2596</v>
      </c>
      <c r="I104" s="1">
        <v>10</v>
      </c>
      <c r="J104" s="6">
        <v>10987</v>
      </c>
      <c r="K104">
        <v>2301</v>
      </c>
      <c r="L104" s="1"/>
    </row>
    <row r="105" spans="1:12" x14ac:dyDescent="0.35">
      <c r="A105" s="521" t="s">
        <v>701</v>
      </c>
      <c r="B105" s="1">
        <v>1897</v>
      </c>
      <c r="C105" s="3">
        <v>46248</v>
      </c>
      <c r="D105" s="2">
        <v>1705</v>
      </c>
      <c r="F105" s="1">
        <v>1705</v>
      </c>
      <c r="G105" t="s">
        <v>2596</v>
      </c>
      <c r="I105" s="1">
        <v>10</v>
      </c>
      <c r="J105" s="6">
        <v>10988</v>
      </c>
      <c r="K105" t="s">
        <v>2678</v>
      </c>
      <c r="L105" s="1"/>
    </row>
    <row r="106" spans="1:12" x14ac:dyDescent="0.35">
      <c r="A106" s="521" t="s">
        <v>2601</v>
      </c>
      <c r="B106" s="1">
        <v>2238</v>
      </c>
      <c r="C106" s="3">
        <v>46248</v>
      </c>
      <c r="D106" s="2">
        <v>1705</v>
      </c>
      <c r="F106" s="1">
        <v>1705</v>
      </c>
      <c r="G106" t="s">
        <v>2596</v>
      </c>
      <c r="I106" s="1">
        <v>10</v>
      </c>
      <c r="J106" s="6">
        <v>10989</v>
      </c>
      <c r="K106">
        <v>2302</v>
      </c>
      <c r="L106" s="1"/>
    </row>
    <row r="107" spans="1:12" x14ac:dyDescent="0.35">
      <c r="A107" s="521" t="s">
        <v>1765</v>
      </c>
      <c r="B107" s="1">
        <v>316</v>
      </c>
      <c r="C107" s="3">
        <v>46248</v>
      </c>
      <c r="D107" s="2">
        <v>1705</v>
      </c>
      <c r="F107" s="1">
        <v>1705</v>
      </c>
      <c r="G107" t="s">
        <v>2596</v>
      </c>
      <c r="I107" s="1">
        <v>10</v>
      </c>
      <c r="J107" s="6">
        <v>10990</v>
      </c>
      <c r="K107" t="s">
        <v>2679</v>
      </c>
      <c r="L107" s="1"/>
    </row>
    <row r="108" spans="1:12" x14ac:dyDescent="0.35">
      <c r="A108" s="521" t="s">
        <v>2602</v>
      </c>
      <c r="B108" s="1">
        <v>1468</v>
      </c>
      <c r="C108" s="3">
        <v>46248</v>
      </c>
      <c r="D108" s="2">
        <v>1705</v>
      </c>
      <c r="F108" s="1">
        <v>1705</v>
      </c>
      <c r="G108" t="s">
        <v>2596</v>
      </c>
      <c r="I108" s="1">
        <v>10</v>
      </c>
      <c r="J108" s="6">
        <v>10991</v>
      </c>
      <c r="K108" t="s">
        <v>2680</v>
      </c>
      <c r="L108" s="1" t="s">
        <v>2879</v>
      </c>
    </row>
    <row r="109" spans="1:12" x14ac:dyDescent="0.35">
      <c r="A109" s="521" t="s">
        <v>2603</v>
      </c>
      <c r="B109" s="1">
        <v>1534</v>
      </c>
      <c r="C109" s="3">
        <v>46248</v>
      </c>
      <c r="D109" s="2">
        <v>1705</v>
      </c>
      <c r="F109" s="1">
        <v>1705</v>
      </c>
      <c r="G109" t="s">
        <v>2605</v>
      </c>
      <c r="I109" s="1">
        <v>50</v>
      </c>
      <c r="J109" s="6">
        <v>10992</v>
      </c>
      <c r="K109" t="s">
        <v>2681</v>
      </c>
      <c r="L109" s="1"/>
    </row>
    <row r="110" spans="1:12" x14ac:dyDescent="0.35">
      <c r="A110" s="521" t="s">
        <v>2604</v>
      </c>
      <c r="B110" s="1">
        <v>1887</v>
      </c>
      <c r="C110" s="3">
        <v>46248</v>
      </c>
      <c r="D110" s="2">
        <v>1705</v>
      </c>
      <c r="F110" s="1">
        <v>1705</v>
      </c>
      <c r="G110" t="s">
        <v>2606</v>
      </c>
      <c r="I110" s="1">
        <v>25</v>
      </c>
      <c r="J110" s="6">
        <v>10993</v>
      </c>
      <c r="K110" t="s">
        <v>2682</v>
      </c>
      <c r="L110" s="1"/>
    </row>
    <row r="111" spans="1:12" x14ac:dyDescent="0.35">
      <c r="A111" s="216" t="s">
        <v>2607</v>
      </c>
      <c r="B111" s="1">
        <v>399</v>
      </c>
      <c r="C111" s="3">
        <v>46251</v>
      </c>
      <c r="D111" s="2">
        <v>1705</v>
      </c>
      <c r="F111" s="1">
        <v>1705</v>
      </c>
      <c r="G111" t="s">
        <v>2596</v>
      </c>
      <c r="I111" s="1">
        <v>10</v>
      </c>
      <c r="J111" s="6">
        <v>11003</v>
      </c>
      <c r="K111" t="s">
        <v>2683</v>
      </c>
      <c r="L111" s="1"/>
    </row>
    <row r="112" spans="1:12" x14ac:dyDescent="0.35">
      <c r="A112" s="216" t="s">
        <v>2608</v>
      </c>
      <c r="B112" s="1">
        <v>2049</v>
      </c>
      <c r="C112" s="3">
        <v>46251</v>
      </c>
      <c r="D112" s="2">
        <v>1705</v>
      </c>
      <c r="F112" s="1">
        <v>1705</v>
      </c>
      <c r="G112" t="s">
        <v>2596</v>
      </c>
      <c r="I112" s="1">
        <v>10</v>
      </c>
      <c r="J112" s="6">
        <v>11004</v>
      </c>
      <c r="K112" t="s">
        <v>2684</v>
      </c>
      <c r="L112" s="1"/>
    </row>
    <row r="113" spans="1:12" x14ac:dyDescent="0.35">
      <c r="A113" s="216" t="s">
        <v>2609</v>
      </c>
      <c r="B113" s="1">
        <v>1034</v>
      </c>
      <c r="C113" s="3">
        <v>46251</v>
      </c>
      <c r="D113" s="2">
        <v>1705</v>
      </c>
      <c r="F113" s="1">
        <v>1705</v>
      </c>
      <c r="G113" t="s">
        <v>2596</v>
      </c>
      <c r="I113" s="1">
        <v>10</v>
      </c>
      <c r="J113" s="6">
        <v>11005</v>
      </c>
      <c r="K113" t="s">
        <v>2685</v>
      </c>
      <c r="L113" s="1"/>
    </row>
    <row r="114" spans="1:12" x14ac:dyDescent="0.35">
      <c r="A114" s="216" t="s">
        <v>2610</v>
      </c>
      <c r="B114" s="1">
        <v>620</v>
      </c>
      <c r="C114" s="3">
        <v>46251</v>
      </c>
      <c r="D114" s="2">
        <v>1705</v>
      </c>
      <c r="F114" s="1">
        <v>1705</v>
      </c>
      <c r="G114" t="s">
        <v>2596</v>
      </c>
      <c r="I114" s="1">
        <v>10</v>
      </c>
      <c r="J114" s="6">
        <v>11006</v>
      </c>
      <c r="K114" t="s">
        <v>2686</v>
      </c>
      <c r="L114" s="1"/>
    </row>
    <row r="115" spans="1:12" x14ac:dyDescent="0.35">
      <c r="A115" s="524" t="s">
        <v>2611</v>
      </c>
      <c r="B115" s="281">
        <v>327</v>
      </c>
      <c r="C115" s="3">
        <v>46251</v>
      </c>
      <c r="D115" s="2">
        <v>1705</v>
      </c>
      <c r="F115" s="1">
        <v>1705</v>
      </c>
      <c r="G115" t="s">
        <v>2596</v>
      </c>
      <c r="I115" s="1">
        <v>10</v>
      </c>
      <c r="J115" s="6">
        <v>11007</v>
      </c>
      <c r="K115" t="s">
        <v>2687</v>
      </c>
      <c r="L115" s="1"/>
    </row>
    <row r="116" spans="1:12" x14ac:dyDescent="0.35">
      <c r="A116" s="216" t="s">
        <v>2637</v>
      </c>
      <c r="B116" s="1">
        <v>729</v>
      </c>
      <c r="C116" s="3">
        <v>46251</v>
      </c>
      <c r="D116" s="2">
        <v>1705</v>
      </c>
      <c r="F116" s="1">
        <v>1705</v>
      </c>
      <c r="G116" t="s">
        <v>2596</v>
      </c>
      <c r="I116" s="1">
        <v>10</v>
      </c>
      <c r="J116" s="6">
        <v>11008</v>
      </c>
      <c r="K116" t="s">
        <v>2688</v>
      </c>
      <c r="L116" s="1"/>
    </row>
    <row r="117" spans="1:12" x14ac:dyDescent="0.35">
      <c r="A117" s="216" t="s">
        <v>2612</v>
      </c>
      <c r="B117" s="1">
        <v>330</v>
      </c>
      <c r="C117" s="3">
        <v>46251</v>
      </c>
      <c r="D117" s="2">
        <v>1705</v>
      </c>
      <c r="F117" s="1">
        <v>1705</v>
      </c>
      <c r="G117" t="s">
        <v>2596</v>
      </c>
      <c r="I117" s="1">
        <v>10</v>
      </c>
      <c r="J117" s="6">
        <v>11009</v>
      </c>
      <c r="K117" t="s">
        <v>2689</v>
      </c>
      <c r="L117" s="1"/>
    </row>
    <row r="118" spans="1:12" x14ac:dyDescent="0.35">
      <c r="A118" s="524" t="s">
        <v>2613</v>
      </c>
      <c r="B118" s="281">
        <v>332</v>
      </c>
      <c r="C118" s="3">
        <v>46251</v>
      </c>
      <c r="D118" s="2">
        <v>1705</v>
      </c>
      <c r="F118" s="1">
        <v>1705</v>
      </c>
      <c r="G118" t="s">
        <v>2596</v>
      </c>
      <c r="I118" s="1">
        <v>10</v>
      </c>
      <c r="J118" s="6">
        <v>11010</v>
      </c>
      <c r="K118" t="s">
        <v>2690</v>
      </c>
      <c r="L118" s="1"/>
    </row>
    <row r="119" spans="1:12" x14ac:dyDescent="0.35">
      <c r="A119" s="216" t="s">
        <v>2614</v>
      </c>
      <c r="B119" s="1">
        <v>408</v>
      </c>
      <c r="C119" s="3">
        <v>46251</v>
      </c>
      <c r="D119" s="2">
        <v>1705</v>
      </c>
      <c r="F119" s="1">
        <v>1705</v>
      </c>
      <c r="G119" t="s">
        <v>2596</v>
      </c>
      <c r="I119" s="1">
        <v>10</v>
      </c>
      <c r="J119" s="6">
        <v>11011</v>
      </c>
      <c r="K119" t="s">
        <v>2691</v>
      </c>
      <c r="L119" s="1"/>
    </row>
    <row r="120" spans="1:12" x14ac:dyDescent="0.35">
      <c r="A120" s="187" t="s">
        <v>2615</v>
      </c>
      <c r="B120" s="1">
        <v>534</v>
      </c>
      <c r="C120" s="3">
        <v>46251</v>
      </c>
      <c r="D120" s="2">
        <v>1705</v>
      </c>
      <c r="F120" s="1">
        <v>1705</v>
      </c>
      <c r="G120" t="s">
        <v>2596</v>
      </c>
      <c r="I120" s="1">
        <v>10</v>
      </c>
      <c r="J120" s="6">
        <v>11012</v>
      </c>
      <c r="K120" t="s">
        <v>2692</v>
      </c>
      <c r="L120" s="1"/>
    </row>
    <row r="121" spans="1:12" x14ac:dyDescent="0.35">
      <c r="A121" s="187" t="s">
        <v>2616</v>
      </c>
      <c r="B121" s="1">
        <v>1937</v>
      </c>
      <c r="C121" s="3">
        <v>46251</v>
      </c>
      <c r="D121" s="2">
        <v>1705</v>
      </c>
      <c r="F121" s="1">
        <v>1705</v>
      </c>
      <c r="G121" t="s">
        <v>2596</v>
      </c>
      <c r="I121" s="1">
        <v>10</v>
      </c>
      <c r="J121" s="6">
        <v>11013</v>
      </c>
      <c r="K121" t="s">
        <v>2693</v>
      </c>
      <c r="L121" s="1"/>
    </row>
    <row r="122" spans="1:12" x14ac:dyDescent="0.35">
      <c r="A122" s="187" t="s">
        <v>2617</v>
      </c>
      <c r="B122" s="1">
        <v>1455</v>
      </c>
      <c r="C122" s="3">
        <v>46251</v>
      </c>
      <c r="D122" s="2">
        <v>1705</v>
      </c>
      <c r="F122" s="1">
        <v>1705</v>
      </c>
      <c r="G122" t="s">
        <v>2596</v>
      </c>
      <c r="I122" s="1">
        <v>10</v>
      </c>
      <c r="J122" s="6">
        <v>11014</v>
      </c>
      <c r="K122" t="s">
        <v>2694</v>
      </c>
      <c r="L122" s="1"/>
    </row>
    <row r="123" spans="1:12" x14ac:dyDescent="0.35">
      <c r="A123" s="187" t="s">
        <v>2638</v>
      </c>
      <c r="B123" s="1">
        <v>634</v>
      </c>
      <c r="C123" s="3">
        <v>46251</v>
      </c>
      <c r="D123" s="2">
        <v>1705</v>
      </c>
      <c r="F123" s="1">
        <v>1705</v>
      </c>
      <c r="G123" t="s">
        <v>2596</v>
      </c>
      <c r="I123" s="1">
        <v>10</v>
      </c>
      <c r="J123" s="6">
        <v>11015</v>
      </c>
      <c r="K123" t="s">
        <v>2695</v>
      </c>
      <c r="L123" s="1"/>
    </row>
    <row r="124" spans="1:12" x14ac:dyDescent="0.35">
      <c r="A124" s="187" t="s">
        <v>2618</v>
      </c>
      <c r="B124" s="1">
        <v>996</v>
      </c>
      <c r="C124" s="3">
        <v>46251</v>
      </c>
      <c r="D124" s="2">
        <v>1705</v>
      </c>
      <c r="F124" s="1">
        <v>1705</v>
      </c>
      <c r="G124" t="s">
        <v>2596</v>
      </c>
      <c r="I124" s="1">
        <v>10</v>
      </c>
      <c r="J124" s="6">
        <v>11016</v>
      </c>
      <c r="K124" t="s">
        <v>2696</v>
      </c>
      <c r="L124" s="1"/>
    </row>
    <row r="125" spans="1:12" x14ac:dyDescent="0.35">
      <c r="A125" s="187" t="s">
        <v>2619</v>
      </c>
      <c r="B125" s="1">
        <v>1388</v>
      </c>
      <c r="C125" s="3">
        <v>46251</v>
      </c>
      <c r="D125" s="2">
        <v>1705</v>
      </c>
      <c r="F125" s="1">
        <v>1705</v>
      </c>
      <c r="G125" t="s">
        <v>2596</v>
      </c>
      <c r="I125" s="1">
        <v>10</v>
      </c>
      <c r="J125" s="6">
        <v>11017</v>
      </c>
      <c r="K125" t="s">
        <v>2697</v>
      </c>
      <c r="L125" s="1"/>
    </row>
    <row r="126" spans="1:12" x14ac:dyDescent="0.35">
      <c r="A126" s="216" t="s">
        <v>2622</v>
      </c>
      <c r="B126" s="1">
        <v>1828</v>
      </c>
      <c r="C126" s="3">
        <v>46251</v>
      </c>
      <c r="D126" s="2">
        <v>1705</v>
      </c>
      <c r="F126" s="1">
        <v>1705</v>
      </c>
      <c r="G126" t="s">
        <v>2596</v>
      </c>
      <c r="I126" s="1">
        <v>10</v>
      </c>
      <c r="J126" s="6">
        <v>11018</v>
      </c>
      <c r="K126" t="s">
        <v>2698</v>
      </c>
      <c r="L126" s="1"/>
    </row>
    <row r="127" spans="1:12" x14ac:dyDescent="0.35">
      <c r="A127" s="187" t="s">
        <v>65</v>
      </c>
      <c r="B127" s="1">
        <v>448</v>
      </c>
      <c r="C127" s="142">
        <v>46268</v>
      </c>
      <c r="D127" s="409" t="s">
        <v>2656</v>
      </c>
      <c r="E127" s="1">
        <v>7852</v>
      </c>
      <c r="F127" s="1">
        <v>5362</v>
      </c>
      <c r="G127" t="s">
        <v>2860</v>
      </c>
      <c r="I127" s="1">
        <v>13</v>
      </c>
      <c r="K127" t="s">
        <v>2657</v>
      </c>
      <c r="L127" s="10" t="s">
        <v>2705</v>
      </c>
    </row>
    <row r="128" spans="1:12" x14ac:dyDescent="0.35">
      <c r="A128" s="187" t="s">
        <v>65</v>
      </c>
      <c r="B128" s="1">
        <v>448</v>
      </c>
      <c r="C128" s="529" t="s">
        <v>2702</v>
      </c>
      <c r="D128" s="409" t="s">
        <v>2658</v>
      </c>
      <c r="E128" s="1">
        <v>7853</v>
      </c>
      <c r="F128" s="1">
        <v>5361</v>
      </c>
      <c r="G128" t="s">
        <v>2861</v>
      </c>
      <c r="I128" s="1">
        <v>15</v>
      </c>
      <c r="K128" t="s">
        <v>2659</v>
      </c>
      <c r="L128" s="10" t="s">
        <v>2705</v>
      </c>
    </row>
    <row r="129" spans="1:12" x14ac:dyDescent="0.35">
      <c r="A129" s="187" t="s">
        <v>129</v>
      </c>
      <c r="B129" s="1">
        <v>1690</v>
      </c>
      <c r="C129" s="530">
        <v>46258</v>
      </c>
      <c r="D129" s="2" t="s">
        <v>890</v>
      </c>
      <c r="E129" s="6">
        <v>6815</v>
      </c>
      <c r="F129" s="6">
        <v>4843</v>
      </c>
      <c r="G129" s="5" t="s">
        <v>2751</v>
      </c>
      <c r="I129" s="6">
        <v>14</v>
      </c>
      <c r="J129" s="6">
        <v>11121</v>
      </c>
      <c r="K129" s="5" t="s">
        <v>2660</v>
      </c>
      <c r="L129" s="10" t="s">
        <v>2705</v>
      </c>
    </row>
    <row r="130" spans="1:12" x14ac:dyDescent="0.35">
      <c r="A130" s="187" t="s">
        <v>129</v>
      </c>
      <c r="B130" s="1">
        <v>1690</v>
      </c>
      <c r="C130" s="529" t="s">
        <v>2702</v>
      </c>
      <c r="D130" s="2" t="s">
        <v>2661</v>
      </c>
      <c r="E130" s="1">
        <v>7612</v>
      </c>
      <c r="F130" s="1">
        <v>5351</v>
      </c>
      <c r="G130" t="s">
        <v>2878</v>
      </c>
      <c r="I130" s="1">
        <v>13</v>
      </c>
      <c r="K130" t="s">
        <v>2662</v>
      </c>
      <c r="L130" s="10" t="s">
        <v>2705</v>
      </c>
    </row>
    <row r="131" spans="1:12" x14ac:dyDescent="0.35">
      <c r="A131" s="187" t="s">
        <v>129</v>
      </c>
      <c r="B131" s="1">
        <v>1690</v>
      </c>
      <c r="C131" s="530">
        <v>46258</v>
      </c>
      <c r="D131" s="409" t="s">
        <v>2663</v>
      </c>
      <c r="E131" s="6">
        <v>7874</v>
      </c>
      <c r="F131" s="6">
        <v>5342</v>
      </c>
      <c r="G131" s="5" t="s">
        <v>2750</v>
      </c>
      <c r="I131" s="6">
        <v>19</v>
      </c>
      <c r="J131" s="6">
        <v>11121</v>
      </c>
      <c r="K131" s="5" t="s">
        <v>2664</v>
      </c>
      <c r="L131" s="10" t="s">
        <v>2705</v>
      </c>
    </row>
    <row r="132" spans="1:12" x14ac:dyDescent="0.35">
      <c r="A132" s="187" t="s">
        <v>129</v>
      </c>
      <c r="B132" s="1">
        <v>1690</v>
      </c>
      <c r="C132" s="530">
        <v>46258</v>
      </c>
      <c r="D132" s="409" t="s">
        <v>2552</v>
      </c>
      <c r="E132" s="6">
        <v>7890</v>
      </c>
      <c r="F132" s="6">
        <v>5359</v>
      </c>
      <c r="G132" s="5" t="s">
        <v>2749</v>
      </c>
      <c r="I132" s="6">
        <v>30</v>
      </c>
      <c r="J132" s="6">
        <v>11121</v>
      </c>
      <c r="K132" s="5" t="s">
        <v>2747</v>
      </c>
      <c r="L132" s="13" t="s">
        <v>2748</v>
      </c>
    </row>
    <row r="133" spans="1:12" x14ac:dyDescent="0.35">
      <c r="A133" s="187" t="s">
        <v>2701</v>
      </c>
      <c r="B133" s="1">
        <v>926</v>
      </c>
      <c r="C133" s="3">
        <v>46254</v>
      </c>
      <c r="D133" s="2">
        <v>1705</v>
      </c>
      <c r="F133" s="1">
        <v>1705</v>
      </c>
      <c r="G133" t="s">
        <v>2704</v>
      </c>
      <c r="I133" s="1">
        <v>5</v>
      </c>
      <c r="J133" s="6">
        <v>11045</v>
      </c>
      <c r="L133" s="1"/>
    </row>
    <row r="134" spans="1:12" x14ac:dyDescent="0.35">
      <c r="A134" s="187" t="s">
        <v>1833</v>
      </c>
      <c r="B134" s="1">
        <v>1958</v>
      </c>
      <c r="C134" s="3">
        <v>46261</v>
      </c>
      <c r="D134" s="2">
        <v>1705</v>
      </c>
      <c r="F134" s="1">
        <v>1705</v>
      </c>
      <c r="G134" t="s">
        <v>2704</v>
      </c>
      <c r="I134" s="1">
        <v>10</v>
      </c>
      <c r="J134" s="6">
        <v>11175</v>
      </c>
      <c r="L134" s="1" t="s">
        <v>2763</v>
      </c>
    </row>
    <row r="135" spans="1:12" x14ac:dyDescent="0.35">
      <c r="A135" s="187" t="s">
        <v>125</v>
      </c>
      <c r="B135" s="1">
        <v>1691</v>
      </c>
      <c r="C135" s="281" t="s">
        <v>2702</v>
      </c>
      <c r="D135" s="2" t="s">
        <v>2796</v>
      </c>
      <c r="E135" s="1">
        <v>7842</v>
      </c>
      <c r="F135" s="1">
        <v>5378</v>
      </c>
      <c r="G135" t="s">
        <v>2797</v>
      </c>
      <c r="I135" s="1">
        <v>8</v>
      </c>
      <c r="K135" t="s">
        <v>2798</v>
      </c>
      <c r="L135" s="1"/>
    </row>
    <row r="136" spans="1:12" x14ac:dyDescent="0.35">
      <c r="A136" s="187" t="s">
        <v>125</v>
      </c>
      <c r="B136" s="1">
        <v>1691</v>
      </c>
      <c r="C136" s="281" t="s">
        <v>2702</v>
      </c>
      <c r="D136" s="2" t="s">
        <v>2799</v>
      </c>
      <c r="E136" s="1">
        <v>7843</v>
      </c>
      <c r="F136" s="1">
        <v>5379</v>
      </c>
      <c r="G136" t="s">
        <v>2800</v>
      </c>
      <c r="I136" s="1">
        <v>11</v>
      </c>
      <c r="K136" t="s">
        <v>2801</v>
      </c>
      <c r="L136" s="1"/>
    </row>
    <row r="137" spans="1:12" x14ac:dyDescent="0.35">
      <c r="A137" s="187" t="s">
        <v>106</v>
      </c>
      <c r="B137" s="1">
        <v>1832</v>
      </c>
      <c r="C137" s="65">
        <v>46267</v>
      </c>
      <c r="D137" s="409" t="s">
        <v>2802</v>
      </c>
      <c r="E137" s="1">
        <v>7919</v>
      </c>
      <c r="F137" s="1">
        <v>5392</v>
      </c>
      <c r="G137" t="s">
        <v>2804</v>
      </c>
      <c r="I137" s="1">
        <v>6</v>
      </c>
      <c r="J137" s="6">
        <v>11273</v>
      </c>
      <c r="K137" t="s">
        <v>2803</v>
      </c>
      <c r="L137" s="1"/>
    </row>
    <row r="138" spans="1:12" x14ac:dyDescent="0.35">
      <c r="A138" s="187" t="s">
        <v>106</v>
      </c>
      <c r="B138" s="1">
        <v>1832</v>
      </c>
      <c r="C138" s="65">
        <v>46267</v>
      </c>
      <c r="D138" s="2" t="s">
        <v>2805</v>
      </c>
      <c r="E138" s="1">
        <v>7902</v>
      </c>
      <c r="F138" s="1">
        <v>5382</v>
      </c>
      <c r="G138" t="s">
        <v>2808</v>
      </c>
      <c r="I138" s="1">
        <v>11</v>
      </c>
      <c r="J138" s="6">
        <v>11273</v>
      </c>
      <c r="K138" t="s">
        <v>2806</v>
      </c>
      <c r="L138" s="1"/>
    </row>
    <row r="139" spans="1:12" x14ac:dyDescent="0.35">
      <c r="A139" s="187" t="s">
        <v>106</v>
      </c>
      <c r="B139" s="1">
        <v>1832</v>
      </c>
      <c r="C139" s="65">
        <v>46267</v>
      </c>
      <c r="D139" s="2" t="s">
        <v>2807</v>
      </c>
      <c r="E139" s="1">
        <v>7901</v>
      </c>
      <c r="F139" s="1">
        <v>5383</v>
      </c>
      <c r="G139" t="s">
        <v>2809</v>
      </c>
      <c r="I139" s="1">
        <v>9</v>
      </c>
      <c r="J139" s="6">
        <v>11273</v>
      </c>
      <c r="K139" t="s">
        <v>2810</v>
      </c>
      <c r="L139" s="1"/>
    </row>
    <row r="140" spans="1:12" x14ac:dyDescent="0.35">
      <c r="A140" s="187" t="s">
        <v>106</v>
      </c>
      <c r="B140" s="1">
        <v>1832</v>
      </c>
      <c r="C140" s="65">
        <v>46267</v>
      </c>
      <c r="D140" s="2" t="s">
        <v>2811</v>
      </c>
      <c r="E140" s="1">
        <v>7900</v>
      </c>
      <c r="F140" s="1">
        <v>5381</v>
      </c>
      <c r="G140" t="s">
        <v>2812</v>
      </c>
      <c r="I140" s="1">
        <v>8</v>
      </c>
      <c r="J140" s="6">
        <v>11273</v>
      </c>
      <c r="K140" t="s">
        <v>2813</v>
      </c>
      <c r="L140" s="1"/>
    </row>
    <row r="141" spans="1:12" x14ac:dyDescent="0.35">
      <c r="A141" s="187" t="s">
        <v>2862</v>
      </c>
      <c r="B141" s="1">
        <v>2292</v>
      </c>
      <c r="C141" s="3">
        <v>46268</v>
      </c>
      <c r="D141" s="2">
        <v>1705</v>
      </c>
      <c r="F141" s="1">
        <v>1705</v>
      </c>
      <c r="G141" t="s">
        <v>2863</v>
      </c>
      <c r="I141" s="1">
        <v>10</v>
      </c>
      <c r="J141" s="6">
        <v>11927</v>
      </c>
      <c r="K141" t="s">
        <v>2881</v>
      </c>
      <c r="L141" s="1" t="s">
        <v>2886</v>
      </c>
    </row>
    <row r="142" spans="1:12" x14ac:dyDescent="0.35">
      <c r="A142" s="187" t="s">
        <v>2602</v>
      </c>
      <c r="B142" s="1">
        <v>1468</v>
      </c>
      <c r="C142" s="3">
        <v>46269</v>
      </c>
      <c r="D142" s="2">
        <v>1705</v>
      </c>
      <c r="F142" s="1">
        <v>1705</v>
      </c>
      <c r="G142" t="s">
        <v>2596</v>
      </c>
      <c r="H142" s="1">
        <v>10</v>
      </c>
      <c r="J142" s="6">
        <v>11314</v>
      </c>
      <c r="L142" s="1" t="s">
        <v>2880</v>
      </c>
    </row>
    <row r="143" spans="1:12" x14ac:dyDescent="0.35">
      <c r="A143" s="187" t="s">
        <v>65</v>
      </c>
      <c r="C143" s="3">
        <v>46273</v>
      </c>
      <c r="D143" s="540" t="s">
        <v>2658</v>
      </c>
      <c r="F143" s="1">
        <v>5361</v>
      </c>
      <c r="I143" s="1">
        <v>15</v>
      </c>
      <c r="J143" s="6">
        <v>11322</v>
      </c>
      <c r="K143">
        <v>2288</v>
      </c>
      <c r="L143" s="1"/>
    </row>
    <row r="144" spans="1:12" x14ac:dyDescent="0.35">
      <c r="A144" s="187" t="s">
        <v>65</v>
      </c>
      <c r="C144" s="3">
        <v>46273</v>
      </c>
      <c r="D144" s="540" t="s">
        <v>2656</v>
      </c>
      <c r="F144" s="1">
        <v>5362</v>
      </c>
      <c r="I144" s="1">
        <v>13</v>
      </c>
      <c r="J144" s="6">
        <v>11322</v>
      </c>
      <c r="K144">
        <v>2287</v>
      </c>
      <c r="L144" s="1"/>
    </row>
    <row r="145" spans="1:12" x14ac:dyDescent="0.35">
      <c r="A145" s="187" t="s">
        <v>65</v>
      </c>
      <c r="C145" s="3">
        <v>46273</v>
      </c>
      <c r="D145" s="540" t="s">
        <v>2882</v>
      </c>
      <c r="F145" s="1">
        <v>5380</v>
      </c>
      <c r="I145" s="1">
        <v>47</v>
      </c>
      <c r="J145" s="6">
        <v>11322</v>
      </c>
      <c r="K145">
        <v>2304</v>
      </c>
      <c r="L145" s="1"/>
    </row>
    <row r="146" spans="1:12" x14ac:dyDescent="0.35">
      <c r="A146" s="187" t="s">
        <v>65</v>
      </c>
      <c r="C146" s="3">
        <v>46273</v>
      </c>
      <c r="D146" s="540" t="s">
        <v>2883</v>
      </c>
      <c r="F146" s="1">
        <v>5112</v>
      </c>
      <c r="I146" s="1">
        <v>10</v>
      </c>
      <c r="J146" s="6">
        <v>11322</v>
      </c>
      <c r="K146">
        <v>2289</v>
      </c>
      <c r="L146" s="1"/>
    </row>
    <row r="147" spans="1:12" x14ac:dyDescent="0.35">
      <c r="A147" s="187" t="s">
        <v>65</v>
      </c>
      <c r="C147" s="3">
        <v>46273</v>
      </c>
      <c r="D147" s="540" t="s">
        <v>2884</v>
      </c>
      <c r="F147" s="1">
        <v>5364</v>
      </c>
      <c r="I147" s="1">
        <v>12</v>
      </c>
      <c r="J147" s="6">
        <v>11322</v>
      </c>
      <c r="K147">
        <v>2285</v>
      </c>
      <c r="L147" s="1"/>
    </row>
    <row r="148" spans="1:12" x14ac:dyDescent="0.35">
      <c r="A148" s="187" t="s">
        <v>65</v>
      </c>
      <c r="C148" s="3">
        <v>46273</v>
      </c>
      <c r="D148" s="540" t="s">
        <v>2885</v>
      </c>
      <c r="F148" s="1">
        <v>5363</v>
      </c>
      <c r="I148" s="1">
        <v>14</v>
      </c>
      <c r="J148" s="6">
        <v>11322</v>
      </c>
      <c r="K148">
        <v>2286</v>
      </c>
      <c r="L148" s="1"/>
    </row>
    <row r="149" spans="1:12" x14ac:dyDescent="0.35">
      <c r="A149" s="543" t="s">
        <v>2891</v>
      </c>
      <c r="B149" s="1">
        <v>1937</v>
      </c>
      <c r="C149" s="3">
        <v>46280</v>
      </c>
      <c r="D149" s="2">
        <v>1705</v>
      </c>
      <c r="F149" s="1">
        <v>1705</v>
      </c>
      <c r="G149" t="s">
        <v>2892</v>
      </c>
      <c r="I149" s="1">
        <v>10</v>
      </c>
      <c r="J149" s="6">
        <v>11359</v>
      </c>
      <c r="L149" s="1"/>
    </row>
    <row r="150" spans="1:12" x14ac:dyDescent="0.35">
      <c r="A150" s="187" t="s">
        <v>2603</v>
      </c>
      <c r="B150" s="1">
        <v>1534</v>
      </c>
      <c r="C150" s="3">
        <v>46287</v>
      </c>
      <c r="D150" s="2">
        <v>1705</v>
      </c>
      <c r="F150" s="1">
        <v>1705</v>
      </c>
      <c r="G150" t="s">
        <v>2892</v>
      </c>
      <c r="I150" s="1">
        <v>10</v>
      </c>
      <c r="J150" s="6">
        <v>11387</v>
      </c>
      <c r="L150" s="1"/>
    </row>
    <row r="151" spans="1:12" x14ac:dyDescent="0.35">
      <c r="A151" s="187" t="s">
        <v>2571</v>
      </c>
      <c r="B151" s="1">
        <v>993</v>
      </c>
      <c r="C151" s="3">
        <v>46289</v>
      </c>
      <c r="D151" s="2" t="s">
        <v>2984</v>
      </c>
      <c r="E151" s="1">
        <v>7857</v>
      </c>
      <c r="F151" s="1">
        <v>5385</v>
      </c>
      <c r="G151" t="s">
        <v>2985</v>
      </c>
      <c r="I151" s="1">
        <v>6</v>
      </c>
      <c r="J151" s="6">
        <v>11414</v>
      </c>
      <c r="K151" t="s">
        <v>2986</v>
      </c>
      <c r="L151" s="1"/>
    </row>
    <row r="152" spans="1:12" x14ac:dyDescent="0.35">
      <c r="A152" s="187" t="s">
        <v>3000</v>
      </c>
      <c r="B152" s="6">
        <v>2335</v>
      </c>
      <c r="C152" s="3">
        <v>46290</v>
      </c>
      <c r="D152" s="2">
        <v>1705</v>
      </c>
      <c r="F152" s="1">
        <v>1705</v>
      </c>
      <c r="G152" t="s">
        <v>2892</v>
      </c>
      <c r="I152" s="1">
        <v>10</v>
      </c>
      <c r="J152" s="6">
        <v>11450</v>
      </c>
      <c r="K152" t="s">
        <v>2999</v>
      </c>
      <c r="L152" s="563" t="s">
        <v>2997</v>
      </c>
    </row>
    <row r="153" spans="1:12" x14ac:dyDescent="0.35">
      <c r="A153" s="187" t="s">
        <v>1179</v>
      </c>
      <c r="B153" s="1">
        <v>1034</v>
      </c>
      <c r="C153" s="3" t="s">
        <v>3001</v>
      </c>
      <c r="D153" s="2" t="s">
        <v>3003</v>
      </c>
      <c r="F153" s="1">
        <v>4771</v>
      </c>
      <c r="G153" t="s">
        <v>3002</v>
      </c>
      <c r="I153" s="1">
        <v>10</v>
      </c>
      <c r="J153" s="6">
        <v>11453</v>
      </c>
      <c r="K153" t="s">
        <v>3004</v>
      </c>
      <c r="L153" s="2" t="s">
        <v>3005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DD29A-5129-46CE-93A0-5A9211211CC4}">
  <sheetPr>
    <tabColor rgb="FFFFFF00"/>
  </sheetPr>
  <dimension ref="A1:B30"/>
  <sheetViews>
    <sheetView showGridLines="0" topLeftCell="A25" zoomScale="114" zoomScaleNormal="114" workbookViewId="0">
      <selection activeCell="B4" sqref="B4"/>
    </sheetView>
  </sheetViews>
  <sheetFormatPr baseColWidth="10" defaultColWidth="10.81640625" defaultRowHeight="14.5" x14ac:dyDescent="0.35"/>
  <cols>
    <col min="1" max="1" width="47.81640625" bestFit="1" customWidth="1"/>
    <col min="2" max="2" width="20.54296875" bestFit="1" customWidth="1"/>
  </cols>
  <sheetData>
    <row r="1" spans="1:2" x14ac:dyDescent="0.35">
      <c r="A1" s="188" t="s">
        <v>902</v>
      </c>
    </row>
    <row r="3" spans="1:2" x14ac:dyDescent="0.35">
      <c r="A3" s="4" t="s">
        <v>903</v>
      </c>
      <c r="B3" t="s">
        <v>901</v>
      </c>
    </row>
    <row r="4" spans="1:2" x14ac:dyDescent="0.35">
      <c r="A4" s="2" t="s">
        <v>896</v>
      </c>
      <c r="B4" s="571">
        <v>18</v>
      </c>
    </row>
    <row r="5" spans="1:2" x14ac:dyDescent="0.35">
      <c r="A5" s="2" t="s">
        <v>543</v>
      </c>
      <c r="B5" s="571">
        <v>6</v>
      </c>
    </row>
    <row r="6" spans="1:2" x14ac:dyDescent="0.35">
      <c r="A6" s="2" t="s">
        <v>125</v>
      </c>
      <c r="B6" s="571">
        <v>9</v>
      </c>
    </row>
    <row r="7" spans="1:2" x14ac:dyDescent="0.35">
      <c r="A7" s="2" t="s">
        <v>315</v>
      </c>
      <c r="B7" s="571">
        <v>12</v>
      </c>
    </row>
    <row r="8" spans="1:2" x14ac:dyDescent="0.35">
      <c r="A8" s="2" t="s">
        <v>106</v>
      </c>
      <c r="B8" s="571">
        <v>19</v>
      </c>
    </row>
    <row r="9" spans="1:2" x14ac:dyDescent="0.35">
      <c r="A9" s="2" t="s">
        <v>1128</v>
      </c>
      <c r="B9" s="571">
        <v>1</v>
      </c>
    </row>
    <row r="10" spans="1:2" x14ac:dyDescent="0.35">
      <c r="A10" s="2" t="s">
        <v>1179</v>
      </c>
      <c r="B10" s="571">
        <v>16</v>
      </c>
    </row>
    <row r="11" spans="1:2" x14ac:dyDescent="0.35">
      <c r="A11" s="2" t="s">
        <v>829</v>
      </c>
      <c r="B11" s="571">
        <v>3</v>
      </c>
    </row>
    <row r="12" spans="1:2" x14ac:dyDescent="0.35">
      <c r="A12" s="2" t="s">
        <v>129</v>
      </c>
      <c r="B12" s="571">
        <v>13</v>
      </c>
    </row>
    <row r="13" spans="1:2" x14ac:dyDescent="0.35">
      <c r="A13" s="2" t="s">
        <v>1416</v>
      </c>
      <c r="B13" s="571">
        <v>1</v>
      </c>
    </row>
    <row r="14" spans="1:2" x14ac:dyDescent="0.35">
      <c r="A14" s="2" t="s">
        <v>1597</v>
      </c>
      <c r="B14" s="571">
        <v>1</v>
      </c>
    </row>
    <row r="15" spans="1:2" x14ac:dyDescent="0.35">
      <c r="A15" s="2" t="s">
        <v>1797</v>
      </c>
      <c r="B15" s="571">
        <v>2</v>
      </c>
    </row>
    <row r="16" spans="1:2" x14ac:dyDescent="0.35">
      <c r="A16" s="2" t="s">
        <v>1816</v>
      </c>
      <c r="B16" s="571">
        <v>3</v>
      </c>
    </row>
    <row r="17" spans="1:2" x14ac:dyDescent="0.35">
      <c r="A17" s="2" t="s">
        <v>371</v>
      </c>
      <c r="B17" s="571"/>
    </row>
    <row r="18" spans="1:2" x14ac:dyDescent="0.35">
      <c r="A18" s="2" t="s">
        <v>2470</v>
      </c>
      <c r="B18" s="571">
        <v>1</v>
      </c>
    </row>
    <row r="19" spans="1:2" x14ac:dyDescent="0.35">
      <c r="A19" s="2" t="s">
        <v>65</v>
      </c>
      <c r="B19" s="571">
        <v>9</v>
      </c>
    </row>
    <row r="20" spans="1:2" x14ac:dyDescent="0.35">
      <c r="A20" s="2" t="s">
        <v>2571</v>
      </c>
      <c r="B20" s="571">
        <v>3</v>
      </c>
    </row>
    <row r="21" spans="1:2" x14ac:dyDescent="0.35">
      <c r="A21" s="2" t="s">
        <v>2587</v>
      </c>
      <c r="B21" s="571">
        <v>1</v>
      </c>
    </row>
    <row r="22" spans="1:2" x14ac:dyDescent="0.35">
      <c r="A22" s="2" t="s">
        <v>2588</v>
      </c>
      <c r="B22" s="571">
        <v>1</v>
      </c>
    </row>
    <row r="23" spans="1:2" x14ac:dyDescent="0.35">
      <c r="A23" s="2" t="s">
        <v>1833</v>
      </c>
      <c r="B23" s="571">
        <v>2</v>
      </c>
    </row>
    <row r="24" spans="1:2" x14ac:dyDescent="0.35">
      <c r="A24" s="2" t="s">
        <v>701</v>
      </c>
      <c r="B24" s="571">
        <v>1</v>
      </c>
    </row>
    <row r="25" spans="1:2" x14ac:dyDescent="0.35">
      <c r="A25" s="2" t="s">
        <v>2601</v>
      </c>
      <c r="B25" s="571">
        <v>1</v>
      </c>
    </row>
    <row r="26" spans="1:2" x14ac:dyDescent="0.35">
      <c r="A26" s="2" t="s">
        <v>1765</v>
      </c>
      <c r="B26" s="571">
        <v>1</v>
      </c>
    </row>
    <row r="27" spans="1:2" x14ac:dyDescent="0.35">
      <c r="A27" s="2" t="s">
        <v>2602</v>
      </c>
      <c r="B27" s="571">
        <v>2</v>
      </c>
    </row>
    <row r="28" spans="1:2" x14ac:dyDescent="0.35">
      <c r="A28" s="2" t="s">
        <v>2603</v>
      </c>
      <c r="B28" s="571">
        <v>2</v>
      </c>
    </row>
    <row r="29" spans="1:2" x14ac:dyDescent="0.35">
      <c r="A29" s="2" t="s">
        <v>2604</v>
      </c>
      <c r="B29" s="571">
        <v>1</v>
      </c>
    </row>
    <row r="30" spans="1:2" x14ac:dyDescent="0.35">
      <c r="A30" s="2" t="s">
        <v>1575</v>
      </c>
      <c r="B30" s="571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51A93-357E-4BCC-BD5B-A9B4DFA6E530}">
  <dimension ref="A1:Y22"/>
  <sheetViews>
    <sheetView showGridLines="0" workbookViewId="0">
      <pane xSplit="2" ySplit="1" topLeftCell="Q20" activePane="bottomRight" state="frozen"/>
      <selection pane="topRight" activeCell="C1" sqref="C1"/>
      <selection pane="bottomLeft" activeCell="A2" sqref="A2"/>
      <selection pane="bottomRight" activeCell="U24" sqref="U24"/>
    </sheetView>
  </sheetViews>
  <sheetFormatPr baseColWidth="10" defaultColWidth="10.81640625" defaultRowHeight="14.5" x14ac:dyDescent="0.35"/>
  <cols>
    <col min="1" max="1" width="22.81640625" customWidth="1"/>
    <col min="2" max="2" width="31.54296875" customWidth="1"/>
    <col min="5" max="5" width="20.26953125" customWidth="1"/>
    <col min="6" max="6" width="16.453125" customWidth="1"/>
    <col min="7" max="7" width="15.453125" customWidth="1"/>
    <col min="8" max="8" width="18.1796875" customWidth="1"/>
    <col min="10" max="10" width="22" customWidth="1"/>
    <col min="11" max="11" width="10.1796875" bestFit="1" customWidth="1"/>
    <col min="12" max="12" width="15" customWidth="1"/>
    <col min="13" max="14" width="17" customWidth="1"/>
    <col min="15" max="15" width="12" customWidth="1"/>
    <col min="16" max="16" width="11.81640625" customWidth="1"/>
    <col min="17" max="17" width="9.54296875" style="1" customWidth="1"/>
    <col min="18" max="18" width="10.54296875" style="500" customWidth="1"/>
    <col min="19" max="19" width="9.453125" style="501" customWidth="1"/>
    <col min="20" max="20" width="11" style="502" customWidth="1"/>
    <col min="21" max="21" width="22.1796875" style="2" customWidth="1"/>
    <col min="22" max="22" width="12.26953125" customWidth="1"/>
    <col min="23" max="23" width="19.26953125" style="2" customWidth="1"/>
    <col min="24" max="24" width="19.1796875" style="2" bestFit="1" customWidth="1"/>
  </cols>
  <sheetData>
    <row r="1" spans="1:25" ht="43.5" x14ac:dyDescent="0.35">
      <c r="A1" s="476" t="s">
        <v>2331</v>
      </c>
      <c r="B1" s="476" t="s">
        <v>2332</v>
      </c>
      <c r="C1" s="418" t="s">
        <v>2333</v>
      </c>
      <c r="D1" s="418" t="s">
        <v>2334</v>
      </c>
      <c r="E1" s="418" t="s">
        <v>2335</v>
      </c>
      <c r="F1" s="418" t="s">
        <v>2335</v>
      </c>
      <c r="G1" s="418" t="s">
        <v>2336</v>
      </c>
      <c r="H1" s="419" t="s">
        <v>2337</v>
      </c>
      <c r="I1" s="420" t="s">
        <v>2338</v>
      </c>
      <c r="J1" s="421" t="s">
        <v>2339</v>
      </c>
      <c r="K1" s="421" t="s">
        <v>2340</v>
      </c>
      <c r="L1" s="421" t="s">
        <v>2341</v>
      </c>
      <c r="M1" s="421" t="s">
        <v>2342</v>
      </c>
      <c r="N1" s="421" t="s">
        <v>2343</v>
      </c>
      <c r="O1" s="421" t="s">
        <v>2344</v>
      </c>
      <c r="P1" s="477" t="s">
        <v>2412</v>
      </c>
      <c r="Q1" s="478" t="s">
        <v>2413</v>
      </c>
      <c r="R1" s="479" t="s">
        <v>2414</v>
      </c>
      <c r="S1" s="480" t="s">
        <v>2415</v>
      </c>
      <c r="T1" s="479" t="s">
        <v>68</v>
      </c>
      <c r="U1" s="478" t="s">
        <v>2337</v>
      </c>
      <c r="V1" s="478" t="s">
        <v>2416</v>
      </c>
      <c r="W1" s="478" t="s">
        <v>70</v>
      </c>
      <c r="X1" s="478" t="s">
        <v>2335</v>
      </c>
      <c r="Y1" s="481" t="s">
        <v>2417</v>
      </c>
    </row>
    <row r="2" spans="1:25" ht="64.400000000000006" customHeight="1" x14ac:dyDescent="0.35">
      <c r="A2" s="422" t="s">
        <v>2271</v>
      </c>
      <c r="B2" s="423"/>
      <c r="C2" s="431">
        <v>155</v>
      </c>
      <c r="D2" s="431">
        <v>215</v>
      </c>
      <c r="E2" s="423" t="s">
        <v>799</v>
      </c>
      <c r="F2" s="423" t="s">
        <v>2345</v>
      </c>
      <c r="G2" s="423" t="s">
        <v>2346</v>
      </c>
      <c r="H2" s="423" t="s">
        <v>2347</v>
      </c>
      <c r="I2" s="424">
        <v>2000</v>
      </c>
      <c r="J2" s="423" t="s">
        <v>2348</v>
      </c>
      <c r="K2" s="423" t="s">
        <v>2349</v>
      </c>
      <c r="L2" s="425">
        <v>1.4929600000000003</v>
      </c>
      <c r="M2" s="425">
        <v>1.7462299999999999</v>
      </c>
      <c r="N2" s="426">
        <v>1.5</v>
      </c>
      <c r="O2" s="427" t="s">
        <v>2350</v>
      </c>
      <c r="P2" s="482" t="s">
        <v>2292</v>
      </c>
      <c r="Q2" s="483">
        <v>7819</v>
      </c>
      <c r="R2" s="484">
        <f>VLOOKUP($Q2,'[1]Table 1'!$A$3:$I$23,9,0)</f>
        <v>1.5</v>
      </c>
      <c r="S2" s="485">
        <f>VLOOKUP($Q2,'[1]Table 1'!$A$3:$I$23,3,0)</f>
        <v>160</v>
      </c>
      <c r="T2" s="486">
        <f>VLOOKUP($Q2,'[1]Table 1'!$A$3:$I$23,4,0)</f>
        <v>2.1</v>
      </c>
      <c r="U2" s="487" t="str">
        <f>VLOOKUP($Q2,'[1]Table 1'!$A$3:$I$23,5,0)</f>
        <v>100% PES</v>
      </c>
      <c r="V2" s="486" t="str">
        <f>VLOOKUP($Q2,'[1]Table 1'!$A$3:$I$23,6,0)</f>
        <v>CM</v>
      </c>
      <c r="W2" s="487" t="str">
        <f>VLOOKUP($Q2,'[1]Table 1'!$A$3:$I$23,7,0)</f>
        <v>BEIGE</v>
      </c>
      <c r="X2" s="488"/>
      <c r="Y2" s="489">
        <f>R2/N2</f>
        <v>1</v>
      </c>
    </row>
    <row r="3" spans="1:25" ht="64.400000000000006" customHeight="1" x14ac:dyDescent="0.35">
      <c r="A3" s="428" t="s">
        <v>2272</v>
      </c>
      <c r="B3" s="429"/>
      <c r="C3" s="430">
        <v>155</v>
      </c>
      <c r="D3" s="430">
        <v>215</v>
      </c>
      <c r="E3" s="429" t="s">
        <v>799</v>
      </c>
      <c r="F3" s="429" t="s">
        <v>2345</v>
      </c>
      <c r="G3" s="429" t="s">
        <v>2346</v>
      </c>
      <c r="H3" s="423" t="s">
        <v>2347</v>
      </c>
      <c r="I3" s="424">
        <v>3500</v>
      </c>
      <c r="J3" s="423" t="s">
        <v>2348</v>
      </c>
      <c r="K3" s="423" t="s">
        <v>2349</v>
      </c>
      <c r="L3" s="425">
        <v>1.4929600000000003</v>
      </c>
      <c r="M3" s="425">
        <v>1.7462299999999999</v>
      </c>
      <c r="N3" s="426">
        <v>1.48</v>
      </c>
      <c r="O3" s="490" t="s">
        <v>2351</v>
      </c>
      <c r="P3" s="482" t="s">
        <v>2293</v>
      </c>
      <c r="Q3" s="483">
        <v>7820</v>
      </c>
      <c r="R3" s="484">
        <f>VLOOKUP($Q3,'[1]Table 1'!$A$3:$I$23,9,0)</f>
        <v>1.55</v>
      </c>
      <c r="S3" s="485">
        <f>VLOOKUP($Q3,'[1]Table 1'!$A$3:$I$23,3,0)</f>
        <v>160</v>
      </c>
      <c r="T3" s="486">
        <f>VLOOKUP($Q3,'[1]Table 1'!$A$3:$I$23,4,0)</f>
        <v>2.1</v>
      </c>
      <c r="U3" s="487" t="str">
        <f>VLOOKUP($Q3,'[1]Table 1'!$A$3:$I$23,5,0)</f>
        <v>100% PES</v>
      </c>
      <c r="V3" s="486" t="str">
        <f>VLOOKUP($Q3,'[1]Table 1'!$A$3:$I$23,6,0)</f>
        <v>CM</v>
      </c>
      <c r="W3" s="487" t="str">
        <f>VLOOKUP($Q3,'[1]Table 1'!$A$3:$I$23,7,0)</f>
        <v>GRIS</v>
      </c>
      <c r="X3" s="488"/>
      <c r="Y3" s="489">
        <f t="shared" ref="Y3:Y22" si="0">R3/N3</f>
        <v>1.0472972972972974</v>
      </c>
    </row>
    <row r="4" spans="1:25" ht="64.400000000000006" customHeight="1" x14ac:dyDescent="0.35">
      <c r="A4" s="422" t="s">
        <v>2273</v>
      </c>
      <c r="B4" s="423"/>
      <c r="C4" s="431">
        <v>155</v>
      </c>
      <c r="D4" s="431">
        <v>215</v>
      </c>
      <c r="E4" s="423" t="s">
        <v>799</v>
      </c>
      <c r="F4" s="423" t="s">
        <v>2345</v>
      </c>
      <c r="G4" s="423" t="s">
        <v>2346</v>
      </c>
      <c r="H4" s="423" t="s">
        <v>2347</v>
      </c>
      <c r="I4" s="424">
        <v>700</v>
      </c>
      <c r="J4" s="423" t="s">
        <v>2348</v>
      </c>
      <c r="K4" s="423" t="s">
        <v>2349</v>
      </c>
      <c r="L4" s="425">
        <v>1.4929600000000003</v>
      </c>
      <c r="M4" s="425">
        <v>1.7462299999999999</v>
      </c>
      <c r="N4" s="426">
        <v>1.55</v>
      </c>
      <c r="O4" s="490" t="s">
        <v>2352</v>
      </c>
      <c r="P4" s="482" t="s">
        <v>2294</v>
      </c>
      <c r="Q4" s="483">
        <v>7821</v>
      </c>
      <c r="R4" s="484">
        <f>VLOOKUP($Q4,'[1]Table 1'!$A$3:$I$23,9,0)</f>
        <v>1.67</v>
      </c>
      <c r="S4" s="485">
        <f>VLOOKUP($Q4,'[1]Table 1'!$A$3:$I$23,3,0)</f>
        <v>160</v>
      </c>
      <c r="T4" s="486">
        <f>VLOOKUP($Q4,'[1]Table 1'!$A$3:$I$23,4,0)</f>
        <v>2.1</v>
      </c>
      <c r="U4" s="487" t="str">
        <f>VLOOKUP($Q4,'[1]Table 1'!$A$3:$I$23,5,0)</f>
        <v>100% PES</v>
      </c>
      <c r="V4" s="486" t="str">
        <f>VLOOKUP($Q4,'[1]Table 1'!$A$3:$I$23,6,0)</f>
        <v>CM</v>
      </c>
      <c r="W4" s="487" t="str">
        <f>VLOOKUP($Q4,'[1]Table 1'!$A$3:$I$23,7,0)</f>
        <v>AZUL</v>
      </c>
      <c r="X4" s="488"/>
      <c r="Y4" s="489">
        <f t="shared" si="0"/>
        <v>1.0774193548387097</v>
      </c>
    </row>
    <row r="5" spans="1:25" ht="64.400000000000006" customHeight="1" x14ac:dyDescent="0.35">
      <c r="A5" s="428" t="s">
        <v>2274</v>
      </c>
      <c r="B5" s="429"/>
      <c r="C5" s="430">
        <v>470</v>
      </c>
      <c r="D5" s="430">
        <v>220</v>
      </c>
      <c r="E5" s="429" t="s">
        <v>2353</v>
      </c>
      <c r="F5" s="429" t="s">
        <v>2354</v>
      </c>
      <c r="G5" s="429" t="s">
        <v>2355</v>
      </c>
      <c r="H5" s="429" t="s">
        <v>2356</v>
      </c>
      <c r="I5" s="424">
        <v>400</v>
      </c>
      <c r="J5" s="423" t="s">
        <v>2357</v>
      </c>
      <c r="K5" s="423" t="s">
        <v>2349</v>
      </c>
      <c r="L5" s="425">
        <v>5.7904</v>
      </c>
      <c r="M5" s="425">
        <v>6.5659000000000001</v>
      </c>
      <c r="N5" s="426">
        <v>5.55</v>
      </c>
      <c r="O5" s="490" t="s">
        <v>2350</v>
      </c>
      <c r="P5" s="491" t="s">
        <v>2296</v>
      </c>
      <c r="Q5" s="483">
        <v>7822</v>
      </c>
      <c r="R5" s="484">
        <f>VLOOKUP($Q5,'[1]Table 1'!$A$3:$I$23,9,0)</f>
        <v>8.11</v>
      </c>
      <c r="S5" s="485">
        <f>VLOOKUP($Q5,'[1]Table 1'!$A$3:$I$23,3,0)</f>
        <v>460</v>
      </c>
      <c r="T5" s="486">
        <f>VLOOKUP($Q5,'[1]Table 1'!$A$3:$I$23,4,0)</f>
        <v>2.2000000000000002</v>
      </c>
      <c r="U5" s="487" t="str">
        <f>VLOOKUP($Q5,'[1]Table 1'!$A$3:$I$23,5,0)</f>
        <v>99% PES 1% LINEN</v>
      </c>
      <c r="V5" s="486" t="str">
        <f>VLOOKUP($Q5,'[1]Table 1'!$A$3:$I$23,6,0)</f>
        <v>CM</v>
      </c>
      <c r="W5" s="487" t="str">
        <f>VLOOKUP($Q5,'[1]Table 1'!$A$3:$I$23,7,0)</f>
        <v>BEIGE FRIO</v>
      </c>
      <c r="X5" s="488" t="str">
        <f>VLOOKUP($Q5,'[1]Table 1'!$A$3:$I$23,8,0)</f>
        <v>Vbacblock</v>
      </c>
      <c r="Y5" s="489">
        <f t="shared" si="0"/>
        <v>1.4612612612612612</v>
      </c>
    </row>
    <row r="6" spans="1:25" ht="64.400000000000006" customHeight="1" x14ac:dyDescent="0.35">
      <c r="A6" s="422" t="s">
        <v>2275</v>
      </c>
      <c r="B6" s="423"/>
      <c r="C6" s="431">
        <v>160</v>
      </c>
      <c r="D6" s="431">
        <v>220</v>
      </c>
      <c r="E6" s="423" t="s">
        <v>2358</v>
      </c>
      <c r="F6" s="423" t="s">
        <v>2359</v>
      </c>
      <c r="G6" s="423" t="s">
        <v>2346</v>
      </c>
      <c r="H6" s="423" t="s">
        <v>113</v>
      </c>
      <c r="I6" s="424">
        <v>5000</v>
      </c>
      <c r="J6" s="423" t="s">
        <v>2360</v>
      </c>
      <c r="K6" s="423" t="s">
        <v>2349</v>
      </c>
      <c r="L6" s="425">
        <v>1.5769600000000004</v>
      </c>
      <c r="M6" s="425">
        <v>1.8444800000000003</v>
      </c>
      <c r="N6" s="426">
        <v>1.65</v>
      </c>
      <c r="O6" s="490" t="s">
        <v>2351</v>
      </c>
      <c r="P6" s="482" t="s">
        <v>2298</v>
      </c>
      <c r="Q6" s="483">
        <v>7823</v>
      </c>
      <c r="R6" s="484">
        <f>VLOOKUP($Q6,'[1]Table 1'!$A$3:$I$23,9,0)</f>
        <v>1.65</v>
      </c>
      <c r="S6" s="485">
        <f>VLOOKUP($Q6,'[1]Table 1'!$A$3:$I$23,3,0)</f>
        <v>160</v>
      </c>
      <c r="T6" s="486">
        <f>VLOOKUP($Q6,'[1]Table 1'!$A$3:$I$23,4,0)</f>
        <v>2.2000000000000002</v>
      </c>
      <c r="U6" s="487" t="str">
        <f>VLOOKUP($Q6,'[1]Table 1'!$A$3:$I$23,5,0)</f>
        <v>100% PES</v>
      </c>
      <c r="V6" s="486" t="str">
        <f>VLOOKUP($Q6,'[1]Table 1'!$A$3:$I$23,6,0)</f>
        <v>CM</v>
      </c>
      <c r="W6" s="487" t="str">
        <f>VLOOKUP($Q6,'[1]Table 1'!$A$3:$I$23,7,0)</f>
        <v>GRIS CLARO</v>
      </c>
      <c r="X6" s="488"/>
      <c r="Y6" s="489">
        <f t="shared" si="0"/>
        <v>1</v>
      </c>
    </row>
    <row r="7" spans="1:25" ht="64.400000000000006" customHeight="1" x14ac:dyDescent="0.35">
      <c r="A7" s="428" t="s">
        <v>2276</v>
      </c>
      <c r="B7" s="429"/>
      <c r="C7" s="430">
        <v>220</v>
      </c>
      <c r="D7" s="430">
        <v>220</v>
      </c>
      <c r="E7" s="429" t="s">
        <v>2353</v>
      </c>
      <c r="F7" s="429" t="s">
        <v>2354</v>
      </c>
      <c r="G7" s="429" t="s">
        <v>2355</v>
      </c>
      <c r="H7" s="429" t="s">
        <v>113</v>
      </c>
      <c r="I7" s="424">
        <v>6000</v>
      </c>
      <c r="J7" s="423" t="s">
        <v>2361</v>
      </c>
      <c r="K7" s="423" t="s">
        <v>2349</v>
      </c>
      <c r="L7" s="425">
        <v>2.4925999999999999</v>
      </c>
      <c r="M7" s="425">
        <v>2.8313999999999999</v>
      </c>
      <c r="N7" s="426">
        <v>2.4</v>
      </c>
      <c r="O7" s="490" t="s">
        <v>2351</v>
      </c>
      <c r="P7" s="482" t="s">
        <v>2299</v>
      </c>
      <c r="Q7" s="483">
        <v>7824</v>
      </c>
      <c r="R7" s="484">
        <f>VLOOKUP($Q7,'[1]Table 1'!$A$3:$I$23,9,0)</f>
        <v>2.77</v>
      </c>
      <c r="S7" s="485">
        <f>VLOOKUP($Q7,'[1]Table 1'!$A$3:$I$23,3,0)</f>
        <v>220</v>
      </c>
      <c r="T7" s="486">
        <f>VLOOKUP($Q7,'[1]Table 1'!$A$3:$I$23,4,0)</f>
        <v>2.2000000000000002</v>
      </c>
      <c r="U7" s="487" t="str">
        <f>VLOOKUP($Q7,'[1]Table 1'!$A$3:$I$23,5,0)</f>
        <v>100% PES</v>
      </c>
      <c r="V7" s="486" t="str">
        <f>VLOOKUP($Q7,'[1]Table 1'!$A$3:$I$23,6,0)</f>
        <v>CM</v>
      </c>
      <c r="W7" s="487" t="str">
        <f>VLOOKUP($Q7,'[1]Table 1'!$A$3:$I$23,7,0)</f>
        <v>GRIS OSCURO</v>
      </c>
      <c r="X7" s="488" t="str">
        <f>VLOOKUP($Q7,'[1]Table 1'!$A$3:$I$23,8,0)</f>
        <v>Vbacblock</v>
      </c>
      <c r="Y7" s="489">
        <f t="shared" si="0"/>
        <v>1.1541666666666668</v>
      </c>
    </row>
    <row r="8" spans="1:25" ht="64.400000000000006" customHeight="1" x14ac:dyDescent="0.35">
      <c r="A8" s="422" t="s">
        <v>2277</v>
      </c>
      <c r="B8" s="423"/>
      <c r="C8" s="431">
        <v>200</v>
      </c>
      <c r="D8" s="431">
        <v>220</v>
      </c>
      <c r="E8" s="423" t="s">
        <v>2353</v>
      </c>
      <c r="F8" s="423" t="s">
        <v>2354</v>
      </c>
      <c r="G8" s="423" t="s">
        <v>2355</v>
      </c>
      <c r="H8" s="423" t="s">
        <v>113</v>
      </c>
      <c r="I8" s="424">
        <v>4300</v>
      </c>
      <c r="J8" s="423" t="s">
        <v>2361</v>
      </c>
      <c r="K8" s="423" t="s">
        <v>2349</v>
      </c>
      <c r="L8" s="425">
        <v>2.266</v>
      </c>
      <c r="M8" s="425">
        <v>2.5739999999999998</v>
      </c>
      <c r="N8" s="426">
        <v>2.1800000000000002</v>
      </c>
      <c r="O8" s="490" t="s">
        <v>2351</v>
      </c>
      <c r="P8" s="482" t="s">
        <v>2300</v>
      </c>
      <c r="Q8" s="483">
        <v>7825</v>
      </c>
      <c r="R8" s="484">
        <f>VLOOKUP($Q8,'[1]Table 1'!$A$3:$I$23,9,0)</f>
        <v>2.38</v>
      </c>
      <c r="S8" s="485">
        <f>VLOOKUP($Q8,'[1]Table 1'!$A$3:$I$23,3,0)</f>
        <v>220</v>
      </c>
      <c r="T8" s="486">
        <f>VLOOKUP($Q8,'[1]Table 1'!$A$3:$I$23,4,0)</f>
        <v>2.2000000000000002</v>
      </c>
      <c r="U8" s="487" t="str">
        <f>VLOOKUP($Q8,'[1]Table 1'!$A$3:$I$23,5,0)</f>
        <v>100% PES</v>
      </c>
      <c r="V8" s="486" t="str">
        <f>VLOOKUP($Q8,'[1]Table 1'!$A$3:$I$23,6,0)</f>
        <v>CM</v>
      </c>
      <c r="W8" s="487" t="str">
        <f>VLOOKUP($Q8,'[1]Table 1'!$A$3:$I$23,7,0)</f>
        <v>GRIS FLORES</v>
      </c>
      <c r="X8" s="488" t="str">
        <f>VLOOKUP($Q8,'[1]Table 1'!$A$3:$I$23,8,0)</f>
        <v>Vbacblock</v>
      </c>
      <c r="Y8" s="489">
        <f t="shared" si="0"/>
        <v>1.0917431192660549</v>
      </c>
    </row>
    <row r="9" spans="1:25" ht="64.400000000000006" customHeight="1" x14ac:dyDescent="0.35">
      <c r="A9" s="422" t="s">
        <v>2278</v>
      </c>
      <c r="B9" s="423"/>
      <c r="C9" s="431">
        <v>360</v>
      </c>
      <c r="D9" s="431">
        <v>220</v>
      </c>
      <c r="E9" s="423" t="s">
        <v>2362</v>
      </c>
      <c r="F9" s="423" t="s">
        <v>2363</v>
      </c>
      <c r="G9" s="423" t="s">
        <v>2364</v>
      </c>
      <c r="H9" s="423" t="s">
        <v>2365</v>
      </c>
      <c r="I9" s="424">
        <v>2900</v>
      </c>
      <c r="J9" s="423" t="s">
        <v>2366</v>
      </c>
      <c r="K9" s="423" t="s">
        <v>2349</v>
      </c>
      <c r="L9" s="425">
        <v>5.2271999999999998</v>
      </c>
      <c r="M9" s="425">
        <v>5.9004000000000003</v>
      </c>
      <c r="N9" s="426">
        <v>5</v>
      </c>
      <c r="O9" s="490" t="s">
        <v>2351</v>
      </c>
      <c r="P9" s="482" t="s">
        <v>2302</v>
      </c>
      <c r="Q9" s="483">
        <v>7826</v>
      </c>
      <c r="R9" s="484">
        <f>VLOOKUP($Q9,'[1]Table 1'!$A$3:$I$23,9,0)</f>
        <v>9.7200000000000006</v>
      </c>
      <c r="S9" s="485">
        <f>VLOOKUP($Q9,'[1]Table 1'!$A$3:$I$23,3,0)</f>
        <v>380</v>
      </c>
      <c r="T9" s="486">
        <f>VLOOKUP($Q9,'[1]Table 1'!$A$3:$I$23,4,0)</f>
        <v>2.2000000000000002</v>
      </c>
      <c r="U9" s="487" t="str">
        <f>VLOOKUP($Q9,'[1]Table 1'!$A$3:$I$23,5,0)</f>
        <v>55% PE 45% PES</v>
      </c>
      <c r="V9" s="486" t="str">
        <f>VLOOKUP($Q9,'[1]Table 1'!$A$3:$I$23,6,0)</f>
        <v>CM</v>
      </c>
      <c r="W9" s="487" t="str">
        <f>VLOOKUP($Q9,'[1]Table 1'!$A$3:$I$23,7,0)</f>
        <v>Azul Claro y Blanco</v>
      </c>
      <c r="X9" s="488" t="str">
        <f>VLOOKUP($Q9,'[1]Table 1'!$A$3:$I$23,8,0)</f>
        <v>Arctic Breeze® s/ Logo</v>
      </c>
      <c r="Y9" s="489">
        <f t="shared" si="0"/>
        <v>1.9440000000000002</v>
      </c>
    </row>
    <row r="10" spans="1:25" ht="64.400000000000006" customHeight="1" x14ac:dyDescent="0.35">
      <c r="A10" s="428" t="s">
        <v>2279</v>
      </c>
      <c r="B10" s="429"/>
      <c r="C10" s="430">
        <v>180</v>
      </c>
      <c r="D10" s="430">
        <v>220</v>
      </c>
      <c r="E10" s="429" t="s">
        <v>2367</v>
      </c>
      <c r="F10" s="429" t="s">
        <v>2368</v>
      </c>
      <c r="G10" s="429" t="s">
        <v>2346</v>
      </c>
      <c r="H10" s="429" t="s">
        <v>113</v>
      </c>
      <c r="I10" s="424">
        <v>11000</v>
      </c>
      <c r="J10" s="423" t="s">
        <v>2369</v>
      </c>
      <c r="K10" s="423" t="s">
        <v>2349</v>
      </c>
      <c r="L10" s="425">
        <v>1.7740800000000003</v>
      </c>
      <c r="M10" s="425">
        <v>2.07504</v>
      </c>
      <c r="N10" s="426">
        <v>1.84</v>
      </c>
      <c r="O10" s="490" t="s">
        <v>2370</v>
      </c>
      <c r="P10" s="482" t="s">
        <v>2304</v>
      </c>
      <c r="Q10" s="483">
        <v>7827</v>
      </c>
      <c r="R10" s="484">
        <f>VLOOKUP($Q10,'[1]Table 1'!$A$3:$I$23,9,0)</f>
        <v>1.63</v>
      </c>
      <c r="S10" s="485">
        <f>VLOOKUP($Q10,'[1]Table 1'!$A$3:$I$23,3,0)</f>
        <v>180</v>
      </c>
      <c r="T10" s="486">
        <f>VLOOKUP($Q10,'[1]Table 1'!$A$3:$I$23,4,0)</f>
        <v>2.2000000000000002</v>
      </c>
      <c r="U10" s="487" t="str">
        <f>VLOOKUP($Q10,'[1]Table 1'!$A$3:$I$23,5,0)</f>
        <v>100% PES</v>
      </c>
      <c r="V10" s="486" t="str">
        <f>VLOOKUP($Q10,'[1]Table 1'!$A$3:$I$23,6,0)</f>
        <v>CM</v>
      </c>
      <c r="W10" s="487" t="str">
        <f>VLOOKUP($Q10,'[1]Table 1'!$A$3:$I$23,7,0)</f>
        <v>BEIGE CAFE</v>
      </c>
      <c r="X10" s="488" t="str">
        <f>VLOOKUP($Q10,'[1]Table 1'!$A$3:$I$23,8,0)</f>
        <v>sin tecnología</v>
      </c>
      <c r="Y10" s="489">
        <f t="shared" si="0"/>
        <v>0.88586956521739124</v>
      </c>
    </row>
    <row r="11" spans="1:25" ht="64.400000000000006" customHeight="1" x14ac:dyDescent="0.35">
      <c r="A11" s="422" t="s">
        <v>2280</v>
      </c>
      <c r="B11" s="423"/>
      <c r="C11" s="431">
        <v>260</v>
      </c>
      <c r="D11" s="431">
        <v>220</v>
      </c>
      <c r="E11" s="423" t="s">
        <v>2367</v>
      </c>
      <c r="F11" s="423" t="s">
        <v>2368</v>
      </c>
      <c r="G11" s="423" t="s">
        <v>2346</v>
      </c>
      <c r="H11" s="423" t="s">
        <v>2371</v>
      </c>
      <c r="I11" s="424">
        <v>3500</v>
      </c>
      <c r="J11" s="423" t="s">
        <v>2372</v>
      </c>
      <c r="K11" s="423" t="s">
        <v>2349</v>
      </c>
      <c r="L11" s="425">
        <v>3.2031999999999998</v>
      </c>
      <c r="M11" s="425">
        <v>3.6036000000000001</v>
      </c>
      <c r="N11" s="426">
        <v>3.1</v>
      </c>
      <c r="O11" s="490" t="s">
        <v>2351</v>
      </c>
      <c r="P11" s="482" t="s">
        <v>2306</v>
      </c>
      <c r="Q11" s="483">
        <v>7828</v>
      </c>
      <c r="R11" s="484">
        <f>VLOOKUP($Q11,'[1]Table 1'!$A$3:$I$23,9,0)</f>
        <v>3.28</v>
      </c>
      <c r="S11" s="485">
        <f>VLOOKUP($Q11,'[1]Table 1'!$A$3:$I$23,3,0)</f>
        <v>260</v>
      </c>
      <c r="T11" s="486">
        <f>VLOOKUP($Q11,'[1]Table 1'!$A$3:$I$23,4,0)</f>
        <v>2.2000000000000002</v>
      </c>
      <c r="U11" s="487" t="str">
        <f>VLOOKUP($Q11,'[1]Table 1'!$A$3:$I$23,5,0)</f>
        <v>83% PES 17% BA-CV</v>
      </c>
      <c r="V11" s="486" t="str">
        <f>VLOOKUP($Q11,'[1]Table 1'!$A$3:$I$23,6,0)</f>
        <v>CM</v>
      </c>
      <c r="W11" s="487" t="str">
        <f>VLOOKUP($Q11,'[1]Table 1'!$A$3:$I$23,7,0)</f>
        <v>BEIGE BLANCO GM</v>
      </c>
      <c r="X11" s="488"/>
      <c r="Y11" s="489">
        <f t="shared" si="0"/>
        <v>1.0580645161290321</v>
      </c>
    </row>
    <row r="12" spans="1:25" ht="64.400000000000006" customHeight="1" x14ac:dyDescent="0.35">
      <c r="A12" s="428" t="s">
        <v>2281</v>
      </c>
      <c r="B12" s="429"/>
      <c r="C12" s="430">
        <v>160</v>
      </c>
      <c r="D12" s="430">
        <v>215</v>
      </c>
      <c r="E12" s="429" t="s">
        <v>2358</v>
      </c>
      <c r="F12" s="429" t="s">
        <v>2359</v>
      </c>
      <c r="G12" s="429" t="s">
        <v>2346</v>
      </c>
      <c r="H12" s="429" t="s">
        <v>113</v>
      </c>
      <c r="I12" s="424">
        <v>22000</v>
      </c>
      <c r="J12" s="423" t="s">
        <v>2360</v>
      </c>
      <c r="K12" s="423" t="s">
        <v>2349</v>
      </c>
      <c r="L12" s="425">
        <v>1.5411200000000003</v>
      </c>
      <c r="M12" s="425">
        <v>1.8025600000000004</v>
      </c>
      <c r="N12" s="426">
        <v>1.57</v>
      </c>
      <c r="O12" s="490" t="s">
        <v>2370</v>
      </c>
      <c r="P12" s="482" t="s">
        <v>2308</v>
      </c>
      <c r="Q12" s="483">
        <v>7829</v>
      </c>
      <c r="R12" s="484">
        <f>VLOOKUP($Q12,'[1]Table 1'!$A$3:$I$23,9,0)</f>
        <v>1.57</v>
      </c>
      <c r="S12" s="485">
        <f>VLOOKUP($Q12,'[1]Table 1'!$A$3:$I$23,3,0)</f>
        <v>160</v>
      </c>
      <c r="T12" s="486">
        <f>VLOOKUP($Q12,'[1]Table 1'!$A$3:$I$23,4,0)</f>
        <v>2.1</v>
      </c>
      <c r="U12" s="487" t="str">
        <f>VLOOKUP($Q12,'[1]Table 1'!$A$3:$I$23,5,0)</f>
        <v>100% PES</v>
      </c>
      <c r="V12" s="486" t="str">
        <f>VLOOKUP($Q12,'[1]Table 1'!$A$3:$I$23,6,0)</f>
        <v>CM</v>
      </c>
      <c r="W12" s="487" t="str">
        <f>VLOOKUP($Q12,'[1]Table 1'!$A$3:$I$23,7,0)</f>
        <v>GRIS</v>
      </c>
      <c r="X12" s="488"/>
      <c r="Y12" s="489">
        <f t="shared" si="0"/>
        <v>1</v>
      </c>
    </row>
    <row r="13" spans="1:25" ht="64.400000000000006" customHeight="1" x14ac:dyDescent="0.35">
      <c r="A13" s="422" t="s">
        <v>2282</v>
      </c>
      <c r="B13" s="423"/>
      <c r="C13" s="431">
        <v>180</v>
      </c>
      <c r="D13" s="431">
        <v>230</v>
      </c>
      <c r="E13" s="423" t="s">
        <v>2367</v>
      </c>
      <c r="F13" s="423" t="s">
        <v>2368</v>
      </c>
      <c r="G13" s="423" t="s">
        <v>2346</v>
      </c>
      <c r="H13" s="423" t="s">
        <v>113</v>
      </c>
      <c r="I13" s="424">
        <v>5300</v>
      </c>
      <c r="J13" s="423" t="s">
        <v>2373</v>
      </c>
      <c r="K13" s="423" t="s">
        <v>2349</v>
      </c>
      <c r="L13" s="425">
        <v>1.5607800000000001</v>
      </c>
      <c r="M13" s="425">
        <v>1.7967599999999997</v>
      </c>
      <c r="N13" s="426">
        <v>1.68</v>
      </c>
      <c r="O13" s="490" t="s">
        <v>2370</v>
      </c>
      <c r="P13" s="482" t="s">
        <v>2310</v>
      </c>
      <c r="Q13" s="483">
        <v>7830</v>
      </c>
      <c r="R13" s="484">
        <f>VLOOKUP($Q13,'[1]Table 1'!$A$3:$I$23,9,0)</f>
        <v>1.73</v>
      </c>
      <c r="S13" s="485">
        <f>VLOOKUP($Q13,'[1]Table 1'!$A$3:$I$23,3,0)</f>
        <v>180</v>
      </c>
      <c r="T13" s="486">
        <f>VLOOKUP($Q13,'[1]Table 1'!$A$3:$I$23,4,0)</f>
        <v>2.2999999999999998</v>
      </c>
      <c r="U13" s="487" t="str">
        <f>VLOOKUP($Q13,'[1]Table 1'!$A$3:$I$23,5,0)</f>
        <v>100% PES</v>
      </c>
      <c r="V13" s="486" t="str">
        <f>VLOOKUP($Q13,'[1]Table 1'!$A$3:$I$23,6,0)</f>
        <v>CM</v>
      </c>
      <c r="W13" s="487" t="str">
        <f>VLOOKUP($Q13,'[1]Table 1'!$A$3:$I$23,7,0)</f>
        <v>BLANCA</v>
      </c>
      <c r="X13" s="488"/>
      <c r="Y13" s="489">
        <f t="shared" si="0"/>
        <v>1.0297619047619049</v>
      </c>
    </row>
    <row r="14" spans="1:25" ht="64.400000000000006" customHeight="1" x14ac:dyDescent="0.35">
      <c r="A14" s="428" t="s">
        <v>2283</v>
      </c>
      <c r="B14" s="432"/>
      <c r="C14" s="430">
        <v>180</v>
      </c>
      <c r="D14" s="430">
        <v>235</v>
      </c>
      <c r="E14" s="433" t="s">
        <v>2374</v>
      </c>
      <c r="F14" s="429" t="s">
        <v>2375</v>
      </c>
      <c r="G14" s="429" t="s">
        <v>2346</v>
      </c>
      <c r="H14" s="429" t="s">
        <v>113</v>
      </c>
      <c r="I14" s="424">
        <v>1200</v>
      </c>
      <c r="J14" s="423" t="s">
        <v>2376</v>
      </c>
      <c r="K14" s="423" t="s">
        <v>2349</v>
      </c>
      <c r="L14" s="425">
        <v>2.1572999999999998</v>
      </c>
      <c r="M14" s="425">
        <v>2.4533999999999998</v>
      </c>
      <c r="N14" s="426">
        <v>2.12</v>
      </c>
      <c r="O14" s="490" t="s">
        <v>2350</v>
      </c>
      <c r="P14" s="482" t="s">
        <v>2312</v>
      </c>
      <c r="Q14" s="483">
        <v>7831</v>
      </c>
      <c r="R14" s="484" t="str">
        <f>VLOOKUP($Q14,'[1]Table 1'!$A$3:$I$23,9,0)</f>
        <v>no lo hacemos</v>
      </c>
      <c r="S14" s="485">
        <f>VLOOKUP($Q14,'[1]Table 1'!$A$3:$I$23,3,0)</f>
        <v>180</v>
      </c>
      <c r="T14" s="486">
        <f>VLOOKUP($Q14,'[1]Table 1'!$A$3:$I$23,4,0)</f>
        <v>2.2000000000000002</v>
      </c>
      <c r="U14" s="487" t="str">
        <f>VLOOKUP($Q14,'[1]Table 1'!$A$3:$I$23,5,0)</f>
        <v>100% PES</v>
      </c>
      <c r="V14" s="486" t="str">
        <f>VLOOKUP($Q14,'[1]Table 1'!$A$3:$I$23,6,0)</f>
        <v>CM</v>
      </c>
      <c r="W14" s="487" t="str">
        <f>VLOOKUP($Q14,'[1]Table 1'!$A$3:$I$23,7,0)</f>
        <v>BLANCA</v>
      </c>
      <c r="X14" s="488"/>
      <c r="Y14" s="489" t="e">
        <f t="shared" si="0"/>
        <v>#VALUE!</v>
      </c>
    </row>
    <row r="15" spans="1:25" ht="64.400000000000006" customHeight="1" x14ac:dyDescent="0.35">
      <c r="A15" s="422" t="s">
        <v>2284</v>
      </c>
      <c r="B15" s="423"/>
      <c r="C15" s="431">
        <v>180</v>
      </c>
      <c r="D15" s="431">
        <v>235</v>
      </c>
      <c r="E15" s="434" t="s">
        <v>2374</v>
      </c>
      <c r="F15" s="423" t="s">
        <v>2375</v>
      </c>
      <c r="G15" s="423" t="s">
        <v>2346</v>
      </c>
      <c r="H15" s="423" t="s">
        <v>113</v>
      </c>
      <c r="I15" s="424">
        <v>1200</v>
      </c>
      <c r="J15" s="423" t="s">
        <v>2376</v>
      </c>
      <c r="K15" s="423" t="s">
        <v>2349</v>
      </c>
      <c r="L15" s="425">
        <v>2.2842000000000002</v>
      </c>
      <c r="M15" s="425">
        <v>2.5802999999999998</v>
      </c>
      <c r="N15" s="426">
        <v>2.2200000000000002</v>
      </c>
      <c r="O15" s="490" t="s">
        <v>2350</v>
      </c>
      <c r="P15" s="482" t="s">
        <v>2314</v>
      </c>
      <c r="Q15" s="483">
        <v>7832</v>
      </c>
      <c r="R15" s="484" t="str">
        <f>VLOOKUP($Q15,'[1]Table 1'!$A$3:$I$23,9,0)</f>
        <v>no lo hacemos</v>
      </c>
      <c r="S15" s="485">
        <f>VLOOKUP($Q15,'[1]Table 1'!$A$3:$I$23,3,0)</f>
        <v>180</v>
      </c>
      <c r="T15" s="486">
        <f>VLOOKUP($Q15,'[1]Table 1'!$A$3:$I$23,4,0)</f>
        <v>2.2999999999999998</v>
      </c>
      <c r="U15" s="487" t="str">
        <f>VLOOKUP($Q15,'[1]Table 1'!$A$3:$I$23,5,0)</f>
        <v>100% PES</v>
      </c>
      <c r="V15" s="486" t="str">
        <f>VLOOKUP($Q15,'[1]Table 1'!$A$3:$I$23,6,0)</f>
        <v>CM</v>
      </c>
      <c r="W15" s="487" t="str">
        <f>VLOOKUP($Q15,'[1]Table 1'!$A$3:$I$23,7,0)</f>
        <v>AZUL</v>
      </c>
      <c r="X15" s="488"/>
      <c r="Y15" s="489" t="e">
        <f t="shared" si="0"/>
        <v>#VALUE!</v>
      </c>
    </row>
    <row r="16" spans="1:25" ht="64.400000000000006" customHeight="1" x14ac:dyDescent="0.35">
      <c r="A16" s="428" t="s">
        <v>2285</v>
      </c>
      <c r="B16" s="429"/>
      <c r="C16" s="430">
        <v>220</v>
      </c>
      <c r="D16" s="430">
        <v>220</v>
      </c>
      <c r="E16" s="429" t="s">
        <v>2362</v>
      </c>
      <c r="F16" s="429" t="s">
        <v>2363</v>
      </c>
      <c r="G16" s="429" t="s">
        <v>2364</v>
      </c>
      <c r="H16" s="429" t="s">
        <v>2377</v>
      </c>
      <c r="I16" s="424">
        <v>3000</v>
      </c>
      <c r="J16" s="423" t="s">
        <v>2378</v>
      </c>
      <c r="K16" s="423" t="s">
        <v>2349</v>
      </c>
      <c r="L16" s="425">
        <v>2.9523999999999999</v>
      </c>
      <c r="M16" s="425">
        <v>3.3395999999999999</v>
      </c>
      <c r="N16" s="426">
        <v>2.8</v>
      </c>
      <c r="O16" s="490" t="s">
        <v>2351</v>
      </c>
      <c r="P16" s="482" t="s">
        <v>2315</v>
      </c>
      <c r="Q16" s="483">
        <v>7833</v>
      </c>
      <c r="R16" s="484">
        <f>VLOOKUP($Q16,'[1]Table 1'!$A$3:$I$23,9,0)</f>
        <v>2.83</v>
      </c>
      <c r="S16" s="485">
        <f>VLOOKUP($Q16,'[1]Table 1'!$A$3:$I$23,3,0)</f>
        <v>220</v>
      </c>
      <c r="T16" s="486">
        <f>VLOOKUP($Q16,'[1]Table 1'!$A$3:$I$23,4,0)</f>
        <v>2.2000000000000002</v>
      </c>
      <c r="U16" s="487" t="str">
        <f>VLOOKUP($Q16,'[1]Table 1'!$A$3:$I$23,5,0)</f>
        <v>76% PES 24% PE</v>
      </c>
      <c r="V16" s="486" t="str">
        <f>VLOOKUP($Q16,'[1]Table 1'!$A$3:$I$23,6,0)</f>
        <v>CM</v>
      </c>
      <c r="W16" s="487" t="str">
        <f>VLOOKUP($Q16,'[1]Table 1'!$A$3:$I$23,7,0)</f>
        <v>BLANCO</v>
      </c>
      <c r="X16" s="488"/>
      <c r="Y16" s="489">
        <f t="shared" si="0"/>
        <v>1.0107142857142859</v>
      </c>
    </row>
    <row r="17" spans="1:25" ht="63.65" customHeight="1" x14ac:dyDescent="0.35">
      <c r="A17" s="422" t="s">
        <v>2286</v>
      </c>
      <c r="B17" s="423"/>
      <c r="C17" s="431">
        <v>160</v>
      </c>
      <c r="D17" s="431">
        <v>220</v>
      </c>
      <c r="E17" s="423" t="s">
        <v>2379</v>
      </c>
      <c r="F17" s="423" t="s">
        <v>2380</v>
      </c>
      <c r="G17" s="423" t="s">
        <v>2364</v>
      </c>
      <c r="H17" s="423" t="s">
        <v>113</v>
      </c>
      <c r="I17" s="424">
        <v>4000</v>
      </c>
      <c r="J17" s="423" t="s">
        <v>2381</v>
      </c>
      <c r="K17" s="423" t="s">
        <v>2349</v>
      </c>
      <c r="L17" s="425">
        <v>1.9008</v>
      </c>
      <c r="M17" s="425">
        <v>2.1472000000000002</v>
      </c>
      <c r="N17" s="426">
        <v>1.8</v>
      </c>
      <c r="O17" s="490" t="s">
        <v>2351</v>
      </c>
      <c r="P17" s="482" t="s">
        <v>2318</v>
      </c>
      <c r="Q17" s="483">
        <v>7834</v>
      </c>
      <c r="R17" s="484" t="str">
        <f>VLOOKUP($Q17,'[1]Table 1'!$A$3:$I$23,9,0)</f>
        <v>no lo hacemos</v>
      </c>
      <c r="S17" s="485">
        <f>VLOOKUP($Q17,'[1]Table 1'!$A$3:$I$23,3,0)</f>
        <v>160</v>
      </c>
      <c r="T17" s="486">
        <f>VLOOKUP($Q17,'[1]Table 1'!$A$3:$I$23,4,0)</f>
        <v>2.2000000000000002</v>
      </c>
      <c r="U17" s="487">
        <f>VLOOKUP($Q17,'[1]Table 1'!$A$3:$I$23,5,0)</f>
        <v>0</v>
      </c>
      <c r="V17" s="486" t="str">
        <f>VLOOKUP($Q17,'[1]Table 1'!$A$3:$I$23,6,0)</f>
        <v>CM</v>
      </c>
      <c r="W17" s="487">
        <f>VLOOKUP($Q17,'[1]Table 1'!$A$3:$I$23,7,0)</f>
        <v>0</v>
      </c>
      <c r="X17" s="488"/>
      <c r="Y17" s="489" t="e">
        <f t="shared" si="0"/>
        <v>#VALUE!</v>
      </c>
    </row>
    <row r="18" spans="1:25" ht="63.65" customHeight="1" x14ac:dyDescent="0.35">
      <c r="A18" s="428" t="s">
        <v>2287</v>
      </c>
      <c r="B18" s="429"/>
      <c r="C18" s="430">
        <v>160</v>
      </c>
      <c r="D18" s="430">
        <v>235</v>
      </c>
      <c r="E18" s="429" t="s">
        <v>2367</v>
      </c>
      <c r="F18" s="429" t="s">
        <v>2368</v>
      </c>
      <c r="G18" s="429" t="s">
        <v>2346</v>
      </c>
      <c r="H18" s="429" t="s">
        <v>113</v>
      </c>
      <c r="I18" s="424">
        <v>3000</v>
      </c>
      <c r="J18" s="423" t="s">
        <v>2369</v>
      </c>
      <c r="K18" s="423" t="s">
        <v>2349</v>
      </c>
      <c r="L18" s="425">
        <v>1.6844800000000002</v>
      </c>
      <c r="M18" s="425">
        <v>1.9702400000000002</v>
      </c>
      <c r="N18" s="426">
        <v>1.68</v>
      </c>
      <c r="O18" s="490" t="s">
        <v>2351</v>
      </c>
      <c r="P18" s="482" t="s">
        <v>2320</v>
      </c>
      <c r="Q18" s="483">
        <v>7835</v>
      </c>
      <c r="R18" s="484">
        <f>VLOOKUP($Q18,'[1]Table 1'!$A$3:$I$23,9,0)</f>
        <v>1.58</v>
      </c>
      <c r="S18" s="485">
        <f>VLOOKUP($Q18,'[1]Table 1'!$A$3:$I$23,3,0)</f>
        <v>160</v>
      </c>
      <c r="T18" s="486">
        <f>VLOOKUP($Q18,'[1]Table 1'!$A$3:$I$23,4,0)</f>
        <v>2.2999999999999998</v>
      </c>
      <c r="U18" s="487" t="str">
        <f>VLOOKUP($Q18,'[1]Table 1'!$A$3:$I$23,5,0)</f>
        <v>100% PES</v>
      </c>
      <c r="V18" s="486" t="str">
        <f>VLOOKUP($Q18,'[1]Table 1'!$A$3:$I$23,6,0)</f>
        <v>CM</v>
      </c>
      <c r="W18" s="487" t="str">
        <f>VLOOKUP($Q18,'[1]Table 1'!$A$3:$I$23,7,0)</f>
        <v>BLANCO</v>
      </c>
      <c r="X18" s="488" t="str">
        <f>VLOOKUP($Q18,'[1]Table 1'!$A$3:$I$23,8,0)</f>
        <v>Sin tratamiento</v>
      </c>
      <c r="Y18" s="489">
        <f t="shared" si="0"/>
        <v>0.94047619047619058</v>
      </c>
    </row>
    <row r="19" spans="1:25" ht="63.65" customHeight="1" x14ac:dyDescent="0.35">
      <c r="A19" s="422" t="s">
        <v>2288</v>
      </c>
      <c r="B19" s="423"/>
      <c r="C19" s="431">
        <v>240</v>
      </c>
      <c r="D19" s="431">
        <v>220</v>
      </c>
      <c r="E19" s="423" t="s">
        <v>2362</v>
      </c>
      <c r="F19" s="423" t="s">
        <v>2382</v>
      </c>
      <c r="G19" s="423" t="s">
        <v>2364</v>
      </c>
      <c r="H19" s="423" t="s">
        <v>2383</v>
      </c>
      <c r="I19" s="424">
        <v>7300</v>
      </c>
      <c r="J19" s="423" t="s">
        <v>2384</v>
      </c>
      <c r="K19" s="423" t="s">
        <v>2349</v>
      </c>
      <c r="L19" s="425">
        <v>3.6960000000000002</v>
      </c>
      <c r="M19" s="425">
        <v>4.1711999999999998</v>
      </c>
      <c r="N19" s="426">
        <v>3.6</v>
      </c>
      <c r="O19" s="490" t="s">
        <v>2370</v>
      </c>
      <c r="P19" s="482" t="s">
        <v>2322</v>
      </c>
      <c r="Q19" s="483">
        <v>7836</v>
      </c>
      <c r="R19" s="484">
        <f>VLOOKUP($Q19,'[1]Table 1'!$A$3:$I$23,9,0)</f>
        <v>4.42</v>
      </c>
      <c r="S19" s="485">
        <f>VLOOKUP($Q19,'[1]Table 1'!$A$3:$I$23,3,0)</f>
        <v>240</v>
      </c>
      <c r="T19" s="486">
        <f>VLOOKUP($Q19,'[1]Table 1'!$A$3:$I$23,4,0)</f>
        <v>2.2000000000000002</v>
      </c>
      <c r="U19" s="487" t="str">
        <f>VLOOKUP($Q19,'[1]Table 1'!$A$3:$I$23,5,0)</f>
        <v>56% PE 44% PES</v>
      </c>
      <c r="V19" s="486" t="str">
        <f>VLOOKUP($Q19,'[1]Table 1'!$A$3:$I$23,6,0)</f>
        <v>CM</v>
      </c>
      <c r="W19" s="487" t="str">
        <f>VLOOKUP($Q19,'[1]Table 1'!$A$3:$I$23,7,0)</f>
        <v>PUNTOS AZUL</v>
      </c>
      <c r="X19" s="488" t="str">
        <f>VLOOKUP($Q19,'[1]Table 1'!$A$3:$I$23,8,0)</f>
        <v>ArticBreeze</v>
      </c>
      <c r="Y19" s="489">
        <f t="shared" si="0"/>
        <v>1.2277777777777776</v>
      </c>
    </row>
    <row r="20" spans="1:25" ht="63.65" customHeight="1" x14ac:dyDescent="0.35">
      <c r="A20" s="428" t="s">
        <v>2289</v>
      </c>
      <c r="B20" s="429"/>
      <c r="C20" s="430">
        <v>240</v>
      </c>
      <c r="D20" s="430">
        <v>220</v>
      </c>
      <c r="E20" s="429" t="s">
        <v>2362</v>
      </c>
      <c r="F20" s="429" t="s">
        <v>2382</v>
      </c>
      <c r="G20" s="429" t="s">
        <v>2364</v>
      </c>
      <c r="H20" s="429" t="s">
        <v>2383</v>
      </c>
      <c r="I20" s="424">
        <v>400</v>
      </c>
      <c r="J20" s="423" t="s">
        <v>2384</v>
      </c>
      <c r="K20" s="423" t="s">
        <v>2349</v>
      </c>
      <c r="L20" s="425">
        <v>3.6960000000000002</v>
      </c>
      <c r="M20" s="425">
        <v>4.1711999999999998</v>
      </c>
      <c r="N20" s="426">
        <v>3.75</v>
      </c>
      <c r="O20" s="490" t="s">
        <v>2352</v>
      </c>
      <c r="P20" s="482" t="s">
        <v>2324</v>
      </c>
      <c r="Q20" s="483">
        <v>7837</v>
      </c>
      <c r="R20" s="484">
        <f>VLOOKUP($Q20,'[1]Table 1'!$A$3:$I$23,9,0)</f>
        <v>5.59</v>
      </c>
      <c r="S20" s="485">
        <f>VLOOKUP($Q20,'[1]Table 1'!$A$3:$I$23,3,0)</f>
        <v>240</v>
      </c>
      <c r="T20" s="486">
        <f>VLOOKUP($Q20,'[1]Table 1'!$A$3:$I$23,4,0)</f>
        <v>2.2000000000000002</v>
      </c>
      <c r="U20" s="487" t="str">
        <f>VLOOKUP($Q20,'[1]Table 1'!$A$3:$I$23,5,0)</f>
        <v>56% PE 44% PES</v>
      </c>
      <c r="V20" s="486" t="str">
        <f>VLOOKUP($Q20,'[1]Table 1'!$A$3:$I$23,6,0)</f>
        <v>CM</v>
      </c>
      <c r="W20" s="487" t="str">
        <f>VLOOKUP($Q20,'[1]Table 1'!$A$3:$I$23,7,0)</f>
        <v>AZUL CLARO</v>
      </c>
      <c r="X20" s="488"/>
      <c r="Y20" s="489">
        <f t="shared" si="0"/>
        <v>1.4906666666666666</v>
      </c>
    </row>
    <row r="21" spans="1:25" ht="63.65" customHeight="1" x14ac:dyDescent="0.35">
      <c r="A21" s="435" t="s">
        <v>2290</v>
      </c>
      <c r="B21" s="423"/>
      <c r="C21" s="431">
        <v>260</v>
      </c>
      <c r="D21" s="431">
        <v>220</v>
      </c>
      <c r="E21" s="423" t="s">
        <v>2385</v>
      </c>
      <c r="F21" s="423" t="s">
        <v>2382</v>
      </c>
      <c r="G21" s="423" t="s">
        <v>2364</v>
      </c>
      <c r="H21" s="423" t="s">
        <v>2386</v>
      </c>
      <c r="I21" s="424">
        <v>5400</v>
      </c>
      <c r="J21" s="423" t="s">
        <v>2387</v>
      </c>
      <c r="K21" s="423" t="s">
        <v>2349</v>
      </c>
      <c r="L21" s="425">
        <v>3.718</v>
      </c>
      <c r="M21" s="425">
        <v>4.1756000000000002</v>
      </c>
      <c r="N21" s="426">
        <v>3.55</v>
      </c>
      <c r="O21" s="490" t="s">
        <v>2370</v>
      </c>
      <c r="P21" s="482" t="s">
        <v>2328</v>
      </c>
      <c r="Q21" s="483">
        <v>7838</v>
      </c>
      <c r="R21" s="484">
        <f>VLOOKUP($Q21,'[1]Table 1'!$A$3:$I$23,9,0)</f>
        <v>4.3899999999999997</v>
      </c>
      <c r="S21" s="485">
        <f>VLOOKUP($Q21,'[1]Table 1'!$A$3:$I$23,3,0)</f>
        <v>260</v>
      </c>
      <c r="T21" s="486">
        <f>VLOOKUP($Q21,'[1]Table 1'!$A$3:$I$23,4,0)</f>
        <v>2.2000000000000002</v>
      </c>
      <c r="U21" s="487" t="str">
        <f>VLOOKUP($Q21,'[1]Table 1'!$A$3:$I$23,5,0)</f>
        <v>54% PES 46% PE</v>
      </c>
      <c r="V21" s="486" t="str">
        <f>VLOOKUP($Q21,'[1]Table 1'!$A$3:$I$23,6,0)</f>
        <v>CM</v>
      </c>
      <c r="W21" s="487" t="str">
        <f>VLOOKUP($Q21,'[1]Table 1'!$A$3:$I$23,7,0)</f>
        <v>BLANCO COOLNESS</v>
      </c>
      <c r="X21" s="488"/>
      <c r="Y21" s="489">
        <f t="shared" si="0"/>
        <v>1.2366197183098591</v>
      </c>
    </row>
    <row r="22" spans="1:25" ht="63.65" customHeight="1" thickBot="1" x14ac:dyDescent="0.4">
      <c r="A22" s="422" t="s">
        <v>2291</v>
      </c>
      <c r="B22" s="423"/>
      <c r="C22" s="431">
        <v>360</v>
      </c>
      <c r="D22" s="431">
        <v>220</v>
      </c>
      <c r="E22" s="423" t="s">
        <v>2418</v>
      </c>
      <c r="F22" s="423" t="s">
        <v>2345</v>
      </c>
      <c r="G22" s="423" t="s">
        <v>2346</v>
      </c>
      <c r="H22" s="423" t="s">
        <v>2388</v>
      </c>
      <c r="I22" s="424">
        <v>300</v>
      </c>
      <c r="J22" s="423" t="s">
        <v>2389</v>
      </c>
      <c r="K22" s="423" t="s">
        <v>2349</v>
      </c>
      <c r="L22" s="425">
        <v>5.0688000000000004</v>
      </c>
      <c r="M22" s="425">
        <v>5.5439999999999996</v>
      </c>
      <c r="N22" s="426">
        <v>4.8499999999999996</v>
      </c>
      <c r="O22" s="490" t="s">
        <v>2352</v>
      </c>
      <c r="P22" s="492" t="s">
        <v>2326</v>
      </c>
      <c r="Q22" s="493">
        <v>7839</v>
      </c>
      <c r="R22" s="494">
        <f>VLOOKUP($Q22,'[1]Table 1'!$A$3:$I$23,9,0)</f>
        <v>6.62</v>
      </c>
      <c r="S22" s="495">
        <f>VLOOKUP($Q22,'[1]Table 1'!$A$3:$I$23,3,0)</f>
        <v>360</v>
      </c>
      <c r="T22" s="496">
        <f>VLOOKUP($Q22,'[1]Table 1'!$A$3:$I$23,4,0)</f>
        <v>2.2000000000000002</v>
      </c>
      <c r="U22" s="497" t="str">
        <f>VLOOKUP($Q22,'[1]Table 1'!$A$3:$I$23,5,0)</f>
        <v>81% PES 14% CLY 3%
PA 2% LINEN</v>
      </c>
      <c r="V22" s="496" t="str">
        <f>VLOOKUP($Q22,'[1]Table 1'!$A$3:$I$23,6,0)</f>
        <v>CM</v>
      </c>
      <c r="W22" s="497" t="str">
        <f>VLOOKUP($Q22,'[1]Table 1'!$A$3:$I$23,7,0)</f>
        <v>TENCEL LINO CAMPOS</v>
      </c>
      <c r="X22" s="498"/>
      <c r="Y22" s="499">
        <f t="shared" si="0"/>
        <v>1.3649484536082475</v>
      </c>
    </row>
  </sheetData>
  <conditionalFormatting sqref="O2:O22">
    <cfRule type="expression" dxfId="3" priority="1">
      <formula>O2="MÁXIMA"</formula>
    </cfRule>
    <cfRule type="expression" dxfId="2" priority="2">
      <formula>O2="ALTA"</formula>
    </cfRule>
    <cfRule type="expression" dxfId="1" priority="3">
      <formula>O2="MEDIA"</formula>
    </cfRule>
    <cfRule type="expression" dxfId="0" priority="4">
      <formula>O2="BAJA"</formula>
    </cfRule>
  </conditionalFormatting>
  <dataValidations count="1">
    <dataValidation type="list" sqref="O2:O22" xr:uid="{969C3AC3-FBD6-42DA-A587-0A9930B277F0}">
      <formula1>"MÁXIMA,ALTA,MEDIA,BAJA"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F0A1-3E2C-49BF-A662-D08E902ED01F}">
  <sheetPr>
    <tabColor theme="5" tint="-0.499984740745262"/>
  </sheetPr>
  <dimension ref="A1:AD66"/>
  <sheetViews>
    <sheetView showGridLines="0" workbookViewId="0">
      <pane xSplit="6" ySplit="3" topLeftCell="G4" activePane="bottomRight" state="frozen"/>
      <selection pane="topRight" activeCell="F1" sqref="F1"/>
      <selection pane="bottomLeft" activeCell="A4" sqref="A4"/>
      <selection pane="bottomRight" activeCell="K8" sqref="K8"/>
    </sheetView>
  </sheetViews>
  <sheetFormatPr baseColWidth="10" defaultColWidth="11.453125" defaultRowHeight="14.5" x14ac:dyDescent="0.35"/>
  <cols>
    <col min="2" max="2" width="23.81640625" customWidth="1"/>
    <col min="3" max="4" width="0" hidden="1" customWidth="1"/>
    <col min="6" max="6" width="0" hidden="1" customWidth="1"/>
    <col min="7" max="7" width="20.453125" customWidth="1"/>
    <col min="9" max="9" width="6.81640625" customWidth="1"/>
    <col min="10" max="10" width="7.81640625" customWidth="1"/>
    <col min="12" max="12" width="14.1796875" bestFit="1" customWidth="1"/>
    <col min="13" max="13" width="9.54296875" customWidth="1"/>
    <col min="16" max="16" width="0" hidden="1" customWidth="1"/>
    <col min="18" max="18" width="0" hidden="1" customWidth="1"/>
    <col min="19" max="19" width="9.54296875" customWidth="1"/>
    <col min="20" max="20" width="49.7265625" customWidth="1"/>
    <col min="21" max="24" width="2.26953125" customWidth="1"/>
    <col min="25" max="25" width="16.54296875" bestFit="1" customWidth="1"/>
    <col min="26" max="26" width="15.54296875" bestFit="1" customWidth="1"/>
  </cols>
  <sheetData>
    <row r="1" spans="1:30" x14ac:dyDescent="0.35">
      <c r="A1" s="284"/>
      <c r="B1" s="5" t="s">
        <v>2033</v>
      </c>
      <c r="E1" s="284">
        <v>46199</v>
      </c>
    </row>
    <row r="2" spans="1:30" x14ac:dyDescent="0.35">
      <c r="B2" s="5" t="s">
        <v>2038</v>
      </c>
      <c r="H2" s="372">
        <v>1</v>
      </c>
      <c r="I2" s="372">
        <v>2</v>
      </c>
      <c r="J2" s="372">
        <v>3</v>
      </c>
      <c r="K2" s="372">
        <v>4</v>
      </c>
      <c r="L2" s="372">
        <v>5</v>
      </c>
      <c r="M2" s="372">
        <v>6</v>
      </c>
      <c r="N2" s="372">
        <v>7</v>
      </c>
      <c r="O2" s="372">
        <v>8</v>
      </c>
      <c r="T2" s="15" t="s">
        <v>2070</v>
      </c>
      <c r="Y2" s="15" t="s">
        <v>2035</v>
      </c>
      <c r="Z2" s="15"/>
    </row>
    <row r="3" spans="1:30" ht="30" x14ac:dyDescent="0.35">
      <c r="A3" s="89" t="s">
        <v>44</v>
      </c>
      <c r="B3" s="88" t="s">
        <v>0</v>
      </c>
      <c r="C3" s="89" t="s">
        <v>53</v>
      </c>
      <c r="D3" s="89" t="s">
        <v>54</v>
      </c>
      <c r="E3" s="89" t="s">
        <v>44</v>
      </c>
      <c r="F3" s="89" t="s">
        <v>4</v>
      </c>
      <c r="G3" s="89" t="s">
        <v>64</v>
      </c>
      <c r="H3" s="90" t="s">
        <v>59</v>
      </c>
      <c r="I3" s="89" t="s">
        <v>60</v>
      </c>
      <c r="J3" s="89" t="s">
        <v>57</v>
      </c>
      <c r="K3" s="89" t="s">
        <v>1413</v>
      </c>
      <c r="L3" s="89" t="s">
        <v>69</v>
      </c>
      <c r="M3" s="89" t="s">
        <v>70</v>
      </c>
      <c r="N3" s="89" t="s">
        <v>58</v>
      </c>
      <c r="O3" s="91" t="s">
        <v>2</v>
      </c>
      <c r="P3" s="340" t="s">
        <v>61</v>
      </c>
      <c r="Q3" s="341" t="s">
        <v>62</v>
      </c>
      <c r="R3" s="341" t="s">
        <v>63</v>
      </c>
      <c r="S3" s="341" t="s">
        <v>52</v>
      </c>
      <c r="T3" s="366" t="s">
        <v>634</v>
      </c>
      <c r="Y3" s="4" t="s">
        <v>1577</v>
      </c>
      <c r="Z3" t="s">
        <v>2034</v>
      </c>
      <c r="AA3" t="s">
        <v>347</v>
      </c>
      <c r="AC3" s="375">
        <v>7679</v>
      </c>
      <c r="AD3" s="376">
        <v>3570016</v>
      </c>
    </row>
    <row r="4" spans="1:30" ht="58" x14ac:dyDescent="0.35">
      <c r="A4" s="92" t="s">
        <v>1472</v>
      </c>
      <c r="B4" s="342" t="s">
        <v>1833</v>
      </c>
      <c r="C4" s="35">
        <v>46192</v>
      </c>
      <c r="D4" s="35">
        <v>46196</v>
      </c>
      <c r="E4" s="92" t="s">
        <v>1472</v>
      </c>
      <c r="F4" s="343" t="s">
        <v>74</v>
      </c>
      <c r="G4" s="344" t="s">
        <v>1858</v>
      </c>
      <c r="H4" s="93" t="s">
        <v>1974</v>
      </c>
      <c r="I4" s="106"/>
      <c r="J4" s="107">
        <v>180</v>
      </c>
      <c r="K4" s="107">
        <v>220</v>
      </c>
      <c r="L4" s="345" t="s">
        <v>95</v>
      </c>
      <c r="M4" s="346" t="s">
        <v>420</v>
      </c>
      <c r="N4" s="347"/>
      <c r="O4" s="308">
        <v>1.76</v>
      </c>
      <c r="P4" s="348"/>
      <c r="Q4" s="349" t="s">
        <v>347</v>
      </c>
      <c r="R4" s="350"/>
      <c r="S4" s="351" t="s">
        <v>66</v>
      </c>
      <c r="T4" s="369" t="s">
        <v>2054</v>
      </c>
      <c r="Y4" s="257" t="s">
        <v>1491</v>
      </c>
      <c r="Z4" s="5">
        <v>4</v>
      </c>
      <c r="AA4" t="s">
        <v>2036</v>
      </c>
      <c r="AC4" s="375">
        <v>7677</v>
      </c>
      <c r="AD4" s="376">
        <v>3570017</v>
      </c>
    </row>
    <row r="5" spans="1:30" ht="16" x14ac:dyDescent="0.35">
      <c r="A5" s="354" t="s">
        <v>1472</v>
      </c>
      <c r="B5" s="98" t="s">
        <v>1833</v>
      </c>
      <c r="C5" s="353">
        <v>46192</v>
      </c>
      <c r="D5" s="353">
        <v>46196</v>
      </c>
      <c r="E5" s="354" t="s">
        <v>1472</v>
      </c>
      <c r="F5" s="115" t="s">
        <v>74</v>
      </c>
      <c r="G5" s="100" t="s">
        <v>1859</v>
      </c>
      <c r="H5" s="101" t="s">
        <v>1973</v>
      </c>
      <c r="I5" s="102"/>
      <c r="J5" s="110">
        <v>180</v>
      </c>
      <c r="K5" s="110">
        <v>220</v>
      </c>
      <c r="L5" s="355" t="s">
        <v>95</v>
      </c>
      <c r="M5" s="104" t="s">
        <v>137</v>
      </c>
      <c r="N5" s="356"/>
      <c r="O5" s="309">
        <v>1.73</v>
      </c>
      <c r="P5" s="357"/>
      <c r="Q5" s="358" t="s">
        <v>347</v>
      </c>
      <c r="R5" s="359"/>
      <c r="S5" s="360" t="s">
        <v>66</v>
      </c>
      <c r="T5" s="368"/>
      <c r="Y5" s="257" t="s">
        <v>1542</v>
      </c>
      <c r="Z5" s="5">
        <v>4</v>
      </c>
      <c r="AA5" t="s">
        <v>2036</v>
      </c>
      <c r="AC5" s="375">
        <v>7678</v>
      </c>
      <c r="AD5" s="376">
        <v>3570018</v>
      </c>
    </row>
    <row r="6" spans="1:30" ht="16" x14ac:dyDescent="0.35">
      <c r="A6" s="362" t="s">
        <v>1472</v>
      </c>
      <c r="B6" s="342" t="s">
        <v>1833</v>
      </c>
      <c r="C6" s="35">
        <v>46192</v>
      </c>
      <c r="D6" s="35">
        <v>46196</v>
      </c>
      <c r="E6" s="362" t="s">
        <v>1472</v>
      </c>
      <c r="F6" s="343" t="s">
        <v>74</v>
      </c>
      <c r="G6" s="344" t="s">
        <v>1860</v>
      </c>
      <c r="H6" s="93" t="s">
        <v>1972</v>
      </c>
      <c r="I6" s="106"/>
      <c r="J6" s="107">
        <v>180</v>
      </c>
      <c r="K6" s="107">
        <v>220</v>
      </c>
      <c r="L6" s="345" t="s">
        <v>95</v>
      </c>
      <c r="M6" s="346" t="s">
        <v>120</v>
      </c>
      <c r="N6" s="347"/>
      <c r="O6" s="308">
        <v>1.66</v>
      </c>
      <c r="P6" s="348"/>
      <c r="Q6" s="349" t="s">
        <v>347</v>
      </c>
      <c r="R6" s="350"/>
      <c r="S6" s="351" t="s">
        <v>66</v>
      </c>
      <c r="T6" s="352"/>
      <c r="Y6" s="257" t="s">
        <v>1471</v>
      </c>
      <c r="Z6" s="5">
        <v>4</v>
      </c>
      <c r="AA6" t="s">
        <v>2036</v>
      </c>
      <c r="AC6" s="375">
        <v>7680</v>
      </c>
      <c r="AD6" s="376">
        <v>3570019</v>
      </c>
    </row>
    <row r="7" spans="1:30" ht="16" x14ac:dyDescent="0.35">
      <c r="A7" s="354" t="s">
        <v>1472</v>
      </c>
      <c r="B7" s="98" t="s">
        <v>1833</v>
      </c>
      <c r="C7" s="353">
        <v>46192</v>
      </c>
      <c r="D7" s="353">
        <v>46196</v>
      </c>
      <c r="E7" s="354" t="s">
        <v>1472</v>
      </c>
      <c r="F7" s="115" t="s">
        <v>74</v>
      </c>
      <c r="G7" s="100" t="s">
        <v>1861</v>
      </c>
      <c r="H7" s="101" t="s">
        <v>1971</v>
      </c>
      <c r="I7" s="102"/>
      <c r="J7" s="110">
        <v>180</v>
      </c>
      <c r="K7" s="110">
        <v>220</v>
      </c>
      <c r="L7" s="355" t="s">
        <v>95</v>
      </c>
      <c r="M7" s="104" t="s">
        <v>1390</v>
      </c>
      <c r="N7" s="356"/>
      <c r="O7" s="309">
        <v>1.84</v>
      </c>
      <c r="P7" s="357"/>
      <c r="Q7" s="358" t="s">
        <v>347</v>
      </c>
      <c r="R7" s="359"/>
      <c r="S7" s="360" t="s">
        <v>66</v>
      </c>
      <c r="T7" s="367"/>
      <c r="Y7" s="257" t="s">
        <v>1510</v>
      </c>
      <c r="Z7" s="5">
        <v>4</v>
      </c>
      <c r="AA7" t="s">
        <v>2036</v>
      </c>
      <c r="AC7" s="375">
        <v>7639</v>
      </c>
      <c r="AD7" s="376">
        <v>3570020</v>
      </c>
    </row>
    <row r="8" spans="1:30" ht="58" x14ac:dyDescent="0.35">
      <c r="A8" s="436" t="s">
        <v>1477</v>
      </c>
      <c r="B8" s="455" t="s">
        <v>1833</v>
      </c>
      <c r="C8" s="437">
        <v>46192</v>
      </c>
      <c r="D8" s="437">
        <v>46196</v>
      </c>
      <c r="E8" s="436" t="s">
        <v>1477</v>
      </c>
      <c r="F8" s="438" t="s">
        <v>74</v>
      </c>
      <c r="G8" s="439" t="s">
        <v>1862</v>
      </c>
      <c r="H8" s="440" t="s">
        <v>1967</v>
      </c>
      <c r="I8" s="441"/>
      <c r="J8" s="442">
        <v>180</v>
      </c>
      <c r="K8" s="442">
        <v>220</v>
      </c>
      <c r="L8" s="443" t="s">
        <v>95</v>
      </c>
      <c r="M8" s="444" t="s">
        <v>420</v>
      </c>
      <c r="N8" s="445"/>
      <c r="O8" s="446">
        <v>1.76</v>
      </c>
      <c r="P8" s="447"/>
      <c r="Q8" s="448" t="s">
        <v>347</v>
      </c>
      <c r="R8" s="449"/>
      <c r="S8" s="450" t="s">
        <v>66</v>
      </c>
      <c r="T8" s="451" t="s">
        <v>2048</v>
      </c>
      <c r="U8" s="452"/>
      <c r="V8" s="452"/>
      <c r="W8" s="452"/>
      <c r="X8" s="452"/>
      <c r="Y8" s="453" t="s">
        <v>1477</v>
      </c>
      <c r="Z8" s="14">
        <v>4</v>
      </c>
      <c r="AA8" s="452" t="s">
        <v>2036</v>
      </c>
      <c r="AB8" s="452"/>
      <c r="AC8" s="454">
        <v>7637</v>
      </c>
      <c r="AD8" s="454">
        <v>3570021</v>
      </c>
    </row>
    <row r="9" spans="1:30" ht="16" x14ac:dyDescent="0.35">
      <c r="A9" s="354" t="s">
        <v>1477</v>
      </c>
      <c r="B9" s="98" t="s">
        <v>1833</v>
      </c>
      <c r="C9" s="353">
        <v>46192</v>
      </c>
      <c r="D9" s="353">
        <v>46196</v>
      </c>
      <c r="E9" s="354" t="s">
        <v>1477</v>
      </c>
      <c r="F9" s="115" t="s">
        <v>74</v>
      </c>
      <c r="G9" s="100" t="s">
        <v>1863</v>
      </c>
      <c r="H9" s="101" t="s">
        <v>1968</v>
      </c>
      <c r="I9" s="102"/>
      <c r="J9" s="110">
        <v>180</v>
      </c>
      <c r="K9" s="110">
        <v>220</v>
      </c>
      <c r="L9" s="355" t="s">
        <v>95</v>
      </c>
      <c r="M9" s="104" t="s">
        <v>137</v>
      </c>
      <c r="N9" s="356"/>
      <c r="O9" s="309">
        <v>1.73</v>
      </c>
      <c r="P9" s="357"/>
      <c r="Q9" s="358" t="s">
        <v>347</v>
      </c>
      <c r="R9" s="359"/>
      <c r="S9" s="360" t="s">
        <v>66</v>
      </c>
      <c r="T9" s="368"/>
      <c r="Y9" s="257" t="s">
        <v>1553</v>
      </c>
      <c r="Z9" s="5">
        <v>4</v>
      </c>
      <c r="AA9" t="s">
        <v>2036</v>
      </c>
      <c r="AC9" s="375">
        <v>7638</v>
      </c>
      <c r="AD9" s="376">
        <v>3570022</v>
      </c>
    </row>
    <row r="10" spans="1:30" ht="16" x14ac:dyDescent="0.35">
      <c r="A10" s="362" t="s">
        <v>1477</v>
      </c>
      <c r="B10" s="342" t="s">
        <v>1833</v>
      </c>
      <c r="C10" s="35">
        <v>46192</v>
      </c>
      <c r="D10" s="35">
        <v>46196</v>
      </c>
      <c r="E10" s="362" t="s">
        <v>1477</v>
      </c>
      <c r="F10" s="343" t="s">
        <v>74</v>
      </c>
      <c r="G10" s="344" t="s">
        <v>1864</v>
      </c>
      <c r="H10" s="93" t="s">
        <v>1969</v>
      </c>
      <c r="I10" s="106"/>
      <c r="J10" s="107">
        <v>180</v>
      </c>
      <c r="K10" s="107">
        <v>220</v>
      </c>
      <c r="L10" s="345" t="s">
        <v>95</v>
      </c>
      <c r="M10" s="346" t="s">
        <v>120</v>
      </c>
      <c r="N10" s="347"/>
      <c r="O10" s="308">
        <v>1.66</v>
      </c>
      <c r="P10" s="348"/>
      <c r="Q10" s="349" t="s">
        <v>347</v>
      </c>
      <c r="R10" s="350"/>
      <c r="S10" s="351" t="s">
        <v>66</v>
      </c>
      <c r="T10" s="352"/>
      <c r="Y10" s="257" t="s">
        <v>1546</v>
      </c>
      <c r="Z10" s="5">
        <v>4</v>
      </c>
      <c r="AA10" t="s">
        <v>2036</v>
      </c>
      <c r="AC10" s="375">
        <v>7640</v>
      </c>
      <c r="AD10" s="376">
        <v>3570023</v>
      </c>
    </row>
    <row r="11" spans="1:30" ht="16" x14ac:dyDescent="0.35">
      <c r="A11" s="354" t="s">
        <v>1477</v>
      </c>
      <c r="B11" s="98" t="s">
        <v>1833</v>
      </c>
      <c r="C11" s="353">
        <v>46192</v>
      </c>
      <c r="D11" s="353">
        <v>46196</v>
      </c>
      <c r="E11" s="354" t="s">
        <v>1477</v>
      </c>
      <c r="F11" s="115" t="s">
        <v>74</v>
      </c>
      <c r="G11" s="100" t="s">
        <v>1865</v>
      </c>
      <c r="H11" s="101" t="s">
        <v>1970</v>
      </c>
      <c r="I11" s="102"/>
      <c r="J11" s="110">
        <v>180</v>
      </c>
      <c r="K11" s="110">
        <v>220</v>
      </c>
      <c r="L11" s="355" t="s">
        <v>95</v>
      </c>
      <c r="M11" s="104" t="s">
        <v>1390</v>
      </c>
      <c r="N11" s="356"/>
      <c r="O11" s="309">
        <v>1.84</v>
      </c>
      <c r="P11" s="357"/>
      <c r="Q11" s="358" t="s">
        <v>347</v>
      </c>
      <c r="R11" s="359"/>
      <c r="S11" s="360" t="s">
        <v>66</v>
      </c>
      <c r="T11" s="367"/>
      <c r="Y11" s="257" t="s">
        <v>1532</v>
      </c>
      <c r="Z11" s="5">
        <v>4</v>
      </c>
      <c r="AA11" t="s">
        <v>2036</v>
      </c>
      <c r="AC11" s="375">
        <v>7655</v>
      </c>
      <c r="AD11" s="376">
        <v>3570024</v>
      </c>
    </row>
    <row r="12" spans="1:30" ht="58" x14ac:dyDescent="0.35">
      <c r="A12" s="92" t="s">
        <v>1488</v>
      </c>
      <c r="B12" s="342" t="s">
        <v>1833</v>
      </c>
      <c r="C12" s="35">
        <v>46192</v>
      </c>
      <c r="D12" s="35">
        <v>46196</v>
      </c>
      <c r="E12" s="92" t="s">
        <v>1488</v>
      </c>
      <c r="F12" s="343" t="s">
        <v>74</v>
      </c>
      <c r="G12" s="344" t="s">
        <v>1866</v>
      </c>
      <c r="H12" s="93" t="s">
        <v>1963</v>
      </c>
      <c r="I12" s="106"/>
      <c r="J12" s="107">
        <v>180</v>
      </c>
      <c r="K12" s="107">
        <v>220</v>
      </c>
      <c r="L12" s="345" t="s">
        <v>95</v>
      </c>
      <c r="M12" s="346" t="s">
        <v>420</v>
      </c>
      <c r="N12" s="347"/>
      <c r="O12" s="308">
        <v>1.76</v>
      </c>
      <c r="P12" s="348"/>
      <c r="Q12" s="349" t="s">
        <v>347</v>
      </c>
      <c r="R12" s="350"/>
      <c r="S12" s="351" t="s">
        <v>66</v>
      </c>
      <c r="T12" s="370" t="s">
        <v>2052</v>
      </c>
      <c r="Y12" s="257" t="s">
        <v>1488</v>
      </c>
      <c r="Z12" s="5">
        <v>4</v>
      </c>
      <c r="AA12" t="s">
        <v>2036</v>
      </c>
      <c r="AC12" s="375">
        <v>7653</v>
      </c>
      <c r="AD12" s="376">
        <v>3570025</v>
      </c>
    </row>
    <row r="13" spans="1:30" ht="16" x14ac:dyDescent="0.35">
      <c r="A13" s="456" t="s">
        <v>1488</v>
      </c>
      <c r="B13" s="457" t="s">
        <v>1833</v>
      </c>
      <c r="C13" s="458">
        <v>46192</v>
      </c>
      <c r="D13" s="458">
        <v>46196</v>
      </c>
      <c r="E13" s="456" t="s">
        <v>1488</v>
      </c>
      <c r="F13" s="459" t="s">
        <v>74</v>
      </c>
      <c r="G13" s="460" t="s">
        <v>1867</v>
      </c>
      <c r="H13" s="461" t="s">
        <v>1964</v>
      </c>
      <c r="I13" s="462"/>
      <c r="J13" s="463">
        <v>180</v>
      </c>
      <c r="K13" s="463">
        <v>220</v>
      </c>
      <c r="L13" s="464" t="s">
        <v>95</v>
      </c>
      <c r="M13" s="465" t="s">
        <v>137</v>
      </c>
      <c r="N13" s="466"/>
      <c r="O13" s="467">
        <v>1.73</v>
      </c>
      <c r="P13" s="468"/>
      <c r="Q13" s="469" t="s">
        <v>347</v>
      </c>
      <c r="R13" s="470"/>
      <c r="S13" s="471" t="s">
        <v>66</v>
      </c>
      <c r="T13" s="472"/>
      <c r="U13" s="452"/>
      <c r="V13" s="452"/>
      <c r="W13" s="452"/>
      <c r="X13" s="452"/>
      <c r="Y13" s="453" t="s">
        <v>1513</v>
      </c>
      <c r="Z13" s="14">
        <v>4</v>
      </c>
      <c r="AA13" s="452" t="s">
        <v>2036</v>
      </c>
      <c r="AB13" s="452"/>
      <c r="AC13" s="454">
        <v>7654</v>
      </c>
      <c r="AD13" s="454">
        <v>3570026</v>
      </c>
    </row>
    <row r="14" spans="1:30" ht="16" x14ac:dyDescent="0.35">
      <c r="A14" s="362" t="s">
        <v>1488</v>
      </c>
      <c r="B14" s="342" t="s">
        <v>1833</v>
      </c>
      <c r="C14" s="35">
        <v>46192</v>
      </c>
      <c r="D14" s="35">
        <v>46196</v>
      </c>
      <c r="E14" s="362" t="s">
        <v>1488</v>
      </c>
      <c r="F14" s="343" t="s">
        <v>74</v>
      </c>
      <c r="G14" s="344" t="s">
        <v>1868</v>
      </c>
      <c r="H14" s="93" t="s">
        <v>1965</v>
      </c>
      <c r="I14" s="106"/>
      <c r="J14" s="107">
        <v>180</v>
      </c>
      <c r="K14" s="107">
        <v>220</v>
      </c>
      <c r="L14" s="345" t="s">
        <v>95</v>
      </c>
      <c r="M14" s="346" t="s">
        <v>120</v>
      </c>
      <c r="N14" s="347"/>
      <c r="O14" s="308">
        <v>1.66</v>
      </c>
      <c r="P14" s="348"/>
      <c r="Q14" s="349" t="s">
        <v>347</v>
      </c>
      <c r="R14" s="350"/>
      <c r="S14" s="351" t="s">
        <v>66</v>
      </c>
      <c r="T14" s="352"/>
      <c r="Y14" s="257" t="s">
        <v>1472</v>
      </c>
      <c r="Z14" s="5">
        <v>4</v>
      </c>
      <c r="AA14" t="s">
        <v>2036</v>
      </c>
      <c r="AC14" s="375">
        <v>7656</v>
      </c>
      <c r="AD14" s="376">
        <v>3570027</v>
      </c>
    </row>
    <row r="15" spans="1:30" ht="16" x14ac:dyDescent="0.35">
      <c r="A15" s="354" t="s">
        <v>1488</v>
      </c>
      <c r="B15" s="98" t="s">
        <v>1833</v>
      </c>
      <c r="C15" s="353">
        <v>46192</v>
      </c>
      <c r="D15" s="353">
        <v>46196</v>
      </c>
      <c r="E15" s="354" t="s">
        <v>1488</v>
      </c>
      <c r="F15" s="115" t="s">
        <v>74</v>
      </c>
      <c r="G15" s="100" t="s">
        <v>1869</v>
      </c>
      <c r="H15" s="101" t="s">
        <v>1966</v>
      </c>
      <c r="I15" s="102"/>
      <c r="J15" s="110">
        <v>180</v>
      </c>
      <c r="K15" s="110">
        <v>220</v>
      </c>
      <c r="L15" s="355" t="s">
        <v>95</v>
      </c>
      <c r="M15" s="104" t="s">
        <v>1390</v>
      </c>
      <c r="N15" s="356"/>
      <c r="O15" s="309">
        <v>1.84</v>
      </c>
      <c r="P15" s="357"/>
      <c r="Q15" s="358" t="s">
        <v>347</v>
      </c>
      <c r="R15" s="359"/>
      <c r="S15" s="360" t="s">
        <v>66</v>
      </c>
      <c r="T15" s="367"/>
      <c r="Y15" s="257" t="s">
        <v>292</v>
      </c>
      <c r="Z15" s="5">
        <v>4</v>
      </c>
      <c r="AA15" t="s">
        <v>2036</v>
      </c>
      <c r="AC15" s="375">
        <v>7667</v>
      </c>
      <c r="AD15" s="376">
        <v>3570028</v>
      </c>
    </row>
    <row r="16" spans="1:30" ht="72.5" x14ac:dyDescent="0.35">
      <c r="A16" s="92" t="s">
        <v>1491</v>
      </c>
      <c r="B16" s="342" t="s">
        <v>1833</v>
      </c>
      <c r="C16" s="35">
        <v>46192</v>
      </c>
      <c r="D16" s="35">
        <v>46196</v>
      </c>
      <c r="E16" s="92" t="s">
        <v>1491</v>
      </c>
      <c r="F16" s="343" t="s">
        <v>74</v>
      </c>
      <c r="G16" s="344" t="s">
        <v>1870</v>
      </c>
      <c r="H16" s="93" t="s">
        <v>1959</v>
      </c>
      <c r="I16" s="106"/>
      <c r="J16" s="107">
        <v>180</v>
      </c>
      <c r="K16" s="107">
        <v>220</v>
      </c>
      <c r="L16" s="345" t="s">
        <v>95</v>
      </c>
      <c r="M16" s="346" t="s">
        <v>420</v>
      </c>
      <c r="N16" s="347"/>
      <c r="O16" s="308">
        <v>1.76</v>
      </c>
      <c r="P16" s="348"/>
      <c r="Q16" s="349" t="s">
        <v>347</v>
      </c>
      <c r="R16" s="350"/>
      <c r="S16" s="351" t="s">
        <v>66</v>
      </c>
      <c r="T16" s="369" t="s">
        <v>2045</v>
      </c>
      <c r="Y16" s="2" t="s">
        <v>1850</v>
      </c>
      <c r="Z16">
        <v>1</v>
      </c>
      <c r="AA16" t="s">
        <v>2037</v>
      </c>
      <c r="AC16" s="375">
        <v>7665</v>
      </c>
      <c r="AD16" s="376">
        <v>3570029</v>
      </c>
    </row>
    <row r="17" spans="1:30" ht="16" x14ac:dyDescent="0.35">
      <c r="A17" s="354" t="s">
        <v>1491</v>
      </c>
      <c r="B17" s="98" t="s">
        <v>1833</v>
      </c>
      <c r="C17" s="353">
        <v>46192</v>
      </c>
      <c r="D17" s="353">
        <v>46196</v>
      </c>
      <c r="E17" s="354" t="s">
        <v>1491</v>
      </c>
      <c r="F17" s="115" t="s">
        <v>74</v>
      </c>
      <c r="G17" s="100" t="s">
        <v>1871</v>
      </c>
      <c r="H17" s="101" t="s">
        <v>1960</v>
      </c>
      <c r="I17" s="102"/>
      <c r="J17" s="110">
        <v>180</v>
      </c>
      <c r="K17" s="110">
        <v>220</v>
      </c>
      <c r="L17" s="355" t="s">
        <v>95</v>
      </c>
      <c r="M17" s="104" t="s">
        <v>137</v>
      </c>
      <c r="N17" s="356"/>
      <c r="O17" s="309">
        <v>1.73</v>
      </c>
      <c r="P17" s="357"/>
      <c r="Q17" s="358" t="s">
        <v>347</v>
      </c>
      <c r="R17" s="359"/>
      <c r="S17" s="360" t="s">
        <v>66</v>
      </c>
      <c r="T17" s="368"/>
      <c r="Y17" s="2" t="s">
        <v>1851</v>
      </c>
      <c r="Z17">
        <v>1</v>
      </c>
      <c r="AA17" t="s">
        <v>2037</v>
      </c>
      <c r="AC17" s="375">
        <v>7666</v>
      </c>
      <c r="AD17" s="376">
        <v>3570030</v>
      </c>
    </row>
    <row r="18" spans="1:30" ht="16" x14ac:dyDescent="0.35">
      <c r="A18" s="362" t="s">
        <v>1491</v>
      </c>
      <c r="B18" s="342" t="s">
        <v>1833</v>
      </c>
      <c r="C18" s="35">
        <v>46192</v>
      </c>
      <c r="D18" s="35">
        <v>46196</v>
      </c>
      <c r="E18" s="362" t="s">
        <v>1491</v>
      </c>
      <c r="F18" s="343" t="s">
        <v>74</v>
      </c>
      <c r="G18" s="344" t="s">
        <v>1872</v>
      </c>
      <c r="H18" s="93" t="s">
        <v>1961</v>
      </c>
      <c r="I18" s="106"/>
      <c r="J18" s="107">
        <v>180</v>
      </c>
      <c r="K18" s="107">
        <v>220</v>
      </c>
      <c r="L18" s="345" t="s">
        <v>95</v>
      </c>
      <c r="M18" s="346" t="s">
        <v>120</v>
      </c>
      <c r="N18" s="347"/>
      <c r="O18" s="308">
        <v>1.66</v>
      </c>
      <c r="P18" s="348"/>
      <c r="Q18" s="349" t="s">
        <v>347</v>
      </c>
      <c r="R18" s="350"/>
      <c r="S18" s="351" t="s">
        <v>66</v>
      </c>
      <c r="T18" s="352"/>
      <c r="Y18" s="2" t="s">
        <v>1852</v>
      </c>
      <c r="Z18">
        <v>1</v>
      </c>
      <c r="AA18" t="s">
        <v>2037</v>
      </c>
      <c r="AC18" s="375">
        <v>7668</v>
      </c>
      <c r="AD18" s="376">
        <v>3570031</v>
      </c>
    </row>
    <row r="19" spans="1:30" ht="16" x14ac:dyDescent="0.35">
      <c r="A19" s="354" t="s">
        <v>1491</v>
      </c>
      <c r="B19" s="98" t="s">
        <v>1833</v>
      </c>
      <c r="C19" s="353">
        <v>46192</v>
      </c>
      <c r="D19" s="353">
        <v>46196</v>
      </c>
      <c r="E19" s="354" t="s">
        <v>1491</v>
      </c>
      <c r="F19" s="115" t="s">
        <v>74</v>
      </c>
      <c r="G19" s="100" t="s">
        <v>1873</v>
      </c>
      <c r="H19" s="101" t="s">
        <v>1962</v>
      </c>
      <c r="I19" s="102"/>
      <c r="J19" s="110">
        <v>180</v>
      </c>
      <c r="K19" s="110">
        <v>220</v>
      </c>
      <c r="L19" s="355" t="s">
        <v>95</v>
      </c>
      <c r="M19" s="104" t="s">
        <v>1390</v>
      </c>
      <c r="N19" s="356"/>
      <c r="O19" s="309">
        <v>1.84</v>
      </c>
      <c r="P19" s="357"/>
      <c r="Q19" s="358" t="s">
        <v>347</v>
      </c>
      <c r="R19" s="359"/>
      <c r="S19" s="360" t="s">
        <v>66</v>
      </c>
      <c r="T19" s="367"/>
      <c r="Y19" s="2" t="s">
        <v>1853</v>
      </c>
      <c r="Z19">
        <v>1</v>
      </c>
      <c r="AA19" t="s">
        <v>2037</v>
      </c>
      <c r="AC19" s="375">
        <v>7647</v>
      </c>
      <c r="AD19" s="376">
        <v>3570032</v>
      </c>
    </row>
    <row r="20" spans="1:30" ht="58" x14ac:dyDescent="0.35">
      <c r="A20" s="92" t="s">
        <v>1471</v>
      </c>
      <c r="B20" s="342" t="s">
        <v>1833</v>
      </c>
      <c r="C20" s="35">
        <v>46192</v>
      </c>
      <c r="D20" s="35">
        <v>46196</v>
      </c>
      <c r="E20" s="92" t="s">
        <v>1471</v>
      </c>
      <c r="F20" s="343" t="s">
        <v>74</v>
      </c>
      <c r="G20" s="344" t="s">
        <v>1874</v>
      </c>
      <c r="H20" s="93" t="s">
        <v>1955</v>
      </c>
      <c r="I20" s="106"/>
      <c r="J20" s="107">
        <v>180</v>
      </c>
      <c r="K20" s="107">
        <v>220</v>
      </c>
      <c r="L20" s="345" t="s">
        <v>95</v>
      </c>
      <c r="M20" s="346" t="s">
        <v>420</v>
      </c>
      <c r="N20" s="347"/>
      <c r="O20" s="308">
        <v>1.76</v>
      </c>
      <c r="P20" s="348"/>
      <c r="Q20" s="349" t="s">
        <v>347</v>
      </c>
      <c r="R20" s="350"/>
      <c r="S20" s="351" t="s">
        <v>66</v>
      </c>
      <c r="T20" s="369" t="s">
        <v>2047</v>
      </c>
      <c r="Y20" s="2" t="s">
        <v>1575</v>
      </c>
      <c r="Z20">
        <v>52</v>
      </c>
      <c r="AC20" s="375">
        <v>7645</v>
      </c>
      <c r="AD20" s="376">
        <v>3570033</v>
      </c>
    </row>
    <row r="21" spans="1:30" ht="16" x14ac:dyDescent="0.35">
      <c r="A21" s="354" t="s">
        <v>1471</v>
      </c>
      <c r="B21" s="98" t="s">
        <v>1833</v>
      </c>
      <c r="C21" s="353">
        <v>46192</v>
      </c>
      <c r="D21" s="353">
        <v>46196</v>
      </c>
      <c r="E21" s="354" t="s">
        <v>1471</v>
      </c>
      <c r="F21" s="115" t="s">
        <v>74</v>
      </c>
      <c r="G21" s="100" t="s">
        <v>1875</v>
      </c>
      <c r="H21" s="101" t="s">
        <v>1956</v>
      </c>
      <c r="I21" s="102"/>
      <c r="J21" s="110">
        <v>180</v>
      </c>
      <c r="K21" s="110">
        <v>220</v>
      </c>
      <c r="L21" s="355" t="s">
        <v>95</v>
      </c>
      <c r="M21" s="104" t="s">
        <v>137</v>
      </c>
      <c r="N21" s="356"/>
      <c r="O21" s="309">
        <v>1.73</v>
      </c>
      <c r="P21" s="357"/>
      <c r="Q21" s="358" t="s">
        <v>347</v>
      </c>
      <c r="R21" s="359"/>
      <c r="S21" s="360" t="s">
        <v>66</v>
      </c>
      <c r="T21" s="368"/>
      <c r="AC21" s="375">
        <v>7646</v>
      </c>
      <c r="AD21" s="376">
        <v>3570034</v>
      </c>
    </row>
    <row r="22" spans="1:30" ht="16" x14ac:dyDescent="0.35">
      <c r="A22" s="362" t="s">
        <v>1471</v>
      </c>
      <c r="B22" s="342" t="s">
        <v>1833</v>
      </c>
      <c r="C22" s="35">
        <v>46192</v>
      </c>
      <c r="D22" s="35">
        <v>46196</v>
      </c>
      <c r="E22" s="362" t="s">
        <v>1471</v>
      </c>
      <c r="F22" s="343" t="s">
        <v>74</v>
      </c>
      <c r="G22" s="344" t="s">
        <v>1876</v>
      </c>
      <c r="H22" s="93" t="s">
        <v>1957</v>
      </c>
      <c r="I22" s="106"/>
      <c r="J22" s="107">
        <v>180</v>
      </c>
      <c r="K22" s="107">
        <v>220</v>
      </c>
      <c r="L22" s="345" t="s">
        <v>95</v>
      </c>
      <c r="M22" s="346" t="s">
        <v>120</v>
      </c>
      <c r="N22" s="347"/>
      <c r="O22" s="308">
        <v>1.66</v>
      </c>
      <c r="P22" s="348"/>
      <c r="Q22" s="349" t="s">
        <v>347</v>
      </c>
      <c r="R22" s="350"/>
      <c r="S22" s="351" t="s">
        <v>66</v>
      </c>
      <c r="T22" s="352"/>
      <c r="AC22" s="375">
        <v>7648</v>
      </c>
      <c r="AD22" s="376">
        <v>3570035</v>
      </c>
    </row>
    <row r="23" spans="1:30" ht="16" x14ac:dyDescent="0.35">
      <c r="A23" s="354" t="s">
        <v>1471</v>
      </c>
      <c r="B23" s="98" t="s">
        <v>1833</v>
      </c>
      <c r="C23" s="353">
        <v>46192</v>
      </c>
      <c r="D23" s="353">
        <v>46196</v>
      </c>
      <c r="E23" s="354" t="s">
        <v>1471</v>
      </c>
      <c r="F23" s="115" t="s">
        <v>74</v>
      </c>
      <c r="G23" s="100" t="s">
        <v>1877</v>
      </c>
      <c r="H23" s="101" t="s">
        <v>1958</v>
      </c>
      <c r="I23" s="102"/>
      <c r="J23" s="110">
        <v>180</v>
      </c>
      <c r="K23" s="110">
        <v>220</v>
      </c>
      <c r="L23" s="355" t="s">
        <v>95</v>
      </c>
      <c r="M23" s="104" t="s">
        <v>1390</v>
      </c>
      <c r="N23" s="356"/>
      <c r="O23" s="309">
        <v>1.84</v>
      </c>
      <c r="P23" s="357"/>
      <c r="Q23" s="358" t="s">
        <v>347</v>
      </c>
      <c r="R23" s="359"/>
      <c r="S23" s="360" t="s">
        <v>66</v>
      </c>
      <c r="T23" s="361"/>
      <c r="AC23" s="375">
        <v>7659</v>
      </c>
      <c r="AD23" s="376">
        <v>3570036</v>
      </c>
    </row>
    <row r="24" spans="1:30" ht="16" x14ac:dyDescent="0.35">
      <c r="A24" s="92" t="s">
        <v>1510</v>
      </c>
      <c r="B24" s="342" t="s">
        <v>1833</v>
      </c>
      <c r="C24" s="35">
        <v>46192</v>
      </c>
      <c r="D24" s="35">
        <v>46196</v>
      </c>
      <c r="E24" s="92" t="s">
        <v>1510</v>
      </c>
      <c r="F24" s="343" t="s">
        <v>74</v>
      </c>
      <c r="G24" s="344" t="s">
        <v>1878</v>
      </c>
      <c r="H24" s="93" t="s">
        <v>1951</v>
      </c>
      <c r="I24" s="106"/>
      <c r="J24" s="107">
        <v>180</v>
      </c>
      <c r="K24" s="107">
        <v>220</v>
      </c>
      <c r="L24" s="345" t="s">
        <v>95</v>
      </c>
      <c r="M24" s="346" t="s">
        <v>420</v>
      </c>
      <c r="N24" s="347"/>
      <c r="O24" s="308">
        <v>1.76</v>
      </c>
      <c r="P24" s="348"/>
      <c r="Q24" s="349" t="s">
        <v>347</v>
      </c>
      <c r="R24" s="350"/>
      <c r="S24" s="351" t="s">
        <v>66</v>
      </c>
      <c r="T24" s="352"/>
      <c r="AC24" s="375">
        <v>7657</v>
      </c>
      <c r="AD24" s="376">
        <v>3570037</v>
      </c>
    </row>
    <row r="25" spans="1:30" ht="16" x14ac:dyDescent="0.35">
      <c r="A25" s="354" t="s">
        <v>1510</v>
      </c>
      <c r="B25" s="98" t="s">
        <v>1833</v>
      </c>
      <c r="C25" s="353">
        <v>46192</v>
      </c>
      <c r="D25" s="353">
        <v>46196</v>
      </c>
      <c r="E25" s="354" t="s">
        <v>1510</v>
      </c>
      <c r="F25" s="115" t="s">
        <v>74</v>
      </c>
      <c r="G25" s="100" t="s">
        <v>1879</v>
      </c>
      <c r="H25" s="101" t="s">
        <v>1952</v>
      </c>
      <c r="I25" s="102"/>
      <c r="J25" s="110">
        <v>180</v>
      </c>
      <c r="K25" s="110">
        <v>220</v>
      </c>
      <c r="L25" s="355" t="s">
        <v>95</v>
      </c>
      <c r="M25" s="104" t="s">
        <v>137</v>
      </c>
      <c r="N25" s="356"/>
      <c r="O25" s="309">
        <v>1.73</v>
      </c>
      <c r="P25" s="357"/>
      <c r="Q25" s="358" t="s">
        <v>347</v>
      </c>
      <c r="R25" s="359"/>
      <c r="S25" s="360" t="s">
        <v>66</v>
      </c>
      <c r="T25" s="361"/>
      <c r="AC25" s="375">
        <v>7658</v>
      </c>
      <c r="AD25" s="376">
        <v>3570038</v>
      </c>
    </row>
    <row r="26" spans="1:30" ht="16" x14ac:dyDescent="0.35">
      <c r="A26" s="362" t="s">
        <v>1510</v>
      </c>
      <c r="B26" s="342" t="s">
        <v>1833</v>
      </c>
      <c r="C26" s="35">
        <v>46192</v>
      </c>
      <c r="D26" s="35">
        <v>46196</v>
      </c>
      <c r="E26" s="362" t="s">
        <v>1510</v>
      </c>
      <c r="F26" s="343" t="s">
        <v>74</v>
      </c>
      <c r="G26" s="344" t="s">
        <v>1880</v>
      </c>
      <c r="H26" s="93" t="s">
        <v>1953</v>
      </c>
      <c r="I26" s="106"/>
      <c r="J26" s="107">
        <v>180</v>
      </c>
      <c r="K26" s="107">
        <v>220</v>
      </c>
      <c r="L26" s="345" t="s">
        <v>95</v>
      </c>
      <c r="M26" s="346" t="s">
        <v>120</v>
      </c>
      <c r="N26" s="347"/>
      <c r="O26" s="308">
        <v>1.66</v>
      </c>
      <c r="P26" s="348"/>
      <c r="Q26" s="349" t="s">
        <v>347</v>
      </c>
      <c r="R26" s="350"/>
      <c r="S26" s="351" t="s">
        <v>66</v>
      </c>
      <c r="T26" s="352"/>
      <c r="AC26" s="375">
        <v>7660</v>
      </c>
      <c r="AD26" s="376">
        <v>3570039</v>
      </c>
    </row>
    <row r="27" spans="1:30" ht="16" x14ac:dyDescent="0.35">
      <c r="A27" s="354" t="s">
        <v>1510</v>
      </c>
      <c r="B27" s="98" t="s">
        <v>1833</v>
      </c>
      <c r="C27" s="353">
        <v>46192</v>
      </c>
      <c r="D27" s="353">
        <v>46196</v>
      </c>
      <c r="E27" s="354" t="s">
        <v>1510</v>
      </c>
      <c r="F27" s="115" t="s">
        <v>74</v>
      </c>
      <c r="G27" s="100" t="s">
        <v>1881</v>
      </c>
      <c r="H27" s="101" t="s">
        <v>1954</v>
      </c>
      <c r="I27" s="102"/>
      <c r="J27" s="110">
        <v>180</v>
      </c>
      <c r="K27" s="110">
        <v>220</v>
      </c>
      <c r="L27" s="355" t="s">
        <v>95</v>
      </c>
      <c r="M27" s="104" t="s">
        <v>1390</v>
      </c>
      <c r="N27" s="356"/>
      <c r="O27" s="309">
        <v>1.84</v>
      </c>
      <c r="P27" s="357"/>
      <c r="Q27" s="358" t="s">
        <v>347</v>
      </c>
      <c r="R27" s="359"/>
      <c r="S27" s="360" t="s">
        <v>66</v>
      </c>
      <c r="T27" s="367"/>
      <c r="AC27" s="375">
        <v>7643</v>
      </c>
      <c r="AD27" s="376">
        <v>3570040</v>
      </c>
    </row>
    <row r="28" spans="1:30" ht="58" x14ac:dyDescent="0.35">
      <c r="A28" s="92" t="s">
        <v>1513</v>
      </c>
      <c r="B28" s="342" t="s">
        <v>1833</v>
      </c>
      <c r="C28" s="35">
        <v>46192</v>
      </c>
      <c r="D28" s="35">
        <v>46196</v>
      </c>
      <c r="E28" s="92" t="s">
        <v>1513</v>
      </c>
      <c r="F28" s="343" t="s">
        <v>74</v>
      </c>
      <c r="G28" s="344" t="s">
        <v>1882</v>
      </c>
      <c r="H28" s="93" t="s">
        <v>1947</v>
      </c>
      <c r="I28" s="106"/>
      <c r="J28" s="107">
        <v>180</v>
      </c>
      <c r="K28" s="107">
        <v>220</v>
      </c>
      <c r="L28" s="345" t="s">
        <v>95</v>
      </c>
      <c r="M28" s="346" t="s">
        <v>420</v>
      </c>
      <c r="N28" s="347"/>
      <c r="O28" s="308">
        <v>1.76</v>
      </c>
      <c r="P28" s="348"/>
      <c r="Q28" s="349" t="s">
        <v>347</v>
      </c>
      <c r="R28" s="350"/>
      <c r="S28" s="351" t="s">
        <v>66</v>
      </c>
      <c r="T28" s="370" t="s">
        <v>2053</v>
      </c>
      <c r="AC28" s="375">
        <v>7641</v>
      </c>
      <c r="AD28" s="376">
        <v>3570041</v>
      </c>
    </row>
    <row r="29" spans="1:30" ht="16" x14ac:dyDescent="0.35">
      <c r="A29" s="354" t="s">
        <v>1513</v>
      </c>
      <c r="B29" s="98" t="s">
        <v>1833</v>
      </c>
      <c r="C29" s="353">
        <v>46192</v>
      </c>
      <c r="D29" s="353">
        <v>46196</v>
      </c>
      <c r="E29" s="354" t="s">
        <v>1513</v>
      </c>
      <c r="F29" s="115" t="s">
        <v>74</v>
      </c>
      <c r="G29" s="100" t="s">
        <v>1883</v>
      </c>
      <c r="H29" s="101" t="s">
        <v>1948</v>
      </c>
      <c r="I29" s="102"/>
      <c r="J29" s="110">
        <v>180</v>
      </c>
      <c r="K29" s="110">
        <v>220</v>
      </c>
      <c r="L29" s="355" t="s">
        <v>95</v>
      </c>
      <c r="M29" s="104" t="s">
        <v>137</v>
      </c>
      <c r="N29" s="356"/>
      <c r="O29" s="309">
        <v>1.73</v>
      </c>
      <c r="P29" s="357"/>
      <c r="Q29" s="358" t="s">
        <v>347</v>
      </c>
      <c r="R29" s="359"/>
      <c r="S29" s="360" t="s">
        <v>66</v>
      </c>
      <c r="T29" s="368"/>
      <c r="AC29" s="375">
        <v>7642</v>
      </c>
      <c r="AD29" s="376">
        <v>3570042</v>
      </c>
    </row>
    <row r="30" spans="1:30" ht="16" x14ac:dyDescent="0.35">
      <c r="A30" s="362" t="s">
        <v>1513</v>
      </c>
      <c r="B30" s="342" t="s">
        <v>1833</v>
      </c>
      <c r="C30" s="35">
        <v>46192</v>
      </c>
      <c r="D30" s="35">
        <v>46196</v>
      </c>
      <c r="E30" s="362" t="s">
        <v>1513</v>
      </c>
      <c r="F30" s="343" t="s">
        <v>74</v>
      </c>
      <c r="G30" s="344" t="s">
        <v>1884</v>
      </c>
      <c r="H30" s="93" t="s">
        <v>1949</v>
      </c>
      <c r="I30" s="106"/>
      <c r="J30" s="107">
        <v>180</v>
      </c>
      <c r="K30" s="107">
        <v>220</v>
      </c>
      <c r="L30" s="345" t="s">
        <v>95</v>
      </c>
      <c r="M30" s="346" t="s">
        <v>120</v>
      </c>
      <c r="N30" s="347"/>
      <c r="O30" s="308">
        <v>1.66</v>
      </c>
      <c r="P30" s="348"/>
      <c r="Q30" s="349" t="s">
        <v>347</v>
      </c>
      <c r="R30" s="350"/>
      <c r="S30" s="351" t="s">
        <v>66</v>
      </c>
      <c r="T30" s="352"/>
      <c r="AC30" s="375">
        <v>7644</v>
      </c>
      <c r="AD30" s="376">
        <v>3570043</v>
      </c>
    </row>
    <row r="31" spans="1:30" ht="16" x14ac:dyDescent="0.35">
      <c r="A31" s="354" t="s">
        <v>1513</v>
      </c>
      <c r="B31" s="98" t="s">
        <v>1833</v>
      </c>
      <c r="C31" s="353">
        <v>46192</v>
      </c>
      <c r="D31" s="353">
        <v>46196</v>
      </c>
      <c r="E31" s="354" t="s">
        <v>1513</v>
      </c>
      <c r="F31" s="115" t="s">
        <v>74</v>
      </c>
      <c r="G31" s="100" t="s">
        <v>1885</v>
      </c>
      <c r="H31" s="101" t="s">
        <v>1950</v>
      </c>
      <c r="I31" s="102"/>
      <c r="J31" s="110">
        <v>180</v>
      </c>
      <c r="K31" s="110">
        <v>220</v>
      </c>
      <c r="L31" s="355" t="s">
        <v>95</v>
      </c>
      <c r="M31" s="104" t="s">
        <v>1390</v>
      </c>
      <c r="N31" s="356"/>
      <c r="O31" s="309">
        <v>1.84</v>
      </c>
      <c r="P31" s="357"/>
      <c r="Q31" s="358" t="s">
        <v>347</v>
      </c>
      <c r="R31" s="359"/>
      <c r="S31" s="360" t="s">
        <v>66</v>
      </c>
      <c r="T31" s="367"/>
      <c r="AC31" s="375">
        <v>6409</v>
      </c>
      <c r="AD31" s="376">
        <v>3570009</v>
      </c>
    </row>
    <row r="32" spans="1:30" ht="58" x14ac:dyDescent="0.35">
      <c r="A32" s="92" t="s">
        <v>1532</v>
      </c>
      <c r="B32" s="342" t="s">
        <v>1833</v>
      </c>
      <c r="C32" s="35">
        <v>46192</v>
      </c>
      <c r="D32" s="35">
        <v>46196</v>
      </c>
      <c r="E32" s="92" t="s">
        <v>1532</v>
      </c>
      <c r="F32" s="343" t="s">
        <v>74</v>
      </c>
      <c r="G32" s="344" t="s">
        <v>1886</v>
      </c>
      <c r="H32" s="93" t="s">
        <v>1943</v>
      </c>
      <c r="I32" s="106"/>
      <c r="J32" s="107">
        <v>180</v>
      </c>
      <c r="K32" s="107">
        <v>220</v>
      </c>
      <c r="L32" s="345" t="s">
        <v>95</v>
      </c>
      <c r="M32" s="346" t="s">
        <v>420</v>
      </c>
      <c r="N32" s="347"/>
      <c r="O32" s="308">
        <v>1.76</v>
      </c>
      <c r="P32" s="348"/>
      <c r="Q32" s="349" t="s">
        <v>347</v>
      </c>
      <c r="R32" s="350"/>
      <c r="S32" s="351" t="s">
        <v>66</v>
      </c>
      <c r="T32" s="369" t="s">
        <v>2051</v>
      </c>
      <c r="AC32" s="375">
        <v>6412</v>
      </c>
      <c r="AD32" s="376">
        <v>3570012</v>
      </c>
    </row>
    <row r="33" spans="1:30" ht="16" x14ac:dyDescent="0.35">
      <c r="A33" s="354" t="s">
        <v>1532</v>
      </c>
      <c r="B33" s="98" t="s">
        <v>1833</v>
      </c>
      <c r="C33" s="353">
        <v>46192</v>
      </c>
      <c r="D33" s="353">
        <v>46196</v>
      </c>
      <c r="E33" s="354" t="s">
        <v>1532</v>
      </c>
      <c r="F33" s="115" t="s">
        <v>74</v>
      </c>
      <c r="G33" s="100" t="s">
        <v>1887</v>
      </c>
      <c r="H33" s="101" t="s">
        <v>1944</v>
      </c>
      <c r="I33" s="102"/>
      <c r="J33" s="110">
        <v>180</v>
      </c>
      <c r="K33" s="110">
        <v>220</v>
      </c>
      <c r="L33" s="355" t="s">
        <v>95</v>
      </c>
      <c r="M33" s="104" t="s">
        <v>137</v>
      </c>
      <c r="N33" s="356"/>
      <c r="O33" s="309">
        <v>1.73</v>
      </c>
      <c r="P33" s="357"/>
      <c r="Q33" s="358" t="s">
        <v>347</v>
      </c>
      <c r="R33" s="359"/>
      <c r="S33" s="360" t="s">
        <v>66</v>
      </c>
      <c r="T33" s="368"/>
      <c r="AC33" s="375">
        <v>7683</v>
      </c>
      <c r="AD33" s="376">
        <v>3570045</v>
      </c>
    </row>
    <row r="34" spans="1:30" ht="16" x14ac:dyDescent="0.35">
      <c r="A34" s="362" t="s">
        <v>1532</v>
      </c>
      <c r="B34" s="342" t="s">
        <v>1833</v>
      </c>
      <c r="C34" s="35">
        <v>46192</v>
      </c>
      <c r="D34" s="35">
        <v>46196</v>
      </c>
      <c r="E34" s="362" t="s">
        <v>1532</v>
      </c>
      <c r="F34" s="343" t="s">
        <v>74</v>
      </c>
      <c r="G34" s="344" t="s">
        <v>1888</v>
      </c>
      <c r="H34" s="93" t="s">
        <v>1945</v>
      </c>
      <c r="I34" s="106"/>
      <c r="J34" s="107">
        <v>180</v>
      </c>
      <c r="K34" s="107">
        <v>220</v>
      </c>
      <c r="L34" s="345" t="s">
        <v>95</v>
      </c>
      <c r="M34" s="346" t="s">
        <v>120</v>
      </c>
      <c r="N34" s="347"/>
      <c r="O34" s="308">
        <v>1.66</v>
      </c>
      <c r="P34" s="348"/>
      <c r="Q34" s="349" t="s">
        <v>347</v>
      </c>
      <c r="R34" s="350"/>
      <c r="S34" s="351" t="s">
        <v>66</v>
      </c>
      <c r="T34" s="352"/>
      <c r="AC34" s="375">
        <v>7682</v>
      </c>
      <c r="AD34" s="376">
        <v>3570044</v>
      </c>
    </row>
    <row r="35" spans="1:30" x14ac:dyDescent="0.35">
      <c r="A35" s="354" t="s">
        <v>1532</v>
      </c>
      <c r="B35" s="98" t="s">
        <v>1833</v>
      </c>
      <c r="C35" s="353">
        <v>46192</v>
      </c>
      <c r="D35" s="353">
        <v>46196</v>
      </c>
      <c r="E35" s="354" t="s">
        <v>1532</v>
      </c>
      <c r="F35" s="115" t="s">
        <v>74</v>
      </c>
      <c r="G35" s="100" t="s">
        <v>1889</v>
      </c>
      <c r="H35" s="101" t="s">
        <v>1946</v>
      </c>
      <c r="I35" s="102"/>
      <c r="J35" s="110">
        <v>180</v>
      </c>
      <c r="K35" s="110">
        <v>220</v>
      </c>
      <c r="L35" s="355" t="s">
        <v>95</v>
      </c>
      <c r="M35" s="104" t="s">
        <v>1390</v>
      </c>
      <c r="N35" s="356"/>
      <c r="O35" s="309">
        <v>1.84</v>
      </c>
      <c r="P35" s="357"/>
      <c r="Q35" s="358" t="s">
        <v>347</v>
      </c>
      <c r="R35" s="359"/>
      <c r="S35" s="360" t="s">
        <v>66</v>
      </c>
      <c r="T35" s="367"/>
    </row>
    <row r="36" spans="1:30" ht="72.5" x14ac:dyDescent="0.35">
      <c r="A36" s="92" t="s">
        <v>1542</v>
      </c>
      <c r="B36" s="342" t="s">
        <v>1833</v>
      </c>
      <c r="C36" s="35">
        <v>46192</v>
      </c>
      <c r="D36" s="35">
        <v>46196</v>
      </c>
      <c r="E36" s="92" t="s">
        <v>1542</v>
      </c>
      <c r="F36" s="343" t="s">
        <v>74</v>
      </c>
      <c r="G36" s="344" t="s">
        <v>1834</v>
      </c>
      <c r="H36" s="93" t="s">
        <v>1942</v>
      </c>
      <c r="I36" s="106"/>
      <c r="J36" s="107">
        <v>180</v>
      </c>
      <c r="K36" s="107">
        <v>220</v>
      </c>
      <c r="L36" s="345" t="s">
        <v>95</v>
      </c>
      <c r="M36" s="346" t="s">
        <v>420</v>
      </c>
      <c r="N36" s="347"/>
      <c r="O36" s="308">
        <v>1.76</v>
      </c>
      <c r="P36" s="348"/>
      <c r="Q36" s="349" t="s">
        <v>347</v>
      </c>
      <c r="R36" s="350"/>
      <c r="S36" s="351" t="s">
        <v>66</v>
      </c>
      <c r="T36" s="369" t="s">
        <v>2046</v>
      </c>
    </row>
    <row r="37" spans="1:30" x14ac:dyDescent="0.35">
      <c r="A37" s="354" t="s">
        <v>1542</v>
      </c>
      <c r="B37" s="98" t="s">
        <v>1833</v>
      </c>
      <c r="C37" s="353">
        <v>46192</v>
      </c>
      <c r="D37" s="353">
        <v>46196</v>
      </c>
      <c r="E37" s="354" t="s">
        <v>1542</v>
      </c>
      <c r="F37" s="115" t="s">
        <v>74</v>
      </c>
      <c r="G37" s="100" t="s">
        <v>1835</v>
      </c>
      <c r="H37" s="101" t="s">
        <v>1941</v>
      </c>
      <c r="I37" s="102"/>
      <c r="J37" s="110">
        <v>180</v>
      </c>
      <c r="K37" s="110">
        <v>220</v>
      </c>
      <c r="L37" s="355" t="s">
        <v>95</v>
      </c>
      <c r="M37" s="104" t="s">
        <v>137</v>
      </c>
      <c r="N37" s="356"/>
      <c r="O37" s="309">
        <v>1.73</v>
      </c>
      <c r="P37" s="357"/>
      <c r="Q37" s="358" t="s">
        <v>347</v>
      </c>
      <c r="R37" s="359"/>
      <c r="S37" s="360" t="s">
        <v>66</v>
      </c>
      <c r="T37" s="368"/>
    </row>
    <row r="38" spans="1:30" x14ac:dyDescent="0.35">
      <c r="A38" s="362" t="s">
        <v>1542</v>
      </c>
      <c r="B38" s="342" t="s">
        <v>1833</v>
      </c>
      <c r="C38" s="35">
        <v>46192</v>
      </c>
      <c r="D38" s="35">
        <v>46196</v>
      </c>
      <c r="E38" s="362" t="s">
        <v>1542</v>
      </c>
      <c r="F38" s="343" t="s">
        <v>74</v>
      </c>
      <c r="G38" s="344" t="s">
        <v>1836</v>
      </c>
      <c r="H38" s="93" t="s">
        <v>1940</v>
      </c>
      <c r="I38" s="106"/>
      <c r="J38" s="107">
        <v>180</v>
      </c>
      <c r="K38" s="107">
        <v>220</v>
      </c>
      <c r="L38" s="345" t="s">
        <v>95</v>
      </c>
      <c r="M38" s="346" t="s">
        <v>120</v>
      </c>
      <c r="N38" s="347"/>
      <c r="O38" s="308">
        <v>1.66</v>
      </c>
      <c r="P38" s="348"/>
      <c r="Q38" s="349" t="s">
        <v>347</v>
      </c>
      <c r="R38" s="350"/>
      <c r="S38" s="351" t="s">
        <v>66</v>
      </c>
      <c r="T38" s="352"/>
    </row>
    <row r="39" spans="1:30" x14ac:dyDescent="0.35">
      <c r="A39" s="354" t="s">
        <v>1542</v>
      </c>
      <c r="B39" s="98" t="s">
        <v>1833</v>
      </c>
      <c r="C39" s="353">
        <v>46192</v>
      </c>
      <c r="D39" s="353">
        <v>46196</v>
      </c>
      <c r="E39" s="354" t="s">
        <v>1542</v>
      </c>
      <c r="F39" s="115" t="s">
        <v>74</v>
      </c>
      <c r="G39" s="100" t="s">
        <v>1837</v>
      </c>
      <c r="H39" s="101" t="s">
        <v>1939</v>
      </c>
      <c r="I39" s="102"/>
      <c r="J39" s="110">
        <v>180</v>
      </c>
      <c r="K39" s="110">
        <v>220</v>
      </c>
      <c r="L39" s="355" t="s">
        <v>95</v>
      </c>
      <c r="M39" s="104" t="s">
        <v>1390</v>
      </c>
      <c r="N39" s="356"/>
      <c r="O39" s="309">
        <v>1.84</v>
      </c>
      <c r="P39" s="357"/>
      <c r="Q39" s="358" t="s">
        <v>347</v>
      </c>
      <c r="R39" s="359"/>
      <c r="S39" s="360" t="s">
        <v>66</v>
      </c>
      <c r="T39" s="367"/>
    </row>
    <row r="40" spans="1:30" ht="58" x14ac:dyDescent="0.35">
      <c r="A40" s="92" t="s">
        <v>292</v>
      </c>
      <c r="B40" s="342" t="s">
        <v>1833</v>
      </c>
      <c r="C40" s="35">
        <v>46192</v>
      </c>
      <c r="D40" s="35">
        <v>46196</v>
      </c>
      <c r="E40" s="92" t="s">
        <v>292</v>
      </c>
      <c r="F40" s="343" t="s">
        <v>74</v>
      </c>
      <c r="G40" s="344" t="s">
        <v>1838</v>
      </c>
      <c r="H40" s="93" t="s">
        <v>1935</v>
      </c>
      <c r="I40" s="106"/>
      <c r="J40" s="107">
        <v>180</v>
      </c>
      <c r="K40" s="107">
        <v>220</v>
      </c>
      <c r="L40" s="345" t="s">
        <v>95</v>
      </c>
      <c r="M40" s="346" t="s">
        <v>420</v>
      </c>
      <c r="N40" s="347"/>
      <c r="O40" s="308">
        <v>1.76</v>
      </c>
      <c r="P40" s="348"/>
      <c r="Q40" s="349" t="s">
        <v>347</v>
      </c>
      <c r="R40" s="350"/>
      <c r="S40" s="351" t="s">
        <v>66</v>
      </c>
      <c r="T40" s="369" t="s">
        <v>2055</v>
      </c>
    </row>
    <row r="41" spans="1:30" x14ac:dyDescent="0.35">
      <c r="A41" s="354" t="s">
        <v>292</v>
      </c>
      <c r="B41" s="98" t="s">
        <v>1833</v>
      </c>
      <c r="C41" s="353">
        <v>46192</v>
      </c>
      <c r="D41" s="353">
        <v>46196</v>
      </c>
      <c r="E41" s="354" t="s">
        <v>292</v>
      </c>
      <c r="F41" s="115" t="s">
        <v>74</v>
      </c>
      <c r="G41" s="100" t="s">
        <v>1839</v>
      </c>
      <c r="H41" s="101" t="s">
        <v>1936</v>
      </c>
      <c r="I41" s="102"/>
      <c r="J41" s="110">
        <v>180</v>
      </c>
      <c r="K41" s="110">
        <v>220</v>
      </c>
      <c r="L41" s="355" t="s">
        <v>95</v>
      </c>
      <c r="M41" s="104" t="s">
        <v>137</v>
      </c>
      <c r="N41" s="356"/>
      <c r="O41" s="309">
        <v>1.73</v>
      </c>
      <c r="P41" s="357"/>
      <c r="Q41" s="358" t="s">
        <v>347</v>
      </c>
      <c r="R41" s="359"/>
      <c r="S41" s="360" t="s">
        <v>66</v>
      </c>
      <c r="T41" s="368"/>
    </row>
    <row r="42" spans="1:30" x14ac:dyDescent="0.35">
      <c r="A42" s="362" t="s">
        <v>292</v>
      </c>
      <c r="B42" s="342" t="s">
        <v>1833</v>
      </c>
      <c r="C42" s="35">
        <v>46192</v>
      </c>
      <c r="D42" s="35">
        <v>46196</v>
      </c>
      <c r="E42" s="362" t="s">
        <v>292</v>
      </c>
      <c r="F42" s="343" t="s">
        <v>74</v>
      </c>
      <c r="G42" s="344" t="s">
        <v>1840</v>
      </c>
      <c r="H42" s="93" t="s">
        <v>1937</v>
      </c>
      <c r="I42" s="106"/>
      <c r="J42" s="107">
        <v>180</v>
      </c>
      <c r="K42" s="107">
        <v>220</v>
      </c>
      <c r="L42" s="345" t="s">
        <v>95</v>
      </c>
      <c r="M42" s="346" t="s">
        <v>120</v>
      </c>
      <c r="N42" s="347"/>
      <c r="O42" s="308">
        <v>1.66</v>
      </c>
      <c r="P42" s="348"/>
      <c r="Q42" s="349" t="s">
        <v>347</v>
      </c>
      <c r="R42" s="350"/>
      <c r="S42" s="351" t="s">
        <v>66</v>
      </c>
      <c r="T42" s="352"/>
    </row>
    <row r="43" spans="1:30" x14ac:dyDescent="0.35">
      <c r="A43" s="354" t="s">
        <v>292</v>
      </c>
      <c r="B43" s="98" t="s">
        <v>1833</v>
      </c>
      <c r="C43" s="353">
        <v>46192</v>
      </c>
      <c r="D43" s="353">
        <v>46196</v>
      </c>
      <c r="E43" s="354" t="s">
        <v>292</v>
      </c>
      <c r="F43" s="115" t="s">
        <v>74</v>
      </c>
      <c r="G43" s="100" t="s">
        <v>1841</v>
      </c>
      <c r="H43" s="101" t="s">
        <v>1938</v>
      </c>
      <c r="I43" s="102"/>
      <c r="J43" s="110">
        <v>180</v>
      </c>
      <c r="K43" s="110">
        <v>220</v>
      </c>
      <c r="L43" s="355" t="s">
        <v>95</v>
      </c>
      <c r="M43" s="104" t="s">
        <v>1390</v>
      </c>
      <c r="N43" s="356"/>
      <c r="O43" s="309">
        <v>1.84</v>
      </c>
      <c r="P43" s="357"/>
      <c r="Q43" s="358" t="s">
        <v>347</v>
      </c>
      <c r="R43" s="359"/>
      <c r="S43" s="360" t="s">
        <v>66</v>
      </c>
      <c r="T43" s="367"/>
    </row>
    <row r="44" spans="1:30" ht="72.5" x14ac:dyDescent="0.35">
      <c r="A44" s="92" t="s">
        <v>1553</v>
      </c>
      <c r="B44" s="342" t="s">
        <v>1833</v>
      </c>
      <c r="C44" s="35">
        <v>46192</v>
      </c>
      <c r="D44" s="35">
        <v>46196</v>
      </c>
      <c r="E44" s="92" t="s">
        <v>1553</v>
      </c>
      <c r="F44" s="343" t="s">
        <v>74</v>
      </c>
      <c r="G44" s="344" t="s">
        <v>1842</v>
      </c>
      <c r="H44" s="93" t="s">
        <v>1931</v>
      </c>
      <c r="I44" s="106"/>
      <c r="J44" s="107">
        <v>180</v>
      </c>
      <c r="K44" s="107">
        <v>220</v>
      </c>
      <c r="L44" s="345" t="s">
        <v>95</v>
      </c>
      <c r="M44" s="346" t="s">
        <v>420</v>
      </c>
      <c r="N44" s="347"/>
      <c r="O44" s="308">
        <v>1.76</v>
      </c>
      <c r="P44" s="348"/>
      <c r="Q44" s="349" t="s">
        <v>347</v>
      </c>
      <c r="R44" s="350"/>
      <c r="S44" s="351" t="s">
        <v>66</v>
      </c>
      <c r="T44" s="370" t="s">
        <v>2049</v>
      </c>
    </row>
    <row r="45" spans="1:30" x14ac:dyDescent="0.35">
      <c r="A45" s="354" t="s">
        <v>1553</v>
      </c>
      <c r="B45" s="98" t="s">
        <v>1833</v>
      </c>
      <c r="C45" s="353">
        <v>46192</v>
      </c>
      <c r="D45" s="353">
        <v>46196</v>
      </c>
      <c r="E45" s="354" t="s">
        <v>1553</v>
      </c>
      <c r="F45" s="115" t="s">
        <v>74</v>
      </c>
      <c r="G45" s="100" t="s">
        <v>1843</v>
      </c>
      <c r="H45" s="101" t="s">
        <v>1932</v>
      </c>
      <c r="I45" s="102"/>
      <c r="J45" s="110">
        <v>180</v>
      </c>
      <c r="K45" s="110">
        <v>220</v>
      </c>
      <c r="L45" s="355" t="s">
        <v>95</v>
      </c>
      <c r="M45" s="104" t="s">
        <v>137</v>
      </c>
      <c r="N45" s="356"/>
      <c r="O45" s="309">
        <v>1.73</v>
      </c>
      <c r="P45" s="357"/>
      <c r="Q45" s="358" t="s">
        <v>347</v>
      </c>
      <c r="R45" s="359"/>
      <c r="S45" s="360" t="s">
        <v>66</v>
      </c>
      <c r="T45" s="368"/>
    </row>
    <row r="46" spans="1:30" x14ac:dyDescent="0.35">
      <c r="A46" s="362" t="s">
        <v>1553</v>
      </c>
      <c r="B46" s="342" t="s">
        <v>1833</v>
      </c>
      <c r="C46" s="35">
        <v>46192</v>
      </c>
      <c r="D46" s="35">
        <v>46196</v>
      </c>
      <c r="E46" s="362" t="s">
        <v>1553</v>
      </c>
      <c r="F46" s="343" t="s">
        <v>74</v>
      </c>
      <c r="G46" s="344" t="s">
        <v>1844</v>
      </c>
      <c r="H46" s="93" t="s">
        <v>1933</v>
      </c>
      <c r="I46" s="106"/>
      <c r="J46" s="107">
        <v>180</v>
      </c>
      <c r="K46" s="107">
        <v>220</v>
      </c>
      <c r="L46" s="345" t="s">
        <v>95</v>
      </c>
      <c r="M46" s="346" t="s">
        <v>120</v>
      </c>
      <c r="N46" s="347"/>
      <c r="O46" s="308">
        <v>1.66</v>
      </c>
      <c r="P46" s="348"/>
      <c r="Q46" s="349" t="s">
        <v>347</v>
      </c>
      <c r="R46" s="350"/>
      <c r="S46" s="351" t="s">
        <v>66</v>
      </c>
      <c r="T46" s="352"/>
    </row>
    <row r="47" spans="1:30" x14ac:dyDescent="0.35">
      <c r="A47" s="354" t="s">
        <v>1553</v>
      </c>
      <c r="B47" s="98" t="s">
        <v>1833</v>
      </c>
      <c r="C47" s="353">
        <v>46192</v>
      </c>
      <c r="D47" s="353">
        <v>46196</v>
      </c>
      <c r="E47" s="354" t="s">
        <v>1553</v>
      </c>
      <c r="F47" s="115" t="s">
        <v>74</v>
      </c>
      <c r="G47" s="100" t="s">
        <v>1845</v>
      </c>
      <c r="H47" s="101" t="s">
        <v>1934</v>
      </c>
      <c r="I47" s="102"/>
      <c r="J47" s="110">
        <v>180</v>
      </c>
      <c r="K47" s="110">
        <v>220</v>
      </c>
      <c r="L47" s="355" t="s">
        <v>95</v>
      </c>
      <c r="M47" s="104" t="s">
        <v>1390</v>
      </c>
      <c r="N47" s="356"/>
      <c r="O47" s="309">
        <v>1.84</v>
      </c>
      <c r="P47" s="357"/>
      <c r="Q47" s="358" t="s">
        <v>347</v>
      </c>
      <c r="R47" s="359"/>
      <c r="S47" s="360" t="s">
        <v>66</v>
      </c>
      <c r="T47" s="367"/>
    </row>
    <row r="48" spans="1:30" ht="44.5" customHeight="1" x14ac:dyDescent="0.35">
      <c r="A48" s="92" t="s">
        <v>1546</v>
      </c>
      <c r="B48" s="342" t="s">
        <v>1833</v>
      </c>
      <c r="C48" s="35">
        <v>46192</v>
      </c>
      <c r="D48" s="35">
        <v>46196</v>
      </c>
      <c r="E48" s="92" t="s">
        <v>1546</v>
      </c>
      <c r="F48" s="343" t="s">
        <v>74</v>
      </c>
      <c r="G48" s="344" t="s">
        <v>1846</v>
      </c>
      <c r="H48" s="93" t="s">
        <v>1930</v>
      </c>
      <c r="I48" s="106"/>
      <c r="J48" s="107">
        <v>180</v>
      </c>
      <c r="K48" s="107">
        <v>220</v>
      </c>
      <c r="L48" s="345" t="s">
        <v>95</v>
      </c>
      <c r="M48" s="346" t="s">
        <v>420</v>
      </c>
      <c r="N48" s="347"/>
      <c r="O48" s="308">
        <v>1.76</v>
      </c>
      <c r="P48" s="348"/>
      <c r="Q48" s="349" t="s">
        <v>347</v>
      </c>
      <c r="R48" s="350"/>
      <c r="S48" s="351" t="s">
        <v>66</v>
      </c>
      <c r="T48" s="369" t="s">
        <v>2050</v>
      </c>
    </row>
    <row r="49" spans="1:20" x14ac:dyDescent="0.35">
      <c r="A49" s="354" t="s">
        <v>1546</v>
      </c>
      <c r="B49" s="98" t="s">
        <v>1833</v>
      </c>
      <c r="C49" s="353">
        <v>46192</v>
      </c>
      <c r="D49" s="353">
        <v>46196</v>
      </c>
      <c r="E49" s="354" t="s">
        <v>1546</v>
      </c>
      <c r="F49" s="115" t="s">
        <v>74</v>
      </c>
      <c r="G49" s="100" t="s">
        <v>1847</v>
      </c>
      <c r="H49" s="101" t="s">
        <v>1929</v>
      </c>
      <c r="I49" s="102"/>
      <c r="J49" s="110">
        <v>180</v>
      </c>
      <c r="K49" s="110">
        <v>220</v>
      </c>
      <c r="L49" s="355" t="s">
        <v>95</v>
      </c>
      <c r="M49" s="104" t="s">
        <v>137</v>
      </c>
      <c r="N49" s="356"/>
      <c r="O49" s="309">
        <v>1.73</v>
      </c>
      <c r="P49" s="357"/>
      <c r="Q49" s="358" t="s">
        <v>347</v>
      </c>
      <c r="R49" s="359"/>
      <c r="S49" s="360" t="s">
        <v>66</v>
      </c>
      <c r="T49" s="368"/>
    </row>
    <row r="50" spans="1:20" x14ac:dyDescent="0.35">
      <c r="A50" s="362" t="s">
        <v>1546</v>
      </c>
      <c r="B50" s="342" t="s">
        <v>1833</v>
      </c>
      <c r="C50" s="35">
        <v>46192</v>
      </c>
      <c r="D50" s="35">
        <v>46196</v>
      </c>
      <c r="E50" s="362" t="s">
        <v>1546</v>
      </c>
      <c r="F50" s="343" t="s">
        <v>74</v>
      </c>
      <c r="G50" s="344" t="s">
        <v>1848</v>
      </c>
      <c r="H50" s="93" t="s">
        <v>1928</v>
      </c>
      <c r="I50" s="106"/>
      <c r="J50" s="107">
        <v>180</v>
      </c>
      <c r="K50" s="107">
        <v>220</v>
      </c>
      <c r="L50" s="345" t="s">
        <v>95</v>
      </c>
      <c r="M50" s="346" t="s">
        <v>120</v>
      </c>
      <c r="N50" s="347"/>
      <c r="O50" s="308">
        <v>1.66</v>
      </c>
      <c r="P50" s="348"/>
      <c r="Q50" s="349" t="s">
        <v>347</v>
      </c>
      <c r="R50" s="350"/>
      <c r="S50" s="351" t="s">
        <v>66</v>
      </c>
      <c r="T50" s="352"/>
    </row>
    <row r="51" spans="1:20" x14ac:dyDescent="0.35">
      <c r="A51" s="354" t="s">
        <v>1546</v>
      </c>
      <c r="B51" s="98" t="s">
        <v>1833</v>
      </c>
      <c r="C51" s="353">
        <v>46192</v>
      </c>
      <c r="D51" s="353">
        <v>46196</v>
      </c>
      <c r="E51" s="354" t="s">
        <v>1546</v>
      </c>
      <c r="F51" s="115" t="s">
        <v>74</v>
      </c>
      <c r="G51" s="100" t="s">
        <v>1849</v>
      </c>
      <c r="H51" s="101" t="s">
        <v>1927</v>
      </c>
      <c r="I51" s="102"/>
      <c r="J51" s="110">
        <v>180</v>
      </c>
      <c r="K51" s="110">
        <v>220</v>
      </c>
      <c r="L51" s="355" t="s">
        <v>95</v>
      </c>
      <c r="M51" s="104" t="s">
        <v>1390</v>
      </c>
      <c r="N51" s="356"/>
      <c r="O51" s="309">
        <v>1.84</v>
      </c>
      <c r="P51" s="357"/>
      <c r="Q51" s="358" t="s">
        <v>347</v>
      </c>
      <c r="R51" s="359"/>
      <c r="S51" s="360" t="s">
        <v>66</v>
      </c>
      <c r="T51" s="361"/>
    </row>
    <row r="52" spans="1:20" x14ac:dyDescent="0.35">
      <c r="A52" s="203" t="s">
        <v>1850</v>
      </c>
      <c r="B52" s="342" t="s">
        <v>1833</v>
      </c>
      <c r="C52" s="35">
        <v>46192</v>
      </c>
      <c r="D52" s="35">
        <v>46196</v>
      </c>
      <c r="E52" s="203" t="s">
        <v>1850</v>
      </c>
      <c r="F52" s="343" t="s">
        <v>74</v>
      </c>
      <c r="G52" s="344" t="s">
        <v>1854</v>
      </c>
      <c r="H52" s="93" t="s">
        <v>1926</v>
      </c>
      <c r="I52" s="106"/>
      <c r="J52" s="107">
        <v>180</v>
      </c>
      <c r="K52" s="107">
        <v>210</v>
      </c>
      <c r="L52" s="345" t="s">
        <v>160</v>
      </c>
      <c r="M52" s="346" t="s">
        <v>420</v>
      </c>
      <c r="N52" s="347"/>
      <c r="O52" s="308">
        <v>1.76</v>
      </c>
      <c r="P52" s="348"/>
      <c r="Q52" s="349" t="s">
        <v>347</v>
      </c>
      <c r="R52" s="350"/>
      <c r="S52" s="351" t="s">
        <v>66</v>
      </c>
      <c r="T52" s="352"/>
    </row>
    <row r="53" spans="1:20" x14ac:dyDescent="0.35">
      <c r="A53" s="202" t="s">
        <v>1851</v>
      </c>
      <c r="B53" s="98" t="s">
        <v>1833</v>
      </c>
      <c r="C53" s="353">
        <v>46192</v>
      </c>
      <c r="D53" s="353">
        <v>46196</v>
      </c>
      <c r="E53" s="202" t="s">
        <v>1851</v>
      </c>
      <c r="F53" s="115" t="s">
        <v>74</v>
      </c>
      <c r="G53" s="100" t="s">
        <v>1856</v>
      </c>
      <c r="H53" s="101" t="s">
        <v>1925</v>
      </c>
      <c r="I53" s="102"/>
      <c r="J53" s="110">
        <v>180</v>
      </c>
      <c r="K53" s="110">
        <v>210</v>
      </c>
      <c r="L53" s="355" t="s">
        <v>160</v>
      </c>
      <c r="M53" s="104" t="s">
        <v>137</v>
      </c>
      <c r="N53" s="356"/>
      <c r="O53" s="309">
        <v>1.75</v>
      </c>
      <c r="P53" s="357"/>
      <c r="Q53" s="358" t="s">
        <v>347</v>
      </c>
      <c r="R53" s="359"/>
      <c r="S53" s="360" t="s">
        <v>66</v>
      </c>
      <c r="T53" s="361"/>
    </row>
    <row r="54" spans="1:20" x14ac:dyDescent="0.35">
      <c r="A54" s="203" t="s">
        <v>1852</v>
      </c>
      <c r="B54" s="342" t="s">
        <v>1833</v>
      </c>
      <c r="C54" s="35">
        <v>46192</v>
      </c>
      <c r="D54" s="35">
        <v>46196</v>
      </c>
      <c r="E54" s="203" t="s">
        <v>1852</v>
      </c>
      <c r="F54" s="343" t="s">
        <v>74</v>
      </c>
      <c r="G54" s="344" t="s">
        <v>1855</v>
      </c>
      <c r="H54" s="93" t="s">
        <v>1924</v>
      </c>
      <c r="I54" s="106"/>
      <c r="J54" s="107">
        <v>180</v>
      </c>
      <c r="K54" s="107">
        <v>210</v>
      </c>
      <c r="L54" s="345" t="s">
        <v>160</v>
      </c>
      <c r="M54" s="346" t="s">
        <v>120</v>
      </c>
      <c r="N54" s="347"/>
      <c r="O54" s="308">
        <v>1.58</v>
      </c>
      <c r="P54" s="348"/>
      <c r="Q54" s="349" t="s">
        <v>347</v>
      </c>
      <c r="R54" s="350"/>
      <c r="S54" s="351" t="s">
        <v>66</v>
      </c>
      <c r="T54" s="352"/>
    </row>
    <row r="55" spans="1:20" x14ac:dyDescent="0.35">
      <c r="A55" s="202" t="s">
        <v>1853</v>
      </c>
      <c r="B55" s="98" t="s">
        <v>1833</v>
      </c>
      <c r="C55" s="353">
        <v>46192</v>
      </c>
      <c r="D55" s="353">
        <v>46196</v>
      </c>
      <c r="E55" s="202" t="s">
        <v>1853</v>
      </c>
      <c r="F55" s="115" t="s">
        <v>74</v>
      </c>
      <c r="G55" s="100" t="s">
        <v>1857</v>
      </c>
      <c r="H55" s="101" t="s">
        <v>1923</v>
      </c>
      <c r="I55" s="102"/>
      <c r="J55" s="110">
        <v>180</v>
      </c>
      <c r="K55" s="110">
        <v>210</v>
      </c>
      <c r="L55" s="355" t="s">
        <v>160</v>
      </c>
      <c r="M55" s="104" t="s">
        <v>1390</v>
      </c>
      <c r="N55" s="356"/>
      <c r="O55" s="309">
        <v>1.88</v>
      </c>
      <c r="P55" s="357"/>
      <c r="Q55" s="358" t="s">
        <v>347</v>
      </c>
      <c r="R55" s="359"/>
      <c r="S55" s="360" t="s">
        <v>66</v>
      </c>
      <c r="T55" s="361"/>
    </row>
    <row r="59" spans="1:20" x14ac:dyDescent="0.35">
      <c r="B59" s="365" t="s">
        <v>2039</v>
      </c>
    </row>
    <row r="60" spans="1:20" ht="16" x14ac:dyDescent="0.35">
      <c r="B60" s="363" t="s">
        <v>2040</v>
      </c>
      <c r="S60" t="s">
        <v>2041</v>
      </c>
    </row>
    <row r="61" spans="1:20" ht="16" x14ac:dyDescent="0.4">
      <c r="B61" s="364" t="s">
        <v>2042</v>
      </c>
    </row>
    <row r="62" spans="1:20" ht="16" x14ac:dyDescent="0.35">
      <c r="B62" s="136" t="s">
        <v>2043</v>
      </c>
    </row>
    <row r="63" spans="1:20" ht="16" x14ac:dyDescent="0.35">
      <c r="B63" s="136" t="s">
        <v>2044</v>
      </c>
    </row>
    <row r="66" spans="2:2" x14ac:dyDescent="0.35">
      <c r="B66" t="s">
        <v>2056</v>
      </c>
    </row>
  </sheetData>
  <autoFilter ref="B3:T55" xr:uid="{AF10F0A1-3E2C-49BF-A662-D08E902ED01F}"/>
  <pageMargins left="0.7" right="0.7" top="0.75" bottom="0.75" header="0.3" footer="0.3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1E22-9ADA-45F2-9E09-DF7226A3DC9B}">
  <sheetPr>
    <tabColor rgb="FF7030A0"/>
  </sheetPr>
  <dimension ref="A1:Q91"/>
  <sheetViews>
    <sheetView showGridLines="0" topLeftCell="A28" zoomScale="90" zoomScaleNormal="90" workbookViewId="0">
      <selection activeCell="A90" sqref="A90"/>
    </sheetView>
  </sheetViews>
  <sheetFormatPr baseColWidth="10" defaultColWidth="8.7265625" defaultRowHeight="14.5" x14ac:dyDescent="0.35"/>
  <cols>
    <col min="14" max="14" width="2" customWidth="1"/>
    <col min="15" max="15" width="4.7265625" customWidth="1"/>
    <col min="16" max="16" width="2" customWidth="1"/>
    <col min="17" max="17" width="14.26953125" customWidth="1"/>
    <col min="18" max="18" width="13.7265625" customWidth="1"/>
  </cols>
  <sheetData>
    <row r="1" spans="1:17" x14ac:dyDescent="0.35">
      <c r="A1" s="323" t="s">
        <v>129</v>
      </c>
      <c r="B1" s="324"/>
      <c r="C1" s="324"/>
      <c r="D1" s="324"/>
      <c r="E1" s="324"/>
      <c r="F1" s="324"/>
      <c r="G1" s="324"/>
      <c r="H1" s="324"/>
    </row>
    <row r="2" spans="1:17" x14ac:dyDescent="0.35">
      <c r="A2" s="325" t="s">
        <v>1370</v>
      </c>
      <c r="B2" s="326"/>
      <c r="C2" s="326"/>
      <c r="D2" s="326"/>
      <c r="E2" s="325" t="s">
        <v>1379</v>
      </c>
      <c r="F2" s="324"/>
      <c r="G2" s="324"/>
      <c r="H2" s="324"/>
    </row>
    <row r="3" spans="1:17" x14ac:dyDescent="0.35">
      <c r="A3" s="322">
        <v>46162</v>
      </c>
    </row>
    <row r="4" spans="1:17" ht="16" x14ac:dyDescent="0.35">
      <c r="A4" s="260" t="s">
        <v>1338</v>
      </c>
      <c r="Q4" s="262" t="s">
        <v>1356</v>
      </c>
    </row>
    <row r="5" spans="1:17" ht="16" x14ac:dyDescent="0.35">
      <c r="A5" s="261" t="s">
        <v>1339</v>
      </c>
      <c r="Q5" s="262" t="s">
        <v>1357</v>
      </c>
    </row>
    <row r="6" spans="1:17" ht="16" x14ac:dyDescent="0.35">
      <c r="A6" s="261" t="s">
        <v>1340</v>
      </c>
      <c r="Q6" s="262" t="s">
        <v>1358</v>
      </c>
    </row>
    <row r="7" spans="1:17" ht="16" x14ac:dyDescent="0.35">
      <c r="Q7" s="262"/>
    </row>
    <row r="9" spans="1:17" ht="16" x14ac:dyDescent="0.35">
      <c r="A9" s="260" t="s">
        <v>1341</v>
      </c>
      <c r="Q9" s="262" t="s">
        <v>1359</v>
      </c>
    </row>
    <row r="10" spans="1:17" ht="16" x14ac:dyDescent="0.35">
      <c r="A10" s="261" t="s">
        <v>1342</v>
      </c>
      <c r="Q10" s="262" t="s">
        <v>1360</v>
      </c>
    </row>
    <row r="11" spans="1:17" ht="16" x14ac:dyDescent="0.35">
      <c r="A11" s="261" t="s">
        <v>1343</v>
      </c>
      <c r="Q11" s="262" t="s">
        <v>1361</v>
      </c>
    </row>
    <row r="12" spans="1:17" x14ac:dyDescent="0.35">
      <c r="A12" s="261" t="s">
        <v>1344</v>
      </c>
    </row>
    <row r="13" spans="1:17" x14ac:dyDescent="0.35">
      <c r="A13" s="261" t="s">
        <v>1345</v>
      </c>
    </row>
    <row r="14" spans="1:17" ht="16" x14ac:dyDescent="0.35">
      <c r="A14" s="262"/>
    </row>
    <row r="15" spans="1:17" ht="16" x14ac:dyDescent="0.35">
      <c r="Q15" s="262"/>
    </row>
    <row r="16" spans="1:17" ht="16" x14ac:dyDescent="0.35">
      <c r="A16" s="260" t="s">
        <v>1346</v>
      </c>
      <c r="Q16" s="262" t="s">
        <v>1362</v>
      </c>
    </row>
    <row r="17" spans="1:17" ht="16" x14ac:dyDescent="0.35">
      <c r="A17" s="261" t="s">
        <v>1347</v>
      </c>
      <c r="Q17" s="262" t="s">
        <v>1357</v>
      </c>
    </row>
    <row r="18" spans="1:17" ht="16" x14ac:dyDescent="0.35">
      <c r="A18" s="261" t="s">
        <v>1348</v>
      </c>
      <c r="Q18" s="262" t="s">
        <v>1363</v>
      </c>
    </row>
    <row r="19" spans="1:17" x14ac:dyDescent="0.35">
      <c r="A19" s="261" t="s">
        <v>1349</v>
      </c>
    </row>
    <row r="20" spans="1:17" x14ac:dyDescent="0.35">
      <c r="A20" s="261" t="s">
        <v>1350</v>
      </c>
    </row>
    <row r="21" spans="1:17" x14ac:dyDescent="0.35">
      <c r="A21" s="261" t="s">
        <v>1351</v>
      </c>
    </row>
    <row r="24" spans="1:17" ht="16" x14ac:dyDescent="0.35">
      <c r="A24" s="260" t="s">
        <v>1352</v>
      </c>
      <c r="Q24" s="262" t="s">
        <v>1364</v>
      </c>
    </row>
    <row r="25" spans="1:17" ht="16" x14ac:dyDescent="0.35">
      <c r="A25" s="261" t="s">
        <v>1347</v>
      </c>
      <c r="Q25" s="262" t="s">
        <v>1357</v>
      </c>
    </row>
    <row r="26" spans="1:17" ht="16" x14ac:dyDescent="0.35">
      <c r="A26" s="261" t="s">
        <v>1353</v>
      </c>
      <c r="Q26" s="262" t="s">
        <v>1365</v>
      </c>
    </row>
    <row r="27" spans="1:17" x14ac:dyDescent="0.35">
      <c r="A27" s="261" t="s">
        <v>1354</v>
      </c>
    </row>
    <row r="28" spans="1:17" x14ac:dyDescent="0.35">
      <c r="A28" s="261" t="s">
        <v>1355</v>
      </c>
    </row>
    <row r="39" spans="1:3" x14ac:dyDescent="0.35">
      <c r="A39" s="15"/>
      <c r="B39" s="322">
        <v>46176</v>
      </c>
      <c r="C39" s="15"/>
    </row>
    <row r="67" spans="1:8" x14ac:dyDescent="0.35">
      <c r="A67" s="15" t="s">
        <v>1759</v>
      </c>
      <c r="B67" s="15"/>
      <c r="C67" s="15"/>
      <c r="D67" s="15"/>
      <c r="E67" s="15"/>
      <c r="F67" s="15"/>
      <c r="G67" s="15"/>
      <c r="H67" t="s">
        <v>1772</v>
      </c>
    </row>
    <row r="68" spans="1:8" x14ac:dyDescent="0.35">
      <c r="A68" s="15"/>
      <c r="B68" s="15"/>
      <c r="C68" s="15"/>
      <c r="D68" s="15"/>
      <c r="E68" s="15"/>
      <c r="F68" s="15"/>
      <c r="G68" s="15"/>
    </row>
    <row r="90" spans="1:1" x14ac:dyDescent="0.35">
      <c r="A90" t="s">
        <v>2465</v>
      </c>
    </row>
    <row r="91" spans="1:1" ht="16" x14ac:dyDescent="0.35">
      <c r="A91" s="513" t="s">
        <v>2466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9910-425E-44C0-9F14-ECE27D1623E3}">
  <dimension ref="A1:I27"/>
  <sheetViews>
    <sheetView topLeftCell="A7" workbookViewId="0">
      <selection activeCell="A13" sqref="A13"/>
    </sheetView>
  </sheetViews>
  <sheetFormatPr baseColWidth="10" defaultColWidth="11.453125" defaultRowHeight="14.5" x14ac:dyDescent="0.35"/>
  <cols>
    <col min="2" max="2" width="49" customWidth="1"/>
    <col min="3" max="6" width="12.26953125" customWidth="1"/>
    <col min="7" max="7" width="23.81640625" bestFit="1" customWidth="1"/>
    <col min="8" max="8" width="10.81640625" customWidth="1"/>
    <col min="9" max="9" width="14.54296875" customWidth="1"/>
  </cols>
  <sheetData>
    <row r="1" spans="1:9" ht="16.5" thickBot="1" x14ac:dyDescent="0.4">
      <c r="A1" s="564" t="s">
        <v>1638</v>
      </c>
      <c r="B1" s="565"/>
      <c r="C1" s="566"/>
      <c r="E1" s="288"/>
      <c r="F1" s="288"/>
      <c r="G1" s="288"/>
    </row>
    <row r="2" spans="1:9" ht="16" x14ac:dyDescent="0.35">
      <c r="A2" s="567" t="s">
        <v>1639</v>
      </c>
      <c r="B2" s="289" t="s">
        <v>1640</v>
      </c>
      <c r="C2" s="290" t="s">
        <v>1641</v>
      </c>
      <c r="E2" s="288"/>
      <c r="F2" s="288"/>
      <c r="G2" s="288"/>
    </row>
    <row r="3" spans="1:9" ht="16" x14ac:dyDescent="0.35">
      <c r="A3" s="568"/>
      <c r="B3" s="291" t="s">
        <v>1642</v>
      </c>
      <c r="C3" s="292">
        <v>46147</v>
      </c>
      <c r="E3" s="288"/>
      <c r="F3" s="288"/>
      <c r="G3" s="288"/>
    </row>
    <row r="4" spans="1:9" ht="16.5" thickBot="1" x14ac:dyDescent="0.4">
      <c r="A4" s="569"/>
      <c r="B4" s="293" t="s">
        <v>1643</v>
      </c>
      <c r="C4" s="294">
        <v>46181</v>
      </c>
      <c r="E4" s="288"/>
      <c r="F4" s="288"/>
      <c r="G4" s="288"/>
    </row>
    <row r="5" spans="1:9" ht="30" customHeight="1" thickBot="1" x14ac:dyDescent="0.4">
      <c r="A5" s="295" t="s">
        <v>1644</v>
      </c>
      <c r="B5" s="296" t="s">
        <v>1645</v>
      </c>
      <c r="C5" s="296" t="s">
        <v>1646</v>
      </c>
      <c r="D5" s="296" t="s">
        <v>1647</v>
      </c>
      <c r="E5" s="312" t="s">
        <v>1648</v>
      </c>
      <c r="F5" s="301"/>
      <c r="G5" s="301"/>
    </row>
    <row r="6" spans="1:9" ht="15" thickBot="1" x14ac:dyDescent="0.4">
      <c r="A6" s="299" t="s">
        <v>1649</v>
      </c>
      <c r="B6" s="297" t="s">
        <v>1650</v>
      </c>
      <c r="C6" s="297" t="s">
        <v>1651</v>
      </c>
      <c r="D6" s="310"/>
      <c r="E6" s="313">
        <v>2.15</v>
      </c>
      <c r="F6" s="302"/>
      <c r="G6" s="307" t="s">
        <v>1580</v>
      </c>
      <c r="H6" s="308">
        <v>2.15</v>
      </c>
      <c r="I6" t="s">
        <v>1702</v>
      </c>
    </row>
    <row r="7" spans="1:9" ht="15" thickBot="1" x14ac:dyDescent="0.4">
      <c r="A7" s="299" t="s">
        <v>1652</v>
      </c>
      <c r="B7" s="297" t="s">
        <v>1653</v>
      </c>
      <c r="C7" s="297" t="s">
        <v>1654</v>
      </c>
      <c r="D7" s="310"/>
      <c r="E7" s="313">
        <v>2</v>
      </c>
      <c r="F7" s="302"/>
      <c r="G7" s="306" t="s">
        <v>1579</v>
      </c>
      <c r="H7" s="309">
        <v>2</v>
      </c>
    </row>
    <row r="8" spans="1:9" ht="15" thickBot="1" x14ac:dyDescent="0.4">
      <c r="A8" s="299" t="s">
        <v>1655</v>
      </c>
      <c r="B8" s="297" t="s">
        <v>1656</v>
      </c>
      <c r="C8" s="297" t="s">
        <v>1657</v>
      </c>
      <c r="D8" s="310"/>
      <c r="E8" s="314">
        <v>2.0699999999999998</v>
      </c>
      <c r="F8" s="303"/>
    </row>
    <row r="9" spans="1:9" ht="15" thickBot="1" x14ac:dyDescent="0.4">
      <c r="A9" s="299" t="s">
        <v>1658</v>
      </c>
      <c r="B9" s="297" t="s">
        <v>1659</v>
      </c>
      <c r="C9" s="298" t="s">
        <v>1660</v>
      </c>
      <c r="D9" s="311" t="s">
        <v>1661</v>
      </c>
      <c r="E9" s="315">
        <v>5.68</v>
      </c>
      <c r="F9" s="304"/>
    </row>
    <row r="10" spans="1:9" ht="15" thickBot="1" x14ac:dyDescent="0.4">
      <c r="A10" s="299" t="s">
        <v>1662</v>
      </c>
      <c r="B10" s="297" t="s">
        <v>1663</v>
      </c>
      <c r="C10" s="297" t="s">
        <v>1654</v>
      </c>
      <c r="D10" s="310"/>
      <c r="E10" s="313">
        <v>2.0099999999999998</v>
      </c>
      <c r="F10" s="302"/>
      <c r="G10" s="307" t="s">
        <v>1587</v>
      </c>
      <c r="H10" s="308">
        <v>2.0099999999999998</v>
      </c>
    </row>
    <row r="11" spans="1:9" ht="15" thickBot="1" x14ac:dyDescent="0.4">
      <c r="A11" s="299" t="s">
        <v>1664</v>
      </c>
      <c r="B11" s="297" t="s">
        <v>1665</v>
      </c>
      <c r="C11" s="297" t="s">
        <v>1666</v>
      </c>
      <c r="D11" s="310"/>
      <c r="E11" s="313">
        <v>1.95</v>
      </c>
      <c r="F11" s="302"/>
      <c r="G11" s="202" t="s">
        <v>1582</v>
      </c>
      <c r="H11" s="309">
        <v>1.95</v>
      </c>
    </row>
    <row r="12" spans="1:9" ht="15" thickBot="1" x14ac:dyDescent="0.4">
      <c r="A12" s="299" t="s">
        <v>1667</v>
      </c>
      <c r="B12" s="297" t="s">
        <v>1668</v>
      </c>
      <c r="C12" s="297" t="s">
        <v>1669</v>
      </c>
      <c r="D12" s="310"/>
      <c r="E12" s="313">
        <v>1.86</v>
      </c>
      <c r="F12" s="302"/>
      <c r="G12" s="203" t="s">
        <v>1583</v>
      </c>
      <c r="H12" s="308">
        <v>1.86</v>
      </c>
    </row>
    <row r="13" spans="1:9" ht="15" thickBot="1" x14ac:dyDescent="0.4">
      <c r="A13" s="299" t="s">
        <v>1670</v>
      </c>
      <c r="B13" s="297" t="s">
        <v>1671</v>
      </c>
      <c r="C13" s="297" t="s">
        <v>1672</v>
      </c>
      <c r="D13" s="310"/>
      <c r="E13" s="313">
        <v>1.96</v>
      </c>
      <c r="F13" s="302"/>
      <c r="G13" s="202" t="s">
        <v>1584</v>
      </c>
      <c r="H13" s="309">
        <v>1.96</v>
      </c>
    </row>
    <row r="14" spans="1:9" ht="15" thickBot="1" x14ac:dyDescent="0.4">
      <c r="A14" s="299" t="s">
        <v>1673</v>
      </c>
      <c r="B14" s="297" t="s">
        <v>1674</v>
      </c>
      <c r="C14" s="297" t="s">
        <v>1660</v>
      </c>
      <c r="D14" s="310"/>
      <c r="E14" s="313">
        <v>1.97</v>
      </c>
      <c r="F14" s="302"/>
      <c r="G14" s="203" t="s">
        <v>1585</v>
      </c>
      <c r="H14" s="308">
        <v>1.97</v>
      </c>
    </row>
    <row r="15" spans="1:9" ht="15" thickBot="1" x14ac:dyDescent="0.4">
      <c r="A15" s="299" t="s">
        <v>1675</v>
      </c>
      <c r="B15" s="297" t="s">
        <v>1676</v>
      </c>
      <c r="C15" s="297" t="s">
        <v>1654</v>
      </c>
      <c r="D15" s="310"/>
      <c r="E15" s="313">
        <v>2.06</v>
      </c>
      <c r="F15" s="302"/>
      <c r="G15" s="306" t="s">
        <v>1586</v>
      </c>
      <c r="H15" s="309">
        <v>2.06</v>
      </c>
    </row>
    <row r="16" spans="1:9" ht="15" thickBot="1" x14ac:dyDescent="0.4">
      <c r="A16" s="299" t="s">
        <v>1677</v>
      </c>
      <c r="B16" s="297" t="s">
        <v>1678</v>
      </c>
      <c r="C16" s="297" t="s">
        <v>1679</v>
      </c>
      <c r="D16" s="310"/>
      <c r="E16" s="313">
        <v>1.89</v>
      </c>
      <c r="F16" s="302"/>
      <c r="G16" s="316" t="s">
        <v>1573</v>
      </c>
      <c r="H16" s="308">
        <v>1.89</v>
      </c>
    </row>
    <row r="17" spans="1:8" ht="15" thickBot="1" x14ac:dyDescent="0.4">
      <c r="A17" s="299" t="s">
        <v>1680</v>
      </c>
      <c r="B17" s="297" t="s">
        <v>1681</v>
      </c>
      <c r="C17" s="297" t="s">
        <v>1679</v>
      </c>
      <c r="D17" s="310"/>
      <c r="E17" s="313">
        <v>1.87</v>
      </c>
      <c r="F17" s="302"/>
      <c r="G17" s="307" t="s">
        <v>1588</v>
      </c>
      <c r="H17" s="308">
        <v>1.87</v>
      </c>
    </row>
    <row r="18" spans="1:8" ht="15" thickBot="1" x14ac:dyDescent="0.4">
      <c r="A18" s="299" t="s">
        <v>1682</v>
      </c>
      <c r="B18" s="297" t="s">
        <v>1683</v>
      </c>
      <c r="C18" s="297" t="s">
        <v>1679</v>
      </c>
      <c r="D18" s="310"/>
      <c r="E18" s="313">
        <v>1.88</v>
      </c>
      <c r="F18" s="302"/>
      <c r="G18" s="306" t="s">
        <v>1589</v>
      </c>
      <c r="H18" s="309">
        <v>1.88</v>
      </c>
    </row>
    <row r="19" spans="1:8" ht="15" thickBot="1" x14ac:dyDescent="0.4">
      <c r="A19" s="299" t="s">
        <v>1684</v>
      </c>
      <c r="B19" s="297" t="s">
        <v>1685</v>
      </c>
      <c r="C19" s="297" t="s">
        <v>1666</v>
      </c>
      <c r="D19" s="310"/>
      <c r="E19" s="313">
        <v>2.2599999999999998</v>
      </c>
      <c r="F19" s="302"/>
      <c r="G19" s="307" t="s">
        <v>1590</v>
      </c>
      <c r="H19" s="308">
        <v>2.2599999999999998</v>
      </c>
    </row>
    <row r="20" spans="1:8" ht="15" thickBot="1" x14ac:dyDescent="0.4">
      <c r="A20" s="299" t="s">
        <v>1686</v>
      </c>
      <c r="B20" s="297" t="s">
        <v>1687</v>
      </c>
      <c r="C20" s="297" t="s">
        <v>1666</v>
      </c>
      <c r="D20" s="310"/>
      <c r="E20" s="313">
        <v>1.84</v>
      </c>
      <c r="F20" s="302"/>
      <c r="G20" s="202" t="s">
        <v>1591</v>
      </c>
      <c r="H20" s="309">
        <v>1.84</v>
      </c>
    </row>
    <row r="21" spans="1:8" ht="15" thickBot="1" x14ac:dyDescent="0.4">
      <c r="A21" s="299" t="s">
        <v>1688</v>
      </c>
      <c r="B21" s="297" t="s">
        <v>1689</v>
      </c>
      <c r="C21" s="297" t="s">
        <v>1690</v>
      </c>
      <c r="D21" s="310"/>
      <c r="E21" s="313">
        <v>1.87</v>
      </c>
      <c r="F21" s="302"/>
      <c r="G21" s="203" t="s">
        <v>1592</v>
      </c>
      <c r="H21" s="308">
        <v>1.87</v>
      </c>
    </row>
    <row r="22" spans="1:8" ht="15" thickBot="1" x14ac:dyDescent="0.4">
      <c r="A22" s="299" t="s">
        <v>1691</v>
      </c>
      <c r="B22" s="297" t="s">
        <v>1692</v>
      </c>
      <c r="C22" s="297" t="s">
        <v>1669</v>
      </c>
      <c r="D22" s="310"/>
      <c r="E22" s="313">
        <v>1.95</v>
      </c>
      <c r="F22" s="302"/>
      <c r="G22" s="202" t="s">
        <v>1593</v>
      </c>
      <c r="H22" s="309">
        <v>1.95</v>
      </c>
    </row>
    <row r="23" spans="1:8" ht="15" thickBot="1" x14ac:dyDescent="0.4">
      <c r="A23" s="299" t="s">
        <v>1693</v>
      </c>
      <c r="B23" s="297" t="s">
        <v>1694</v>
      </c>
      <c r="C23" s="297" t="s">
        <v>1695</v>
      </c>
      <c r="D23" s="310"/>
      <c r="E23" s="313">
        <v>2.06</v>
      </c>
      <c r="F23" s="302"/>
      <c r="G23" s="307" t="s">
        <v>1594</v>
      </c>
      <c r="H23" s="308">
        <v>2.06</v>
      </c>
    </row>
    <row r="24" spans="1:8" ht="15" thickBot="1" x14ac:dyDescent="0.4">
      <c r="A24" s="299" t="s">
        <v>1696</v>
      </c>
      <c r="B24" s="297" t="s">
        <v>1697</v>
      </c>
      <c r="C24" s="298" t="s">
        <v>1698</v>
      </c>
      <c r="D24" s="311" t="s">
        <v>1661</v>
      </c>
      <c r="E24" s="313">
        <v>1.98</v>
      </c>
      <c r="F24" s="305"/>
      <c r="G24" s="306" t="s">
        <v>1595</v>
      </c>
      <c r="H24" s="309">
        <v>1.98</v>
      </c>
    </row>
    <row r="25" spans="1:8" ht="15" thickBot="1" x14ac:dyDescent="0.4">
      <c r="A25" s="299" t="s">
        <v>1699</v>
      </c>
      <c r="B25" s="297" t="s">
        <v>1700</v>
      </c>
      <c r="C25" s="298" t="s">
        <v>1701</v>
      </c>
      <c r="D25" s="311" t="s">
        <v>1661</v>
      </c>
      <c r="E25" s="313">
        <v>1.8</v>
      </c>
      <c r="F25" s="305"/>
      <c r="G25" s="307" t="s">
        <v>1725</v>
      </c>
      <c r="H25" s="308">
        <v>1.8</v>
      </c>
    </row>
    <row r="26" spans="1:8" x14ac:dyDescent="0.35">
      <c r="G26" s="306"/>
    </row>
    <row r="27" spans="1:8" x14ac:dyDescent="0.35">
      <c r="G27" s="305"/>
    </row>
  </sheetData>
  <mergeCells count="2">
    <mergeCell ref="A1:C1"/>
    <mergeCell ref="A2:A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D683-D5EE-4A6C-8060-9DA79A2ED152}">
  <dimension ref="A1:N29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O15" sqref="O15"/>
    </sheetView>
  </sheetViews>
  <sheetFormatPr baseColWidth="10" defaultColWidth="8.7265625" defaultRowHeight="14.5" x14ac:dyDescent="0.35"/>
  <cols>
    <col min="1" max="1" width="11.26953125" customWidth="1"/>
    <col min="2" max="2" width="10.54296875" customWidth="1"/>
    <col min="3" max="3" width="10.1796875" customWidth="1"/>
    <col min="11" max="11" width="10.453125" bestFit="1" customWidth="1"/>
  </cols>
  <sheetData>
    <row r="1" spans="1:14" x14ac:dyDescent="0.35">
      <c r="A1" s="5" t="s">
        <v>1466</v>
      </c>
      <c r="F1" s="1">
        <f>19+22+9+6</f>
        <v>56</v>
      </c>
      <c r="G1" t="s">
        <v>1571</v>
      </c>
      <c r="H1" s="1">
        <f>F1*3</f>
        <v>168</v>
      </c>
      <c r="K1" s="284">
        <v>46176</v>
      </c>
    </row>
    <row r="3" spans="1:14" x14ac:dyDescent="0.35">
      <c r="A3" s="5" t="s">
        <v>1502</v>
      </c>
      <c r="E3" s="5" t="s">
        <v>1503</v>
      </c>
      <c r="I3" s="5" t="s">
        <v>1538</v>
      </c>
      <c r="M3" s="5" t="s">
        <v>1556</v>
      </c>
    </row>
    <row r="4" spans="1:14" ht="4.5" customHeight="1" x14ac:dyDescent="0.35"/>
    <row r="5" spans="1:14" x14ac:dyDescent="0.35">
      <c r="A5" s="6" t="s">
        <v>1467</v>
      </c>
      <c r="B5" s="6" t="s">
        <v>1469</v>
      </c>
      <c r="E5" s="6" t="s">
        <v>1467</v>
      </c>
      <c r="F5" s="6" t="s">
        <v>1469</v>
      </c>
      <c r="I5" s="6" t="s">
        <v>1467</v>
      </c>
      <c r="J5" s="6" t="s">
        <v>1469</v>
      </c>
      <c r="M5" s="6" t="s">
        <v>1467</v>
      </c>
      <c r="N5" s="6" t="s">
        <v>1469</v>
      </c>
    </row>
    <row r="6" spans="1:14" x14ac:dyDescent="0.35">
      <c r="A6" t="s">
        <v>1468</v>
      </c>
      <c r="B6" s="283" t="s">
        <v>749</v>
      </c>
      <c r="E6" t="s">
        <v>1504</v>
      </c>
      <c r="F6" s="283" t="s">
        <v>1507</v>
      </c>
      <c r="I6" t="s">
        <v>1539</v>
      </c>
      <c r="J6" s="283" t="s">
        <v>1542</v>
      </c>
      <c r="M6" t="s">
        <v>1557</v>
      </c>
      <c r="N6" s="283" t="s">
        <v>1560</v>
      </c>
    </row>
    <row r="7" spans="1:14" x14ac:dyDescent="0.35">
      <c r="A7" t="s">
        <v>1470</v>
      </c>
      <c r="B7" s="283" t="s">
        <v>1471</v>
      </c>
      <c r="E7" t="s">
        <v>1505</v>
      </c>
      <c r="F7" s="283" t="s">
        <v>764</v>
      </c>
      <c r="I7" t="s">
        <v>1540</v>
      </c>
      <c r="J7" s="283" t="s">
        <v>1543</v>
      </c>
      <c r="M7" t="s">
        <v>1558</v>
      </c>
      <c r="N7" s="283" t="s">
        <v>1063</v>
      </c>
    </row>
    <row r="8" spans="1:14" x14ac:dyDescent="0.35">
      <c r="A8" t="s">
        <v>1474</v>
      </c>
      <c r="B8" s="283" t="s">
        <v>758</v>
      </c>
      <c r="E8" t="s">
        <v>1506</v>
      </c>
      <c r="F8" s="283" t="s">
        <v>292</v>
      </c>
      <c r="I8" t="s">
        <v>1541</v>
      </c>
      <c r="J8" s="283" t="s">
        <v>1546</v>
      </c>
      <c r="M8" t="s">
        <v>1559</v>
      </c>
      <c r="N8" s="283" t="s">
        <v>1561</v>
      </c>
    </row>
    <row r="9" spans="1:14" x14ac:dyDescent="0.35">
      <c r="A9" t="s">
        <v>1475</v>
      </c>
      <c r="B9" s="283" t="s">
        <v>760</v>
      </c>
      <c r="E9" t="s">
        <v>1508</v>
      </c>
      <c r="F9" s="283" t="s">
        <v>1510</v>
      </c>
      <c r="I9" t="s">
        <v>1545</v>
      </c>
      <c r="J9" s="283" t="s">
        <v>1547</v>
      </c>
      <c r="M9" t="s">
        <v>1563</v>
      </c>
      <c r="N9" s="283" t="s">
        <v>1562</v>
      </c>
    </row>
    <row r="10" spans="1:14" x14ac:dyDescent="0.35">
      <c r="A10" t="s">
        <v>1476</v>
      </c>
      <c r="B10" s="283" t="s">
        <v>1472</v>
      </c>
      <c r="E10" t="s">
        <v>1509</v>
      </c>
      <c r="F10" s="283" t="s">
        <v>1512</v>
      </c>
      <c r="I10" t="s">
        <v>1544</v>
      </c>
      <c r="J10" s="283" t="s">
        <v>1548</v>
      </c>
      <c r="M10" t="s">
        <v>1564</v>
      </c>
      <c r="N10" s="283" t="s">
        <v>1069</v>
      </c>
    </row>
    <row r="11" spans="1:14" x14ac:dyDescent="0.35">
      <c r="A11" t="s">
        <v>1473</v>
      </c>
      <c r="B11" s="283" t="s">
        <v>1477</v>
      </c>
      <c r="E11" t="s">
        <v>1511</v>
      </c>
      <c r="F11" s="283" t="s">
        <v>1513</v>
      </c>
      <c r="I11" t="s">
        <v>1549</v>
      </c>
      <c r="J11" s="283" t="s">
        <v>1550</v>
      </c>
      <c r="M11" t="s">
        <v>1565</v>
      </c>
      <c r="N11" s="283" t="s">
        <v>1566</v>
      </c>
    </row>
    <row r="12" spans="1:14" x14ac:dyDescent="0.35">
      <c r="A12" t="s">
        <v>1478</v>
      </c>
      <c r="B12" s="283" t="s">
        <v>1480</v>
      </c>
      <c r="E12" t="s">
        <v>1514</v>
      </c>
      <c r="F12" s="283" t="s">
        <v>1516</v>
      </c>
      <c r="I12" t="s">
        <v>1551</v>
      </c>
      <c r="J12" s="283" t="s">
        <v>1553</v>
      </c>
    </row>
    <row r="13" spans="1:14" x14ac:dyDescent="0.35">
      <c r="A13" t="s">
        <v>1479</v>
      </c>
      <c r="B13" s="283" t="s">
        <v>1481</v>
      </c>
      <c r="E13" t="s">
        <v>1515</v>
      </c>
      <c r="F13" s="283" t="s">
        <v>1059</v>
      </c>
      <c r="I13" t="s">
        <v>1552</v>
      </c>
      <c r="J13" s="283" t="s">
        <v>756</v>
      </c>
      <c r="M13" t="s">
        <v>1570</v>
      </c>
    </row>
    <row r="14" spans="1:14" x14ac:dyDescent="0.35">
      <c r="A14" t="s">
        <v>1482</v>
      </c>
      <c r="B14" s="283" t="s">
        <v>1484</v>
      </c>
      <c r="E14" t="s">
        <v>1517</v>
      </c>
      <c r="F14" s="283" t="s">
        <v>1519</v>
      </c>
      <c r="I14" t="s">
        <v>1554</v>
      </c>
      <c r="J14" s="283" t="s">
        <v>1555</v>
      </c>
    </row>
    <row r="15" spans="1:14" x14ac:dyDescent="0.35">
      <c r="A15" t="s">
        <v>1483</v>
      </c>
      <c r="B15" s="283" t="s">
        <v>1485</v>
      </c>
      <c r="E15" t="s">
        <v>1518</v>
      </c>
      <c r="F15" s="283" t="s">
        <v>1520</v>
      </c>
    </row>
    <row r="16" spans="1:14" x14ac:dyDescent="0.35">
      <c r="A16" t="s">
        <v>1486</v>
      </c>
      <c r="B16" s="283" t="s">
        <v>947</v>
      </c>
      <c r="E16" t="s">
        <v>1521</v>
      </c>
      <c r="F16" s="283" t="s">
        <v>231</v>
      </c>
      <c r="I16" t="s">
        <v>1569</v>
      </c>
    </row>
    <row r="17" spans="1:6" x14ac:dyDescent="0.35">
      <c r="A17" t="s">
        <v>1487</v>
      </c>
      <c r="B17" s="283" t="s">
        <v>1488</v>
      </c>
      <c r="E17" t="s">
        <v>1522</v>
      </c>
      <c r="F17" s="283" t="s">
        <v>1088</v>
      </c>
    </row>
    <row r="18" spans="1:6" x14ac:dyDescent="0.35">
      <c r="A18" t="s">
        <v>1489</v>
      </c>
      <c r="B18" s="283" t="s">
        <v>1491</v>
      </c>
      <c r="E18" t="s">
        <v>1523</v>
      </c>
      <c r="F18" s="283" t="s">
        <v>1525</v>
      </c>
    </row>
    <row r="19" spans="1:6" x14ac:dyDescent="0.35">
      <c r="A19" t="s">
        <v>1490</v>
      </c>
      <c r="B19" s="283" t="s">
        <v>1492</v>
      </c>
      <c r="E19" t="s">
        <v>1524</v>
      </c>
      <c r="F19" s="283" t="s">
        <v>1526</v>
      </c>
    </row>
    <row r="20" spans="1:6" x14ac:dyDescent="0.35">
      <c r="A20" t="s">
        <v>1493</v>
      </c>
      <c r="B20" s="283" t="s">
        <v>1495</v>
      </c>
      <c r="E20" t="s">
        <v>1527</v>
      </c>
      <c r="F20" s="283" t="s">
        <v>1529</v>
      </c>
    </row>
    <row r="21" spans="1:6" x14ac:dyDescent="0.35">
      <c r="A21" t="s">
        <v>1494</v>
      </c>
      <c r="B21" s="283" t="s">
        <v>1496</v>
      </c>
      <c r="E21" t="s">
        <v>1528</v>
      </c>
      <c r="F21" s="283" t="s">
        <v>753</v>
      </c>
    </row>
    <row r="22" spans="1:6" x14ac:dyDescent="0.35">
      <c r="A22" t="s">
        <v>1497</v>
      </c>
      <c r="B22" s="283" t="s">
        <v>1499</v>
      </c>
      <c r="E22" t="s">
        <v>1530</v>
      </c>
      <c r="F22" s="283" t="s">
        <v>1055</v>
      </c>
    </row>
    <row r="23" spans="1:6" x14ac:dyDescent="0.35">
      <c r="A23" t="s">
        <v>1498</v>
      </c>
      <c r="B23" s="283" t="s">
        <v>1048</v>
      </c>
      <c r="E23" t="s">
        <v>1531</v>
      </c>
      <c r="F23" s="283" t="s">
        <v>1532</v>
      </c>
    </row>
    <row r="24" spans="1:6" x14ac:dyDescent="0.35">
      <c r="A24" t="s">
        <v>1500</v>
      </c>
      <c r="B24" s="283" t="s">
        <v>1501</v>
      </c>
      <c r="E24" t="s">
        <v>1533</v>
      </c>
      <c r="F24" s="283" t="s">
        <v>1077</v>
      </c>
    </row>
    <row r="25" spans="1:6" x14ac:dyDescent="0.35">
      <c r="E25" t="s">
        <v>1534</v>
      </c>
      <c r="F25" s="283" t="s">
        <v>1535</v>
      </c>
    </row>
    <row r="26" spans="1:6" x14ac:dyDescent="0.35">
      <c r="A26" t="s">
        <v>1567</v>
      </c>
      <c r="E26" t="s">
        <v>1536</v>
      </c>
      <c r="F26" s="283" t="s">
        <v>757</v>
      </c>
    </row>
    <row r="27" spans="1:6" x14ac:dyDescent="0.35">
      <c r="E27" t="s">
        <v>1537</v>
      </c>
      <c r="F27" s="283" t="s">
        <v>533</v>
      </c>
    </row>
    <row r="29" spans="1:6" x14ac:dyDescent="0.35">
      <c r="E29" t="s">
        <v>1568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258EC-4DD6-4848-B378-09EA99A6CFB5}">
  <dimension ref="A1:AA20"/>
  <sheetViews>
    <sheetView showGridLines="0" zoomScale="110" zoomScaleNormal="110" workbookViewId="0">
      <pane xSplit="5" ySplit="2" topLeftCell="P3" activePane="bottomRight" state="frozen"/>
      <selection pane="topRight" activeCell="F1" sqref="F1"/>
      <selection pane="bottomLeft" activeCell="A2" sqref="A2"/>
      <selection pane="bottomRight" activeCell="AB12" sqref="AB12"/>
    </sheetView>
  </sheetViews>
  <sheetFormatPr baseColWidth="10" defaultColWidth="9.1796875" defaultRowHeight="14.5" x14ac:dyDescent="0.35"/>
  <cols>
    <col min="1" max="1" width="12.1796875" bestFit="1" customWidth="1"/>
    <col min="2" max="2" width="9.54296875" bestFit="1" customWidth="1"/>
    <col min="3" max="3" width="15.81640625" bestFit="1" customWidth="1"/>
    <col min="4" max="4" width="20.1796875" bestFit="1" customWidth="1"/>
    <col min="5" max="5" width="8.81640625" hidden="1" customWidth="1"/>
    <col min="6" max="6" width="16.54296875" hidden="1" customWidth="1"/>
    <col min="7" max="7" width="14.1796875" hidden="1" customWidth="1"/>
    <col min="8" max="8" width="7.81640625" hidden="1" customWidth="1"/>
    <col min="9" max="9" width="12.1796875" hidden="1" customWidth="1"/>
    <col min="10" max="10" width="7.54296875" hidden="1" customWidth="1"/>
    <col min="11" max="11" width="18.54296875" style="201" hidden="1" customWidth="1"/>
    <col min="12" max="12" width="3.453125" hidden="1" customWidth="1"/>
    <col min="13" max="13" width="0" hidden="1" customWidth="1"/>
    <col min="14" max="14" width="16.81640625" hidden="1" customWidth="1"/>
    <col min="16" max="16" width="13.453125" bestFit="1" customWidth="1"/>
  </cols>
  <sheetData>
    <row r="1" spans="1:27" x14ac:dyDescent="0.35">
      <c r="A1" s="15" t="s">
        <v>1091</v>
      </c>
      <c r="B1" s="15"/>
      <c r="C1" s="15"/>
      <c r="R1" s="214" t="s">
        <v>1127</v>
      </c>
      <c r="S1" s="214"/>
      <c r="T1" s="214"/>
      <c r="U1" s="214"/>
      <c r="V1" s="214"/>
    </row>
    <row r="2" spans="1:27" ht="28.5" thickBot="1" x14ac:dyDescent="0.4">
      <c r="A2" s="43" t="s">
        <v>1034</v>
      </c>
      <c r="B2" s="43" t="s">
        <v>4</v>
      </c>
      <c r="C2" s="43" t="s">
        <v>1035</v>
      </c>
      <c r="D2" s="43" t="s">
        <v>1036</v>
      </c>
      <c r="E2" s="43" t="s">
        <v>1037</v>
      </c>
      <c r="F2" s="43" t="s">
        <v>1038</v>
      </c>
      <c r="G2" s="43" t="s">
        <v>1039</v>
      </c>
      <c r="H2" s="43" t="s">
        <v>1040</v>
      </c>
      <c r="I2" s="43" t="s">
        <v>1041</v>
      </c>
      <c r="J2" s="43" t="s">
        <v>1042</v>
      </c>
      <c r="K2" s="200" t="s">
        <v>1043</v>
      </c>
      <c r="M2" t="s">
        <v>1090</v>
      </c>
      <c r="R2" s="210" t="s">
        <v>657</v>
      </c>
      <c r="S2" s="147" t="s">
        <v>658</v>
      </c>
      <c r="T2" s="147" t="s">
        <v>659</v>
      </c>
      <c r="U2" s="147" t="s">
        <v>660</v>
      </c>
      <c r="V2" s="147" t="s">
        <v>661</v>
      </c>
      <c r="W2" s="147" t="s">
        <v>662</v>
      </c>
      <c r="X2" s="211" t="s">
        <v>663</v>
      </c>
      <c r="Y2" s="147" t="s">
        <v>664</v>
      </c>
      <c r="Z2" s="147" t="s">
        <v>1107</v>
      </c>
      <c r="AA2" s="148" t="s">
        <v>665</v>
      </c>
    </row>
    <row r="3" spans="1:27" ht="23.5" thickBot="1" x14ac:dyDescent="0.4">
      <c r="A3" s="43" t="s">
        <v>1044</v>
      </c>
      <c r="B3" s="43" t="s">
        <v>1045</v>
      </c>
      <c r="C3" s="43" t="s">
        <v>1046</v>
      </c>
      <c r="D3" s="43" t="s">
        <v>1047</v>
      </c>
      <c r="E3" s="43" t="s">
        <v>1048</v>
      </c>
      <c r="F3" s="43" t="s">
        <v>1049</v>
      </c>
      <c r="G3" s="43" t="s">
        <v>1050</v>
      </c>
      <c r="H3" s="43" t="s">
        <v>1051</v>
      </c>
      <c r="I3" s="43" t="s">
        <v>113</v>
      </c>
      <c r="J3" s="43" t="s">
        <v>1052</v>
      </c>
      <c r="K3" s="200">
        <v>1.61</v>
      </c>
      <c r="M3" s="202" t="s">
        <v>1048</v>
      </c>
      <c r="N3" s="43" t="s">
        <v>1049</v>
      </c>
      <c r="O3" s="207" t="s">
        <v>1037</v>
      </c>
      <c r="P3" s="207" t="s">
        <v>1095</v>
      </c>
      <c r="R3" s="212">
        <v>408011</v>
      </c>
      <c r="S3" s="149">
        <v>160</v>
      </c>
      <c r="T3" s="150">
        <v>2.1</v>
      </c>
      <c r="U3" s="151" t="s">
        <v>670</v>
      </c>
      <c r="V3" s="151" t="s">
        <v>671</v>
      </c>
      <c r="W3" s="151" t="s">
        <v>1108</v>
      </c>
      <c r="X3" s="213"/>
      <c r="Y3" s="150">
        <v>1.43</v>
      </c>
      <c r="Z3" s="151" t="s">
        <v>1109</v>
      </c>
      <c r="AA3" s="149">
        <v>4918</v>
      </c>
    </row>
    <row r="4" spans="1:27" ht="23.5" thickBot="1" x14ac:dyDescent="0.4">
      <c r="A4" s="43" t="s">
        <v>1053</v>
      </c>
      <c r="B4" s="43" t="s">
        <v>1045</v>
      </c>
      <c r="C4" s="43" t="s">
        <v>1046</v>
      </c>
      <c r="D4" s="43" t="s">
        <v>1047</v>
      </c>
      <c r="E4" s="43" t="s">
        <v>533</v>
      </c>
      <c r="F4" s="43" t="s">
        <v>367</v>
      </c>
      <c r="G4" s="43" t="s">
        <v>1050</v>
      </c>
      <c r="H4" s="43" t="s">
        <v>1051</v>
      </c>
      <c r="I4" s="43" t="s">
        <v>113</v>
      </c>
      <c r="J4" s="43" t="s">
        <v>1052</v>
      </c>
      <c r="K4" s="200">
        <v>1.61</v>
      </c>
      <c r="M4" s="203" t="s">
        <v>533</v>
      </c>
      <c r="N4" s="43" t="s">
        <v>367</v>
      </c>
      <c r="O4" s="208">
        <v>441001</v>
      </c>
      <c r="P4" s="208">
        <v>441011</v>
      </c>
      <c r="R4" s="152">
        <v>407011</v>
      </c>
      <c r="S4" s="153">
        <v>160</v>
      </c>
      <c r="T4" s="154">
        <v>2.1</v>
      </c>
      <c r="U4" s="155" t="s">
        <v>670</v>
      </c>
      <c r="V4" s="155" t="s">
        <v>671</v>
      </c>
      <c r="W4" s="155" t="s">
        <v>1108</v>
      </c>
      <c r="X4" s="156"/>
      <c r="Y4" s="154">
        <v>1.43</v>
      </c>
      <c r="Z4" s="155" t="s">
        <v>1110</v>
      </c>
      <c r="AA4" s="153">
        <v>4917</v>
      </c>
    </row>
    <row r="5" spans="1:27" ht="23.5" thickBot="1" x14ac:dyDescent="0.4">
      <c r="A5" s="43" t="s">
        <v>1054</v>
      </c>
      <c r="B5" s="43" t="s">
        <v>1045</v>
      </c>
      <c r="C5" s="43" t="s">
        <v>1046</v>
      </c>
      <c r="D5" s="43" t="s">
        <v>1047</v>
      </c>
      <c r="E5" s="43" t="s">
        <v>1055</v>
      </c>
      <c r="F5" s="43" t="s">
        <v>367</v>
      </c>
      <c r="G5" s="43" t="s">
        <v>1050</v>
      </c>
      <c r="H5" s="43" t="s">
        <v>1051</v>
      </c>
      <c r="I5" s="43" t="s">
        <v>113</v>
      </c>
      <c r="J5" s="43" t="s">
        <v>1052</v>
      </c>
      <c r="K5" s="200">
        <v>1.61</v>
      </c>
      <c r="M5" s="202" t="s">
        <v>1055</v>
      </c>
      <c r="N5" s="43" t="s">
        <v>367</v>
      </c>
      <c r="O5" s="209">
        <v>449001</v>
      </c>
      <c r="P5" s="209">
        <v>449011</v>
      </c>
      <c r="R5" s="152">
        <v>419011</v>
      </c>
      <c r="S5" s="153">
        <v>160</v>
      </c>
      <c r="T5" s="154">
        <v>2.1</v>
      </c>
      <c r="U5" s="155" t="s">
        <v>670</v>
      </c>
      <c r="V5" s="155" t="s">
        <v>671</v>
      </c>
      <c r="W5" s="155" t="s">
        <v>1111</v>
      </c>
      <c r="X5" s="156"/>
      <c r="Y5" s="154">
        <v>1.4</v>
      </c>
      <c r="Z5" s="155" t="s">
        <v>1110</v>
      </c>
      <c r="AA5" s="153">
        <v>4916</v>
      </c>
    </row>
    <row r="6" spans="1:27" ht="23.5" thickBot="1" x14ac:dyDescent="0.4">
      <c r="A6" s="43" t="s">
        <v>1056</v>
      </c>
      <c r="B6" s="43" t="s">
        <v>1045</v>
      </c>
      <c r="C6" s="43" t="s">
        <v>1046</v>
      </c>
      <c r="D6" s="43" t="s">
        <v>1047</v>
      </c>
      <c r="E6" s="43" t="s">
        <v>1057</v>
      </c>
      <c r="F6" s="43" t="s">
        <v>367</v>
      </c>
      <c r="G6" s="43" t="s">
        <v>1050</v>
      </c>
      <c r="H6" s="43" t="s">
        <v>1051</v>
      </c>
      <c r="I6" s="43" t="s">
        <v>113</v>
      </c>
      <c r="J6" s="43" t="s">
        <v>1052</v>
      </c>
      <c r="K6" s="200">
        <v>1.61</v>
      </c>
      <c r="M6" s="203" t="s">
        <v>1057</v>
      </c>
      <c r="N6" s="43" t="s">
        <v>367</v>
      </c>
      <c r="O6" s="208">
        <v>411001</v>
      </c>
      <c r="P6" s="208">
        <v>411011</v>
      </c>
      <c r="R6" s="152">
        <v>403001</v>
      </c>
      <c r="S6" s="153">
        <v>160</v>
      </c>
      <c r="T6" s="154">
        <v>2.1</v>
      </c>
      <c r="U6" s="155" t="s">
        <v>670</v>
      </c>
      <c r="V6" s="155" t="s">
        <v>671</v>
      </c>
      <c r="W6" s="155" t="s">
        <v>1112</v>
      </c>
      <c r="X6" s="156"/>
      <c r="Y6" s="154">
        <v>1.43</v>
      </c>
      <c r="Z6" s="155" t="s">
        <v>1113</v>
      </c>
      <c r="AA6" s="153">
        <v>4915</v>
      </c>
    </row>
    <row r="7" spans="1:27" ht="23.5" thickBot="1" x14ac:dyDescent="0.4">
      <c r="A7" s="43" t="s">
        <v>1058</v>
      </c>
      <c r="B7" s="43" t="s">
        <v>1045</v>
      </c>
      <c r="C7" s="43" t="s">
        <v>1046</v>
      </c>
      <c r="D7" s="43" t="s">
        <v>1047</v>
      </c>
      <c r="E7" s="43" t="s">
        <v>1059</v>
      </c>
      <c r="F7" s="43" t="s">
        <v>1060</v>
      </c>
      <c r="G7" s="43" t="s">
        <v>1050</v>
      </c>
      <c r="H7" s="43" t="s">
        <v>1051</v>
      </c>
      <c r="I7" s="43" t="s">
        <v>113</v>
      </c>
      <c r="J7" s="43" t="s">
        <v>1061</v>
      </c>
      <c r="K7" s="200">
        <v>1.64</v>
      </c>
      <c r="M7" s="202" t="s">
        <v>1059</v>
      </c>
      <c r="N7" s="43" t="s">
        <v>1060</v>
      </c>
      <c r="O7" s="209">
        <v>427001</v>
      </c>
      <c r="P7" s="209">
        <v>427011</v>
      </c>
      <c r="R7" s="152">
        <v>399011</v>
      </c>
      <c r="S7" s="153">
        <v>160</v>
      </c>
      <c r="T7" s="154">
        <v>2.1</v>
      </c>
      <c r="U7" s="155" t="s">
        <v>670</v>
      </c>
      <c r="V7" s="155" t="s">
        <v>671</v>
      </c>
      <c r="W7" s="155" t="s">
        <v>1112</v>
      </c>
      <c r="X7" s="156"/>
      <c r="Y7" s="154">
        <v>1.43</v>
      </c>
      <c r="Z7" s="155" t="s">
        <v>1113</v>
      </c>
      <c r="AA7" s="153">
        <v>4914</v>
      </c>
    </row>
    <row r="8" spans="1:27" ht="23.5" thickBot="1" x14ac:dyDescent="0.4">
      <c r="A8" s="43" t="s">
        <v>1062</v>
      </c>
      <c r="B8" s="43" t="s">
        <v>1045</v>
      </c>
      <c r="C8" s="43" t="s">
        <v>1046</v>
      </c>
      <c r="D8" s="43" t="s">
        <v>1047</v>
      </c>
      <c r="E8" s="43" t="s">
        <v>1063</v>
      </c>
      <c r="F8" s="43" t="s">
        <v>1064</v>
      </c>
      <c r="G8" s="43" t="s">
        <v>1050</v>
      </c>
      <c r="H8" s="43" t="s">
        <v>1051</v>
      </c>
      <c r="I8" s="43" t="s">
        <v>1065</v>
      </c>
      <c r="J8" s="43" t="s">
        <v>1061</v>
      </c>
      <c r="K8" s="200">
        <v>1.64</v>
      </c>
      <c r="M8" s="203" t="s">
        <v>1063</v>
      </c>
      <c r="N8" s="43" t="s">
        <v>1064</v>
      </c>
      <c r="O8" s="208">
        <v>391001</v>
      </c>
      <c r="P8" s="208">
        <v>391011</v>
      </c>
      <c r="R8" s="152">
        <v>425011</v>
      </c>
      <c r="S8" s="153">
        <v>160</v>
      </c>
      <c r="T8" s="154">
        <v>2.1</v>
      </c>
      <c r="U8" s="155" t="s">
        <v>670</v>
      </c>
      <c r="V8" s="155" t="s">
        <v>671</v>
      </c>
      <c r="W8" s="155" t="s">
        <v>1112</v>
      </c>
      <c r="X8" s="156"/>
      <c r="Y8" s="154">
        <v>1.43</v>
      </c>
      <c r="Z8" s="155" t="s">
        <v>1114</v>
      </c>
      <c r="AA8" s="153">
        <v>4913</v>
      </c>
    </row>
    <row r="9" spans="1:27" ht="23.5" thickBot="1" x14ac:dyDescent="0.4">
      <c r="A9" s="43" t="s">
        <v>1066</v>
      </c>
      <c r="B9" s="43" t="s">
        <v>1045</v>
      </c>
      <c r="C9" s="43" t="s">
        <v>1046</v>
      </c>
      <c r="D9" s="43" t="s">
        <v>1047</v>
      </c>
      <c r="E9" s="43" t="s">
        <v>1067</v>
      </c>
      <c r="F9" s="43" t="s">
        <v>367</v>
      </c>
      <c r="G9" s="43" t="s">
        <v>1050</v>
      </c>
      <c r="H9" s="43" t="s">
        <v>1051</v>
      </c>
      <c r="I9" s="43" t="s">
        <v>113</v>
      </c>
      <c r="J9" s="43" t="s">
        <v>1052</v>
      </c>
      <c r="K9" s="200">
        <v>1.61</v>
      </c>
      <c r="M9" s="204" t="s">
        <v>1067</v>
      </c>
      <c r="N9" s="43" t="s">
        <v>367</v>
      </c>
      <c r="O9" s="209">
        <v>451006</v>
      </c>
      <c r="P9" s="209">
        <v>451001</v>
      </c>
      <c r="R9" s="152">
        <v>426001</v>
      </c>
      <c r="S9" s="153">
        <v>160</v>
      </c>
      <c r="T9" s="154">
        <v>2.1</v>
      </c>
      <c r="U9" s="155" t="s">
        <v>670</v>
      </c>
      <c r="V9" s="155" t="s">
        <v>671</v>
      </c>
      <c r="W9" s="155" t="s">
        <v>1108</v>
      </c>
      <c r="X9" s="156"/>
      <c r="Y9" s="154">
        <v>1.43</v>
      </c>
      <c r="Z9" s="155" t="s">
        <v>1115</v>
      </c>
      <c r="AA9" s="153">
        <v>4912</v>
      </c>
    </row>
    <row r="10" spans="1:27" ht="23.5" thickBot="1" x14ac:dyDescent="0.4">
      <c r="A10" s="43" t="s">
        <v>1068</v>
      </c>
      <c r="B10" s="43" t="s">
        <v>1045</v>
      </c>
      <c r="C10" s="43" t="s">
        <v>1046</v>
      </c>
      <c r="D10" s="43" t="s">
        <v>1047</v>
      </c>
      <c r="E10" s="43" t="s">
        <v>1069</v>
      </c>
      <c r="F10" s="43" t="s">
        <v>1070</v>
      </c>
      <c r="G10" s="43" t="s">
        <v>1050</v>
      </c>
      <c r="H10" s="43" t="s">
        <v>1051</v>
      </c>
      <c r="I10" s="43" t="s">
        <v>113</v>
      </c>
      <c r="J10" s="43" t="s">
        <v>1052</v>
      </c>
      <c r="K10" s="200">
        <v>1.69</v>
      </c>
      <c r="M10" s="205" t="s">
        <v>1069</v>
      </c>
      <c r="N10" s="43" t="s">
        <v>1070</v>
      </c>
      <c r="O10" s="208">
        <v>414001</v>
      </c>
      <c r="P10" s="208">
        <v>414011</v>
      </c>
      <c r="R10" s="152">
        <v>422001</v>
      </c>
      <c r="S10" s="153">
        <v>160</v>
      </c>
      <c r="T10" s="154">
        <v>2.1</v>
      </c>
      <c r="U10" s="155" t="s">
        <v>670</v>
      </c>
      <c r="V10" s="155" t="s">
        <v>671</v>
      </c>
      <c r="W10" s="155" t="s">
        <v>1108</v>
      </c>
      <c r="X10" s="156"/>
      <c r="Y10" s="154">
        <v>1.43</v>
      </c>
      <c r="Z10" s="155" t="s">
        <v>1115</v>
      </c>
      <c r="AA10" s="153">
        <v>4911</v>
      </c>
    </row>
    <row r="11" spans="1:27" ht="23.5" thickBot="1" x14ac:dyDescent="0.4">
      <c r="A11" s="43" t="s">
        <v>1071</v>
      </c>
      <c r="B11" s="43" t="s">
        <v>1045</v>
      </c>
      <c r="C11" s="43" t="s">
        <v>1046</v>
      </c>
      <c r="D11" s="43" t="s">
        <v>1047</v>
      </c>
      <c r="E11" s="43" t="s">
        <v>757</v>
      </c>
      <c r="F11" s="43" t="s">
        <v>1070</v>
      </c>
      <c r="G11" s="43" t="s">
        <v>1050</v>
      </c>
      <c r="H11" s="43" t="s">
        <v>1051</v>
      </c>
      <c r="I11" s="43" t="s">
        <v>113</v>
      </c>
      <c r="J11" s="43" t="s">
        <v>1061</v>
      </c>
      <c r="K11" s="200">
        <v>1.69</v>
      </c>
      <c r="M11" s="204" t="s">
        <v>757</v>
      </c>
      <c r="N11" s="43" t="s">
        <v>1070</v>
      </c>
      <c r="O11" s="209">
        <v>453001</v>
      </c>
      <c r="P11" s="209">
        <v>453011</v>
      </c>
      <c r="R11" s="152">
        <v>416011</v>
      </c>
      <c r="S11" s="153">
        <v>160</v>
      </c>
      <c r="T11" s="154">
        <v>2.1</v>
      </c>
      <c r="U11" s="155" t="s">
        <v>670</v>
      </c>
      <c r="V11" s="155" t="s">
        <v>671</v>
      </c>
      <c r="W11" s="155" t="s">
        <v>1108</v>
      </c>
      <c r="X11" s="156"/>
      <c r="Y11" s="154">
        <v>1.43</v>
      </c>
      <c r="Z11" s="155" t="s">
        <v>1116</v>
      </c>
      <c r="AA11" s="153">
        <v>4910</v>
      </c>
    </row>
    <row r="12" spans="1:27" ht="23.5" thickBot="1" x14ac:dyDescent="0.4">
      <c r="A12" s="43" t="s">
        <v>1072</v>
      </c>
      <c r="B12" s="43" t="s">
        <v>1045</v>
      </c>
      <c r="C12" s="43" t="s">
        <v>1046</v>
      </c>
      <c r="D12" s="43" t="s">
        <v>1047</v>
      </c>
      <c r="E12" s="43" t="s">
        <v>1073</v>
      </c>
      <c r="F12" s="43" t="s">
        <v>1070</v>
      </c>
      <c r="G12" s="43" t="s">
        <v>1050</v>
      </c>
      <c r="H12" s="43" t="s">
        <v>1051</v>
      </c>
      <c r="I12" s="43" t="s">
        <v>113</v>
      </c>
      <c r="J12" s="43" t="s">
        <v>1061</v>
      </c>
      <c r="K12" s="200">
        <v>1.69</v>
      </c>
      <c r="M12" s="205" t="s">
        <v>1073</v>
      </c>
      <c r="N12" s="43" t="s">
        <v>1070</v>
      </c>
      <c r="O12" s="208">
        <v>416001</v>
      </c>
      <c r="P12" s="208">
        <v>416011</v>
      </c>
      <c r="R12" s="152">
        <v>453011</v>
      </c>
      <c r="S12" s="153">
        <v>160</v>
      </c>
      <c r="T12" s="154">
        <v>2.1</v>
      </c>
      <c r="U12" s="155" t="s">
        <v>670</v>
      </c>
      <c r="V12" s="155" t="s">
        <v>671</v>
      </c>
      <c r="W12" s="155" t="s">
        <v>1108</v>
      </c>
      <c r="X12" s="156"/>
      <c r="Y12" s="154">
        <v>1.43</v>
      </c>
      <c r="Z12" s="155" t="s">
        <v>1117</v>
      </c>
      <c r="AA12" s="153">
        <v>4909</v>
      </c>
    </row>
    <row r="13" spans="1:27" ht="23.5" thickBot="1" x14ac:dyDescent="0.4">
      <c r="A13" s="43" t="s">
        <v>1074</v>
      </c>
      <c r="B13" s="43" t="s">
        <v>1045</v>
      </c>
      <c r="C13" s="43" t="s">
        <v>1046</v>
      </c>
      <c r="D13" s="43" t="s">
        <v>1047</v>
      </c>
      <c r="E13" s="43" t="s">
        <v>1075</v>
      </c>
      <c r="F13" s="43" t="s">
        <v>1070</v>
      </c>
      <c r="G13" s="43" t="s">
        <v>1050</v>
      </c>
      <c r="H13" s="43" t="s">
        <v>1051</v>
      </c>
      <c r="I13" s="43" t="s">
        <v>113</v>
      </c>
      <c r="J13" s="43" t="s">
        <v>1061</v>
      </c>
      <c r="K13" s="200">
        <v>1.69</v>
      </c>
      <c r="M13" s="204" t="s">
        <v>1075</v>
      </c>
      <c r="N13" s="43" t="s">
        <v>1070</v>
      </c>
      <c r="O13" s="209">
        <v>422004</v>
      </c>
      <c r="P13" s="209">
        <v>422001</v>
      </c>
      <c r="R13" s="152">
        <v>414011</v>
      </c>
      <c r="S13" s="153">
        <v>160</v>
      </c>
      <c r="T13" s="154">
        <v>2.1</v>
      </c>
      <c r="U13" s="155" t="s">
        <v>670</v>
      </c>
      <c r="V13" s="155" t="s">
        <v>671</v>
      </c>
      <c r="W13" s="155" t="s">
        <v>1118</v>
      </c>
      <c r="X13" s="156"/>
      <c r="Y13" s="154">
        <v>1.37</v>
      </c>
      <c r="Z13" s="155" t="s">
        <v>1119</v>
      </c>
      <c r="AA13" s="153">
        <v>4908</v>
      </c>
    </row>
    <row r="14" spans="1:27" ht="23.5" thickBot="1" x14ac:dyDescent="0.4">
      <c r="A14" s="43" t="s">
        <v>1076</v>
      </c>
      <c r="B14" s="43" t="s">
        <v>1045</v>
      </c>
      <c r="C14" s="43" t="s">
        <v>1046</v>
      </c>
      <c r="D14" s="43" t="s">
        <v>1047</v>
      </c>
      <c r="E14" s="43" t="s">
        <v>1077</v>
      </c>
      <c r="F14" s="43" t="s">
        <v>1078</v>
      </c>
      <c r="G14" s="43" t="s">
        <v>1050</v>
      </c>
      <c r="H14" s="43" t="s">
        <v>1051</v>
      </c>
      <c r="I14" s="43" t="s">
        <v>113</v>
      </c>
      <c r="J14" s="43" t="s">
        <v>1061</v>
      </c>
      <c r="K14" s="200">
        <v>1.68</v>
      </c>
      <c r="M14" s="205" t="s">
        <v>1077</v>
      </c>
      <c r="N14" s="43" t="s">
        <v>1078</v>
      </c>
      <c r="O14" s="208">
        <v>426004</v>
      </c>
      <c r="P14" s="208">
        <v>426001</v>
      </c>
      <c r="R14" s="152">
        <v>451001</v>
      </c>
      <c r="S14" s="153">
        <v>160</v>
      </c>
      <c r="T14" s="154">
        <v>2.1</v>
      </c>
      <c r="U14" s="155" t="s">
        <v>1120</v>
      </c>
      <c r="V14" s="155" t="s">
        <v>671</v>
      </c>
      <c r="W14" s="155" t="s">
        <v>1111</v>
      </c>
      <c r="X14" s="156"/>
      <c r="Y14" s="154">
        <v>1.4</v>
      </c>
      <c r="Z14" s="155" t="s">
        <v>1121</v>
      </c>
      <c r="AA14" s="153">
        <v>4907</v>
      </c>
    </row>
    <row r="15" spans="1:27" ht="23.5" thickBot="1" x14ac:dyDescent="0.4">
      <c r="A15" s="43" t="s">
        <v>1079</v>
      </c>
      <c r="B15" s="43" t="s">
        <v>1045</v>
      </c>
      <c r="C15" s="43" t="s">
        <v>1046</v>
      </c>
      <c r="D15" s="43" t="s">
        <v>1047</v>
      </c>
      <c r="E15" s="43" t="s">
        <v>756</v>
      </c>
      <c r="F15" s="43" t="s">
        <v>1078</v>
      </c>
      <c r="G15" s="43" t="s">
        <v>1050</v>
      </c>
      <c r="H15" s="43" t="s">
        <v>1051</v>
      </c>
      <c r="I15" s="43" t="s">
        <v>113</v>
      </c>
      <c r="J15" s="43" t="s">
        <v>1061</v>
      </c>
      <c r="K15" s="200">
        <v>1.68</v>
      </c>
      <c r="M15" s="204" t="s">
        <v>756</v>
      </c>
      <c r="N15" s="43" t="s">
        <v>1078</v>
      </c>
      <c r="O15" s="209">
        <v>425001</v>
      </c>
      <c r="P15" s="209">
        <v>425011</v>
      </c>
      <c r="R15" s="152">
        <v>391011</v>
      </c>
      <c r="S15" s="153">
        <v>160</v>
      </c>
      <c r="T15" s="154">
        <v>2.1</v>
      </c>
      <c r="U15" s="155" t="s">
        <v>670</v>
      </c>
      <c r="V15" s="155" t="s">
        <v>671</v>
      </c>
      <c r="W15" s="155" t="s">
        <v>1111</v>
      </c>
      <c r="X15" s="156"/>
      <c r="Y15" s="154">
        <v>1.4</v>
      </c>
      <c r="Z15" s="155" t="s">
        <v>1122</v>
      </c>
      <c r="AA15" s="153">
        <v>4906</v>
      </c>
    </row>
    <row r="16" spans="1:27" ht="23.5" thickBot="1" x14ac:dyDescent="0.4">
      <c r="A16" s="43" t="s">
        <v>1080</v>
      </c>
      <c r="B16" s="43" t="s">
        <v>1045</v>
      </c>
      <c r="C16" s="43" t="s">
        <v>1046</v>
      </c>
      <c r="D16" s="43" t="s">
        <v>1047</v>
      </c>
      <c r="E16" s="43" t="s">
        <v>1081</v>
      </c>
      <c r="F16" s="43" t="s">
        <v>1082</v>
      </c>
      <c r="G16" s="43" t="s">
        <v>1050</v>
      </c>
      <c r="H16" s="43" t="s">
        <v>1051</v>
      </c>
      <c r="I16" s="43" t="s">
        <v>113</v>
      </c>
      <c r="J16" s="43" t="s">
        <v>1061</v>
      </c>
      <c r="K16" s="200">
        <v>1.68</v>
      </c>
      <c r="M16" s="205" t="s">
        <v>1081</v>
      </c>
      <c r="N16" s="43" t="s">
        <v>1082</v>
      </c>
      <c r="O16" s="208">
        <v>399001</v>
      </c>
      <c r="P16" s="208">
        <v>399011</v>
      </c>
      <c r="R16" s="152">
        <v>427011</v>
      </c>
      <c r="S16" s="153">
        <v>160</v>
      </c>
      <c r="T16" s="154">
        <v>2.1</v>
      </c>
      <c r="U16" s="155" t="s">
        <v>670</v>
      </c>
      <c r="V16" s="155" t="s">
        <v>671</v>
      </c>
      <c r="W16" s="155" t="s">
        <v>1118</v>
      </c>
      <c r="X16" s="156"/>
      <c r="Y16" s="154">
        <v>1.37</v>
      </c>
      <c r="Z16" s="155" t="s">
        <v>1122</v>
      </c>
      <c r="AA16" s="153">
        <v>4905</v>
      </c>
    </row>
    <row r="17" spans="1:27" ht="23.5" thickBot="1" x14ac:dyDescent="0.4">
      <c r="A17" s="43" t="s">
        <v>1083</v>
      </c>
      <c r="B17" s="43" t="s">
        <v>1045</v>
      </c>
      <c r="C17" s="43" t="s">
        <v>1046</v>
      </c>
      <c r="D17" s="43" t="s">
        <v>1047</v>
      </c>
      <c r="E17" s="43" t="s">
        <v>1084</v>
      </c>
      <c r="F17" s="43" t="s">
        <v>1064</v>
      </c>
      <c r="G17" s="43" t="s">
        <v>1050</v>
      </c>
      <c r="H17" s="43" t="s">
        <v>1051</v>
      </c>
      <c r="I17" s="43" t="s">
        <v>113</v>
      </c>
      <c r="J17" s="43" t="s">
        <v>1061</v>
      </c>
      <c r="K17" s="200">
        <v>1.64</v>
      </c>
      <c r="M17" s="204" t="s">
        <v>1084</v>
      </c>
      <c r="N17" s="43" t="s">
        <v>1064</v>
      </c>
      <c r="O17" s="209">
        <v>403004</v>
      </c>
      <c r="P17" s="209">
        <v>403001</v>
      </c>
      <c r="R17" s="152">
        <v>411011</v>
      </c>
      <c r="S17" s="153">
        <v>160</v>
      </c>
      <c r="T17" s="154">
        <v>2.1</v>
      </c>
      <c r="U17" s="155" t="s">
        <v>670</v>
      </c>
      <c r="V17" s="155" t="s">
        <v>671</v>
      </c>
      <c r="W17" s="155" t="s">
        <v>1118</v>
      </c>
      <c r="X17" s="156"/>
      <c r="Y17" s="154">
        <v>1.37</v>
      </c>
      <c r="Z17" s="155" t="s">
        <v>1123</v>
      </c>
      <c r="AA17" s="153">
        <v>4904</v>
      </c>
    </row>
    <row r="18" spans="1:27" ht="23.5" thickBot="1" x14ac:dyDescent="0.4">
      <c r="A18" s="43" t="s">
        <v>1085</v>
      </c>
      <c r="B18" s="43" t="s">
        <v>1045</v>
      </c>
      <c r="C18" s="43" t="s">
        <v>1046</v>
      </c>
      <c r="D18" s="43" t="s">
        <v>1047</v>
      </c>
      <c r="E18" s="43" t="s">
        <v>1086</v>
      </c>
      <c r="F18" s="43" t="s">
        <v>1070</v>
      </c>
      <c r="G18" s="43" t="s">
        <v>1050</v>
      </c>
      <c r="H18" s="43" t="s">
        <v>1051</v>
      </c>
      <c r="I18" s="43" t="s">
        <v>113</v>
      </c>
      <c r="J18" s="43" t="s">
        <v>1061</v>
      </c>
      <c r="K18" s="200">
        <v>1.69</v>
      </c>
      <c r="M18" s="205" t="s">
        <v>1086</v>
      </c>
      <c r="N18" s="43" t="s">
        <v>1070</v>
      </c>
      <c r="O18" s="208">
        <v>419001</v>
      </c>
      <c r="P18" s="208">
        <v>419011</v>
      </c>
      <c r="R18" s="152">
        <v>449011</v>
      </c>
      <c r="S18" s="153">
        <v>160</v>
      </c>
      <c r="T18" s="154">
        <v>2.1</v>
      </c>
      <c r="U18" s="155" t="s">
        <v>670</v>
      </c>
      <c r="V18" s="155" t="s">
        <v>671</v>
      </c>
      <c r="W18" s="155" t="s">
        <v>1118</v>
      </c>
      <c r="X18" s="156"/>
      <c r="Y18" s="154">
        <v>1.37</v>
      </c>
      <c r="Z18" s="155" t="s">
        <v>1124</v>
      </c>
      <c r="AA18" s="153">
        <v>4903</v>
      </c>
    </row>
    <row r="19" spans="1:27" ht="23.5" thickBot="1" x14ac:dyDescent="0.4">
      <c r="A19" s="43" t="s">
        <v>1087</v>
      </c>
      <c r="B19" s="43" t="s">
        <v>1045</v>
      </c>
      <c r="C19" s="43" t="s">
        <v>1046</v>
      </c>
      <c r="D19" s="43" t="s">
        <v>1047</v>
      </c>
      <c r="E19" s="43" t="s">
        <v>1088</v>
      </c>
      <c r="F19" s="43" t="s">
        <v>1089</v>
      </c>
      <c r="G19" s="43" t="s">
        <v>1050</v>
      </c>
      <c r="H19" s="43" t="s">
        <v>1051</v>
      </c>
      <c r="I19" s="43" t="s">
        <v>113</v>
      </c>
      <c r="J19" s="43" t="s">
        <v>1061</v>
      </c>
      <c r="K19" s="200">
        <v>1.69</v>
      </c>
      <c r="M19" s="204" t="s">
        <v>1088</v>
      </c>
      <c r="N19" s="43" t="s">
        <v>1089</v>
      </c>
      <c r="O19" s="209">
        <v>407001</v>
      </c>
      <c r="P19" s="209">
        <v>407011</v>
      </c>
      <c r="R19" s="152">
        <v>441011</v>
      </c>
      <c r="S19" s="153">
        <v>160</v>
      </c>
      <c r="T19" s="154">
        <v>2.1</v>
      </c>
      <c r="U19" s="155" t="s">
        <v>670</v>
      </c>
      <c r="V19" s="155" t="s">
        <v>671</v>
      </c>
      <c r="W19" s="155" t="s">
        <v>1125</v>
      </c>
      <c r="X19" s="156"/>
      <c r="Y19" s="154">
        <v>1.37</v>
      </c>
      <c r="Z19" s="155" t="s">
        <v>1126</v>
      </c>
      <c r="AA19" s="153">
        <v>4902</v>
      </c>
    </row>
    <row r="20" spans="1:27" ht="16.5" thickBot="1" x14ac:dyDescent="0.4">
      <c r="O20" s="208">
        <v>408001</v>
      </c>
      <c r="P20" s="208">
        <v>408011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1D615-90F9-43B1-967F-FC5A5052BE51}">
  <sheetPr>
    <tabColor rgb="FF7030A0"/>
  </sheetPr>
  <dimension ref="A1:L23"/>
  <sheetViews>
    <sheetView showGridLines="0" zoomScale="110" zoomScaleNormal="110" workbookViewId="0">
      <selection activeCell="F25" sqref="F25"/>
    </sheetView>
  </sheetViews>
  <sheetFormatPr baseColWidth="10" defaultColWidth="10.81640625" defaultRowHeight="14.5" x14ac:dyDescent="0.35"/>
  <cols>
    <col min="4" max="4" width="16.54296875" customWidth="1"/>
    <col min="5" max="5" width="13.81640625" customWidth="1"/>
    <col min="6" max="6" width="20.453125" customWidth="1"/>
    <col min="7" max="7" width="17.81640625" customWidth="1"/>
    <col min="8" max="8" width="14.54296875" customWidth="1"/>
    <col min="10" max="10" width="74" customWidth="1"/>
    <col min="11" max="11" width="22.81640625" customWidth="1"/>
  </cols>
  <sheetData>
    <row r="1" spans="1:12" x14ac:dyDescent="0.35">
      <c r="A1" s="5" t="s">
        <v>730</v>
      </c>
      <c r="I1" t="s">
        <v>689</v>
      </c>
    </row>
    <row r="2" spans="1:12" x14ac:dyDescent="0.35">
      <c r="A2" s="158"/>
    </row>
    <row r="3" spans="1:12" x14ac:dyDescent="0.35">
      <c r="A3" s="164" t="s">
        <v>657</v>
      </c>
      <c r="B3" s="165" t="s">
        <v>658</v>
      </c>
      <c r="C3" s="147" t="s">
        <v>659</v>
      </c>
      <c r="D3" s="147" t="s">
        <v>660</v>
      </c>
      <c r="E3" s="147" t="s">
        <v>661</v>
      </c>
      <c r="F3" s="165" t="s">
        <v>662</v>
      </c>
      <c r="G3" s="165" t="s">
        <v>663</v>
      </c>
      <c r="H3" s="165" t="s">
        <v>664</v>
      </c>
      <c r="I3" s="148" t="s">
        <v>665</v>
      </c>
      <c r="J3" s="165" t="s">
        <v>738</v>
      </c>
      <c r="K3" s="166" t="s">
        <v>739</v>
      </c>
    </row>
    <row r="4" spans="1:12" x14ac:dyDescent="0.35">
      <c r="A4" s="157" t="s">
        <v>681</v>
      </c>
      <c r="B4" s="149">
        <v>440</v>
      </c>
      <c r="C4" s="150">
        <v>2.2000000000000002</v>
      </c>
      <c r="D4" s="151" t="s">
        <v>666</v>
      </c>
      <c r="E4" s="151" t="s">
        <v>667</v>
      </c>
      <c r="F4" s="151" t="s">
        <v>668</v>
      </c>
      <c r="G4" s="151" t="s">
        <v>669</v>
      </c>
      <c r="H4" s="150">
        <v>8.4499999999999993</v>
      </c>
      <c r="I4" s="149">
        <v>7162</v>
      </c>
      <c r="J4" s="168" t="s">
        <v>737</v>
      </c>
      <c r="K4" s="163"/>
      <c r="L4" t="s">
        <v>684</v>
      </c>
    </row>
    <row r="5" spans="1:12" x14ac:dyDescent="0.35">
      <c r="A5" s="152">
        <v>486014</v>
      </c>
      <c r="B5" s="153">
        <v>440</v>
      </c>
      <c r="C5" s="154">
        <v>2.2000000000000002</v>
      </c>
      <c r="D5" s="155" t="s">
        <v>673</v>
      </c>
      <c r="E5" s="155" t="s">
        <v>667</v>
      </c>
      <c r="F5" s="155" t="s">
        <v>674</v>
      </c>
      <c r="G5" s="156"/>
      <c r="H5" s="154">
        <v>8.94</v>
      </c>
      <c r="I5" s="153">
        <v>7159</v>
      </c>
      <c r="J5" s="168" t="s">
        <v>731</v>
      </c>
      <c r="K5" s="162" t="s">
        <v>705</v>
      </c>
      <c r="L5" t="s">
        <v>688</v>
      </c>
    </row>
    <row r="6" spans="1:12" x14ac:dyDescent="0.35">
      <c r="A6" s="152">
        <v>514004</v>
      </c>
      <c r="B6" s="153">
        <v>440</v>
      </c>
      <c r="C6" s="154">
        <v>2.2000000000000002</v>
      </c>
      <c r="D6" s="155" t="s">
        <v>675</v>
      </c>
      <c r="E6" s="155" t="s">
        <v>667</v>
      </c>
      <c r="F6" s="155" t="s">
        <v>672</v>
      </c>
      <c r="G6" s="155" t="s">
        <v>669</v>
      </c>
      <c r="H6" s="154">
        <v>9.18</v>
      </c>
      <c r="I6" s="153">
        <v>7158</v>
      </c>
      <c r="J6" s="168" t="s">
        <v>732</v>
      </c>
      <c r="K6" s="162" t="s">
        <v>706</v>
      </c>
      <c r="L6" t="s">
        <v>702</v>
      </c>
    </row>
    <row r="7" spans="1:12" x14ac:dyDescent="0.35">
      <c r="A7" s="152">
        <v>454034</v>
      </c>
      <c r="B7" s="153">
        <v>280</v>
      </c>
      <c r="C7" s="154">
        <v>2.2000000000000002</v>
      </c>
      <c r="D7" s="155" t="s">
        <v>670</v>
      </c>
      <c r="E7" s="155" t="s">
        <v>667</v>
      </c>
      <c r="F7" s="155" t="s">
        <v>676</v>
      </c>
      <c r="G7" s="159" t="s">
        <v>677</v>
      </c>
      <c r="H7" s="154">
        <v>4.43</v>
      </c>
      <c r="I7" s="153">
        <v>7157</v>
      </c>
      <c r="J7" s="168" t="s">
        <v>733</v>
      </c>
      <c r="K7" s="162" t="s">
        <v>708</v>
      </c>
      <c r="L7" s="5" t="s">
        <v>686</v>
      </c>
    </row>
    <row r="8" spans="1:12" x14ac:dyDescent="0.35">
      <c r="A8" s="152">
        <v>518014</v>
      </c>
      <c r="B8" s="153">
        <v>280</v>
      </c>
      <c r="C8" s="154">
        <v>2.2000000000000002</v>
      </c>
      <c r="D8" s="155" t="s">
        <v>670</v>
      </c>
      <c r="E8" s="155" t="s">
        <v>667</v>
      </c>
      <c r="F8" s="155" t="s">
        <v>652</v>
      </c>
      <c r="G8" s="156"/>
      <c r="H8" s="154">
        <v>4.7</v>
      </c>
      <c r="I8" s="153">
        <v>7156</v>
      </c>
      <c r="J8" s="168" t="s">
        <v>734</v>
      </c>
      <c r="K8" s="162" t="s">
        <v>710</v>
      </c>
      <c r="L8" s="5" t="s">
        <v>712</v>
      </c>
    </row>
    <row r="9" spans="1:12" x14ac:dyDescent="0.35">
      <c r="A9" s="152">
        <v>269075</v>
      </c>
      <c r="B9" s="153">
        <v>220</v>
      </c>
      <c r="C9" s="154">
        <v>2.2000000000000002</v>
      </c>
      <c r="D9" s="155" t="s">
        <v>670</v>
      </c>
      <c r="E9" s="155" t="s">
        <v>678</v>
      </c>
      <c r="F9" s="155" t="s">
        <v>679</v>
      </c>
      <c r="G9" s="156"/>
      <c r="H9" s="154">
        <v>2.74</v>
      </c>
      <c r="I9" s="153">
        <v>7155</v>
      </c>
      <c r="J9" s="168" t="s">
        <v>735</v>
      </c>
      <c r="K9" s="162" t="s">
        <v>707</v>
      </c>
      <c r="L9" s="5" t="s">
        <v>685</v>
      </c>
    </row>
    <row r="10" spans="1:12" x14ac:dyDescent="0.35">
      <c r="A10" s="152" t="s">
        <v>630</v>
      </c>
      <c r="B10" s="153">
        <v>220</v>
      </c>
      <c r="C10" s="154">
        <v>2.2000000000000002</v>
      </c>
      <c r="D10" s="155" t="s">
        <v>683</v>
      </c>
      <c r="E10" s="155" t="s">
        <v>678</v>
      </c>
      <c r="F10" s="155" t="s">
        <v>267</v>
      </c>
      <c r="G10" s="156"/>
      <c r="H10" s="154">
        <v>3.19</v>
      </c>
      <c r="I10" s="153" t="s">
        <v>439</v>
      </c>
      <c r="J10" s="168" t="s">
        <v>736</v>
      </c>
      <c r="L10" s="5" t="s">
        <v>711</v>
      </c>
    </row>
    <row r="11" spans="1:12" ht="15.5" x14ac:dyDescent="0.35">
      <c r="A11" s="144"/>
    </row>
    <row r="12" spans="1:12" ht="0.75" customHeight="1" x14ac:dyDescent="0.35">
      <c r="A12" s="144"/>
    </row>
    <row r="13" spans="1:12" ht="0.75" customHeight="1" x14ac:dyDescent="0.35">
      <c r="A13" s="144"/>
      <c r="K13" s="162" t="s">
        <v>704</v>
      </c>
    </row>
    <row r="14" spans="1:12" ht="0.75" customHeight="1" x14ac:dyDescent="0.35">
      <c r="A14" s="144"/>
    </row>
    <row r="15" spans="1:12" ht="0.75" customHeight="1" x14ac:dyDescent="0.35">
      <c r="A15" s="144"/>
      <c r="K15" s="162" t="s">
        <v>704</v>
      </c>
    </row>
    <row r="16" spans="1:12" ht="0.75" customHeight="1" x14ac:dyDescent="0.35">
      <c r="A16" s="144"/>
    </row>
    <row r="17" spans="1:12" ht="0.75" customHeight="1" x14ac:dyDescent="0.35">
      <c r="A17" s="144"/>
      <c r="K17" s="162" t="s">
        <v>704</v>
      </c>
    </row>
    <row r="18" spans="1:12" ht="15.5" x14ac:dyDescent="0.35">
      <c r="A18" s="144"/>
    </row>
    <row r="19" spans="1:12" ht="15.5" x14ac:dyDescent="0.35">
      <c r="A19" s="161" t="s">
        <v>703</v>
      </c>
      <c r="K19" s="162" t="s">
        <v>704</v>
      </c>
    </row>
    <row r="20" spans="1:12" x14ac:dyDescent="0.35">
      <c r="A20" s="152">
        <v>74161</v>
      </c>
      <c r="B20" s="153">
        <v>180</v>
      </c>
      <c r="C20" s="154">
        <v>2.2000000000000002</v>
      </c>
      <c r="D20" s="155" t="s">
        <v>670</v>
      </c>
      <c r="E20" s="155" t="s">
        <v>671</v>
      </c>
      <c r="F20" s="155" t="s">
        <v>672</v>
      </c>
      <c r="G20" s="156"/>
      <c r="H20" s="154">
        <v>1.77</v>
      </c>
      <c r="I20" s="153">
        <v>7161</v>
      </c>
      <c r="J20" s="167"/>
      <c r="L20" t="s">
        <v>687</v>
      </c>
    </row>
    <row r="21" spans="1:12" x14ac:dyDescent="0.35">
      <c r="A21" s="152">
        <v>10181</v>
      </c>
      <c r="B21" s="153">
        <v>180</v>
      </c>
      <c r="C21" s="154">
        <v>2.2000000000000002</v>
      </c>
      <c r="D21" s="155" t="s">
        <v>670</v>
      </c>
      <c r="E21" s="155" t="s">
        <v>671</v>
      </c>
      <c r="F21" s="155" t="s">
        <v>672</v>
      </c>
      <c r="G21" s="156"/>
      <c r="H21" s="154">
        <v>1.77</v>
      </c>
      <c r="I21" s="153">
        <v>7160</v>
      </c>
      <c r="J21" s="167"/>
      <c r="K21" s="162" t="s">
        <v>709</v>
      </c>
      <c r="L21" t="s">
        <v>687</v>
      </c>
    </row>
    <row r="22" spans="1:12" ht="15.5" x14ac:dyDescent="0.35">
      <c r="A22" s="146"/>
    </row>
    <row r="23" spans="1:12" ht="15.5" x14ac:dyDescent="0.35">
      <c r="A23" s="145"/>
      <c r="K23" s="162" t="s">
        <v>704</v>
      </c>
    </row>
  </sheetData>
  <hyperlinks>
    <hyperlink ref="K13" r:id="rId1" display="https://conexaomalhasedes-my.sharepoint.com/:b:/g/personal/diogo_gomes_conexaomalhas_com_br/IQDVLTB5lJzORbW7jLraRvPRAT2hA2suTLFsFl5IdQW-vAY" xr:uid="{16E9E88F-5F9D-4105-9DEA-C457614D9D53}"/>
    <hyperlink ref="K5" r:id="rId2" display="https://conexaomalhasedes-my.sharepoint.com/:b:/g/personal/diogo_gomes_conexaomalhas_com_br/IQDVLTB5lJzORbW7jLraRvPRAT2hA2suTLFsFl5IdQW-vAY" xr:uid="{16205169-77D6-4E53-A8CF-C89F9839992E}"/>
    <hyperlink ref="K15" r:id="rId3" display="https://conexaomalhasedes-my.sharepoint.com/:b:/g/personal/diogo_gomes_conexaomalhas_com_br/IQCqthXZqxOfQJhrl4O5THWyAXi8krABvv3nnuf9MwZ-hJo" xr:uid="{C63F4ADD-B859-4C3E-8AE7-0F10F6FCF21B}"/>
    <hyperlink ref="K6" r:id="rId4" display="https://conexaomalhasedes-my.sharepoint.com/:b:/g/personal/diogo_gomes_conexaomalhas_com_br/IQCqthXZqxOfQJhrl4O5THWyAXi8krABvv3nnuf9MwZ-hJo" xr:uid="{7DC0D0D1-0B56-4186-AEED-FA2B3DCFA1B0}"/>
    <hyperlink ref="K17" r:id="rId5" display="https://conexaomalhasedes-my.sharepoint.com/:b:/g/personal/diogo_gomes_conexaomalhas_com_br/IQCLaGmsUUPHTremN_45D6SUAat42K_M3LWMl6Xv4gC_x9k" xr:uid="{59554990-801E-4135-9C86-37CF2FA1C134}"/>
    <hyperlink ref="K9" r:id="rId6" display="https://conexaomalhasedes-my.sharepoint.com/:b:/g/personal/diogo_gomes_conexaomalhas_com_br/IQCLaGmsUUPHTremN_45D6SUAat42K_M3LWMl6Xv4gC_x9k" xr:uid="{5950EB6B-AA1D-48A1-A1DD-07F6C5F66581}"/>
    <hyperlink ref="K19" r:id="rId7" display="https://conexaomalhasedes-my.sharepoint.com/:b:/g/personal/diogo_gomes_conexaomalhas_com_br/IQAJIHOnPucpQ4FxLuSDfH24AQklsIIJTWg66J0JkOWcwSQ" xr:uid="{41F7CFF3-C800-4479-9380-41664ECF3DEA}"/>
    <hyperlink ref="K7" r:id="rId8" display="https://conexaomalhasedes-my.sharepoint.com/:b:/g/personal/diogo_gomes_conexaomalhas_com_br/IQAJIHOnPucpQ4FxLuSDfH24AQklsIIJTWg66J0JkOWcwSQ" xr:uid="{7B10523D-0A7F-440A-B33A-1D998F0608BA}"/>
    <hyperlink ref="K21" r:id="rId9" display="https://conexaomalhasedes-my.sharepoint.com/:b:/g/personal/diogo_gomes_conexaomalhas_com_br/IQBZZ_xNsGHMS55_jRjONTISAfzvzbI3LipsAkyCRag5oyA" xr:uid="{17A7F2DC-1AC7-4991-8F69-A65C48A327C9}"/>
    <hyperlink ref="K23" r:id="rId10" display="https://conexaomalhasedes-my.sharepoint.com/:b:/g/personal/diogo_gomes_conexaomalhas_com_br/IQAlIoWwysjzSbCzP7aOYi_ZAZg_rgarRyvwTohhf2_PXIE" xr:uid="{8257F227-3839-4F71-9F08-119D0A698291}"/>
    <hyperlink ref="K8" r:id="rId11" display="https://conexaomalhasedes-my.sharepoint.com/:b:/g/personal/diogo_gomes_conexaomalhas_com_br/IQAlIoWwysjzSbCzP7aOYi_ZAZg_rgarRyvwTohhf2_PXIE" xr:uid="{6F24D4F0-76B7-48EF-AF07-1887CA96A8F9}"/>
  </hyperlinks>
  <pageMargins left="0.7" right="0.7" top="0.75" bottom="0.75" header="0.3" footer="0.3"/>
  <drawing r:id="rId12"/>
  <legacyDrawing r:id="rId13"/>
  <oleObjects>
    <mc:AlternateContent xmlns:mc="http://schemas.openxmlformats.org/markup-compatibility/2006">
      <mc:Choice Requires="x14">
        <oleObject dvAspect="DVASPECT_ICON" link="[2]!''''" oleUpdate="OLEUPDATE_ONCALL" shapeId="8199">
          <objectPr defaultSize="0" autoPict="0" dde="1" r:id="rId14">
            <anchor moveWithCells="1">
              <from>
                <xdr:col>10</xdr:col>
                <xdr:colOff>31750</xdr:colOff>
                <xdr:row>2</xdr:row>
                <xdr:rowOff>184150</xdr:rowOff>
              </from>
              <to>
                <xdr:col>10</xdr:col>
                <xdr:colOff>946150</xdr:colOff>
                <xdr:row>4</xdr:row>
                <xdr:rowOff>31750</xdr:rowOff>
              </to>
            </anchor>
          </objectPr>
        </oleObject>
      </mc:Choice>
      <mc:Fallback>
        <oleObject dvAspect="DVASPECT_ICON" link="[2]!''''" oleUpdate="OLEUPDATE_ONCALL" shapeId="8199"/>
      </mc:Fallback>
    </mc:AlternateContent>
  </oleObjec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96F22-F8DE-4C79-BE7E-C902574365B9}">
  <dimension ref="A1:I4"/>
  <sheetViews>
    <sheetView showGridLines="0" workbookViewId="0">
      <selection activeCell="I16" sqref="I16"/>
    </sheetView>
  </sheetViews>
  <sheetFormatPr baseColWidth="10" defaultColWidth="10.81640625" defaultRowHeight="14.5" x14ac:dyDescent="0.35"/>
  <cols>
    <col min="2" max="2" width="10.1796875" customWidth="1"/>
    <col min="4" max="4" width="12" customWidth="1"/>
    <col min="5" max="5" width="14.1796875" bestFit="1" customWidth="1"/>
    <col min="6" max="6" width="15.54296875" customWidth="1"/>
  </cols>
  <sheetData>
    <row r="1" spans="1:9" x14ac:dyDescent="0.35">
      <c r="I1" t="s">
        <v>88</v>
      </c>
    </row>
    <row r="2" spans="1:9" ht="16.5" x14ac:dyDescent="0.35">
      <c r="A2" s="46" t="s">
        <v>10</v>
      </c>
      <c r="B2" s="47" t="s">
        <v>87</v>
      </c>
      <c r="C2" s="47" t="s">
        <v>80</v>
      </c>
      <c r="D2" s="47" t="s">
        <v>81</v>
      </c>
      <c r="E2" s="47" t="s">
        <v>82</v>
      </c>
      <c r="F2" s="48" t="s">
        <v>83</v>
      </c>
    </row>
    <row r="3" spans="1:9" x14ac:dyDescent="0.35">
      <c r="A3" s="42" t="s">
        <v>84</v>
      </c>
      <c r="B3" s="51">
        <v>360</v>
      </c>
      <c r="C3" s="53">
        <v>2.2000000000000002</v>
      </c>
      <c r="D3" s="51" t="s">
        <v>86</v>
      </c>
      <c r="E3" s="43" t="s">
        <v>71</v>
      </c>
      <c r="F3" s="49">
        <v>4.45</v>
      </c>
    </row>
    <row r="4" spans="1:9" x14ac:dyDescent="0.35">
      <c r="A4" s="44" t="s">
        <v>85</v>
      </c>
      <c r="B4" s="52">
        <v>320</v>
      </c>
      <c r="C4" s="54">
        <v>2.2000000000000002</v>
      </c>
      <c r="D4" s="52" t="s">
        <v>86</v>
      </c>
      <c r="E4" s="45" t="s">
        <v>71</v>
      </c>
      <c r="F4" s="50">
        <v>3.94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F69CF-0D31-42A4-93B9-C24D987FE10C}">
  <dimension ref="O5"/>
  <sheetViews>
    <sheetView showGridLines="0" workbookViewId="0">
      <selection activeCell="I17" sqref="I17"/>
    </sheetView>
  </sheetViews>
  <sheetFormatPr baseColWidth="10" defaultColWidth="10.81640625" defaultRowHeight="14.5" x14ac:dyDescent="0.35"/>
  <sheetData>
    <row r="5" spans="15:15" ht="16" x14ac:dyDescent="0.4">
      <c r="O5" s="125" t="s">
        <v>958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D903C-0A8A-4D7C-A7DA-A680A3F39449}">
  <sheetPr>
    <pageSetUpPr fitToPage="1"/>
  </sheetPr>
  <dimension ref="A1:N15"/>
  <sheetViews>
    <sheetView showGridLines="0" zoomScaleNormal="100" workbookViewId="0">
      <pane xSplit="2" ySplit="3" topLeftCell="C14" activePane="bottomRight" state="frozen"/>
      <selection pane="topRight" activeCell="C1" sqref="C1"/>
      <selection pane="bottomLeft" activeCell="A4" sqref="A4"/>
      <selection pane="bottomRight" activeCell="J5" sqref="J5"/>
    </sheetView>
  </sheetViews>
  <sheetFormatPr baseColWidth="10" defaultColWidth="10.81640625" defaultRowHeight="14.5" x14ac:dyDescent="0.35"/>
  <cols>
    <col min="1" max="1" width="11" customWidth="1"/>
    <col min="2" max="2" width="16.1796875" style="2" bestFit="1" customWidth="1"/>
    <col min="3" max="3" width="13.54296875" customWidth="1"/>
    <col min="4" max="4" width="54.81640625" hidden="1" customWidth="1"/>
    <col min="5" max="5" width="6.81640625" bestFit="1" customWidth="1"/>
    <col min="9" max="9" width="18" customWidth="1"/>
    <col min="10" max="10" width="32.81640625" customWidth="1"/>
    <col min="11" max="11" width="11.81640625" customWidth="1"/>
    <col min="12" max="12" width="35" customWidth="1"/>
    <col min="13" max="13" width="4.81640625" customWidth="1"/>
    <col min="14" max="16" width="2" customWidth="1"/>
  </cols>
  <sheetData>
    <row r="1" spans="1:14" ht="19.5" customHeight="1" x14ac:dyDescent="0.35">
      <c r="A1" t="s">
        <v>312</v>
      </c>
    </row>
    <row r="3" spans="1:14" ht="20" x14ac:dyDescent="0.35">
      <c r="A3" s="88" t="s">
        <v>0</v>
      </c>
      <c r="B3" s="89" t="s">
        <v>44</v>
      </c>
      <c r="C3" s="89" t="s">
        <v>4</v>
      </c>
      <c r="D3" s="89" t="s">
        <v>64</v>
      </c>
      <c r="E3" s="90" t="s">
        <v>59</v>
      </c>
      <c r="F3" s="89" t="s">
        <v>60</v>
      </c>
      <c r="G3" s="89" t="s">
        <v>57</v>
      </c>
      <c r="H3" s="89" t="s">
        <v>68</v>
      </c>
      <c r="I3" s="89" t="s">
        <v>69</v>
      </c>
      <c r="J3" s="89" t="s">
        <v>70</v>
      </c>
      <c r="K3" s="91" t="s">
        <v>2</v>
      </c>
      <c r="L3" s="116" t="s">
        <v>313</v>
      </c>
    </row>
    <row r="4" spans="1:14" ht="118.5" customHeight="1" x14ac:dyDescent="0.35">
      <c r="A4" s="120" t="s">
        <v>106</v>
      </c>
      <c r="B4" s="92" t="s">
        <v>187</v>
      </c>
      <c r="C4" s="117" t="s">
        <v>176</v>
      </c>
      <c r="D4" s="106" t="s">
        <v>188</v>
      </c>
      <c r="E4" s="93" t="s">
        <v>108</v>
      </c>
      <c r="F4" s="94" t="s">
        <v>187</v>
      </c>
      <c r="G4" s="95">
        <v>400</v>
      </c>
      <c r="H4" s="96">
        <v>220</v>
      </c>
      <c r="I4" s="107" t="s">
        <v>118</v>
      </c>
      <c r="J4" s="107" t="s">
        <v>120</v>
      </c>
      <c r="K4" s="97">
        <v>6.8</v>
      </c>
      <c r="M4" t="s">
        <v>740</v>
      </c>
    </row>
    <row r="5" spans="1:14" ht="118.5" customHeight="1" x14ac:dyDescent="0.35">
      <c r="A5" s="121" t="s">
        <v>106</v>
      </c>
      <c r="B5" s="99" t="s">
        <v>186</v>
      </c>
      <c r="C5" s="118" t="s">
        <v>176</v>
      </c>
      <c r="D5" s="102" t="s">
        <v>139</v>
      </c>
      <c r="E5" s="101">
        <v>6866</v>
      </c>
      <c r="F5" s="102" t="s">
        <v>185</v>
      </c>
      <c r="G5" s="103">
        <v>180</v>
      </c>
      <c r="H5" s="103">
        <v>210</v>
      </c>
      <c r="I5" s="110" t="s">
        <v>143</v>
      </c>
      <c r="J5" s="110" t="s">
        <v>144</v>
      </c>
      <c r="K5" s="105">
        <v>1.78</v>
      </c>
      <c r="M5" t="s">
        <v>740</v>
      </c>
    </row>
    <row r="6" spans="1:14" ht="118.5" customHeight="1" x14ac:dyDescent="0.35">
      <c r="A6" s="120" t="s">
        <v>106</v>
      </c>
      <c r="B6" s="92" t="s">
        <v>142</v>
      </c>
      <c r="C6" s="117" t="s">
        <v>176</v>
      </c>
      <c r="D6" s="106" t="s">
        <v>141</v>
      </c>
      <c r="E6" s="169">
        <v>6868</v>
      </c>
      <c r="F6" s="106"/>
      <c r="G6" s="107">
        <v>180</v>
      </c>
      <c r="H6" s="107">
        <v>210</v>
      </c>
      <c r="I6" s="122" t="s">
        <v>143</v>
      </c>
      <c r="J6" s="171" t="s">
        <v>267</v>
      </c>
      <c r="K6" s="170">
        <v>2.15</v>
      </c>
      <c r="M6" t="s">
        <v>740</v>
      </c>
    </row>
    <row r="7" spans="1:14" ht="118.5" customHeight="1" x14ac:dyDescent="0.35">
      <c r="A7" s="121" t="s">
        <v>106</v>
      </c>
      <c r="B7" s="108" t="s">
        <v>181</v>
      </c>
      <c r="C7" s="123" t="s">
        <v>176</v>
      </c>
      <c r="D7" s="102" t="s">
        <v>149</v>
      </c>
      <c r="E7" s="101" t="s">
        <v>183</v>
      </c>
      <c r="F7" s="109" t="s">
        <v>180</v>
      </c>
      <c r="G7" s="110">
        <v>240</v>
      </c>
      <c r="H7" s="110">
        <v>220</v>
      </c>
      <c r="I7" s="110" t="s">
        <v>117</v>
      </c>
      <c r="J7" s="110" t="s">
        <v>184</v>
      </c>
      <c r="K7" s="105">
        <v>3.34</v>
      </c>
      <c r="M7" t="s">
        <v>740</v>
      </c>
    </row>
    <row r="8" spans="1:14" ht="118.5" customHeight="1" x14ac:dyDescent="0.35">
      <c r="A8" s="120" t="s">
        <v>106</v>
      </c>
      <c r="B8" s="111" t="s">
        <v>178</v>
      </c>
      <c r="C8" s="124" t="s">
        <v>176</v>
      </c>
      <c r="D8" s="106" t="s">
        <v>148</v>
      </c>
      <c r="E8" s="93" t="s">
        <v>182</v>
      </c>
      <c r="F8" s="112" t="s">
        <v>177</v>
      </c>
      <c r="G8" s="107">
        <v>320</v>
      </c>
      <c r="H8" s="107">
        <v>220</v>
      </c>
      <c r="I8" s="107" t="s">
        <v>117</v>
      </c>
      <c r="J8" s="107" t="s">
        <v>179</v>
      </c>
      <c r="K8" s="97">
        <v>4.47</v>
      </c>
    </row>
    <row r="9" spans="1:14" ht="118.5" customHeight="1" x14ac:dyDescent="0.35">
      <c r="A9" s="121" t="s">
        <v>106</v>
      </c>
      <c r="B9" s="99" t="s">
        <v>146</v>
      </c>
      <c r="C9" s="123" t="s">
        <v>176</v>
      </c>
      <c r="D9" s="102" t="s">
        <v>150</v>
      </c>
      <c r="E9" s="101" t="s">
        <v>174</v>
      </c>
      <c r="F9" s="102"/>
      <c r="G9" s="110">
        <v>360</v>
      </c>
      <c r="H9" s="110">
        <v>220</v>
      </c>
      <c r="I9" s="110" t="s">
        <v>78</v>
      </c>
      <c r="J9" s="110" t="s">
        <v>175</v>
      </c>
      <c r="K9" s="105">
        <v>4.68</v>
      </c>
      <c r="M9" t="s">
        <v>740</v>
      </c>
    </row>
    <row r="10" spans="1:14" ht="118.5" customHeight="1" x14ac:dyDescent="0.35">
      <c r="A10" s="120" t="s">
        <v>106</v>
      </c>
      <c r="B10" s="113" t="s">
        <v>161</v>
      </c>
      <c r="C10" s="124" t="s">
        <v>176</v>
      </c>
      <c r="D10" s="106" t="s">
        <v>163</v>
      </c>
      <c r="E10" s="93" t="s">
        <v>164</v>
      </c>
      <c r="F10" s="106"/>
      <c r="G10" s="107">
        <v>280</v>
      </c>
      <c r="H10" s="107">
        <v>220</v>
      </c>
      <c r="I10" s="107" t="s">
        <v>95</v>
      </c>
      <c r="J10" s="107" t="s">
        <v>162</v>
      </c>
      <c r="K10" s="97">
        <v>3.05</v>
      </c>
      <c r="M10" t="s">
        <v>740</v>
      </c>
    </row>
    <row r="11" spans="1:14" ht="118.5" customHeight="1" x14ac:dyDescent="0.35">
      <c r="A11" s="121" t="s">
        <v>106</v>
      </c>
      <c r="B11" s="114" t="s">
        <v>165</v>
      </c>
      <c r="C11" s="123" t="s">
        <v>176</v>
      </c>
      <c r="D11" s="102" t="s">
        <v>163</v>
      </c>
      <c r="E11" s="101" t="s">
        <v>166</v>
      </c>
      <c r="F11" s="102"/>
      <c r="G11" s="110">
        <v>280</v>
      </c>
      <c r="H11" s="110">
        <v>220</v>
      </c>
      <c r="I11" s="110" t="s">
        <v>78</v>
      </c>
      <c r="J11" s="110" t="s">
        <v>167</v>
      </c>
      <c r="K11" s="105">
        <v>3.22</v>
      </c>
      <c r="N11" t="s">
        <v>740</v>
      </c>
    </row>
    <row r="12" spans="1:14" ht="118.5" customHeight="1" x14ac:dyDescent="0.35">
      <c r="A12" s="120" t="s">
        <v>106</v>
      </c>
      <c r="B12" s="92" t="s">
        <v>168</v>
      </c>
      <c r="C12" s="124" t="s">
        <v>176</v>
      </c>
      <c r="D12" s="106" t="s">
        <v>163</v>
      </c>
      <c r="E12" s="93" t="s">
        <v>169</v>
      </c>
      <c r="F12" s="106"/>
      <c r="G12" s="107">
        <v>280</v>
      </c>
      <c r="H12" s="107">
        <v>220</v>
      </c>
      <c r="I12" s="107" t="s">
        <v>95</v>
      </c>
      <c r="J12" s="107" t="s">
        <v>167</v>
      </c>
      <c r="K12" s="97">
        <v>3.05</v>
      </c>
    </row>
    <row r="13" spans="1:14" ht="118.5" customHeight="1" x14ac:dyDescent="0.35">
      <c r="A13" s="121" t="s">
        <v>106</v>
      </c>
      <c r="B13" s="114" t="s">
        <v>170</v>
      </c>
      <c r="C13" s="123" t="s">
        <v>176</v>
      </c>
      <c r="D13" s="102" t="s">
        <v>163</v>
      </c>
      <c r="E13" s="101" t="s">
        <v>171</v>
      </c>
      <c r="F13" s="102"/>
      <c r="G13" s="110">
        <v>180</v>
      </c>
      <c r="H13" s="110">
        <v>210</v>
      </c>
      <c r="I13" s="110" t="s">
        <v>143</v>
      </c>
      <c r="J13" s="119" t="s">
        <v>133</v>
      </c>
      <c r="K13" s="105">
        <v>1.67</v>
      </c>
    </row>
    <row r="14" spans="1:14" ht="118.5" customHeight="1" x14ac:dyDescent="0.35">
      <c r="A14" s="120" t="s">
        <v>106</v>
      </c>
      <c r="B14" s="92" t="s">
        <v>172</v>
      </c>
      <c r="C14" s="124" t="s">
        <v>176</v>
      </c>
      <c r="D14" s="106" t="s">
        <v>163</v>
      </c>
      <c r="E14" s="93" t="s">
        <v>173</v>
      </c>
      <c r="F14" s="106"/>
      <c r="G14" s="107">
        <v>180</v>
      </c>
      <c r="H14" s="107">
        <v>210</v>
      </c>
      <c r="I14" s="107" t="s">
        <v>143</v>
      </c>
      <c r="J14" s="107" t="s">
        <v>121</v>
      </c>
      <c r="K14" s="97">
        <v>1.65</v>
      </c>
    </row>
    <row r="15" spans="1:14" ht="118.5" customHeight="1" x14ac:dyDescent="0.35">
      <c r="A15" s="98" t="s">
        <v>106</v>
      </c>
      <c r="B15" s="114" t="s">
        <v>240</v>
      </c>
      <c r="C15" s="115" t="s">
        <v>176</v>
      </c>
      <c r="D15" s="100" t="s">
        <v>241</v>
      </c>
      <c r="E15" s="101" t="s">
        <v>242</v>
      </c>
      <c r="F15" s="102"/>
      <c r="G15" s="110">
        <v>220</v>
      </c>
      <c r="H15" s="110">
        <v>220</v>
      </c>
      <c r="I15" s="104" t="s">
        <v>160</v>
      </c>
      <c r="J15" s="104" t="s">
        <v>145</v>
      </c>
      <c r="K15" s="105">
        <v>2.88</v>
      </c>
    </row>
  </sheetData>
  <printOptions horizontalCentered="1"/>
  <pageMargins left="0.31496062992125984" right="0.31496062992125984" top="0.35433070866141736" bottom="0.15748031496062992" header="0" footer="0"/>
  <pageSetup paperSize="9" scale="74" fitToWidth="2" fitToHeight="2" orientation="landscape" verticalDpi="0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056D4-59EB-4EF7-AAFF-B5F89D3D0CA6}">
  <sheetPr>
    <tabColor theme="2" tint="-9.9978637043366805E-2"/>
  </sheetPr>
  <dimension ref="A3:J25"/>
  <sheetViews>
    <sheetView showGridLines="0" workbookViewId="0">
      <selection activeCell="H18" sqref="H18"/>
    </sheetView>
  </sheetViews>
  <sheetFormatPr baseColWidth="10" defaultColWidth="10.81640625" defaultRowHeight="14.5" x14ac:dyDescent="0.35"/>
  <cols>
    <col min="1" max="1" width="24.81640625" bestFit="1" customWidth="1"/>
    <col min="2" max="2" width="21.26953125" bestFit="1" customWidth="1"/>
    <col min="3" max="3" width="8.81640625" bestFit="1" customWidth="1"/>
    <col min="4" max="4" width="6.6328125" bestFit="1" customWidth="1"/>
    <col min="5" max="5" width="9.08984375" bestFit="1" customWidth="1"/>
    <col min="6" max="6" width="9.54296875" bestFit="1" customWidth="1"/>
    <col min="7" max="7" width="15.26953125" bestFit="1" customWidth="1"/>
    <col min="8" max="8" width="9.1796875" bestFit="1" customWidth="1"/>
    <col min="9" max="9" width="7.36328125" bestFit="1" customWidth="1"/>
    <col min="10" max="12" width="11.7265625" bestFit="1" customWidth="1"/>
  </cols>
  <sheetData>
    <row r="3" spans="1:10" x14ac:dyDescent="0.35">
      <c r="A3" s="4" t="s">
        <v>5</v>
      </c>
      <c r="B3" s="4" t="s">
        <v>1576</v>
      </c>
    </row>
    <row r="4" spans="1:10" x14ac:dyDescent="0.35">
      <c r="A4" s="4" t="s">
        <v>1577</v>
      </c>
      <c r="B4" s="1" t="s">
        <v>147</v>
      </c>
      <c r="C4" s="1" t="s">
        <v>74</v>
      </c>
      <c r="D4" s="1" t="s">
        <v>94</v>
      </c>
      <c r="E4" t="s">
        <v>361</v>
      </c>
      <c r="F4" t="s">
        <v>243</v>
      </c>
      <c r="G4" t="s">
        <v>176</v>
      </c>
      <c r="H4" t="s">
        <v>549</v>
      </c>
      <c r="I4" t="s">
        <v>1774</v>
      </c>
      <c r="J4" s="1" t="s">
        <v>1575</v>
      </c>
    </row>
    <row r="5" spans="1:10" x14ac:dyDescent="0.35">
      <c r="A5" s="2" t="s">
        <v>2194</v>
      </c>
      <c r="B5" s="572">
        <v>3</v>
      </c>
      <c r="C5" s="572">
        <v>1</v>
      </c>
      <c r="D5" s="572"/>
      <c r="E5" s="572"/>
      <c r="F5" s="572"/>
      <c r="G5" s="572"/>
      <c r="H5" s="572"/>
      <c r="I5" s="572"/>
      <c r="J5" s="572">
        <v>4</v>
      </c>
    </row>
    <row r="6" spans="1:10" x14ac:dyDescent="0.35">
      <c r="A6" s="2" t="s">
        <v>529</v>
      </c>
      <c r="B6" s="572"/>
      <c r="C6" s="572">
        <v>1</v>
      </c>
      <c r="D6" s="572">
        <v>3</v>
      </c>
      <c r="E6" s="572"/>
      <c r="F6" s="572"/>
      <c r="G6" s="572"/>
      <c r="H6" s="572"/>
      <c r="I6" s="572"/>
      <c r="J6" s="572">
        <v>4</v>
      </c>
    </row>
    <row r="7" spans="1:10" x14ac:dyDescent="0.35">
      <c r="A7" s="2" t="s">
        <v>335</v>
      </c>
      <c r="B7" s="572"/>
      <c r="C7" s="572">
        <v>2</v>
      </c>
      <c r="D7" s="572">
        <v>7</v>
      </c>
      <c r="E7" s="572"/>
      <c r="F7" s="572"/>
      <c r="G7" s="572"/>
      <c r="H7" s="572">
        <v>1</v>
      </c>
      <c r="I7" s="572"/>
      <c r="J7" s="572">
        <v>10</v>
      </c>
    </row>
    <row r="8" spans="1:10" x14ac:dyDescent="0.35">
      <c r="A8" s="2" t="s">
        <v>1765</v>
      </c>
      <c r="B8" s="572"/>
      <c r="C8" s="572"/>
      <c r="D8" s="572"/>
      <c r="E8" s="572"/>
      <c r="F8" s="572"/>
      <c r="G8" s="572">
        <v>1</v>
      </c>
      <c r="H8" s="572"/>
      <c r="I8" s="572"/>
      <c r="J8" s="572">
        <v>1</v>
      </c>
    </row>
    <row r="9" spans="1:10" x14ac:dyDescent="0.35">
      <c r="A9" s="2" t="s">
        <v>945</v>
      </c>
      <c r="B9" s="572"/>
      <c r="C9" s="572">
        <v>2</v>
      </c>
      <c r="D9" s="572">
        <v>12</v>
      </c>
      <c r="E9" s="572"/>
      <c r="F9" s="572"/>
      <c r="G9" s="572"/>
      <c r="H9" s="572"/>
      <c r="I9" s="572"/>
      <c r="J9" s="572">
        <v>14</v>
      </c>
    </row>
    <row r="10" spans="1:10" x14ac:dyDescent="0.35">
      <c r="A10" s="2" t="s">
        <v>89</v>
      </c>
      <c r="B10" s="572"/>
      <c r="C10" s="572">
        <v>10</v>
      </c>
      <c r="D10" s="572">
        <v>40</v>
      </c>
      <c r="E10" s="572"/>
      <c r="F10" s="572"/>
      <c r="G10" s="572">
        <v>1</v>
      </c>
      <c r="H10" s="572"/>
      <c r="I10" s="572"/>
      <c r="J10" s="572">
        <v>51</v>
      </c>
    </row>
    <row r="11" spans="1:10" x14ac:dyDescent="0.35">
      <c r="A11" s="2" t="s">
        <v>65</v>
      </c>
      <c r="B11" s="572"/>
      <c r="C11" s="572">
        <v>8</v>
      </c>
      <c r="D11" s="572">
        <v>2</v>
      </c>
      <c r="E11" s="572"/>
      <c r="F11" s="572"/>
      <c r="G11" s="572"/>
      <c r="H11" s="572"/>
      <c r="I11" s="572"/>
      <c r="J11" s="572">
        <v>10</v>
      </c>
    </row>
    <row r="12" spans="1:10" x14ac:dyDescent="0.35">
      <c r="A12" s="2" t="s">
        <v>125</v>
      </c>
      <c r="B12" s="572"/>
      <c r="C12" s="572">
        <v>6</v>
      </c>
      <c r="D12" s="572"/>
      <c r="E12" s="572"/>
      <c r="F12" s="572"/>
      <c r="G12" s="572"/>
      <c r="H12" s="572">
        <v>1</v>
      </c>
      <c r="I12" s="572"/>
      <c r="J12" s="572">
        <v>7</v>
      </c>
    </row>
    <row r="13" spans="1:10" x14ac:dyDescent="0.35">
      <c r="A13" s="2" t="s">
        <v>2831</v>
      </c>
      <c r="B13" s="572"/>
      <c r="C13" s="572"/>
      <c r="D13" s="572">
        <v>1</v>
      </c>
      <c r="E13" s="572"/>
      <c r="F13" s="572"/>
      <c r="G13" s="572"/>
      <c r="H13" s="572"/>
      <c r="I13" s="572"/>
      <c r="J13" s="572">
        <v>1</v>
      </c>
    </row>
    <row r="14" spans="1:10" x14ac:dyDescent="0.35">
      <c r="A14" s="2" t="s">
        <v>2394</v>
      </c>
      <c r="B14" s="572"/>
      <c r="C14" s="572"/>
      <c r="D14" s="572">
        <v>3</v>
      </c>
      <c r="E14" s="572"/>
      <c r="F14" s="572"/>
      <c r="G14" s="572"/>
      <c r="H14" s="572"/>
      <c r="I14" s="572"/>
      <c r="J14" s="572">
        <v>3</v>
      </c>
    </row>
    <row r="15" spans="1:10" x14ac:dyDescent="0.35">
      <c r="A15" s="2" t="s">
        <v>1179</v>
      </c>
      <c r="B15" s="572"/>
      <c r="C15" s="572">
        <v>2</v>
      </c>
      <c r="D15" s="572">
        <v>3</v>
      </c>
      <c r="E15" s="572"/>
      <c r="F15" s="572"/>
      <c r="G15" s="572"/>
      <c r="H15" s="572"/>
      <c r="I15" s="572"/>
      <c r="J15" s="572">
        <v>5</v>
      </c>
    </row>
    <row r="16" spans="1:10" x14ac:dyDescent="0.35">
      <c r="A16" s="2" t="s">
        <v>333</v>
      </c>
      <c r="B16" s="572"/>
      <c r="C16" s="572">
        <v>1</v>
      </c>
      <c r="D16" s="572">
        <v>17</v>
      </c>
      <c r="E16" s="572"/>
      <c r="F16" s="572"/>
      <c r="G16" s="572"/>
      <c r="H16" s="572"/>
      <c r="I16" s="572"/>
      <c r="J16" s="572">
        <v>18</v>
      </c>
    </row>
    <row r="17" spans="1:10" x14ac:dyDescent="0.35">
      <c r="A17" s="2" t="s">
        <v>236</v>
      </c>
      <c r="B17" s="572"/>
      <c r="C17" s="572">
        <v>1</v>
      </c>
      <c r="D17" s="572"/>
      <c r="E17" s="572"/>
      <c r="F17" s="572">
        <v>1</v>
      </c>
      <c r="G17" s="572">
        <v>1</v>
      </c>
      <c r="H17" s="572"/>
      <c r="I17" s="572"/>
      <c r="J17" s="572">
        <v>3</v>
      </c>
    </row>
    <row r="18" spans="1:10" x14ac:dyDescent="0.35">
      <c r="A18" s="2" t="s">
        <v>543</v>
      </c>
      <c r="B18" s="572"/>
      <c r="C18" s="572">
        <v>12</v>
      </c>
      <c r="D18" s="572">
        <v>3</v>
      </c>
      <c r="E18" s="572"/>
      <c r="F18" s="572"/>
      <c r="G18" s="572"/>
      <c r="H18" s="572"/>
      <c r="I18" s="572"/>
      <c r="J18" s="572">
        <v>15</v>
      </c>
    </row>
    <row r="19" spans="1:10" x14ac:dyDescent="0.35">
      <c r="A19" s="2" t="s">
        <v>129</v>
      </c>
      <c r="B19" s="572">
        <v>5</v>
      </c>
      <c r="C19" s="572">
        <v>1</v>
      </c>
      <c r="D19" s="572">
        <v>9</v>
      </c>
      <c r="E19" s="572">
        <v>2</v>
      </c>
      <c r="F19" s="572"/>
      <c r="G19" s="572">
        <v>10</v>
      </c>
      <c r="H19" s="572"/>
      <c r="I19" s="572">
        <v>3</v>
      </c>
      <c r="J19" s="572">
        <v>30</v>
      </c>
    </row>
    <row r="20" spans="1:10" x14ac:dyDescent="0.35">
      <c r="A20" s="2" t="s">
        <v>1921</v>
      </c>
      <c r="B20" s="572"/>
      <c r="C20" s="572">
        <v>5</v>
      </c>
      <c r="D20" s="572">
        <v>6</v>
      </c>
      <c r="E20" s="572"/>
      <c r="F20" s="572"/>
      <c r="G20" s="572"/>
      <c r="H20" s="572"/>
      <c r="I20" s="572"/>
      <c r="J20" s="572">
        <v>11</v>
      </c>
    </row>
    <row r="21" spans="1:10" x14ac:dyDescent="0.35">
      <c r="A21" s="2" t="s">
        <v>2769</v>
      </c>
      <c r="B21" s="572"/>
      <c r="C21" s="572">
        <v>1</v>
      </c>
      <c r="D21" s="572"/>
      <c r="E21" s="572"/>
      <c r="F21" s="572"/>
      <c r="G21" s="572"/>
      <c r="H21" s="572"/>
      <c r="I21" s="572"/>
      <c r="J21" s="572">
        <v>1</v>
      </c>
    </row>
    <row r="22" spans="1:10" x14ac:dyDescent="0.35">
      <c r="A22" s="2" t="s">
        <v>1575</v>
      </c>
      <c r="B22" s="572">
        <v>8</v>
      </c>
      <c r="C22" s="572">
        <v>53</v>
      </c>
      <c r="D22" s="572">
        <v>106</v>
      </c>
      <c r="E22" s="572">
        <v>2</v>
      </c>
      <c r="F22" s="572">
        <v>1</v>
      </c>
      <c r="G22" s="572">
        <v>13</v>
      </c>
      <c r="H22" s="572">
        <v>2</v>
      </c>
      <c r="I22" s="572">
        <v>3</v>
      </c>
      <c r="J22" s="572">
        <v>188</v>
      </c>
    </row>
    <row r="25" spans="1:10" x14ac:dyDescent="0.35">
      <c r="J25" s="9" t="e">
        <f>GETPIVOTDATA("STATUS",$A$3)/GETPIVOTDATA("STATUS",#REF!)</f>
        <v>#REF!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361CE-90B0-4A3B-B4BC-5B6210D91ECD}">
  <sheetPr>
    <tabColor rgb="FF00B050"/>
  </sheetPr>
  <dimension ref="A1:F39"/>
  <sheetViews>
    <sheetView showGridLines="0" topLeftCell="A23" workbookViewId="0">
      <selection activeCell="F41" sqref="F41"/>
    </sheetView>
  </sheetViews>
  <sheetFormatPr baseColWidth="10" defaultColWidth="10.81640625" defaultRowHeight="14.5" x14ac:dyDescent="0.35"/>
  <cols>
    <col min="3" max="3" width="14.453125" customWidth="1"/>
    <col min="4" max="5" width="3.54296875" customWidth="1"/>
    <col min="6" max="6" width="96.1796875" bestFit="1" customWidth="1"/>
  </cols>
  <sheetData>
    <row r="1" spans="1:6" x14ac:dyDescent="0.35">
      <c r="A1" s="5" t="s">
        <v>13</v>
      </c>
      <c r="F1" s="22">
        <v>45959</v>
      </c>
    </row>
    <row r="2" spans="1:6" ht="4.5" customHeight="1" x14ac:dyDescent="0.35"/>
    <row r="3" spans="1:6" ht="4.5" customHeight="1" x14ac:dyDescent="0.35">
      <c r="F3" s="5"/>
    </row>
    <row r="4" spans="1:6" ht="15.5" hidden="1" thickBot="1" x14ac:dyDescent="0.4">
      <c r="A4" s="23" t="s">
        <v>10</v>
      </c>
      <c r="B4" s="24" t="s">
        <v>3</v>
      </c>
      <c r="C4" s="24" t="s">
        <v>12</v>
      </c>
      <c r="D4" s="21"/>
      <c r="E4" s="21"/>
      <c r="F4" s="25" t="s">
        <v>14</v>
      </c>
    </row>
    <row r="5" spans="1:6" ht="15" hidden="1" thickBot="1" x14ac:dyDescent="0.4">
      <c r="A5" s="26">
        <v>520011</v>
      </c>
      <c r="B5" s="27">
        <v>6188</v>
      </c>
      <c r="C5" s="28"/>
      <c r="D5" s="21"/>
      <c r="E5" s="21"/>
      <c r="F5" s="21" t="s">
        <v>15</v>
      </c>
    </row>
    <row r="6" spans="1:6" ht="15" hidden="1" thickBot="1" x14ac:dyDescent="0.4">
      <c r="A6" s="26">
        <v>488004</v>
      </c>
      <c r="B6" s="27">
        <v>6190</v>
      </c>
      <c r="C6" s="28"/>
      <c r="D6" s="21"/>
      <c r="E6" s="21"/>
      <c r="F6" s="21" t="s">
        <v>16</v>
      </c>
    </row>
    <row r="7" spans="1:6" ht="15" hidden="1" thickBot="1" x14ac:dyDescent="0.4">
      <c r="A7" s="26">
        <v>514004</v>
      </c>
      <c r="B7" s="27">
        <v>6191</v>
      </c>
      <c r="C7" s="28"/>
      <c r="D7" s="21"/>
      <c r="E7" s="21"/>
      <c r="F7" s="21" t="s">
        <v>17</v>
      </c>
    </row>
    <row r="8" spans="1:6" ht="15" hidden="1" thickBot="1" x14ac:dyDescent="0.4">
      <c r="A8" s="26">
        <v>486004</v>
      </c>
      <c r="B8" s="27">
        <v>6192</v>
      </c>
      <c r="C8" s="28"/>
      <c r="D8" s="21"/>
      <c r="E8" s="21"/>
      <c r="F8" s="21" t="s">
        <v>18</v>
      </c>
    </row>
    <row r="9" spans="1:6" ht="15" hidden="1" thickBot="1" x14ac:dyDescent="0.4">
      <c r="A9" s="26">
        <v>487004</v>
      </c>
      <c r="B9" s="27">
        <v>6194</v>
      </c>
      <c r="C9" s="28"/>
      <c r="D9" s="21"/>
      <c r="E9" s="21"/>
      <c r="F9" s="21" t="s">
        <v>19</v>
      </c>
    </row>
    <row r="10" spans="1:6" ht="15" hidden="1" thickBot="1" x14ac:dyDescent="0.4">
      <c r="A10" s="26">
        <v>521001</v>
      </c>
      <c r="B10" s="27">
        <v>6195</v>
      </c>
      <c r="C10" s="28"/>
      <c r="D10" s="21"/>
      <c r="E10" s="21"/>
      <c r="F10" s="21" t="s">
        <v>20</v>
      </c>
    </row>
    <row r="11" spans="1:6" ht="15" hidden="1" thickBot="1" x14ac:dyDescent="0.4">
      <c r="A11" s="26">
        <v>519001</v>
      </c>
      <c r="B11" s="27">
        <v>6196</v>
      </c>
      <c r="C11" s="28"/>
      <c r="D11" s="21"/>
      <c r="E11" s="21"/>
      <c r="F11" s="21" t="s">
        <v>21</v>
      </c>
    </row>
    <row r="12" spans="1:6" ht="15" hidden="1" thickBot="1" x14ac:dyDescent="0.4">
      <c r="A12" s="26">
        <v>516004</v>
      </c>
      <c r="B12" s="27">
        <v>6198</v>
      </c>
      <c r="C12" s="28"/>
      <c r="D12" s="21"/>
      <c r="E12" s="21"/>
      <c r="F12" s="21" t="s">
        <v>22</v>
      </c>
    </row>
    <row r="13" spans="1:6" ht="15" hidden="1" thickBot="1" x14ac:dyDescent="0.4">
      <c r="A13" s="26">
        <v>518004</v>
      </c>
      <c r="B13" s="27">
        <v>6199</v>
      </c>
      <c r="C13" s="28"/>
      <c r="D13" s="21"/>
      <c r="E13" s="21"/>
      <c r="F13" s="21" t="s">
        <v>23</v>
      </c>
    </row>
    <row r="14" spans="1:6" ht="15" hidden="1" thickBot="1" x14ac:dyDescent="0.4">
      <c r="A14" s="26">
        <v>513004</v>
      </c>
      <c r="B14" s="27">
        <v>6200</v>
      </c>
      <c r="C14" s="28"/>
      <c r="D14" s="21"/>
      <c r="E14" s="21"/>
      <c r="F14" s="21" t="s">
        <v>24</v>
      </c>
    </row>
    <row r="15" spans="1:6" ht="15" hidden="1" thickBot="1" x14ac:dyDescent="0.4">
      <c r="A15" s="26">
        <v>515001</v>
      </c>
      <c r="B15" s="27">
        <v>6201</v>
      </c>
      <c r="C15" s="28"/>
      <c r="D15" s="21"/>
      <c r="E15" s="21"/>
      <c r="F15" s="21" t="s">
        <v>25</v>
      </c>
    </row>
    <row r="16" spans="1:6" ht="15" hidden="1" thickBot="1" x14ac:dyDescent="0.4">
      <c r="A16" s="26">
        <v>305014</v>
      </c>
      <c r="B16" s="27">
        <v>6383</v>
      </c>
      <c r="C16" s="28"/>
      <c r="D16" s="21"/>
      <c r="E16" s="21"/>
      <c r="F16" s="21" t="s">
        <v>26</v>
      </c>
    </row>
    <row r="17" spans="1:6" ht="15" hidden="1" thickBot="1" x14ac:dyDescent="0.4">
      <c r="A17" s="26">
        <v>522004</v>
      </c>
      <c r="B17" s="27">
        <v>6493</v>
      </c>
      <c r="C17" s="28"/>
      <c r="D17" s="21"/>
      <c r="E17" s="21"/>
      <c r="F17" s="21" t="s">
        <v>27</v>
      </c>
    </row>
    <row r="18" spans="1:6" ht="15" hidden="1" thickBot="1" x14ac:dyDescent="0.4">
      <c r="A18" s="26">
        <v>524004</v>
      </c>
      <c r="B18" s="27">
        <v>6494</v>
      </c>
      <c r="C18" s="28"/>
      <c r="D18" s="21"/>
      <c r="E18" s="21"/>
      <c r="F18" s="21" t="s">
        <v>28</v>
      </c>
    </row>
    <row r="20" spans="1:6" ht="15" thickBot="1" x14ac:dyDescent="0.4"/>
    <row r="21" spans="1:6" ht="15.5" thickBot="1" x14ac:dyDescent="0.4">
      <c r="A21" s="18" t="s">
        <v>10</v>
      </c>
      <c r="B21" s="16" t="s">
        <v>3</v>
      </c>
      <c r="C21" s="6" t="s">
        <v>43</v>
      </c>
      <c r="F21" s="15" t="s">
        <v>14</v>
      </c>
    </row>
    <row r="22" spans="1:6" ht="15" thickBot="1" x14ac:dyDescent="0.4">
      <c r="A22" s="19">
        <v>486004</v>
      </c>
      <c r="B22" s="17">
        <v>6192</v>
      </c>
      <c r="C22" s="11">
        <v>10.34</v>
      </c>
      <c r="F22" t="s">
        <v>29</v>
      </c>
    </row>
    <row r="23" spans="1:6" ht="15" thickBot="1" x14ac:dyDescent="0.4">
      <c r="A23" s="19">
        <v>514004</v>
      </c>
      <c r="B23" s="17">
        <v>6191</v>
      </c>
      <c r="C23" s="11">
        <v>10.85</v>
      </c>
      <c r="F23" t="s">
        <v>30</v>
      </c>
    </row>
    <row r="24" spans="1:6" ht="15" thickBot="1" x14ac:dyDescent="0.4">
      <c r="A24" s="19">
        <v>488004</v>
      </c>
      <c r="B24" s="17">
        <v>6190</v>
      </c>
      <c r="C24" s="11">
        <v>11.46</v>
      </c>
      <c r="F24" t="s">
        <v>31</v>
      </c>
    </row>
    <row r="25" spans="1:6" ht="15" thickBot="1" x14ac:dyDescent="0.4">
      <c r="A25" s="19">
        <v>520011</v>
      </c>
      <c r="B25" s="17">
        <v>6188</v>
      </c>
      <c r="C25" s="11">
        <v>7.5</v>
      </c>
      <c r="F25" t="s">
        <v>32</v>
      </c>
    </row>
    <row r="26" spans="1:6" ht="15" thickBot="1" x14ac:dyDescent="0.4">
      <c r="A26" s="19">
        <v>524004</v>
      </c>
      <c r="B26" s="17">
        <v>6494</v>
      </c>
      <c r="C26" s="11">
        <v>9.19</v>
      </c>
      <c r="F26" t="s">
        <v>33</v>
      </c>
    </row>
    <row r="27" spans="1:6" ht="15" thickBot="1" x14ac:dyDescent="0.4">
      <c r="A27" s="19">
        <v>522004</v>
      </c>
      <c r="B27" s="17">
        <v>6493</v>
      </c>
      <c r="C27" s="11">
        <v>8.8699999999999992</v>
      </c>
      <c r="F27" t="s">
        <v>34</v>
      </c>
    </row>
    <row r="28" spans="1:6" ht="15" thickBot="1" x14ac:dyDescent="0.4">
      <c r="A28" s="19">
        <v>305014</v>
      </c>
      <c r="B28" s="17">
        <v>6383</v>
      </c>
      <c r="C28" s="11">
        <v>9.19</v>
      </c>
      <c r="F28" t="s">
        <v>35</v>
      </c>
    </row>
    <row r="29" spans="1:6" ht="15" thickBot="1" x14ac:dyDescent="0.4">
      <c r="A29" s="19">
        <v>515001</v>
      </c>
      <c r="B29" s="17">
        <v>6201</v>
      </c>
      <c r="C29" s="11">
        <v>8.4600000000000009</v>
      </c>
      <c r="F29" t="s">
        <v>36</v>
      </c>
    </row>
    <row r="30" spans="1:6" ht="15" thickBot="1" x14ac:dyDescent="0.4">
      <c r="A30" s="19">
        <v>513004</v>
      </c>
      <c r="B30" s="17">
        <v>6200</v>
      </c>
      <c r="C30" s="11">
        <v>10.09</v>
      </c>
      <c r="F30" t="s">
        <v>37</v>
      </c>
    </row>
    <row r="31" spans="1:6" ht="15" thickBot="1" x14ac:dyDescent="0.4">
      <c r="A31" s="19">
        <v>518004</v>
      </c>
      <c r="B31" s="17">
        <v>6199</v>
      </c>
      <c r="C31" s="11">
        <v>10.85</v>
      </c>
      <c r="F31" t="s">
        <v>38</v>
      </c>
    </row>
    <row r="32" spans="1:6" ht="15" thickBot="1" x14ac:dyDescent="0.4">
      <c r="A32" s="19">
        <v>516004</v>
      </c>
      <c r="B32" s="17">
        <v>6198</v>
      </c>
      <c r="C32" s="11">
        <v>10.85</v>
      </c>
      <c r="F32" t="s">
        <v>39</v>
      </c>
    </row>
    <row r="33" spans="1:6" ht="15" thickBot="1" x14ac:dyDescent="0.4">
      <c r="A33" s="19">
        <v>519001</v>
      </c>
      <c r="B33" s="17">
        <v>6196</v>
      </c>
      <c r="C33" s="11">
        <v>8.4</v>
      </c>
      <c r="F33" t="s">
        <v>40</v>
      </c>
    </row>
    <row r="34" spans="1:6" ht="15" thickBot="1" x14ac:dyDescent="0.4">
      <c r="A34" s="19">
        <v>521001</v>
      </c>
      <c r="B34" s="17">
        <v>6195</v>
      </c>
      <c r="C34" s="11">
        <v>7.91</v>
      </c>
      <c r="F34" t="s">
        <v>41</v>
      </c>
    </row>
    <row r="35" spans="1:6" ht="15" thickBot="1" x14ac:dyDescent="0.4">
      <c r="A35" s="19">
        <v>487004</v>
      </c>
      <c r="B35" s="17">
        <v>6194</v>
      </c>
      <c r="C35" s="11">
        <v>10.77</v>
      </c>
      <c r="F35" t="s">
        <v>42</v>
      </c>
    </row>
    <row r="36" spans="1:6" ht="15" thickBot="1" x14ac:dyDescent="0.4">
      <c r="A36" s="19">
        <v>486004</v>
      </c>
      <c r="B36" s="17">
        <v>6192</v>
      </c>
      <c r="C36" s="11">
        <v>10.34</v>
      </c>
      <c r="F36" t="s">
        <v>29</v>
      </c>
    </row>
    <row r="37" spans="1:6" ht="15" thickBot="1" x14ac:dyDescent="0.4">
      <c r="A37" s="19">
        <v>514004</v>
      </c>
      <c r="B37" s="17">
        <v>6191</v>
      </c>
      <c r="C37" s="11">
        <v>10.85</v>
      </c>
      <c r="F37" t="s">
        <v>30</v>
      </c>
    </row>
    <row r="38" spans="1:6" ht="15" thickBot="1" x14ac:dyDescent="0.4">
      <c r="A38" s="19">
        <v>488004</v>
      </c>
      <c r="B38" s="17">
        <v>6190</v>
      </c>
      <c r="C38" s="11">
        <v>11.46</v>
      </c>
      <c r="F38" t="s">
        <v>31</v>
      </c>
    </row>
    <row r="39" spans="1:6" ht="15" thickBot="1" x14ac:dyDescent="0.4">
      <c r="A39" s="19">
        <v>520011</v>
      </c>
      <c r="B39" s="17">
        <v>6188</v>
      </c>
      <c r="C39" s="11">
        <v>7.5</v>
      </c>
      <c r="F3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COTAÇÃO AMOSTRAS</vt:lpstr>
      <vt:lpstr>DINAMICA COTAÇÕES-STATUS</vt:lpstr>
      <vt:lpstr>PEDIDOS AMOSTRAS TOTVS</vt:lpstr>
      <vt:lpstr>DINAMICA PEDIDOS AMOSTRAS</vt:lpstr>
      <vt:lpstr>SPRING JUL26</vt:lpstr>
      <vt:lpstr>FRAZADAS JUN2026</vt:lpstr>
      <vt:lpstr>BED TIME - PROYECTO ESPECIAL</vt:lpstr>
      <vt:lpstr>FADESSA</vt:lpstr>
      <vt:lpstr>FRAZADAS - PE</vt:lpstr>
      <vt:lpstr>PROHFOAM - Act Precios Abr26</vt:lpstr>
      <vt:lpstr>Dist Caseros Marzo2026</vt:lpstr>
      <vt:lpstr>Flex Chile Black V. 2</vt:lpstr>
      <vt:lpstr>FACENCO </vt:lpstr>
      <vt:lpstr>Limansky Amostras liberad Jan26</vt:lpstr>
      <vt:lpstr>RESUMO GUAT AMOSTRAS</vt:lpstr>
      <vt:lpstr>COOLING COLLECTION-2025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Martinez</dc:creator>
  <cp:lastModifiedBy>Mary Martinez</cp:lastModifiedBy>
  <cp:lastPrinted>2026-06-12T18:06:14Z</cp:lastPrinted>
  <dcterms:created xsi:type="dcterms:W3CDTF">2025-04-22T14:20:09Z</dcterms:created>
  <dcterms:modified xsi:type="dcterms:W3CDTF">2026-10-01T15:10:11Z</dcterms:modified>
</cp:coreProperties>
</file>