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SynologyDrive\TSRI\Octet\"/>
    </mc:Choice>
  </mc:AlternateContent>
  <xr:revisionPtr revIDLastSave="0" documentId="13_ncr:1_{0EB19699-BD2C-4531-9DE2-0EBDF2EC52A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ctet Cal" sheetId="1" r:id="rId1"/>
    <sheet name="Plate Layo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1" l="1"/>
  <c r="K22" i="1" s="1"/>
  <c r="G23" i="1"/>
  <c r="J23" i="1" s="1"/>
  <c r="K23" i="1" s="1"/>
  <c r="G22" i="1"/>
  <c r="G21" i="1"/>
  <c r="J21" i="1" s="1"/>
  <c r="K21" i="1" s="1"/>
  <c r="J17" i="1"/>
  <c r="K17" i="1" s="1"/>
  <c r="G20" i="1"/>
  <c r="J20" i="1" s="1"/>
  <c r="K20" i="1" s="1"/>
  <c r="I17" i="1"/>
  <c r="G17" i="1"/>
  <c r="D12" i="1"/>
  <c r="D11" i="1"/>
  <c r="D10" i="1"/>
  <c r="D9" i="1"/>
  <c r="D8" i="1"/>
  <c r="D7" i="1"/>
  <c r="D6" i="1"/>
  <c r="C6" i="1"/>
  <c r="C7" i="1" s="1"/>
  <c r="C8" i="1" s="1"/>
  <c r="C9" i="1" s="1"/>
  <c r="C10" i="1" s="1"/>
  <c r="C11" i="1" s="1"/>
  <c r="D14" i="1"/>
</calcChain>
</file>

<file path=xl/sharedStrings.xml><?xml version="1.0" encoding="utf-8"?>
<sst xmlns="http://schemas.openxmlformats.org/spreadsheetml/2006/main" count="54" uniqueCount="41">
  <si>
    <t>Volune (uL)</t>
  </si>
  <si>
    <t>Well volume
(uL)</t>
  </si>
  <si>
    <t>Dilution Volume (uL)</t>
  </si>
  <si>
    <t>Dilution Factor</t>
  </si>
  <si>
    <t>Dilution Amount (uL)</t>
  </si>
  <si>
    <t>Protein ID</t>
  </si>
  <si>
    <t>Stock Conc. (mg/mL)</t>
  </si>
  <si>
    <t>Load Probe Conc. (ug/mL)</t>
  </si>
  <si>
    <t>Probe samples</t>
  </si>
  <si>
    <t>Add (uL)</t>
  </si>
  <si>
    <t>Buffer (uL)</t>
  </si>
  <si>
    <t>MW (Da)</t>
  </si>
  <si>
    <t>Stock conc (uM)</t>
  </si>
  <si>
    <t>Assay Setup Sensor Assay 1 Ligand Sensor: Streptavidin Biosensor</t>
  </si>
  <si>
    <t>Step Type</t>
  </si>
  <si>
    <t>Assay Time (Sec)</t>
  </si>
  <si>
    <t>Buffer</t>
  </si>
  <si>
    <t>Sample</t>
  </si>
  <si>
    <t>Sensor Check</t>
  </si>
  <si>
    <t>Loading</t>
  </si>
  <si>
    <t>Baseline</t>
  </si>
  <si>
    <t>Association</t>
  </si>
  <si>
    <t>Dissociation</t>
  </si>
  <si>
    <t>Regeneration</t>
  </si>
  <si>
    <t>10 mM Glycine-HCL, pH 1.5</t>
  </si>
  <si>
    <t>Loading Sampe (SA sensor)</t>
  </si>
  <si>
    <t>Probe Sample</t>
  </si>
  <si>
    <t>Probe Sample Working Conc. (nM)</t>
  </si>
  <si>
    <t xml:space="preserve">Fill in Probe Sample Volume 
&lt;-- </t>
  </si>
  <si>
    <t>--&gt;
Fill in Highest Conc.
Fill in Probe Sample volume</t>
  </si>
  <si>
    <t xml:space="preserve">Fill in Probe Sample # 
&lt;-- </t>
  </si>
  <si>
    <t>Antibody 1</t>
  </si>
  <si>
    <t>TMB-355</t>
  </si>
  <si>
    <t>ACRO</t>
  </si>
  <si>
    <t>Load Probe Conc. (nM)</t>
  </si>
  <si>
    <t>1x Kinetics, pH 7.4</t>
  </si>
  <si>
    <t>Octet Calculator Worksheet (Multi-probe)</t>
  </si>
  <si>
    <t>Antibody 2</t>
  </si>
  <si>
    <t>Antibody 3</t>
  </si>
  <si>
    <t>Antibody 4</t>
  </si>
  <si>
    <t>huTIGIT-Biotin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</si>
</sst>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omic Sans MS"/>
      <family val="4"/>
    </font>
    <font>
      <b/>
      <sz val="10"/>
      <color theme="0"/>
      <name val="Comic Sans MS"/>
      <family val="4"/>
    </font>
    <font>
      <b/>
      <sz val="10"/>
      <color rgb="FF000000"/>
      <name val="Comic Sans MS"/>
      <family val="4"/>
    </font>
    <font>
      <sz val="10"/>
      <color rgb="FFFF0000"/>
      <name val="Comic Sans MS"/>
      <family val="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A"/>
        <bgColor rgb="FFD9D9D9"/>
      </patternFill>
    </fill>
    <fill>
      <patternFill patternType="solid">
        <fgColor rgb="FF5B9BD5"/>
        <bgColor rgb="FF969696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rgb="FFE2EFDA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rgb="FFE2EF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6" borderId="26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vertical="top" wrapText="1"/>
    </xf>
    <xf numFmtId="0" fontId="4" fillId="9" borderId="2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/>
    <xf numFmtId="0" fontId="4" fillId="10" borderId="20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2" fillId="2" borderId="19" xfId="0" applyNumberFormat="1" applyFont="1" applyFill="1" applyBorder="1"/>
    <xf numFmtId="0" fontId="2" fillId="2" borderId="23" xfId="0" applyFont="1" applyFill="1" applyBorder="1"/>
    <xf numFmtId="2" fontId="2" fillId="0" borderId="16" xfId="0" applyNumberFormat="1" applyFont="1" applyBorder="1"/>
    <xf numFmtId="0" fontId="2" fillId="0" borderId="24" xfId="0" applyFont="1" applyBorder="1"/>
    <xf numFmtId="2" fontId="2" fillId="0" borderId="29" xfId="0" applyNumberFormat="1" applyFont="1" applyBorder="1"/>
    <xf numFmtId="0" fontId="2" fillId="0" borderId="30" xfId="0" applyFont="1" applyBorder="1"/>
    <xf numFmtId="0" fontId="2" fillId="2" borderId="17" xfId="0" applyFont="1" applyFill="1" applyBorder="1"/>
    <xf numFmtId="0" fontId="2" fillId="0" borderId="18" xfId="0" applyFont="1" applyBorder="1"/>
    <xf numFmtId="0" fontId="5" fillId="2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3" fontId="5" fillId="2" borderId="28" xfId="0" applyNumberFormat="1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4" fontId="5" fillId="0" borderId="28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8" borderId="31" xfId="0" applyFont="1" applyFill="1" applyBorder="1" applyAlignment="1">
      <alignment horizontal="center" vertical="center"/>
    </xf>
    <xf numFmtId="3" fontId="5" fillId="8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8" borderId="32" xfId="0" applyFont="1" applyFill="1" applyBorder="1" applyAlignment="1">
      <alignment horizontal="center" vertical="center"/>
    </xf>
    <xf numFmtId="3" fontId="5" fillId="8" borderId="32" xfId="0" applyNumberFormat="1" applyFont="1" applyFill="1" applyBorder="1" applyAlignment="1">
      <alignment horizontal="center" vertical="center"/>
    </xf>
    <xf numFmtId="2" fontId="5" fillId="0" borderId="32" xfId="0" applyNumberFormat="1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vertical="center" wrapText="1"/>
    </xf>
    <xf numFmtId="2" fontId="5" fillId="0" borderId="32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3" fontId="5" fillId="8" borderId="34" xfId="0" applyNumberFormat="1" applyFont="1" applyFill="1" applyBorder="1" applyAlignment="1">
      <alignment horizontal="center" vertical="center"/>
    </xf>
    <xf numFmtId="2" fontId="5" fillId="0" borderId="34" xfId="0" applyNumberFormat="1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 wrapText="1"/>
    </xf>
    <xf numFmtId="2" fontId="5" fillId="0" borderId="34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right" vertical="top" wrapText="1"/>
    </xf>
    <xf numFmtId="0" fontId="2" fillId="11" borderId="10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/>
    </xf>
    <xf numFmtId="0" fontId="2" fillId="11" borderId="10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/>
    </xf>
    <xf numFmtId="0" fontId="2" fillId="7" borderId="1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2"/>
  <sheetViews>
    <sheetView tabSelected="1" zoomScaleNormal="100" workbookViewId="0">
      <selection activeCell="L13" sqref="L13"/>
    </sheetView>
  </sheetViews>
  <sheetFormatPr defaultColWidth="8.5703125" defaultRowHeight="15" x14ac:dyDescent="0.3"/>
  <cols>
    <col min="1" max="1" width="8.5703125" style="1"/>
    <col min="2" max="2" width="23.7109375" style="2" customWidth="1"/>
    <col min="3" max="4" width="32.7109375" style="1" customWidth="1"/>
    <col min="5" max="5" width="14.7109375" style="3" customWidth="1"/>
    <col min="6" max="6" width="15.5703125" style="1" customWidth="1"/>
    <col min="7" max="9" width="15.7109375" style="1" customWidth="1"/>
    <col min="10" max="10" width="11.140625" style="1" customWidth="1"/>
    <col min="11" max="11" width="11.5703125" style="1" customWidth="1"/>
    <col min="12" max="16384" width="8.5703125" style="1"/>
  </cols>
  <sheetData>
    <row r="1" spans="2:14" ht="15.75" thickBot="1" x14ac:dyDescent="0.35"/>
    <row r="2" spans="2:14" ht="20.25" customHeight="1" thickBot="1" x14ac:dyDescent="0.35">
      <c r="C2" s="4" t="s">
        <v>36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0.25" customHeight="1" thickBot="1" x14ac:dyDescent="0.35"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</row>
    <row r="4" spans="2:14" ht="19.5" customHeight="1" thickBot="1" x14ac:dyDescent="0.35">
      <c r="C4" s="6" t="s">
        <v>27</v>
      </c>
      <c r="D4" s="7" t="s">
        <v>0</v>
      </c>
      <c r="E4" s="8" t="s">
        <v>1</v>
      </c>
      <c r="F4" s="9"/>
    </row>
    <row r="5" spans="2:14" ht="15" customHeight="1" x14ac:dyDescent="0.35">
      <c r="B5" s="80" t="s">
        <v>29</v>
      </c>
      <c r="C5" s="32">
        <v>10</v>
      </c>
      <c r="D5" s="33">
        <v>250</v>
      </c>
      <c r="E5" s="10"/>
      <c r="F5" s="81" t="s">
        <v>28</v>
      </c>
      <c r="G5" s="82"/>
      <c r="H5" s="87"/>
      <c r="I5" s="87"/>
    </row>
    <row r="6" spans="2:14" ht="15" customHeight="1" x14ac:dyDescent="0.35">
      <c r="B6" s="80"/>
      <c r="C6" s="34">
        <f t="shared" ref="C6:C11" si="0">C5/$C$14</f>
        <v>5</v>
      </c>
      <c r="D6" s="35">
        <f t="shared" ref="D6:D12" si="1">$E$10</f>
        <v>90</v>
      </c>
      <c r="E6" s="40">
        <v>60</v>
      </c>
      <c r="F6" s="83"/>
      <c r="G6" s="82"/>
      <c r="H6" s="87"/>
      <c r="I6" s="87"/>
    </row>
    <row r="7" spans="2:14" ht="15" customHeight="1" x14ac:dyDescent="0.3">
      <c r="B7" s="80"/>
      <c r="C7" s="34">
        <f t="shared" si="0"/>
        <v>2.5</v>
      </c>
      <c r="D7" s="35">
        <f t="shared" si="1"/>
        <v>90</v>
      </c>
      <c r="E7" s="11" t="s">
        <v>2</v>
      </c>
      <c r="F7" s="12"/>
    </row>
    <row r="8" spans="2:14" x14ac:dyDescent="0.3">
      <c r="B8" s="80"/>
      <c r="C8" s="34">
        <f t="shared" si="0"/>
        <v>1.25</v>
      </c>
      <c r="D8" s="35">
        <f t="shared" si="1"/>
        <v>90</v>
      </c>
      <c r="E8" s="11"/>
      <c r="F8" s="12"/>
    </row>
    <row r="9" spans="2:14" x14ac:dyDescent="0.3">
      <c r="B9" s="80"/>
      <c r="C9" s="34">
        <f t="shared" si="0"/>
        <v>0.625</v>
      </c>
      <c r="D9" s="35">
        <f t="shared" si="1"/>
        <v>90</v>
      </c>
      <c r="E9" s="11"/>
      <c r="F9" s="12"/>
    </row>
    <row r="10" spans="2:14" x14ac:dyDescent="0.3">
      <c r="C10" s="34">
        <f t="shared" si="0"/>
        <v>0.3125</v>
      </c>
      <c r="D10" s="35">
        <f t="shared" si="1"/>
        <v>90</v>
      </c>
      <c r="E10" s="40">
        <v>90</v>
      </c>
      <c r="F10" s="12"/>
    </row>
    <row r="11" spans="2:14" ht="16.5" x14ac:dyDescent="0.35">
      <c r="C11" s="34">
        <f t="shared" si="0"/>
        <v>0.15625</v>
      </c>
      <c r="D11" s="35">
        <f t="shared" si="1"/>
        <v>90</v>
      </c>
      <c r="E11" s="13" t="s">
        <v>8</v>
      </c>
      <c r="F11" s="84" t="s">
        <v>30</v>
      </c>
      <c r="G11" s="85"/>
      <c r="H11" s="87"/>
      <c r="I11" s="87"/>
    </row>
    <row r="12" spans="2:14" ht="17.25" thickBot="1" x14ac:dyDescent="0.4">
      <c r="C12" s="36">
        <v>0</v>
      </c>
      <c r="D12" s="37">
        <f t="shared" si="1"/>
        <v>90</v>
      </c>
      <c r="E12" s="41">
        <v>18</v>
      </c>
      <c r="F12" s="86"/>
      <c r="G12" s="85"/>
      <c r="H12" s="87"/>
      <c r="I12" s="87"/>
    </row>
    <row r="13" spans="2:14" ht="16.5" x14ac:dyDescent="0.3">
      <c r="C13" s="14" t="s">
        <v>3</v>
      </c>
      <c r="D13" s="15" t="s">
        <v>4</v>
      </c>
    </row>
    <row r="14" spans="2:14" ht="15.75" thickBot="1" x14ac:dyDescent="0.35">
      <c r="C14" s="38">
        <v>2</v>
      </c>
      <c r="D14" s="39">
        <f>D5-E10</f>
        <v>160</v>
      </c>
    </row>
    <row r="15" spans="2:14" ht="15.75" thickBot="1" x14ac:dyDescent="0.35"/>
    <row r="16" spans="2:14" s="16" customFormat="1" ht="39" customHeight="1" thickBot="1" x14ac:dyDescent="0.3">
      <c r="B16" s="17"/>
      <c r="C16" s="18" t="s">
        <v>25</v>
      </c>
      <c r="D16" s="19" t="s">
        <v>5</v>
      </c>
      <c r="E16" s="19" t="s">
        <v>11</v>
      </c>
      <c r="F16" s="19" t="s">
        <v>6</v>
      </c>
      <c r="G16" s="19" t="s">
        <v>12</v>
      </c>
      <c r="H16" s="19" t="s">
        <v>7</v>
      </c>
      <c r="I16" s="19" t="s">
        <v>34</v>
      </c>
      <c r="J16" s="19" t="s">
        <v>9</v>
      </c>
      <c r="K16" s="20" t="s">
        <v>10</v>
      </c>
    </row>
    <row r="17" spans="2:14" ht="20.100000000000001" customHeight="1" thickBot="1" x14ac:dyDescent="0.35">
      <c r="B17" s="21"/>
      <c r="C17" s="42" t="s">
        <v>40</v>
      </c>
      <c r="D17" s="43" t="s">
        <v>33</v>
      </c>
      <c r="E17" s="44">
        <v>35000</v>
      </c>
      <c r="F17" s="45">
        <v>0.2</v>
      </c>
      <c r="G17" s="46">
        <f>F17/E17/1*1000*1000</f>
        <v>5.7142857142857144</v>
      </c>
      <c r="H17" s="45">
        <v>0.3</v>
      </c>
      <c r="I17" s="46">
        <f>H17/1000/E17*1000*1000*1000</f>
        <v>8.5714285714285676</v>
      </c>
      <c r="J17" s="47">
        <f>H17*E6*E12/(1000*F17)</f>
        <v>1.62</v>
      </c>
      <c r="K17" s="48">
        <f>E6*E12-J17</f>
        <v>1078.3800000000001</v>
      </c>
    </row>
    <row r="18" spans="2:14" ht="15.75" thickBot="1" x14ac:dyDescent="0.35"/>
    <row r="19" spans="2:14" s="16" customFormat="1" ht="39" customHeight="1" thickBot="1" x14ac:dyDescent="0.3">
      <c r="B19" s="17"/>
      <c r="C19" s="22" t="s">
        <v>26</v>
      </c>
      <c r="D19" s="23" t="s">
        <v>5</v>
      </c>
      <c r="E19" s="23" t="s">
        <v>11</v>
      </c>
      <c r="F19" s="23" t="s">
        <v>6</v>
      </c>
      <c r="G19" s="23" t="s">
        <v>12</v>
      </c>
      <c r="H19" s="63"/>
      <c r="I19" s="63"/>
      <c r="J19" s="23" t="s">
        <v>9</v>
      </c>
      <c r="K19" s="24" t="s">
        <v>10</v>
      </c>
    </row>
    <row r="20" spans="2:14" ht="20.100000000000001" customHeight="1" x14ac:dyDescent="0.3">
      <c r="B20" s="25"/>
      <c r="C20" s="64" t="s">
        <v>31</v>
      </c>
      <c r="D20" s="65" t="s">
        <v>32</v>
      </c>
      <c r="E20" s="66">
        <v>150000</v>
      </c>
      <c r="F20" s="65">
        <v>2.5</v>
      </c>
      <c r="G20" s="67">
        <f>F20/E20/1*1000*1000</f>
        <v>16.666666666666668</v>
      </c>
      <c r="H20" s="68"/>
      <c r="I20" s="68"/>
      <c r="J20" s="69">
        <f>$C$5*$D$5/(G20*1000)</f>
        <v>0.15</v>
      </c>
      <c r="K20" s="70">
        <f>$D$5-J20</f>
        <v>249.85</v>
      </c>
    </row>
    <row r="21" spans="2:14" ht="20.100000000000001" customHeight="1" x14ac:dyDescent="0.3">
      <c r="B21" s="25"/>
      <c r="C21" s="71" t="s">
        <v>37</v>
      </c>
      <c r="D21" s="58" t="s">
        <v>32</v>
      </c>
      <c r="E21" s="59">
        <v>150000</v>
      </c>
      <c r="F21" s="58">
        <v>1</v>
      </c>
      <c r="G21" s="60">
        <f t="shared" ref="G21:G23" si="2">F21/E21/1*1000*1000</f>
        <v>6.6666666666666661</v>
      </c>
      <c r="H21" s="62"/>
      <c r="I21" s="62"/>
      <c r="J21" s="61">
        <f t="shared" ref="J21:J23" si="3">$C$5*$D$5/(G21*1000)</f>
        <v>0.37500000000000006</v>
      </c>
      <c r="K21" s="72">
        <f t="shared" ref="K21:K23" si="4">$D$5-J21</f>
        <v>249.625</v>
      </c>
    </row>
    <row r="22" spans="2:14" ht="20.100000000000001" customHeight="1" x14ac:dyDescent="0.3">
      <c r="B22" s="25"/>
      <c r="C22" s="71" t="s">
        <v>38</v>
      </c>
      <c r="D22" s="58" t="s">
        <v>32</v>
      </c>
      <c r="E22" s="59">
        <v>150000</v>
      </c>
      <c r="F22" s="58">
        <v>5</v>
      </c>
      <c r="G22" s="60">
        <f t="shared" si="2"/>
        <v>33.333333333333336</v>
      </c>
      <c r="H22" s="62"/>
      <c r="I22" s="62"/>
      <c r="J22" s="61">
        <f t="shared" si="3"/>
        <v>7.4999999999999997E-2</v>
      </c>
      <c r="K22" s="72">
        <f t="shared" si="4"/>
        <v>249.92500000000001</v>
      </c>
    </row>
    <row r="23" spans="2:14" ht="20.100000000000001" customHeight="1" thickBot="1" x14ac:dyDescent="0.35">
      <c r="B23" s="25"/>
      <c r="C23" s="73" t="s">
        <v>39</v>
      </c>
      <c r="D23" s="74" t="s">
        <v>32</v>
      </c>
      <c r="E23" s="75">
        <v>150000</v>
      </c>
      <c r="F23" s="74">
        <v>6</v>
      </c>
      <c r="G23" s="76">
        <f t="shared" si="2"/>
        <v>40</v>
      </c>
      <c r="H23" s="77"/>
      <c r="I23" s="77"/>
      <c r="J23" s="78">
        <f t="shared" si="3"/>
        <v>6.25E-2</v>
      </c>
      <c r="K23" s="79">
        <f t="shared" si="4"/>
        <v>249.9375</v>
      </c>
    </row>
    <row r="24" spans="2:14" ht="15.75" thickBot="1" x14ac:dyDescent="0.35"/>
    <row r="25" spans="2:14" ht="16.5" x14ac:dyDescent="0.3">
      <c r="C25" s="26" t="s">
        <v>13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2:14" ht="16.5" x14ac:dyDescent="0.3">
      <c r="C26" s="27" t="s">
        <v>14</v>
      </c>
      <c r="D26" s="28" t="s">
        <v>15</v>
      </c>
      <c r="E26" s="29" t="s">
        <v>16</v>
      </c>
      <c r="F26" s="29"/>
      <c r="G26" s="29"/>
      <c r="H26" s="30"/>
      <c r="I26" s="30"/>
      <c r="J26" s="31" t="s">
        <v>17</v>
      </c>
      <c r="K26" s="31"/>
      <c r="L26" s="31"/>
      <c r="M26" s="31"/>
      <c r="N26" s="31"/>
    </row>
    <row r="27" spans="2:14" x14ac:dyDescent="0.3">
      <c r="C27" s="49" t="s">
        <v>18</v>
      </c>
      <c r="D27" s="50">
        <v>60</v>
      </c>
      <c r="E27" s="51" t="s">
        <v>35</v>
      </c>
      <c r="F27" s="51"/>
      <c r="G27" s="51"/>
      <c r="H27" s="50"/>
      <c r="I27" s="50"/>
      <c r="J27" s="52"/>
      <c r="K27" s="52"/>
      <c r="L27" s="52"/>
      <c r="M27" s="52"/>
      <c r="N27" s="52"/>
    </row>
    <row r="28" spans="2:14" x14ac:dyDescent="0.3">
      <c r="C28" s="53" t="s">
        <v>19</v>
      </c>
      <c r="D28" s="50">
        <v>120</v>
      </c>
      <c r="E28" s="51" t="s">
        <v>35</v>
      </c>
      <c r="F28" s="51"/>
      <c r="G28" s="51"/>
      <c r="H28" s="50"/>
      <c r="I28" s="50"/>
      <c r="J28" s="52"/>
      <c r="K28" s="52"/>
      <c r="L28" s="52"/>
      <c r="M28" s="52"/>
      <c r="N28" s="52"/>
    </row>
    <row r="29" spans="2:14" x14ac:dyDescent="0.3">
      <c r="C29" s="53" t="s">
        <v>20</v>
      </c>
      <c r="D29" s="50">
        <v>180</v>
      </c>
      <c r="E29" s="51" t="s">
        <v>35</v>
      </c>
      <c r="F29" s="51"/>
      <c r="G29" s="51"/>
      <c r="H29" s="50"/>
      <c r="I29" s="50"/>
      <c r="J29" s="52"/>
      <c r="K29" s="52"/>
      <c r="L29" s="52"/>
      <c r="M29" s="52"/>
      <c r="N29" s="52"/>
    </row>
    <row r="30" spans="2:14" x14ac:dyDescent="0.3">
      <c r="C30" s="53" t="s">
        <v>21</v>
      </c>
      <c r="D30" s="50">
        <v>180</v>
      </c>
      <c r="E30" s="51" t="s">
        <v>35</v>
      </c>
      <c r="F30" s="51"/>
      <c r="G30" s="51"/>
      <c r="H30" s="50"/>
      <c r="I30" s="50"/>
      <c r="J30" s="52"/>
      <c r="K30" s="52"/>
      <c r="L30" s="52"/>
      <c r="M30" s="52"/>
      <c r="N30" s="52"/>
    </row>
    <row r="31" spans="2:14" x14ac:dyDescent="0.3">
      <c r="C31" s="53" t="s">
        <v>22</v>
      </c>
      <c r="D31" s="50">
        <v>600</v>
      </c>
      <c r="E31" s="51" t="s">
        <v>35</v>
      </c>
      <c r="F31" s="51"/>
      <c r="G31" s="51"/>
      <c r="H31" s="50"/>
      <c r="I31" s="50"/>
      <c r="J31" s="52"/>
      <c r="K31" s="52"/>
      <c r="L31" s="52"/>
      <c r="M31" s="52"/>
      <c r="N31" s="52"/>
    </row>
    <row r="32" spans="2:14" ht="15.75" thickBot="1" x14ac:dyDescent="0.35">
      <c r="C32" s="54" t="s">
        <v>23</v>
      </c>
      <c r="D32" s="55">
        <v>30</v>
      </c>
      <c r="E32" s="56" t="s">
        <v>24</v>
      </c>
      <c r="F32" s="56"/>
      <c r="G32" s="56"/>
      <c r="H32" s="55"/>
      <c r="I32" s="55"/>
      <c r="J32" s="57"/>
      <c r="K32" s="57"/>
      <c r="L32" s="57"/>
      <c r="M32" s="57"/>
      <c r="N32" s="57"/>
    </row>
  </sheetData>
  <mergeCells count="21">
    <mergeCell ref="C2:N3"/>
    <mergeCell ref="E4:E5"/>
    <mergeCell ref="E7:E9"/>
    <mergeCell ref="C25:N25"/>
    <mergeCell ref="E26:G26"/>
    <mergeCell ref="J26:N26"/>
    <mergeCell ref="F5:G6"/>
    <mergeCell ref="E32:G32"/>
    <mergeCell ref="J32:N32"/>
    <mergeCell ref="E27:G27"/>
    <mergeCell ref="J27:N27"/>
    <mergeCell ref="E28:G28"/>
    <mergeCell ref="J28:N28"/>
    <mergeCell ref="E29:G29"/>
    <mergeCell ref="J29:N29"/>
    <mergeCell ref="F11:G12"/>
    <mergeCell ref="E30:G30"/>
    <mergeCell ref="J30:N30"/>
    <mergeCell ref="E31:G31"/>
    <mergeCell ref="J31:N31"/>
    <mergeCell ref="B5:B9"/>
  </mergeCells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Octet Cal</vt:lpstr>
      <vt:lpstr>Plate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Tsung I Tsai</cp:lastModifiedBy>
  <cp:revision>1</cp:revision>
  <dcterms:created xsi:type="dcterms:W3CDTF">2020-08-04T06:15:17Z</dcterms:created>
  <dcterms:modified xsi:type="dcterms:W3CDTF">2022-01-19T17:44:55Z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